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527"/>
  <workbookPr defaultThemeVersion="124226"/>
  <mc:AlternateContent xmlns:mc="http://schemas.openxmlformats.org/markup-compatibility/2006">
    <mc:Choice Requires="x15">
      <x15ac:absPath xmlns:x15ac="http://schemas.microsoft.com/office/spreadsheetml/2010/11/ac" url="S:\REGULATN\PA&amp;D\Decoupling Mechanism\Washington\3 Year Decoupling Evaluation\Earnings Test\Other IOUs\Decoupling Mechanisms\"/>
    </mc:Choice>
  </mc:AlternateContent>
  <xr:revisionPtr revIDLastSave="0" documentId="8_{860ADC9F-29DC-49B5-A8A8-CA6239DA0B0E}" xr6:coauthVersionLast="45" xr6:coauthVersionMax="45" xr10:uidLastSave="{00000000-0000-0000-0000-000000000000}"/>
  <bookViews>
    <workbookView xWindow="-108" yWindow="-108" windowWidth="19416" windowHeight="10416" firstSheet="1" activeTab="1" xr2:uid="{00000000-000D-0000-FFFF-FFFF00000000}"/>
  </bookViews>
  <sheets>
    <sheet name="Acerno_Cache_XXXXX" sheetId="36" state="veryHidden" r:id="rId1"/>
    <sheet name="UE-170485 Auth Base" sheetId="42" r:id="rId2"/>
    <sheet name="EDWA 3% test" sheetId="41" r:id="rId3"/>
    <sheet name="Deferral Calc" sheetId="24" r:id="rId4"/>
    <sheet name="12.2019 Base Rate Revenue" sheetId="37" r:id="rId5"/>
    <sheet name="11.2019 Base Rate Revenue" sheetId="54" r:id="rId6"/>
    <sheet name="10.2019 Base Rate Revenue" sheetId="53" r:id="rId7"/>
    <sheet name="09.2019 Base Rate Revenue" sheetId="52" r:id="rId8"/>
    <sheet name="08.2019 Base Rate Revenue" sheetId="50" r:id="rId9"/>
    <sheet name="07.2019 Base Rate Revenue" sheetId="51" r:id="rId10"/>
    <sheet name="06.2019 Base Rate Revenue" sheetId="49" r:id="rId11"/>
    <sheet name="05.2019 Base Rate Revenue" sheetId="48" r:id="rId12"/>
    <sheet name="04.2019 Base Rate Revenue" sheetId="47" r:id="rId13"/>
    <sheet name="03.2019 Base Rate Revenue" sheetId="46" r:id="rId14"/>
    <sheet name="02.2019 Base Rate Revenue" sheetId="45" r:id="rId15"/>
    <sheet name="01.2019 Base Rate Revenue" sheetId="44" r:id="rId16"/>
  </sheets>
  <externalReferences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</externalReferences>
  <definedNames>
    <definedName name="__________________six6" hidden="1">{#N/A,#N/A,FALSE,"CRPT";#N/A,#N/A,FALSE,"TREND";#N/A,#N/A,FALSE,"%Curve"}</definedName>
    <definedName name="__________________www1" hidden="1">{#N/A,#N/A,FALSE,"schA"}</definedName>
    <definedName name="_________________six6" hidden="1">{#N/A,#N/A,FALSE,"CRPT";#N/A,#N/A,FALSE,"TREND";#N/A,#N/A,FALSE,"%Curve"}</definedName>
    <definedName name="_________________www1" hidden="1">{#N/A,#N/A,FALSE,"schA"}</definedName>
    <definedName name="________________six6" hidden="1">{#N/A,#N/A,FALSE,"CRPT";#N/A,#N/A,FALSE,"TREND";#N/A,#N/A,FALSE,"%Curve"}</definedName>
    <definedName name="________________www1" hidden="1">{#N/A,#N/A,FALSE,"schA"}</definedName>
    <definedName name="_______________six6" hidden="1">{#N/A,#N/A,FALSE,"CRPT";#N/A,#N/A,FALSE,"TREND";#N/A,#N/A,FALSE,"%Curve"}</definedName>
    <definedName name="_______________www1" hidden="1">{#N/A,#N/A,FALSE,"schA"}</definedName>
    <definedName name="______________six6" hidden="1">{#N/A,#N/A,FALSE,"CRPT";#N/A,#N/A,FALSE,"TREND";#N/A,#N/A,FALSE,"%Curve"}</definedName>
    <definedName name="______________www1" hidden="1">{#N/A,#N/A,FALSE,"schA"}</definedName>
    <definedName name="_____________six6" hidden="1">{#N/A,#N/A,FALSE,"CRPT";#N/A,#N/A,FALSE,"TREND";#N/A,#N/A,FALSE,"%Curve"}</definedName>
    <definedName name="_____________www1" hidden="1">{#N/A,#N/A,FALSE,"schA"}</definedName>
    <definedName name="____________six6" hidden="1">{#N/A,#N/A,FALSE,"CRPT";#N/A,#N/A,FALSE,"TREND";#N/A,#N/A,FALSE,"%Curve"}</definedName>
    <definedName name="____________www1" hidden="1">{#N/A,#N/A,FALSE,"schA"}</definedName>
    <definedName name="___________six6" hidden="1">{#N/A,#N/A,FALSE,"CRPT";#N/A,#N/A,FALSE,"TREND";#N/A,#N/A,FALSE,"%Curve"}</definedName>
    <definedName name="___________www1" hidden="1">{#N/A,#N/A,FALSE,"schA"}</definedName>
    <definedName name="__________six6" hidden="1">{#N/A,#N/A,FALSE,"CRPT";#N/A,#N/A,FALSE,"TREND";#N/A,#N/A,FALSE,"%Curve"}</definedName>
    <definedName name="__________www1" hidden="1">{#N/A,#N/A,FALSE,"schA"}</definedName>
    <definedName name="_________six6" hidden="1">{#N/A,#N/A,FALSE,"CRPT";#N/A,#N/A,FALSE,"TREND";#N/A,#N/A,FALSE,"%Curve"}</definedName>
    <definedName name="_________www1" hidden="1">{#N/A,#N/A,FALSE,"schA"}</definedName>
    <definedName name="________six6" hidden="1">{#N/A,#N/A,FALSE,"CRPT";#N/A,#N/A,FALSE,"TREND";#N/A,#N/A,FALSE,"%Curve"}</definedName>
    <definedName name="________www1" hidden="1">{#N/A,#N/A,FALSE,"schA"}</definedName>
    <definedName name="_______six6" hidden="1">{#N/A,#N/A,FALSE,"CRPT";#N/A,#N/A,FALSE,"TREND";#N/A,#N/A,FALSE,"%Curve"}</definedName>
    <definedName name="_______www1" hidden="1">{#N/A,#N/A,FALSE,"schA"}</definedName>
    <definedName name="______six6" hidden="1">{#N/A,#N/A,FALSE,"CRPT";#N/A,#N/A,FALSE,"TREND";#N/A,#N/A,FALSE,"%Curve"}</definedName>
    <definedName name="______www1" hidden="1">{#N/A,#N/A,FALSE,"schA"}</definedName>
    <definedName name="_____six6" hidden="1">{#N/A,#N/A,FALSE,"CRPT";#N/A,#N/A,FALSE,"TREND";#N/A,#N/A,FALSE,"%Curve"}</definedName>
    <definedName name="_____www1" hidden="1">{#N/A,#N/A,FALSE,"schA"}</definedName>
    <definedName name="____six6" hidden="1">{#N/A,#N/A,FALSE,"CRPT";#N/A,#N/A,FALSE,"TREND";#N/A,#N/A,FALSE,"%Curve"}</definedName>
    <definedName name="____www1" hidden="1">{#N/A,#N/A,FALSE,"schA"}</definedName>
    <definedName name="___six6" hidden="1">{#N/A,#N/A,FALSE,"CRPT";#N/A,#N/A,FALSE,"TREND";#N/A,#N/A,FALSE,"%Curve"}</definedName>
    <definedName name="___www1" hidden="1">{#N/A,#N/A,FALSE,"schA"}</definedName>
    <definedName name="__123Graph_D" localSheetId="15" hidden="1">#REF!</definedName>
    <definedName name="__123Graph_D" localSheetId="14" hidden="1">#REF!</definedName>
    <definedName name="__123Graph_D" localSheetId="13" hidden="1">#REF!</definedName>
    <definedName name="__123Graph_D" localSheetId="12" hidden="1">#REF!</definedName>
    <definedName name="__123Graph_D" localSheetId="11" hidden="1">#REF!</definedName>
    <definedName name="__123Graph_D" localSheetId="10" hidden="1">#REF!</definedName>
    <definedName name="__123Graph_D" localSheetId="9" hidden="1">#REF!</definedName>
    <definedName name="__123Graph_D" localSheetId="8" hidden="1">#REF!</definedName>
    <definedName name="__123Graph_D" localSheetId="7" hidden="1">#REF!</definedName>
    <definedName name="__123Graph_D" localSheetId="6" hidden="1">#REF!</definedName>
    <definedName name="__123Graph_D" localSheetId="5" hidden="1">#REF!</definedName>
    <definedName name="__123Graph_D" localSheetId="3" hidden="1">#REF!</definedName>
    <definedName name="__123Graph_D" hidden="1">#REF!</definedName>
    <definedName name="__123Graph_ECURRENT" localSheetId="15" hidden="1">[1]ConsolidatingPL!#REF!</definedName>
    <definedName name="__123Graph_ECURRENT" localSheetId="14" hidden="1">[1]ConsolidatingPL!#REF!</definedName>
    <definedName name="__123Graph_ECURRENT" localSheetId="13" hidden="1">[1]ConsolidatingPL!#REF!</definedName>
    <definedName name="__123Graph_ECURRENT" localSheetId="12" hidden="1">[1]ConsolidatingPL!#REF!</definedName>
    <definedName name="__123Graph_ECURRENT" localSheetId="11" hidden="1">[1]ConsolidatingPL!#REF!</definedName>
    <definedName name="__123Graph_ECURRENT" localSheetId="10" hidden="1">[1]ConsolidatingPL!#REF!</definedName>
    <definedName name="__123Graph_ECURRENT" localSheetId="9" hidden="1">[1]ConsolidatingPL!#REF!</definedName>
    <definedName name="__123Graph_ECURRENT" localSheetId="8" hidden="1">[1]ConsolidatingPL!#REF!</definedName>
    <definedName name="__123Graph_ECURRENT" localSheetId="7" hidden="1">[1]ConsolidatingPL!#REF!</definedName>
    <definedName name="__123Graph_ECURRENT" localSheetId="6" hidden="1">[1]ConsolidatingPL!#REF!</definedName>
    <definedName name="__123Graph_ECURRENT" localSheetId="5" hidden="1">[1]ConsolidatingPL!#REF!</definedName>
    <definedName name="__123Graph_ECURRENT" localSheetId="3" hidden="1">[1]ConsolidatingPL!#REF!</definedName>
    <definedName name="__123Graph_ECURRENT" hidden="1">[1]ConsolidatingPL!#REF!</definedName>
    <definedName name="__Dec03">[2]BS!$T$7:$T$3582</definedName>
    <definedName name="__Dec04">[3]BS!$AC$7:$AC$3580</definedName>
    <definedName name="__Feb04" localSheetId="15">[4]BS!#REF!</definedName>
    <definedName name="__Feb04" localSheetId="14">[4]BS!#REF!</definedName>
    <definedName name="__Feb04" localSheetId="13">[4]BS!#REF!</definedName>
    <definedName name="__Feb04" localSheetId="12">[4]BS!#REF!</definedName>
    <definedName name="__Feb04" localSheetId="11">[4]BS!#REF!</definedName>
    <definedName name="__Feb04" localSheetId="10">[4]BS!#REF!</definedName>
    <definedName name="__Feb04" localSheetId="9">[4]BS!#REF!</definedName>
    <definedName name="__Feb04" localSheetId="8">[4]BS!#REF!</definedName>
    <definedName name="__Feb04" localSheetId="7">[4]BS!#REF!</definedName>
    <definedName name="__Feb04" localSheetId="6">[4]BS!#REF!</definedName>
    <definedName name="__Feb04" localSheetId="5">[4]BS!#REF!</definedName>
    <definedName name="__Feb04" localSheetId="3">[4]BS!#REF!</definedName>
    <definedName name="__Feb04">[4]BS!#REF!</definedName>
    <definedName name="__Jan04" localSheetId="15">[4]BS!#REF!</definedName>
    <definedName name="__Jan04" localSheetId="14">[4]BS!#REF!</definedName>
    <definedName name="__Jan04" localSheetId="13">[4]BS!#REF!</definedName>
    <definedName name="__Jan04" localSheetId="12">[4]BS!#REF!</definedName>
    <definedName name="__Jan04" localSheetId="11">[4]BS!#REF!</definedName>
    <definedName name="__Jan04" localSheetId="10">[4]BS!#REF!</definedName>
    <definedName name="__Jan04" localSheetId="9">[4]BS!#REF!</definedName>
    <definedName name="__Jan04" localSheetId="8">[4]BS!#REF!</definedName>
    <definedName name="__Jan04" localSheetId="7">[4]BS!#REF!</definedName>
    <definedName name="__Jan04" localSheetId="6">[4]BS!#REF!</definedName>
    <definedName name="__Jan04" localSheetId="5">[4]BS!#REF!</definedName>
    <definedName name="__Jan04" localSheetId="3">[4]BS!#REF!</definedName>
    <definedName name="__Jan04">[4]BS!#REF!</definedName>
    <definedName name="__Jul04">[3]BS!$X$7:$X$3582</definedName>
    <definedName name="__Jun04">[3]BS!$W$7:$W$3582</definedName>
    <definedName name="__Mar04" localSheetId="15">[4]BS!#REF!</definedName>
    <definedName name="__Mar04" localSheetId="14">[4]BS!#REF!</definedName>
    <definedName name="__Mar04" localSheetId="13">[4]BS!#REF!</definedName>
    <definedName name="__Mar04" localSheetId="12">[4]BS!#REF!</definedName>
    <definedName name="__Mar04" localSheetId="11">[4]BS!#REF!</definedName>
    <definedName name="__Mar04" localSheetId="10">[4]BS!#REF!</definedName>
    <definedName name="__Mar04" localSheetId="9">[4]BS!#REF!</definedName>
    <definedName name="__Mar04" localSheetId="8">[4]BS!#REF!</definedName>
    <definedName name="__Mar04" localSheetId="7">[4]BS!#REF!</definedName>
    <definedName name="__Mar04" localSheetId="6">[4]BS!#REF!</definedName>
    <definedName name="__Mar04" localSheetId="5">[4]BS!#REF!</definedName>
    <definedName name="__Mar04" localSheetId="3">[4]BS!#REF!</definedName>
    <definedName name="__Mar04">[4]BS!#REF!</definedName>
    <definedName name="__May04">[3]BS!$V$7:$V$3582</definedName>
    <definedName name="__Nov03">[2]BS!$S$7:$S$3582</definedName>
    <definedName name="__Nov04">[3]BS!$AB$7:$AB$3582</definedName>
    <definedName name="__Oct03">[2]BS!$R$7:$R$3582</definedName>
    <definedName name="__Oct04">[3]BS!$AA$7:$AA$3582</definedName>
    <definedName name="__Sep03">[2]BS!$Q$7:$Q$3582</definedName>
    <definedName name="__Sep04">[3]BS!$Z$7:$Z$3582</definedName>
    <definedName name="__six6" hidden="1">{#N/A,#N/A,FALSE,"CRPT";#N/A,#N/A,FALSE,"TREND";#N/A,#N/A,FALSE,"%Curve"}</definedName>
    <definedName name="__www1" hidden="1">{#N/A,#N/A,FALSE,"schA"}</definedName>
    <definedName name="_1_94_12_94" localSheetId="15">[5]DT_A_DOL93!#REF!</definedName>
    <definedName name="_1_94_12_94" localSheetId="14">[5]DT_A_DOL93!#REF!</definedName>
    <definedName name="_1_94_12_94" localSheetId="13">[5]DT_A_DOL93!#REF!</definedName>
    <definedName name="_1_94_12_94" localSheetId="12">[5]DT_A_DOL93!#REF!</definedName>
    <definedName name="_1_94_12_94" localSheetId="11">[5]DT_A_DOL93!#REF!</definedName>
    <definedName name="_1_94_12_94" localSheetId="10">[5]DT_A_DOL93!#REF!</definedName>
    <definedName name="_1_94_12_94" localSheetId="9">[5]DT_A_DOL93!#REF!</definedName>
    <definedName name="_1_94_12_94" localSheetId="8">[5]DT_A_DOL93!#REF!</definedName>
    <definedName name="_1_94_12_94" localSheetId="7">[5]DT_A_DOL93!#REF!</definedName>
    <definedName name="_1_94_12_94" localSheetId="6">[5]DT_A_DOL93!#REF!</definedName>
    <definedName name="_1_94_12_94" localSheetId="5">[5]DT_A_DOL93!#REF!</definedName>
    <definedName name="_1_94_12_94" localSheetId="3">[5]DT_A_DOL93!#REF!</definedName>
    <definedName name="_1_94_12_94">[5]DT_A_DOL93!#REF!</definedName>
    <definedName name="_1_95_12_95" localSheetId="15">[5]DT_A_DOL93!#REF!</definedName>
    <definedName name="_1_95_12_95" localSheetId="14">[5]DT_A_DOL93!#REF!</definedName>
    <definedName name="_1_95_12_95" localSheetId="13">[5]DT_A_DOL93!#REF!</definedName>
    <definedName name="_1_95_12_95" localSheetId="12">[5]DT_A_DOL93!#REF!</definedName>
    <definedName name="_1_95_12_95" localSheetId="11">[5]DT_A_DOL93!#REF!</definedName>
    <definedName name="_1_95_12_95" localSheetId="10">[5]DT_A_DOL93!#REF!</definedName>
    <definedName name="_1_95_12_95" localSheetId="9">[5]DT_A_DOL93!#REF!</definedName>
    <definedName name="_1_95_12_95" localSheetId="8">[5]DT_A_DOL93!#REF!</definedName>
    <definedName name="_1_95_12_95" localSheetId="7">[5]DT_A_DOL93!#REF!</definedName>
    <definedName name="_1_95_12_95" localSheetId="6">[5]DT_A_DOL93!#REF!</definedName>
    <definedName name="_1_95_12_95" localSheetId="5">[5]DT_A_DOL93!#REF!</definedName>
    <definedName name="_1_95_12_95" localSheetId="3">[5]DT_A_DOL93!#REF!</definedName>
    <definedName name="_1_95_12_95">[5]DT_A_DOL93!#REF!</definedName>
    <definedName name="_1_96_12_96" localSheetId="15">[5]DT_A_DOL93!#REF!</definedName>
    <definedName name="_1_96_12_96" localSheetId="14">[5]DT_A_DOL93!#REF!</definedName>
    <definedName name="_1_96_12_96" localSheetId="13">[5]DT_A_DOL93!#REF!</definedName>
    <definedName name="_1_96_12_96" localSheetId="12">[5]DT_A_DOL93!#REF!</definedName>
    <definedName name="_1_96_12_96" localSheetId="11">[5]DT_A_DOL93!#REF!</definedName>
    <definedName name="_1_96_12_96" localSheetId="10">[5]DT_A_DOL93!#REF!</definedName>
    <definedName name="_1_96_12_96" localSheetId="9">[5]DT_A_DOL93!#REF!</definedName>
    <definedName name="_1_96_12_96" localSheetId="8">[5]DT_A_DOL93!#REF!</definedName>
    <definedName name="_1_96_12_96" localSheetId="7">[5]DT_A_DOL93!#REF!</definedName>
    <definedName name="_1_96_12_96" localSheetId="6">[5]DT_A_DOL93!#REF!</definedName>
    <definedName name="_1_96_12_96" localSheetId="5">[5]DT_A_DOL93!#REF!</definedName>
    <definedName name="_1_96_12_96" localSheetId="3">[5]DT_A_DOL93!#REF!</definedName>
    <definedName name="_1_96_12_96">[5]DT_A_DOL93!#REF!</definedName>
    <definedName name="_1_97_12_97" localSheetId="15">[5]DT_A_DOL93!#REF!</definedName>
    <definedName name="_1_97_12_97" localSheetId="14">[5]DT_A_DOL93!#REF!</definedName>
    <definedName name="_1_97_12_97" localSheetId="13">[5]DT_A_DOL93!#REF!</definedName>
    <definedName name="_1_97_12_97" localSheetId="12">[5]DT_A_DOL93!#REF!</definedName>
    <definedName name="_1_97_12_97" localSheetId="11">[5]DT_A_DOL93!#REF!</definedName>
    <definedName name="_1_97_12_97" localSheetId="10">[5]DT_A_DOL93!#REF!</definedName>
    <definedName name="_1_97_12_97" localSheetId="9">[5]DT_A_DOL93!#REF!</definedName>
    <definedName name="_1_97_12_97" localSheetId="8">[5]DT_A_DOL93!#REF!</definedName>
    <definedName name="_1_97_12_97" localSheetId="7">[5]DT_A_DOL93!#REF!</definedName>
    <definedName name="_1_97_12_97" localSheetId="6">[5]DT_A_DOL93!#REF!</definedName>
    <definedName name="_1_97_12_97" localSheetId="5">[5]DT_A_DOL93!#REF!</definedName>
    <definedName name="_1_97_12_97" localSheetId="3">[5]DT_A_DOL93!#REF!</definedName>
    <definedName name="_1_97_12_97">[5]DT_A_DOL93!#REF!</definedName>
    <definedName name="_1_98_12_98" localSheetId="15">[5]DT_A_DOL93!#REF!</definedName>
    <definedName name="_1_98_12_98" localSheetId="14">[5]DT_A_DOL93!#REF!</definedName>
    <definedName name="_1_98_12_98" localSheetId="13">[5]DT_A_DOL93!#REF!</definedName>
    <definedName name="_1_98_12_98" localSheetId="12">[5]DT_A_DOL93!#REF!</definedName>
    <definedName name="_1_98_12_98" localSheetId="11">[5]DT_A_DOL93!#REF!</definedName>
    <definedName name="_1_98_12_98" localSheetId="10">[5]DT_A_DOL93!#REF!</definedName>
    <definedName name="_1_98_12_98" localSheetId="9">[5]DT_A_DOL93!#REF!</definedName>
    <definedName name="_1_98_12_98" localSheetId="8">[5]DT_A_DOL93!#REF!</definedName>
    <definedName name="_1_98_12_98" localSheetId="7">[5]DT_A_DOL93!#REF!</definedName>
    <definedName name="_1_98_12_98" localSheetId="6">[5]DT_A_DOL93!#REF!</definedName>
    <definedName name="_1_98_12_98" localSheetId="5">[5]DT_A_DOL93!#REF!</definedName>
    <definedName name="_1_98_12_98" localSheetId="3">[5]DT_A_DOL93!#REF!</definedName>
    <definedName name="_1_98_12_98">[5]DT_A_DOL93!#REF!</definedName>
    <definedName name="_Apr04">[3]BS!$U$7:$U$3582</definedName>
    <definedName name="_Apr05" localSheetId="15">[6]BS!#REF!</definedName>
    <definedName name="_Apr05" localSheetId="14">[6]BS!#REF!</definedName>
    <definedName name="_Apr05" localSheetId="13">[6]BS!#REF!</definedName>
    <definedName name="_Apr05" localSheetId="12">[6]BS!#REF!</definedName>
    <definedName name="_Apr05" localSheetId="11">[6]BS!#REF!</definedName>
    <definedName name="_Apr05" localSheetId="10">[6]BS!#REF!</definedName>
    <definedName name="_Apr05" localSheetId="9">[6]BS!#REF!</definedName>
    <definedName name="_Apr05" localSheetId="8">[6]BS!#REF!</definedName>
    <definedName name="_Apr05" localSheetId="7">[6]BS!#REF!</definedName>
    <definedName name="_Apr05" localSheetId="6">[6]BS!#REF!</definedName>
    <definedName name="_Apr05" localSheetId="5">[6]BS!#REF!</definedName>
    <definedName name="_Apr05" localSheetId="3">[6]BS!#REF!</definedName>
    <definedName name="_Apr05">[6]BS!#REF!</definedName>
    <definedName name="_Aug04">[3]BS!$Y$7:$Y$3582</definedName>
    <definedName name="_Aug05" localSheetId="15">[6]BS!#REF!</definedName>
    <definedName name="_Aug05" localSheetId="14">[6]BS!#REF!</definedName>
    <definedName name="_Aug05" localSheetId="13">[6]BS!#REF!</definedName>
    <definedName name="_Aug05" localSheetId="12">[6]BS!#REF!</definedName>
    <definedName name="_Aug05" localSheetId="11">[6]BS!#REF!</definedName>
    <definedName name="_Aug05" localSheetId="10">[6]BS!#REF!</definedName>
    <definedName name="_Aug05" localSheetId="9">[6]BS!#REF!</definedName>
    <definedName name="_Aug05" localSheetId="8">[6]BS!#REF!</definedName>
    <definedName name="_Aug05" localSheetId="7">[6]BS!#REF!</definedName>
    <definedName name="_Aug05" localSheetId="6">[6]BS!#REF!</definedName>
    <definedName name="_Aug05" localSheetId="5">[6]BS!#REF!</definedName>
    <definedName name="_Aug05" localSheetId="3">[6]BS!#REF!</definedName>
    <definedName name="_Aug05">[6]BS!#REF!</definedName>
    <definedName name="_Dec03">[2]BS!$T$7:$T$3582</definedName>
    <definedName name="_Dec04">[3]BS!$AC$7:$AC$3580</definedName>
    <definedName name="_End" localSheetId="15">[6]BS!#REF!</definedName>
    <definedName name="_End" localSheetId="14">[6]BS!#REF!</definedName>
    <definedName name="_End" localSheetId="13">[6]BS!#REF!</definedName>
    <definedName name="_End" localSheetId="12">[6]BS!#REF!</definedName>
    <definedName name="_End" localSheetId="11">[6]BS!#REF!</definedName>
    <definedName name="_End" localSheetId="10">[6]BS!#REF!</definedName>
    <definedName name="_End" localSheetId="9">[6]BS!#REF!</definedName>
    <definedName name="_End" localSheetId="8">[6]BS!#REF!</definedName>
    <definedName name="_End" localSheetId="7">[6]BS!#REF!</definedName>
    <definedName name="_End" localSheetId="6">[6]BS!#REF!</definedName>
    <definedName name="_End" localSheetId="5">[6]BS!#REF!</definedName>
    <definedName name="_End" localSheetId="3">[6]BS!#REF!</definedName>
    <definedName name="_End">[6]BS!#REF!</definedName>
    <definedName name="_ex1" hidden="1">{#N/A,#N/A,FALSE,"Summ";#N/A,#N/A,FALSE,"General"}</definedName>
    <definedName name="_Feb04">[3]BS!$S$7:$S$3582</definedName>
    <definedName name="_Feb05" localSheetId="15">[6]BS!#REF!</definedName>
    <definedName name="_Feb05" localSheetId="14">[6]BS!#REF!</definedName>
    <definedName name="_Feb05" localSheetId="13">[6]BS!#REF!</definedName>
    <definedName name="_Feb05" localSheetId="12">[6]BS!#REF!</definedName>
    <definedName name="_Feb05" localSheetId="11">[6]BS!#REF!</definedName>
    <definedName name="_Feb05" localSheetId="10">[6]BS!#REF!</definedName>
    <definedName name="_Feb05" localSheetId="9">[6]BS!#REF!</definedName>
    <definedName name="_Feb05" localSheetId="8">[6]BS!#REF!</definedName>
    <definedName name="_Feb05" localSheetId="7">[6]BS!#REF!</definedName>
    <definedName name="_Feb05" localSheetId="6">[6]BS!#REF!</definedName>
    <definedName name="_Feb05" localSheetId="5">[6]BS!#REF!</definedName>
    <definedName name="_Feb05" localSheetId="3">[6]BS!#REF!</definedName>
    <definedName name="_Feb05">[6]BS!#REF!</definedName>
    <definedName name="_Fill" localSheetId="15">[7]model!#REF!</definedName>
    <definedName name="_Fill" localSheetId="14">[7]model!#REF!</definedName>
    <definedName name="_Fill" localSheetId="13">[7]model!#REF!</definedName>
    <definedName name="_Fill" localSheetId="12">[7]model!#REF!</definedName>
    <definedName name="_Fill" localSheetId="11">[7]model!#REF!</definedName>
    <definedName name="_Fill" localSheetId="10">[7]model!#REF!</definedName>
    <definedName name="_Fill" localSheetId="9">[7]model!#REF!</definedName>
    <definedName name="_Fill" localSheetId="8">[7]model!#REF!</definedName>
    <definedName name="_Fill" localSheetId="7">[7]model!#REF!</definedName>
    <definedName name="_Fill" localSheetId="6">[7]model!#REF!</definedName>
    <definedName name="_Fill" localSheetId="5">[7]model!#REF!</definedName>
    <definedName name="_Fill" localSheetId="3">[7]model!#REF!</definedName>
    <definedName name="_Fill">[7]model!#REF!</definedName>
    <definedName name="_Jan04">[3]BS!$R$7:$R$3582</definedName>
    <definedName name="_Jan05" localSheetId="15">[6]BS!#REF!</definedName>
    <definedName name="_Jan05" localSheetId="14">[6]BS!#REF!</definedName>
    <definedName name="_Jan05" localSheetId="13">[6]BS!#REF!</definedName>
    <definedName name="_Jan05" localSheetId="12">[6]BS!#REF!</definedName>
    <definedName name="_Jan05" localSheetId="11">[6]BS!#REF!</definedName>
    <definedName name="_Jan05" localSheetId="10">[6]BS!#REF!</definedName>
    <definedName name="_Jan05" localSheetId="9">[6]BS!#REF!</definedName>
    <definedName name="_Jan05" localSheetId="8">[6]BS!#REF!</definedName>
    <definedName name="_Jan05" localSheetId="7">[6]BS!#REF!</definedName>
    <definedName name="_Jan05" localSheetId="6">[6]BS!#REF!</definedName>
    <definedName name="_Jan05" localSheetId="5">[6]BS!#REF!</definedName>
    <definedName name="_Jan05" localSheetId="3">[6]BS!#REF!</definedName>
    <definedName name="_Jan05">[6]BS!#REF!</definedName>
    <definedName name="_Jul04">[3]BS!$X$7:$X$3582</definedName>
    <definedName name="_Jul05" localSheetId="15">[6]BS!#REF!</definedName>
    <definedName name="_Jul05" localSheetId="14">[6]BS!#REF!</definedName>
    <definedName name="_Jul05" localSheetId="13">[6]BS!#REF!</definedName>
    <definedName name="_Jul05" localSheetId="12">[6]BS!#REF!</definedName>
    <definedName name="_Jul05" localSheetId="11">[6]BS!#REF!</definedName>
    <definedName name="_Jul05" localSheetId="10">[6]BS!#REF!</definedName>
    <definedName name="_Jul05" localSheetId="9">[6]BS!#REF!</definedName>
    <definedName name="_Jul05" localSheetId="8">[6]BS!#REF!</definedName>
    <definedName name="_Jul05" localSheetId="7">[6]BS!#REF!</definedName>
    <definedName name="_Jul05" localSheetId="6">[6]BS!#REF!</definedName>
    <definedName name="_Jul05" localSheetId="5">[6]BS!#REF!</definedName>
    <definedName name="_Jul05" localSheetId="3">[6]BS!#REF!</definedName>
    <definedName name="_Jul05">[6]BS!#REF!</definedName>
    <definedName name="_Jun04">[3]BS!$W$7:$W$3582</definedName>
    <definedName name="_Jun05" localSheetId="15">[6]BS!#REF!</definedName>
    <definedName name="_Jun05" localSheetId="14">[6]BS!#REF!</definedName>
    <definedName name="_Jun05" localSheetId="13">[6]BS!#REF!</definedName>
    <definedName name="_Jun05" localSheetId="12">[6]BS!#REF!</definedName>
    <definedName name="_Jun05" localSheetId="11">[6]BS!#REF!</definedName>
    <definedName name="_Jun05" localSheetId="10">[6]BS!#REF!</definedName>
    <definedName name="_Jun05" localSheetId="9">[6]BS!#REF!</definedName>
    <definedName name="_Jun05" localSheetId="8">[6]BS!#REF!</definedName>
    <definedName name="_Jun05" localSheetId="7">[6]BS!#REF!</definedName>
    <definedName name="_Jun05" localSheetId="6">[6]BS!#REF!</definedName>
    <definedName name="_Jun05" localSheetId="5">[6]BS!#REF!</definedName>
    <definedName name="_Jun05" localSheetId="3">[6]BS!#REF!</definedName>
    <definedName name="_Jun05">[6]BS!#REF!</definedName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9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hidden="1">#REF!</definedName>
    <definedName name="_Key2" localSheetId="15" hidden="1">#REF!</definedName>
    <definedName name="_Key2" localSheetId="14" hidden="1">#REF!</definedName>
    <definedName name="_Key2" localSheetId="13" hidden="1">#REF!</definedName>
    <definedName name="_Key2" localSheetId="12" hidden="1">#REF!</definedName>
    <definedName name="_Key2" localSheetId="11" hidden="1">#REF!</definedName>
    <definedName name="_Key2" localSheetId="10" hidden="1">#REF!</definedName>
    <definedName name="_Key2" localSheetId="9" hidden="1">#REF!</definedName>
    <definedName name="_Key2" localSheetId="8" hidden="1">#REF!</definedName>
    <definedName name="_Key2" localSheetId="7" hidden="1">#REF!</definedName>
    <definedName name="_Key2" localSheetId="6" hidden="1">#REF!</definedName>
    <definedName name="_Key2" localSheetId="5" hidden="1">#REF!</definedName>
    <definedName name="_Key2" localSheetId="3" hidden="1">#REF!</definedName>
    <definedName name="_Key2" hidden="1">#REF!</definedName>
    <definedName name="_Mar04">[3]BS!$T$7:$T$3582</definedName>
    <definedName name="_Mar05" localSheetId="15">[6]BS!#REF!</definedName>
    <definedName name="_Mar05" localSheetId="14">[6]BS!#REF!</definedName>
    <definedName name="_Mar05" localSheetId="13">[6]BS!#REF!</definedName>
    <definedName name="_Mar05" localSheetId="12">[6]BS!#REF!</definedName>
    <definedName name="_Mar05" localSheetId="11">[6]BS!#REF!</definedName>
    <definedName name="_Mar05" localSheetId="10">[6]BS!#REF!</definedName>
    <definedName name="_Mar05" localSheetId="9">[6]BS!#REF!</definedName>
    <definedName name="_Mar05" localSheetId="8">[6]BS!#REF!</definedName>
    <definedName name="_Mar05" localSheetId="7">[6]BS!#REF!</definedName>
    <definedName name="_Mar05" localSheetId="6">[6]BS!#REF!</definedName>
    <definedName name="_Mar05" localSheetId="5">[6]BS!#REF!</definedName>
    <definedName name="_Mar05" localSheetId="3">[6]BS!#REF!</definedName>
    <definedName name="_Mar05">[6]BS!#REF!</definedName>
    <definedName name="_May04">[3]BS!$V$7:$V$3582</definedName>
    <definedName name="_May05" localSheetId="15">[6]BS!#REF!</definedName>
    <definedName name="_May05" localSheetId="14">[6]BS!#REF!</definedName>
    <definedName name="_May05" localSheetId="13">[6]BS!#REF!</definedName>
    <definedName name="_May05" localSheetId="12">[6]BS!#REF!</definedName>
    <definedName name="_May05" localSheetId="11">[6]BS!#REF!</definedName>
    <definedName name="_May05" localSheetId="10">[6]BS!#REF!</definedName>
    <definedName name="_May05" localSheetId="9">[6]BS!#REF!</definedName>
    <definedName name="_May05" localSheetId="8">[6]BS!#REF!</definedName>
    <definedName name="_May05" localSheetId="7">[6]BS!#REF!</definedName>
    <definedName name="_May05" localSheetId="6">[6]BS!#REF!</definedName>
    <definedName name="_May05" localSheetId="5">[6]BS!#REF!</definedName>
    <definedName name="_May05" localSheetId="3">[6]BS!#REF!</definedName>
    <definedName name="_May05">[6]BS!#REF!</definedName>
    <definedName name="_new1" hidden="1">{#N/A,#N/A,FALSE,"Summ";#N/A,#N/A,FALSE,"General"}</definedName>
    <definedName name="_Nov03">[2]BS!$S$7:$S$3582</definedName>
    <definedName name="_Nov04">[3]BS!$AB$7:$AB$3582</definedName>
    <definedName name="_Oct03">[2]BS!$R$7:$R$3582</definedName>
    <definedName name="_Oct04">[3]BS!$AA$7:$AA$3582</definedName>
    <definedName name="_Order1" hidden="1">255</definedName>
    <definedName name="_Order2" hidden="1">255</definedName>
    <definedName name="_Regression_Int" hidden="1">1</definedName>
    <definedName name="_Sep03">[2]BS!$Q$7:$Q$3582</definedName>
    <definedName name="_Sep04">[3]BS!$Z$7:$Z$3582</definedName>
    <definedName name="_Sep05" localSheetId="15">[6]BS!#REF!</definedName>
    <definedName name="_Sep05" localSheetId="14">[6]BS!#REF!</definedName>
    <definedName name="_Sep05" localSheetId="13">[6]BS!#REF!</definedName>
    <definedName name="_Sep05" localSheetId="12">[6]BS!#REF!</definedName>
    <definedName name="_Sep05" localSheetId="11">[6]BS!#REF!</definedName>
    <definedName name="_Sep05" localSheetId="10">[6]BS!#REF!</definedName>
    <definedName name="_Sep05" localSheetId="9">[6]BS!#REF!</definedName>
    <definedName name="_Sep05" localSheetId="8">[6]BS!#REF!</definedName>
    <definedName name="_Sep05" localSheetId="7">[6]BS!#REF!</definedName>
    <definedName name="_Sep05" localSheetId="6">[6]BS!#REF!</definedName>
    <definedName name="_Sep05" localSheetId="5">[6]BS!#REF!</definedName>
    <definedName name="_Sep05" localSheetId="3">[6]BS!#REF!</definedName>
    <definedName name="_Sep05">[6]BS!#REF!</definedName>
    <definedName name="_six6" hidden="1">{#N/A,#N/A,FALSE,"CRPT";#N/A,#N/A,FALSE,"TREND";#N/A,#N/A,FALSE,"%Curve"}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9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hidden="1">#REF!</definedName>
    <definedName name="_www1" hidden="1">{#N/A,#N/A,FALSE,"schA"}</definedName>
    <definedName name="a" hidden="1">{#N/A,#N/A,FALSE,"Coversheet";#N/A,#N/A,FALSE,"QA"}</definedName>
    <definedName name="AccessDatabase" hidden="1">"I:\COMTREL\FINICLE\TradeSummary.mdb"</definedName>
    <definedName name="Acq1Plant">'[8]Acquisition Inputs'!$C$8</definedName>
    <definedName name="Acq2Plant">'[8]Acquisition Inputs'!$C$70</definedName>
    <definedName name="apeek" localSheetId="15">#REF!</definedName>
    <definedName name="apeek" localSheetId="14">#REF!</definedName>
    <definedName name="apeek" localSheetId="13">#REF!</definedName>
    <definedName name="apeek" localSheetId="12">#REF!</definedName>
    <definedName name="apeek" localSheetId="11">#REF!</definedName>
    <definedName name="apeek" localSheetId="10">#REF!</definedName>
    <definedName name="apeek" localSheetId="9">#REF!</definedName>
    <definedName name="apeek" localSheetId="8">#REF!</definedName>
    <definedName name="apeek" localSheetId="7">#REF!</definedName>
    <definedName name="apeek" localSheetId="6">#REF!</definedName>
    <definedName name="apeek" localSheetId="5">#REF!</definedName>
    <definedName name="apeek" localSheetId="3">#REF!</definedName>
    <definedName name="apeek">#REF!</definedName>
    <definedName name="Apr03AMA" localSheetId="15">[4]BS!#REF!</definedName>
    <definedName name="Apr03AMA" localSheetId="14">[4]BS!#REF!</definedName>
    <definedName name="Apr03AMA" localSheetId="13">[4]BS!#REF!</definedName>
    <definedName name="Apr03AMA" localSheetId="12">[4]BS!#REF!</definedName>
    <definedName name="Apr03AMA" localSheetId="11">[4]BS!#REF!</definedName>
    <definedName name="Apr03AMA" localSheetId="10">[4]BS!#REF!</definedName>
    <definedName name="Apr03AMA" localSheetId="9">[4]BS!#REF!</definedName>
    <definedName name="Apr03AMA" localSheetId="8">[4]BS!#REF!</definedName>
    <definedName name="Apr03AMA" localSheetId="7">[4]BS!#REF!</definedName>
    <definedName name="Apr03AMA" localSheetId="6">[4]BS!#REF!</definedName>
    <definedName name="Apr03AMA" localSheetId="5">[4]BS!#REF!</definedName>
    <definedName name="Apr03AMA" localSheetId="3">[4]BS!#REF!</definedName>
    <definedName name="Apr03AMA">[4]BS!#REF!</definedName>
    <definedName name="Apr04AMA">[3]BS!$AG$7:$AG$3582</definedName>
    <definedName name="Apr05AMA" localSheetId="15">[6]BS!#REF!</definedName>
    <definedName name="Apr05AMA" localSheetId="14">[6]BS!#REF!</definedName>
    <definedName name="Apr05AMA" localSheetId="13">[6]BS!#REF!</definedName>
    <definedName name="Apr05AMA" localSheetId="12">[6]BS!#REF!</definedName>
    <definedName name="Apr05AMA" localSheetId="11">[6]BS!#REF!</definedName>
    <definedName name="Apr05AMA" localSheetId="10">[6]BS!#REF!</definedName>
    <definedName name="Apr05AMA" localSheetId="9">[6]BS!#REF!</definedName>
    <definedName name="Apr05AMA" localSheetId="8">[6]BS!#REF!</definedName>
    <definedName name="Apr05AMA" localSheetId="7">[6]BS!#REF!</definedName>
    <definedName name="Apr05AMA" localSheetId="6">[6]BS!#REF!</definedName>
    <definedName name="Apr05AMA" localSheetId="5">[6]BS!#REF!</definedName>
    <definedName name="Apr05AMA" localSheetId="3">[6]BS!#REF!</definedName>
    <definedName name="Apr05AMA">[6]BS!#REF!</definedName>
    <definedName name="AS2DocOpenMode" hidden="1">"AS2DocumentEdit"</definedName>
    <definedName name="Aug03AMA" localSheetId="15">[4]BS!#REF!</definedName>
    <definedName name="Aug03AMA" localSheetId="14">[4]BS!#REF!</definedName>
    <definedName name="Aug03AMA" localSheetId="13">[4]BS!#REF!</definedName>
    <definedName name="Aug03AMA" localSheetId="12">[4]BS!#REF!</definedName>
    <definedName name="Aug03AMA" localSheetId="11">[4]BS!#REF!</definedName>
    <definedName name="Aug03AMA" localSheetId="10">[4]BS!#REF!</definedName>
    <definedName name="Aug03AMA" localSheetId="9">[4]BS!#REF!</definedName>
    <definedName name="Aug03AMA" localSheetId="8">[4]BS!#REF!</definedName>
    <definedName name="Aug03AMA" localSheetId="7">[4]BS!#REF!</definedName>
    <definedName name="Aug03AMA" localSheetId="6">[4]BS!#REF!</definedName>
    <definedName name="Aug03AMA" localSheetId="5">[4]BS!#REF!</definedName>
    <definedName name="Aug03AMA" localSheetId="3">[4]BS!#REF!</definedName>
    <definedName name="Aug03AMA">[4]BS!#REF!</definedName>
    <definedName name="Aug04AMA">[3]BS!$AK$7:$AK$3582</definedName>
    <definedName name="Aug05AMA" localSheetId="15">[6]BS!#REF!</definedName>
    <definedName name="Aug05AMA" localSheetId="14">[6]BS!#REF!</definedName>
    <definedName name="Aug05AMA" localSheetId="13">[6]BS!#REF!</definedName>
    <definedName name="Aug05AMA" localSheetId="12">[6]BS!#REF!</definedName>
    <definedName name="Aug05AMA" localSheetId="11">[6]BS!#REF!</definedName>
    <definedName name="Aug05AMA" localSheetId="10">[6]BS!#REF!</definedName>
    <definedName name="Aug05AMA" localSheetId="9">[6]BS!#REF!</definedName>
    <definedName name="Aug05AMA" localSheetId="8">[6]BS!#REF!</definedName>
    <definedName name="Aug05AMA" localSheetId="7">[6]BS!#REF!</definedName>
    <definedName name="Aug05AMA" localSheetId="6">[6]BS!#REF!</definedName>
    <definedName name="Aug05AMA" localSheetId="5">[6]BS!#REF!</definedName>
    <definedName name="Aug05AMA" localSheetId="3">[6]BS!#REF!</definedName>
    <definedName name="Aug05AMA">[6]BS!#REF!</definedName>
    <definedName name="Aurora_Prices">"Monthly Price Summary'!$C$4:$H$63"</definedName>
    <definedName name="b" hidden="1">{#N/A,#N/A,FALSE,"Coversheet";#N/A,#N/A,FALSE,"QA"}</definedName>
    <definedName name="BADDEBT" localSheetId="15">[7]model!#REF!</definedName>
    <definedName name="BADDEBT" localSheetId="14">[7]model!#REF!</definedName>
    <definedName name="BADDEBT" localSheetId="13">[7]model!#REF!</definedName>
    <definedName name="BADDEBT" localSheetId="12">[7]model!#REF!</definedName>
    <definedName name="BADDEBT" localSheetId="11">[7]model!#REF!</definedName>
    <definedName name="BADDEBT" localSheetId="10">[7]model!#REF!</definedName>
    <definedName name="BADDEBT" localSheetId="9">[7]model!#REF!</definedName>
    <definedName name="BADDEBT" localSheetId="8">[7]model!#REF!</definedName>
    <definedName name="BADDEBT" localSheetId="7">[7]model!#REF!</definedName>
    <definedName name="BADDEBT" localSheetId="6">[7]model!#REF!</definedName>
    <definedName name="BADDEBT" localSheetId="5">[7]model!#REF!</definedName>
    <definedName name="BADDEBT" localSheetId="3">[7]model!#REF!</definedName>
    <definedName name="BADDEBT">[7]model!#REF!</definedName>
    <definedName name="Base1_Billing2">'[9]2013'!$N$8</definedName>
    <definedName name="BD" localSheetId="15">[10]model!#REF!</definedName>
    <definedName name="BD" localSheetId="14">[10]model!#REF!</definedName>
    <definedName name="BD" localSheetId="13">[10]model!#REF!</definedName>
    <definedName name="BD" localSheetId="12">[10]model!#REF!</definedName>
    <definedName name="BD" localSheetId="11">[10]model!#REF!</definedName>
    <definedName name="BD" localSheetId="10">[10]model!#REF!</definedName>
    <definedName name="BD" localSheetId="9">[10]model!#REF!</definedName>
    <definedName name="BD" localSheetId="8">[10]model!#REF!</definedName>
    <definedName name="BD" localSheetId="7">[10]model!#REF!</definedName>
    <definedName name="BD" localSheetId="6">[10]model!#REF!</definedName>
    <definedName name="BD" localSheetId="5">[10]model!#REF!</definedName>
    <definedName name="BD" localSheetId="3">[10]model!#REF!</definedName>
    <definedName name="BD">[10]model!#REF!</definedName>
    <definedName name="BEP" localSheetId="15">[7]model!#REF!</definedName>
    <definedName name="BEP" localSheetId="14">[7]model!#REF!</definedName>
    <definedName name="BEP" localSheetId="13">[7]model!#REF!</definedName>
    <definedName name="BEP" localSheetId="12">[7]model!#REF!</definedName>
    <definedName name="BEP" localSheetId="11">[7]model!#REF!</definedName>
    <definedName name="BEP" localSheetId="10">[7]model!#REF!</definedName>
    <definedName name="BEP" localSheetId="9">[7]model!#REF!</definedName>
    <definedName name="BEP" localSheetId="8">[7]model!#REF!</definedName>
    <definedName name="BEP" localSheetId="7">[7]model!#REF!</definedName>
    <definedName name="BEP" localSheetId="6">[7]model!#REF!</definedName>
    <definedName name="BEP" localSheetId="5">[7]model!#REF!</definedName>
    <definedName name="BEP" localSheetId="3">[7]model!#REF!</definedName>
    <definedName name="BEP">[7]model!#REF!</definedName>
    <definedName name="BEx0017DGUEDPCFJUPUZOOLJCS2B" localSheetId="15" hidden="1">#REF!</definedName>
    <definedName name="BEx0017DGUEDPCFJUPUZOOLJCS2B" localSheetId="14" hidden="1">#REF!</definedName>
    <definedName name="BEx0017DGUEDPCFJUPUZOOLJCS2B" localSheetId="13" hidden="1">#REF!</definedName>
    <definedName name="BEx0017DGUEDPCFJUPUZOOLJCS2B" localSheetId="12" hidden="1">#REF!</definedName>
    <definedName name="BEx0017DGUEDPCFJUPUZOOLJCS2B" localSheetId="11" hidden="1">#REF!</definedName>
    <definedName name="BEx0017DGUEDPCFJUPUZOOLJCS2B" localSheetId="10" hidden="1">#REF!</definedName>
    <definedName name="BEx0017DGUEDPCFJUPUZOOLJCS2B" localSheetId="9" hidden="1">#REF!</definedName>
    <definedName name="BEx0017DGUEDPCFJUPUZOOLJCS2B" localSheetId="8" hidden="1">#REF!</definedName>
    <definedName name="BEx0017DGUEDPCFJUPUZOOLJCS2B" localSheetId="7" hidden="1">#REF!</definedName>
    <definedName name="BEx0017DGUEDPCFJUPUZOOLJCS2B" localSheetId="6" hidden="1">#REF!</definedName>
    <definedName name="BEx0017DGUEDPCFJUPUZOOLJCS2B" localSheetId="5" hidden="1">#REF!</definedName>
    <definedName name="BEx0017DGUEDPCFJUPUZOOLJCS2B" localSheetId="3" hidden="1">#REF!</definedName>
    <definedName name="BEx0017DGUEDPCFJUPUZOOLJCS2B" hidden="1">#REF!</definedName>
    <definedName name="BEx001CNWHJ5RULCSFM36ZCGJ1UH" localSheetId="15" hidden="1">#REF!</definedName>
    <definedName name="BEx001CNWHJ5RULCSFM36ZCGJ1UH" localSheetId="14" hidden="1">#REF!</definedName>
    <definedName name="BEx001CNWHJ5RULCSFM36ZCGJ1UH" localSheetId="13" hidden="1">#REF!</definedName>
    <definedName name="BEx001CNWHJ5RULCSFM36ZCGJ1UH" localSheetId="12" hidden="1">#REF!</definedName>
    <definedName name="BEx001CNWHJ5RULCSFM36ZCGJ1UH" localSheetId="11" hidden="1">#REF!</definedName>
    <definedName name="BEx001CNWHJ5RULCSFM36ZCGJ1UH" localSheetId="10" hidden="1">#REF!</definedName>
    <definedName name="BEx001CNWHJ5RULCSFM36ZCGJ1UH" localSheetId="9" hidden="1">#REF!</definedName>
    <definedName name="BEx001CNWHJ5RULCSFM36ZCGJ1UH" localSheetId="8" hidden="1">#REF!</definedName>
    <definedName name="BEx001CNWHJ5RULCSFM36ZCGJ1UH" localSheetId="7" hidden="1">#REF!</definedName>
    <definedName name="BEx001CNWHJ5RULCSFM36ZCGJ1UH" localSheetId="6" hidden="1">#REF!</definedName>
    <definedName name="BEx001CNWHJ5RULCSFM36ZCGJ1UH" localSheetId="5" hidden="1">#REF!</definedName>
    <definedName name="BEx001CNWHJ5RULCSFM36ZCGJ1UH" localSheetId="3" hidden="1">#REF!</definedName>
    <definedName name="BEx001CNWHJ5RULCSFM36ZCGJ1UH" hidden="1">#REF!</definedName>
    <definedName name="BEx004791UAJIJSN57OT7YBLNP82" localSheetId="15" hidden="1">#REF!</definedName>
    <definedName name="BEx004791UAJIJSN57OT7YBLNP82" localSheetId="14" hidden="1">#REF!</definedName>
    <definedName name="BEx004791UAJIJSN57OT7YBLNP82" localSheetId="13" hidden="1">#REF!</definedName>
    <definedName name="BEx004791UAJIJSN57OT7YBLNP82" localSheetId="12" hidden="1">#REF!</definedName>
    <definedName name="BEx004791UAJIJSN57OT7YBLNP82" localSheetId="11" hidden="1">#REF!</definedName>
    <definedName name="BEx004791UAJIJSN57OT7YBLNP82" localSheetId="10" hidden="1">#REF!</definedName>
    <definedName name="BEx004791UAJIJSN57OT7YBLNP82" localSheetId="9" hidden="1">#REF!</definedName>
    <definedName name="BEx004791UAJIJSN57OT7YBLNP82" localSheetId="8" hidden="1">#REF!</definedName>
    <definedName name="BEx004791UAJIJSN57OT7YBLNP82" localSheetId="7" hidden="1">#REF!</definedName>
    <definedName name="BEx004791UAJIJSN57OT7YBLNP82" localSheetId="6" hidden="1">#REF!</definedName>
    <definedName name="BEx004791UAJIJSN57OT7YBLNP82" localSheetId="5" hidden="1">#REF!</definedName>
    <definedName name="BEx004791UAJIJSN57OT7YBLNP82" localSheetId="3" hidden="1">#REF!</definedName>
    <definedName name="BEx004791UAJIJSN57OT7YBLNP82" hidden="1">#REF!</definedName>
    <definedName name="BEx008P2NVFDLBHL7IZ5WTMVOQ1F" localSheetId="15" hidden="1">#REF!</definedName>
    <definedName name="BEx008P2NVFDLBHL7IZ5WTMVOQ1F" localSheetId="14" hidden="1">#REF!</definedName>
    <definedName name="BEx008P2NVFDLBHL7IZ5WTMVOQ1F" localSheetId="13" hidden="1">#REF!</definedName>
    <definedName name="BEx008P2NVFDLBHL7IZ5WTMVOQ1F" localSheetId="12" hidden="1">#REF!</definedName>
    <definedName name="BEx008P2NVFDLBHL7IZ5WTMVOQ1F" localSheetId="11" hidden="1">#REF!</definedName>
    <definedName name="BEx008P2NVFDLBHL7IZ5WTMVOQ1F" localSheetId="10" hidden="1">#REF!</definedName>
    <definedName name="BEx008P2NVFDLBHL7IZ5WTMVOQ1F" localSheetId="9" hidden="1">#REF!</definedName>
    <definedName name="BEx008P2NVFDLBHL7IZ5WTMVOQ1F" localSheetId="8" hidden="1">#REF!</definedName>
    <definedName name="BEx008P2NVFDLBHL7IZ5WTMVOQ1F" localSheetId="7" hidden="1">#REF!</definedName>
    <definedName name="BEx008P2NVFDLBHL7IZ5WTMVOQ1F" localSheetId="6" hidden="1">#REF!</definedName>
    <definedName name="BEx008P2NVFDLBHL7IZ5WTMVOQ1F" localSheetId="5" hidden="1">#REF!</definedName>
    <definedName name="BEx008P2NVFDLBHL7IZ5WTMVOQ1F" localSheetId="3" hidden="1">#REF!</definedName>
    <definedName name="BEx008P2NVFDLBHL7IZ5WTMVOQ1F" hidden="1">#REF!</definedName>
    <definedName name="BEx009G00IN0JUIAQ4WE9NHTMQE2" localSheetId="15" hidden="1">#REF!</definedName>
    <definedName name="BEx009G00IN0JUIAQ4WE9NHTMQE2" localSheetId="14" hidden="1">#REF!</definedName>
    <definedName name="BEx009G00IN0JUIAQ4WE9NHTMQE2" localSheetId="13" hidden="1">#REF!</definedName>
    <definedName name="BEx009G00IN0JUIAQ4WE9NHTMQE2" localSheetId="12" hidden="1">#REF!</definedName>
    <definedName name="BEx009G00IN0JUIAQ4WE9NHTMQE2" localSheetId="11" hidden="1">#REF!</definedName>
    <definedName name="BEx009G00IN0JUIAQ4WE9NHTMQE2" localSheetId="10" hidden="1">#REF!</definedName>
    <definedName name="BEx009G00IN0JUIAQ4WE9NHTMQE2" localSheetId="9" hidden="1">#REF!</definedName>
    <definedName name="BEx009G00IN0JUIAQ4WE9NHTMQE2" localSheetId="8" hidden="1">#REF!</definedName>
    <definedName name="BEx009G00IN0JUIAQ4WE9NHTMQE2" localSheetId="7" hidden="1">#REF!</definedName>
    <definedName name="BEx009G00IN0JUIAQ4WE9NHTMQE2" localSheetId="6" hidden="1">#REF!</definedName>
    <definedName name="BEx009G00IN0JUIAQ4WE9NHTMQE2" localSheetId="5" hidden="1">#REF!</definedName>
    <definedName name="BEx009G00IN0JUIAQ4WE9NHTMQE2" localSheetId="3" hidden="1">#REF!</definedName>
    <definedName name="BEx009G00IN0JUIAQ4WE9NHTMQE2" hidden="1">#REF!</definedName>
    <definedName name="BEx00DXTY2JDVGWQKV8H7FG4SV30" localSheetId="15" hidden="1">#REF!</definedName>
    <definedName name="BEx00DXTY2JDVGWQKV8H7FG4SV30" localSheetId="14" hidden="1">#REF!</definedName>
    <definedName name="BEx00DXTY2JDVGWQKV8H7FG4SV30" localSheetId="13" hidden="1">#REF!</definedName>
    <definedName name="BEx00DXTY2JDVGWQKV8H7FG4SV30" localSheetId="12" hidden="1">#REF!</definedName>
    <definedName name="BEx00DXTY2JDVGWQKV8H7FG4SV30" localSheetId="11" hidden="1">#REF!</definedName>
    <definedName name="BEx00DXTY2JDVGWQKV8H7FG4SV30" localSheetId="10" hidden="1">#REF!</definedName>
    <definedName name="BEx00DXTY2JDVGWQKV8H7FG4SV30" localSheetId="9" hidden="1">#REF!</definedName>
    <definedName name="BEx00DXTY2JDVGWQKV8H7FG4SV30" localSheetId="8" hidden="1">#REF!</definedName>
    <definedName name="BEx00DXTY2JDVGWQKV8H7FG4SV30" localSheetId="7" hidden="1">#REF!</definedName>
    <definedName name="BEx00DXTY2JDVGWQKV8H7FG4SV30" localSheetId="6" hidden="1">#REF!</definedName>
    <definedName name="BEx00DXTY2JDVGWQKV8H7FG4SV30" localSheetId="5" hidden="1">#REF!</definedName>
    <definedName name="BEx00DXTY2JDVGWQKV8H7FG4SV30" localSheetId="3" hidden="1">#REF!</definedName>
    <definedName name="BEx00DXTY2JDVGWQKV8H7FG4SV30" hidden="1">#REF!</definedName>
    <definedName name="BEx00GHLTYRH5N2S6P78YW1CD30N" localSheetId="15" hidden="1">#REF!</definedName>
    <definedName name="BEx00GHLTYRH5N2S6P78YW1CD30N" localSheetId="14" hidden="1">#REF!</definedName>
    <definedName name="BEx00GHLTYRH5N2S6P78YW1CD30N" localSheetId="13" hidden="1">#REF!</definedName>
    <definedName name="BEx00GHLTYRH5N2S6P78YW1CD30N" localSheetId="12" hidden="1">#REF!</definedName>
    <definedName name="BEx00GHLTYRH5N2S6P78YW1CD30N" localSheetId="11" hidden="1">#REF!</definedName>
    <definedName name="BEx00GHLTYRH5N2S6P78YW1CD30N" localSheetId="10" hidden="1">#REF!</definedName>
    <definedName name="BEx00GHLTYRH5N2S6P78YW1CD30N" localSheetId="9" hidden="1">#REF!</definedName>
    <definedName name="BEx00GHLTYRH5N2S6P78YW1CD30N" localSheetId="8" hidden="1">#REF!</definedName>
    <definedName name="BEx00GHLTYRH5N2S6P78YW1CD30N" localSheetId="7" hidden="1">#REF!</definedName>
    <definedName name="BEx00GHLTYRH5N2S6P78YW1CD30N" localSheetId="6" hidden="1">#REF!</definedName>
    <definedName name="BEx00GHLTYRH5N2S6P78YW1CD30N" localSheetId="5" hidden="1">#REF!</definedName>
    <definedName name="BEx00GHLTYRH5N2S6P78YW1CD30N" localSheetId="3" hidden="1">#REF!</definedName>
    <definedName name="BEx00GHLTYRH5N2S6P78YW1CD30N" hidden="1">#REF!</definedName>
    <definedName name="BEx00JC31DY11L45SEU4B10BIN6W" localSheetId="15" hidden="1">#REF!</definedName>
    <definedName name="BEx00JC31DY11L45SEU4B10BIN6W" localSheetId="14" hidden="1">#REF!</definedName>
    <definedName name="BEx00JC31DY11L45SEU4B10BIN6W" localSheetId="13" hidden="1">#REF!</definedName>
    <definedName name="BEx00JC31DY11L45SEU4B10BIN6W" localSheetId="12" hidden="1">#REF!</definedName>
    <definedName name="BEx00JC31DY11L45SEU4B10BIN6W" localSheetId="11" hidden="1">#REF!</definedName>
    <definedName name="BEx00JC31DY11L45SEU4B10BIN6W" localSheetId="10" hidden="1">#REF!</definedName>
    <definedName name="BEx00JC31DY11L45SEU4B10BIN6W" localSheetId="9" hidden="1">#REF!</definedName>
    <definedName name="BEx00JC31DY11L45SEU4B10BIN6W" localSheetId="8" hidden="1">#REF!</definedName>
    <definedName name="BEx00JC31DY11L45SEU4B10BIN6W" localSheetId="7" hidden="1">#REF!</definedName>
    <definedName name="BEx00JC31DY11L45SEU4B10BIN6W" localSheetId="6" hidden="1">#REF!</definedName>
    <definedName name="BEx00JC31DY11L45SEU4B10BIN6W" localSheetId="5" hidden="1">#REF!</definedName>
    <definedName name="BEx00JC31DY11L45SEU4B10BIN6W" localSheetId="3" hidden="1">#REF!</definedName>
    <definedName name="BEx00JC31DY11L45SEU4B10BIN6W" hidden="1">#REF!</definedName>
    <definedName name="BEx00KZHZBHP3TDV1YMX4B19B95O" localSheetId="15" hidden="1">#REF!</definedName>
    <definedName name="BEx00KZHZBHP3TDV1YMX4B19B95O" localSheetId="14" hidden="1">#REF!</definedName>
    <definedName name="BEx00KZHZBHP3TDV1YMX4B19B95O" localSheetId="13" hidden="1">#REF!</definedName>
    <definedName name="BEx00KZHZBHP3TDV1YMX4B19B95O" localSheetId="12" hidden="1">#REF!</definedName>
    <definedName name="BEx00KZHZBHP3TDV1YMX4B19B95O" localSheetId="11" hidden="1">#REF!</definedName>
    <definedName name="BEx00KZHZBHP3TDV1YMX4B19B95O" localSheetId="10" hidden="1">#REF!</definedName>
    <definedName name="BEx00KZHZBHP3TDV1YMX4B19B95O" localSheetId="9" hidden="1">#REF!</definedName>
    <definedName name="BEx00KZHZBHP3TDV1YMX4B19B95O" localSheetId="8" hidden="1">#REF!</definedName>
    <definedName name="BEx00KZHZBHP3TDV1YMX4B19B95O" localSheetId="7" hidden="1">#REF!</definedName>
    <definedName name="BEx00KZHZBHP3TDV1YMX4B19B95O" localSheetId="6" hidden="1">#REF!</definedName>
    <definedName name="BEx00KZHZBHP3TDV1YMX4B19B95O" localSheetId="5" hidden="1">#REF!</definedName>
    <definedName name="BEx00KZHZBHP3TDV1YMX4B19B95O" localSheetId="3" hidden="1">#REF!</definedName>
    <definedName name="BEx00KZHZBHP3TDV1YMX4B19B95O" hidden="1">#REF!</definedName>
    <definedName name="BEx00P11V7HA4MS6XYY3P4BPVXML" localSheetId="15" hidden="1">#REF!</definedName>
    <definedName name="BEx00P11V7HA4MS6XYY3P4BPVXML" localSheetId="14" hidden="1">#REF!</definedName>
    <definedName name="BEx00P11V7HA4MS6XYY3P4BPVXML" localSheetId="13" hidden="1">#REF!</definedName>
    <definedName name="BEx00P11V7HA4MS6XYY3P4BPVXML" localSheetId="12" hidden="1">#REF!</definedName>
    <definedName name="BEx00P11V7HA4MS6XYY3P4BPVXML" localSheetId="11" hidden="1">#REF!</definedName>
    <definedName name="BEx00P11V7HA4MS6XYY3P4BPVXML" localSheetId="10" hidden="1">#REF!</definedName>
    <definedName name="BEx00P11V7HA4MS6XYY3P4BPVXML" localSheetId="9" hidden="1">#REF!</definedName>
    <definedName name="BEx00P11V7HA4MS6XYY3P4BPVXML" localSheetId="8" hidden="1">#REF!</definedName>
    <definedName name="BEx00P11V7HA4MS6XYY3P4BPVXML" localSheetId="7" hidden="1">#REF!</definedName>
    <definedName name="BEx00P11V7HA4MS6XYY3P4BPVXML" localSheetId="6" hidden="1">#REF!</definedName>
    <definedName name="BEx00P11V7HA4MS6XYY3P4BPVXML" localSheetId="5" hidden="1">#REF!</definedName>
    <definedName name="BEx00P11V7HA4MS6XYY3P4BPVXML" localSheetId="3" hidden="1">#REF!</definedName>
    <definedName name="BEx00P11V7HA4MS6XYY3P4BPVXML" hidden="1">#REF!</definedName>
    <definedName name="BEx00PBV7V99V7M3LDYUTF31MUFJ" localSheetId="15" hidden="1">#REF!</definedName>
    <definedName name="BEx00PBV7V99V7M3LDYUTF31MUFJ" localSheetId="14" hidden="1">#REF!</definedName>
    <definedName name="BEx00PBV7V99V7M3LDYUTF31MUFJ" localSheetId="13" hidden="1">#REF!</definedName>
    <definedName name="BEx00PBV7V99V7M3LDYUTF31MUFJ" localSheetId="12" hidden="1">#REF!</definedName>
    <definedName name="BEx00PBV7V99V7M3LDYUTF31MUFJ" localSheetId="11" hidden="1">#REF!</definedName>
    <definedName name="BEx00PBV7V99V7M3LDYUTF31MUFJ" localSheetId="10" hidden="1">#REF!</definedName>
    <definedName name="BEx00PBV7V99V7M3LDYUTF31MUFJ" localSheetId="9" hidden="1">#REF!</definedName>
    <definedName name="BEx00PBV7V99V7M3LDYUTF31MUFJ" localSheetId="8" hidden="1">#REF!</definedName>
    <definedName name="BEx00PBV7V99V7M3LDYUTF31MUFJ" localSheetId="7" hidden="1">#REF!</definedName>
    <definedName name="BEx00PBV7V99V7M3LDYUTF31MUFJ" localSheetId="6" hidden="1">#REF!</definedName>
    <definedName name="BEx00PBV7V99V7M3LDYUTF31MUFJ" localSheetId="5" hidden="1">#REF!</definedName>
    <definedName name="BEx00PBV7V99V7M3LDYUTF31MUFJ" localSheetId="3" hidden="1">#REF!</definedName>
    <definedName name="BEx00PBV7V99V7M3LDYUTF31MUFJ" hidden="1">#REF!</definedName>
    <definedName name="BEx00SMIQJ55EVB7T24CORX0JWQO" localSheetId="15" hidden="1">#REF!</definedName>
    <definedName name="BEx00SMIQJ55EVB7T24CORX0JWQO" localSheetId="14" hidden="1">#REF!</definedName>
    <definedName name="BEx00SMIQJ55EVB7T24CORX0JWQO" localSheetId="13" hidden="1">#REF!</definedName>
    <definedName name="BEx00SMIQJ55EVB7T24CORX0JWQO" localSheetId="12" hidden="1">#REF!</definedName>
    <definedName name="BEx00SMIQJ55EVB7T24CORX0JWQO" localSheetId="11" hidden="1">#REF!</definedName>
    <definedName name="BEx00SMIQJ55EVB7T24CORX0JWQO" localSheetId="10" hidden="1">#REF!</definedName>
    <definedName name="BEx00SMIQJ55EVB7T24CORX0JWQO" localSheetId="9" hidden="1">#REF!</definedName>
    <definedName name="BEx00SMIQJ55EVB7T24CORX0JWQO" localSheetId="8" hidden="1">#REF!</definedName>
    <definedName name="BEx00SMIQJ55EVB7T24CORX0JWQO" localSheetId="7" hidden="1">#REF!</definedName>
    <definedName name="BEx00SMIQJ55EVB7T24CORX0JWQO" localSheetId="6" hidden="1">#REF!</definedName>
    <definedName name="BEx00SMIQJ55EVB7T24CORX0JWQO" localSheetId="5" hidden="1">#REF!</definedName>
    <definedName name="BEx00SMIQJ55EVB7T24CORX0JWQO" localSheetId="3" hidden="1">#REF!</definedName>
    <definedName name="BEx00SMIQJ55EVB7T24CORX0JWQO" hidden="1">#REF!</definedName>
    <definedName name="BEx010V7DB7O7Z9NHSX27HZK4H76" localSheetId="15" hidden="1">#REF!</definedName>
    <definedName name="BEx010V7DB7O7Z9NHSX27HZK4H76" localSheetId="14" hidden="1">#REF!</definedName>
    <definedName name="BEx010V7DB7O7Z9NHSX27HZK4H76" localSheetId="13" hidden="1">#REF!</definedName>
    <definedName name="BEx010V7DB7O7Z9NHSX27HZK4H76" localSheetId="12" hidden="1">#REF!</definedName>
    <definedName name="BEx010V7DB7O7Z9NHSX27HZK4H76" localSheetId="11" hidden="1">#REF!</definedName>
    <definedName name="BEx010V7DB7O7Z9NHSX27HZK4H76" localSheetId="10" hidden="1">#REF!</definedName>
    <definedName name="BEx010V7DB7O7Z9NHSX27HZK4H76" localSheetId="9" hidden="1">#REF!</definedName>
    <definedName name="BEx010V7DB7O7Z9NHSX27HZK4H76" localSheetId="8" hidden="1">#REF!</definedName>
    <definedName name="BEx010V7DB7O7Z9NHSX27HZK4H76" localSheetId="7" hidden="1">#REF!</definedName>
    <definedName name="BEx010V7DB7O7Z9NHSX27HZK4H76" localSheetId="6" hidden="1">#REF!</definedName>
    <definedName name="BEx010V7DB7O7Z9NHSX27HZK4H76" localSheetId="5" hidden="1">#REF!</definedName>
    <definedName name="BEx010V7DB7O7Z9NHSX27HZK4H76" localSheetId="3" hidden="1">#REF!</definedName>
    <definedName name="BEx010V7DB7O7Z9NHSX27HZK4H76" hidden="1">#REF!</definedName>
    <definedName name="BEx012IKS6YVHG9KTG2FAKRSMYLU" localSheetId="15" hidden="1">#REF!</definedName>
    <definedName name="BEx012IKS6YVHG9KTG2FAKRSMYLU" localSheetId="14" hidden="1">#REF!</definedName>
    <definedName name="BEx012IKS6YVHG9KTG2FAKRSMYLU" localSheetId="13" hidden="1">#REF!</definedName>
    <definedName name="BEx012IKS6YVHG9KTG2FAKRSMYLU" localSheetId="12" hidden="1">#REF!</definedName>
    <definedName name="BEx012IKS6YVHG9KTG2FAKRSMYLU" localSheetId="11" hidden="1">#REF!</definedName>
    <definedName name="BEx012IKS6YVHG9KTG2FAKRSMYLU" localSheetId="10" hidden="1">#REF!</definedName>
    <definedName name="BEx012IKS6YVHG9KTG2FAKRSMYLU" localSheetId="9" hidden="1">#REF!</definedName>
    <definedName name="BEx012IKS6YVHG9KTG2FAKRSMYLU" localSheetId="8" hidden="1">#REF!</definedName>
    <definedName name="BEx012IKS6YVHG9KTG2FAKRSMYLU" localSheetId="7" hidden="1">#REF!</definedName>
    <definedName name="BEx012IKS6YVHG9KTG2FAKRSMYLU" localSheetId="6" hidden="1">#REF!</definedName>
    <definedName name="BEx012IKS6YVHG9KTG2FAKRSMYLU" localSheetId="5" hidden="1">#REF!</definedName>
    <definedName name="BEx012IKS6YVHG9KTG2FAKRSMYLU" localSheetId="3" hidden="1">#REF!</definedName>
    <definedName name="BEx012IKS6YVHG9KTG2FAKRSMYLU" hidden="1">#REF!</definedName>
    <definedName name="BEx01HY6E3GJ66ABU5ABN26V6Q13" localSheetId="15" hidden="1">#REF!</definedName>
    <definedName name="BEx01HY6E3GJ66ABU5ABN26V6Q13" localSheetId="14" hidden="1">#REF!</definedName>
    <definedName name="BEx01HY6E3GJ66ABU5ABN26V6Q13" localSheetId="13" hidden="1">#REF!</definedName>
    <definedName name="BEx01HY6E3GJ66ABU5ABN26V6Q13" localSheetId="12" hidden="1">#REF!</definedName>
    <definedName name="BEx01HY6E3GJ66ABU5ABN26V6Q13" localSheetId="11" hidden="1">#REF!</definedName>
    <definedName name="BEx01HY6E3GJ66ABU5ABN26V6Q13" localSheetId="10" hidden="1">#REF!</definedName>
    <definedName name="BEx01HY6E3GJ66ABU5ABN26V6Q13" localSheetId="9" hidden="1">#REF!</definedName>
    <definedName name="BEx01HY6E3GJ66ABU5ABN26V6Q13" localSheetId="8" hidden="1">#REF!</definedName>
    <definedName name="BEx01HY6E3GJ66ABU5ABN26V6Q13" localSheetId="7" hidden="1">#REF!</definedName>
    <definedName name="BEx01HY6E3GJ66ABU5ABN26V6Q13" localSheetId="6" hidden="1">#REF!</definedName>
    <definedName name="BEx01HY6E3GJ66ABU5ABN26V6Q13" localSheetId="5" hidden="1">#REF!</definedName>
    <definedName name="BEx01HY6E3GJ66ABU5ABN26V6Q13" localSheetId="3" hidden="1">#REF!</definedName>
    <definedName name="BEx01HY6E3GJ66ABU5ABN26V6Q13" hidden="1">#REF!</definedName>
    <definedName name="BEx01PW5YQKEGAR8JDDI5OARYXDF" localSheetId="15" hidden="1">#REF!</definedName>
    <definedName name="BEx01PW5YQKEGAR8JDDI5OARYXDF" localSheetId="14" hidden="1">#REF!</definedName>
    <definedName name="BEx01PW5YQKEGAR8JDDI5OARYXDF" localSheetId="13" hidden="1">#REF!</definedName>
    <definedName name="BEx01PW5YQKEGAR8JDDI5OARYXDF" localSheetId="12" hidden="1">#REF!</definedName>
    <definedName name="BEx01PW5YQKEGAR8JDDI5OARYXDF" localSheetId="11" hidden="1">#REF!</definedName>
    <definedName name="BEx01PW5YQKEGAR8JDDI5OARYXDF" localSheetId="10" hidden="1">#REF!</definedName>
    <definedName name="BEx01PW5YQKEGAR8JDDI5OARYXDF" localSheetId="9" hidden="1">#REF!</definedName>
    <definedName name="BEx01PW5YQKEGAR8JDDI5OARYXDF" localSheetId="8" hidden="1">#REF!</definedName>
    <definedName name="BEx01PW5YQKEGAR8JDDI5OARYXDF" localSheetId="7" hidden="1">#REF!</definedName>
    <definedName name="BEx01PW5YQKEGAR8JDDI5OARYXDF" localSheetId="6" hidden="1">#REF!</definedName>
    <definedName name="BEx01PW5YQKEGAR8JDDI5OARYXDF" localSheetId="5" hidden="1">#REF!</definedName>
    <definedName name="BEx01PW5YQKEGAR8JDDI5OARYXDF" localSheetId="3" hidden="1">#REF!</definedName>
    <definedName name="BEx01PW5YQKEGAR8JDDI5OARYXDF" hidden="1">#REF!</definedName>
    <definedName name="BEx01QCB2ERCAYYOFDP3OQRWUU60" localSheetId="15" hidden="1">#REF!</definedName>
    <definedName name="BEx01QCB2ERCAYYOFDP3OQRWUU60" localSheetId="14" hidden="1">#REF!</definedName>
    <definedName name="BEx01QCB2ERCAYYOFDP3OQRWUU60" localSheetId="13" hidden="1">#REF!</definedName>
    <definedName name="BEx01QCB2ERCAYYOFDP3OQRWUU60" localSheetId="12" hidden="1">#REF!</definedName>
    <definedName name="BEx01QCB2ERCAYYOFDP3OQRWUU60" localSheetId="11" hidden="1">#REF!</definedName>
    <definedName name="BEx01QCB2ERCAYYOFDP3OQRWUU60" localSheetId="10" hidden="1">#REF!</definedName>
    <definedName name="BEx01QCB2ERCAYYOFDP3OQRWUU60" localSheetId="9" hidden="1">#REF!</definedName>
    <definedName name="BEx01QCB2ERCAYYOFDP3OQRWUU60" localSheetId="8" hidden="1">#REF!</definedName>
    <definedName name="BEx01QCB2ERCAYYOFDP3OQRWUU60" localSheetId="7" hidden="1">#REF!</definedName>
    <definedName name="BEx01QCB2ERCAYYOFDP3OQRWUU60" localSheetId="6" hidden="1">#REF!</definedName>
    <definedName name="BEx01QCB2ERCAYYOFDP3OQRWUU60" localSheetId="5" hidden="1">#REF!</definedName>
    <definedName name="BEx01QCB2ERCAYYOFDP3OQRWUU60" localSheetId="3" hidden="1">#REF!</definedName>
    <definedName name="BEx01QCB2ERCAYYOFDP3OQRWUU60" hidden="1">#REF!</definedName>
    <definedName name="BEx01U37NQSMTGJRU8EGTJORBJ6H" localSheetId="15" hidden="1">#REF!</definedName>
    <definedName name="BEx01U37NQSMTGJRU8EGTJORBJ6H" localSheetId="14" hidden="1">#REF!</definedName>
    <definedName name="BEx01U37NQSMTGJRU8EGTJORBJ6H" localSheetId="13" hidden="1">#REF!</definedName>
    <definedName name="BEx01U37NQSMTGJRU8EGTJORBJ6H" localSheetId="12" hidden="1">#REF!</definedName>
    <definedName name="BEx01U37NQSMTGJRU8EGTJORBJ6H" localSheetId="11" hidden="1">#REF!</definedName>
    <definedName name="BEx01U37NQSMTGJRU8EGTJORBJ6H" localSheetId="10" hidden="1">#REF!</definedName>
    <definedName name="BEx01U37NQSMTGJRU8EGTJORBJ6H" localSheetId="9" hidden="1">#REF!</definedName>
    <definedName name="BEx01U37NQSMTGJRU8EGTJORBJ6H" localSheetId="8" hidden="1">#REF!</definedName>
    <definedName name="BEx01U37NQSMTGJRU8EGTJORBJ6H" localSheetId="7" hidden="1">#REF!</definedName>
    <definedName name="BEx01U37NQSMTGJRU8EGTJORBJ6H" localSheetId="6" hidden="1">#REF!</definedName>
    <definedName name="BEx01U37NQSMTGJRU8EGTJORBJ6H" localSheetId="5" hidden="1">#REF!</definedName>
    <definedName name="BEx01U37NQSMTGJRU8EGTJORBJ6H" localSheetId="3" hidden="1">#REF!</definedName>
    <definedName name="BEx01U37NQSMTGJRU8EGTJORBJ6H" hidden="1">#REF!</definedName>
    <definedName name="BEx01XJ94SHJ1YQ7ORPW0RQGKI2H" localSheetId="15" hidden="1">#REF!</definedName>
    <definedName name="BEx01XJ94SHJ1YQ7ORPW0RQGKI2H" localSheetId="14" hidden="1">#REF!</definedName>
    <definedName name="BEx01XJ94SHJ1YQ7ORPW0RQGKI2H" localSheetId="13" hidden="1">#REF!</definedName>
    <definedName name="BEx01XJ94SHJ1YQ7ORPW0RQGKI2H" localSheetId="12" hidden="1">#REF!</definedName>
    <definedName name="BEx01XJ94SHJ1YQ7ORPW0RQGKI2H" localSheetId="11" hidden="1">#REF!</definedName>
    <definedName name="BEx01XJ94SHJ1YQ7ORPW0RQGKI2H" localSheetId="10" hidden="1">#REF!</definedName>
    <definedName name="BEx01XJ94SHJ1YQ7ORPW0RQGKI2H" localSheetId="9" hidden="1">#REF!</definedName>
    <definedName name="BEx01XJ94SHJ1YQ7ORPW0RQGKI2H" localSheetId="8" hidden="1">#REF!</definedName>
    <definedName name="BEx01XJ94SHJ1YQ7ORPW0RQGKI2H" localSheetId="7" hidden="1">#REF!</definedName>
    <definedName name="BEx01XJ94SHJ1YQ7ORPW0RQGKI2H" localSheetId="6" hidden="1">#REF!</definedName>
    <definedName name="BEx01XJ94SHJ1YQ7ORPW0RQGKI2H" localSheetId="5" hidden="1">#REF!</definedName>
    <definedName name="BEx01XJ94SHJ1YQ7ORPW0RQGKI2H" localSheetId="3" hidden="1">#REF!</definedName>
    <definedName name="BEx01XJ94SHJ1YQ7ORPW0RQGKI2H" hidden="1">#REF!</definedName>
    <definedName name="BEx028BOZCS2MQO9MODVS6F7NCA3" localSheetId="15" hidden="1">#REF!</definedName>
    <definedName name="BEx028BOZCS2MQO9MODVS6F7NCA3" localSheetId="14" hidden="1">#REF!</definedName>
    <definedName name="BEx028BOZCS2MQO9MODVS6F7NCA3" localSheetId="13" hidden="1">#REF!</definedName>
    <definedName name="BEx028BOZCS2MQO9MODVS6F7NCA3" localSheetId="12" hidden="1">#REF!</definedName>
    <definedName name="BEx028BOZCS2MQO9MODVS6F7NCA3" localSheetId="11" hidden="1">#REF!</definedName>
    <definedName name="BEx028BOZCS2MQO9MODVS6F7NCA3" localSheetId="10" hidden="1">#REF!</definedName>
    <definedName name="BEx028BOZCS2MQO9MODVS6F7NCA3" localSheetId="9" hidden="1">#REF!</definedName>
    <definedName name="BEx028BOZCS2MQO9MODVS6F7NCA3" localSheetId="8" hidden="1">#REF!</definedName>
    <definedName name="BEx028BOZCS2MQO9MODVS6F7NCA3" localSheetId="7" hidden="1">#REF!</definedName>
    <definedName name="BEx028BOZCS2MQO9MODVS6F7NCA3" localSheetId="6" hidden="1">#REF!</definedName>
    <definedName name="BEx028BOZCS2MQO9MODVS6F7NCA3" localSheetId="5" hidden="1">#REF!</definedName>
    <definedName name="BEx028BOZCS2MQO9MODVS6F7NCA3" localSheetId="3" hidden="1">#REF!</definedName>
    <definedName name="BEx028BOZCS2MQO9MODVS6F7NCA3" hidden="1">#REF!</definedName>
    <definedName name="BEx02DPUYNH76938V8GVORY8LRY1" localSheetId="15" hidden="1">#REF!</definedName>
    <definedName name="BEx02DPUYNH76938V8GVORY8LRY1" localSheetId="14" hidden="1">#REF!</definedName>
    <definedName name="BEx02DPUYNH76938V8GVORY8LRY1" localSheetId="13" hidden="1">#REF!</definedName>
    <definedName name="BEx02DPUYNH76938V8GVORY8LRY1" localSheetId="12" hidden="1">#REF!</definedName>
    <definedName name="BEx02DPUYNH76938V8GVORY8LRY1" localSheetId="11" hidden="1">#REF!</definedName>
    <definedName name="BEx02DPUYNH76938V8GVORY8LRY1" localSheetId="10" hidden="1">#REF!</definedName>
    <definedName name="BEx02DPUYNH76938V8GVORY8LRY1" localSheetId="9" hidden="1">#REF!</definedName>
    <definedName name="BEx02DPUYNH76938V8GVORY8LRY1" localSheetId="8" hidden="1">#REF!</definedName>
    <definedName name="BEx02DPUYNH76938V8GVORY8LRY1" localSheetId="7" hidden="1">#REF!</definedName>
    <definedName name="BEx02DPUYNH76938V8GVORY8LRY1" localSheetId="6" hidden="1">#REF!</definedName>
    <definedName name="BEx02DPUYNH76938V8GVORY8LRY1" localSheetId="5" hidden="1">#REF!</definedName>
    <definedName name="BEx02DPUYNH76938V8GVORY8LRY1" localSheetId="3" hidden="1">#REF!</definedName>
    <definedName name="BEx02DPUYNH76938V8GVORY8LRY1" hidden="1">#REF!</definedName>
    <definedName name="BEx02PEP6DY4K1JGB0HHS3B6QOGZ" localSheetId="15" hidden="1">#REF!</definedName>
    <definedName name="BEx02PEP6DY4K1JGB0HHS3B6QOGZ" localSheetId="14" hidden="1">#REF!</definedName>
    <definedName name="BEx02PEP6DY4K1JGB0HHS3B6QOGZ" localSheetId="13" hidden="1">#REF!</definedName>
    <definedName name="BEx02PEP6DY4K1JGB0HHS3B6QOGZ" localSheetId="12" hidden="1">#REF!</definedName>
    <definedName name="BEx02PEP6DY4K1JGB0HHS3B6QOGZ" localSheetId="11" hidden="1">#REF!</definedName>
    <definedName name="BEx02PEP6DY4K1JGB0HHS3B6QOGZ" localSheetId="10" hidden="1">#REF!</definedName>
    <definedName name="BEx02PEP6DY4K1JGB0HHS3B6QOGZ" localSheetId="9" hidden="1">#REF!</definedName>
    <definedName name="BEx02PEP6DY4K1JGB0HHS3B6QOGZ" localSheetId="8" hidden="1">#REF!</definedName>
    <definedName name="BEx02PEP6DY4K1JGB0HHS3B6QOGZ" localSheetId="7" hidden="1">#REF!</definedName>
    <definedName name="BEx02PEP6DY4K1JGB0HHS3B6QOGZ" localSheetId="6" hidden="1">#REF!</definedName>
    <definedName name="BEx02PEP6DY4K1JGB0HHS3B6QOGZ" localSheetId="5" hidden="1">#REF!</definedName>
    <definedName name="BEx02PEP6DY4K1JGB0HHS3B6QOGZ" localSheetId="3" hidden="1">#REF!</definedName>
    <definedName name="BEx02PEP6DY4K1JGB0HHS3B6QOGZ" hidden="1">#REF!</definedName>
    <definedName name="BEx02Q08R9G839Q4RFGG9026C7PX" localSheetId="15" hidden="1">#REF!</definedName>
    <definedName name="BEx02Q08R9G839Q4RFGG9026C7PX" localSheetId="14" hidden="1">#REF!</definedName>
    <definedName name="BEx02Q08R9G839Q4RFGG9026C7PX" localSheetId="13" hidden="1">#REF!</definedName>
    <definedName name="BEx02Q08R9G839Q4RFGG9026C7PX" localSheetId="12" hidden="1">#REF!</definedName>
    <definedName name="BEx02Q08R9G839Q4RFGG9026C7PX" localSheetId="11" hidden="1">#REF!</definedName>
    <definedName name="BEx02Q08R9G839Q4RFGG9026C7PX" localSheetId="10" hidden="1">#REF!</definedName>
    <definedName name="BEx02Q08R9G839Q4RFGG9026C7PX" localSheetId="9" hidden="1">#REF!</definedName>
    <definedName name="BEx02Q08R9G839Q4RFGG9026C7PX" localSheetId="8" hidden="1">#REF!</definedName>
    <definedName name="BEx02Q08R9G839Q4RFGG9026C7PX" localSheetId="7" hidden="1">#REF!</definedName>
    <definedName name="BEx02Q08R9G839Q4RFGG9026C7PX" localSheetId="6" hidden="1">#REF!</definedName>
    <definedName name="BEx02Q08R9G839Q4RFGG9026C7PX" localSheetId="5" hidden="1">#REF!</definedName>
    <definedName name="BEx02Q08R9G839Q4RFGG9026C7PX" localSheetId="3" hidden="1">#REF!</definedName>
    <definedName name="BEx02Q08R9G839Q4RFGG9026C7PX" hidden="1">#REF!</definedName>
    <definedName name="BEx02SEL3Z1QWGAHXDPUA9WLTTPS" localSheetId="15" hidden="1">#REF!</definedName>
    <definedName name="BEx02SEL3Z1QWGAHXDPUA9WLTTPS" localSheetId="14" hidden="1">#REF!</definedName>
    <definedName name="BEx02SEL3Z1QWGAHXDPUA9WLTTPS" localSheetId="13" hidden="1">#REF!</definedName>
    <definedName name="BEx02SEL3Z1QWGAHXDPUA9WLTTPS" localSheetId="12" hidden="1">#REF!</definedName>
    <definedName name="BEx02SEL3Z1QWGAHXDPUA9WLTTPS" localSheetId="11" hidden="1">#REF!</definedName>
    <definedName name="BEx02SEL3Z1QWGAHXDPUA9WLTTPS" localSheetId="10" hidden="1">#REF!</definedName>
    <definedName name="BEx02SEL3Z1QWGAHXDPUA9WLTTPS" localSheetId="9" hidden="1">#REF!</definedName>
    <definedName name="BEx02SEL3Z1QWGAHXDPUA9WLTTPS" localSheetId="8" hidden="1">#REF!</definedName>
    <definedName name="BEx02SEL3Z1QWGAHXDPUA9WLTTPS" localSheetId="7" hidden="1">#REF!</definedName>
    <definedName name="BEx02SEL3Z1QWGAHXDPUA9WLTTPS" localSheetId="6" hidden="1">#REF!</definedName>
    <definedName name="BEx02SEL3Z1QWGAHXDPUA9WLTTPS" localSheetId="5" hidden="1">#REF!</definedName>
    <definedName name="BEx02SEL3Z1QWGAHXDPUA9WLTTPS" localSheetId="3" hidden="1">#REF!</definedName>
    <definedName name="BEx02SEL3Z1QWGAHXDPUA9WLTTPS" hidden="1">#REF!</definedName>
    <definedName name="BEx02Y3KJZH5BGDM9QEZ1PVVI114" localSheetId="15" hidden="1">#REF!</definedName>
    <definedName name="BEx02Y3KJZH5BGDM9QEZ1PVVI114" localSheetId="14" hidden="1">#REF!</definedName>
    <definedName name="BEx02Y3KJZH5BGDM9QEZ1PVVI114" localSheetId="13" hidden="1">#REF!</definedName>
    <definedName name="BEx02Y3KJZH5BGDM9QEZ1PVVI114" localSheetId="12" hidden="1">#REF!</definedName>
    <definedName name="BEx02Y3KJZH5BGDM9QEZ1PVVI114" localSheetId="11" hidden="1">#REF!</definedName>
    <definedName name="BEx02Y3KJZH5BGDM9QEZ1PVVI114" localSheetId="10" hidden="1">#REF!</definedName>
    <definedName name="BEx02Y3KJZH5BGDM9QEZ1PVVI114" localSheetId="9" hidden="1">#REF!</definedName>
    <definedName name="BEx02Y3KJZH5BGDM9QEZ1PVVI114" localSheetId="8" hidden="1">#REF!</definedName>
    <definedName name="BEx02Y3KJZH5BGDM9QEZ1PVVI114" localSheetId="7" hidden="1">#REF!</definedName>
    <definedName name="BEx02Y3KJZH5BGDM9QEZ1PVVI114" localSheetId="6" hidden="1">#REF!</definedName>
    <definedName name="BEx02Y3KJZH5BGDM9QEZ1PVVI114" localSheetId="5" hidden="1">#REF!</definedName>
    <definedName name="BEx02Y3KJZH5BGDM9QEZ1PVVI114" localSheetId="3" hidden="1">#REF!</definedName>
    <definedName name="BEx02Y3KJZH5BGDM9QEZ1PVVI114" hidden="1">#REF!</definedName>
    <definedName name="BEx0313GRLLASDTVPW5DHTXHE74M" localSheetId="15" hidden="1">#REF!</definedName>
    <definedName name="BEx0313GRLLASDTVPW5DHTXHE74M" localSheetId="14" hidden="1">#REF!</definedName>
    <definedName name="BEx0313GRLLASDTVPW5DHTXHE74M" localSheetId="13" hidden="1">#REF!</definedName>
    <definedName name="BEx0313GRLLASDTVPW5DHTXHE74M" localSheetId="12" hidden="1">#REF!</definedName>
    <definedName name="BEx0313GRLLASDTVPW5DHTXHE74M" localSheetId="11" hidden="1">#REF!</definedName>
    <definedName name="BEx0313GRLLASDTVPW5DHTXHE74M" localSheetId="10" hidden="1">#REF!</definedName>
    <definedName name="BEx0313GRLLASDTVPW5DHTXHE74M" localSheetId="9" hidden="1">#REF!</definedName>
    <definedName name="BEx0313GRLLASDTVPW5DHTXHE74M" localSheetId="8" hidden="1">#REF!</definedName>
    <definedName name="BEx0313GRLLASDTVPW5DHTXHE74M" localSheetId="7" hidden="1">#REF!</definedName>
    <definedName name="BEx0313GRLLASDTVPW5DHTXHE74M" localSheetId="6" hidden="1">#REF!</definedName>
    <definedName name="BEx0313GRLLASDTVPW5DHTXHE74M" localSheetId="5" hidden="1">#REF!</definedName>
    <definedName name="BEx0313GRLLASDTVPW5DHTXHE74M" localSheetId="3" hidden="1">#REF!</definedName>
    <definedName name="BEx0313GRLLASDTVPW5DHTXHE74M" hidden="1">#REF!</definedName>
    <definedName name="BEx1F0SOZ3H5XUHXD7O01TCR8T6J" localSheetId="15" hidden="1">#REF!</definedName>
    <definedName name="BEx1F0SOZ3H5XUHXD7O01TCR8T6J" localSheetId="14" hidden="1">#REF!</definedName>
    <definedName name="BEx1F0SOZ3H5XUHXD7O01TCR8T6J" localSheetId="13" hidden="1">#REF!</definedName>
    <definedName name="BEx1F0SOZ3H5XUHXD7O01TCR8T6J" localSheetId="12" hidden="1">#REF!</definedName>
    <definedName name="BEx1F0SOZ3H5XUHXD7O01TCR8T6J" localSheetId="11" hidden="1">#REF!</definedName>
    <definedName name="BEx1F0SOZ3H5XUHXD7O01TCR8T6J" localSheetId="10" hidden="1">#REF!</definedName>
    <definedName name="BEx1F0SOZ3H5XUHXD7O01TCR8T6J" localSheetId="9" hidden="1">#REF!</definedName>
    <definedName name="BEx1F0SOZ3H5XUHXD7O01TCR8T6J" localSheetId="8" hidden="1">#REF!</definedName>
    <definedName name="BEx1F0SOZ3H5XUHXD7O01TCR8T6J" localSheetId="7" hidden="1">#REF!</definedName>
    <definedName name="BEx1F0SOZ3H5XUHXD7O01TCR8T6J" localSheetId="6" hidden="1">#REF!</definedName>
    <definedName name="BEx1F0SOZ3H5XUHXD7O01TCR8T6J" localSheetId="5" hidden="1">#REF!</definedName>
    <definedName name="BEx1F0SOZ3H5XUHXD7O01TCR8T6J" localSheetId="3" hidden="1">#REF!</definedName>
    <definedName name="BEx1F0SOZ3H5XUHXD7O01TCR8T6J" hidden="1">#REF!</definedName>
    <definedName name="BEx1F9HL824UCNCVZ2U62J4KZCX8" localSheetId="15" hidden="1">#REF!</definedName>
    <definedName name="BEx1F9HL824UCNCVZ2U62J4KZCX8" localSheetId="14" hidden="1">#REF!</definedName>
    <definedName name="BEx1F9HL824UCNCVZ2U62J4KZCX8" localSheetId="13" hidden="1">#REF!</definedName>
    <definedName name="BEx1F9HL824UCNCVZ2U62J4KZCX8" localSheetId="12" hidden="1">#REF!</definedName>
    <definedName name="BEx1F9HL824UCNCVZ2U62J4KZCX8" localSheetId="11" hidden="1">#REF!</definedName>
    <definedName name="BEx1F9HL824UCNCVZ2U62J4KZCX8" localSheetId="10" hidden="1">#REF!</definedName>
    <definedName name="BEx1F9HL824UCNCVZ2U62J4KZCX8" localSheetId="9" hidden="1">#REF!</definedName>
    <definedName name="BEx1F9HL824UCNCVZ2U62J4KZCX8" localSheetId="8" hidden="1">#REF!</definedName>
    <definedName name="BEx1F9HL824UCNCVZ2U62J4KZCX8" localSheetId="7" hidden="1">#REF!</definedName>
    <definedName name="BEx1F9HL824UCNCVZ2U62J4KZCX8" localSheetId="6" hidden="1">#REF!</definedName>
    <definedName name="BEx1F9HL824UCNCVZ2U62J4KZCX8" localSheetId="5" hidden="1">#REF!</definedName>
    <definedName name="BEx1F9HL824UCNCVZ2U62J4KZCX8" localSheetId="3" hidden="1">#REF!</definedName>
    <definedName name="BEx1F9HL824UCNCVZ2U62J4KZCX8" hidden="1">#REF!</definedName>
    <definedName name="BEx1FEVSJKTI1Q1Z874QZVFSJSVA" localSheetId="15" hidden="1">#REF!</definedName>
    <definedName name="BEx1FEVSJKTI1Q1Z874QZVFSJSVA" localSheetId="14" hidden="1">#REF!</definedName>
    <definedName name="BEx1FEVSJKTI1Q1Z874QZVFSJSVA" localSheetId="13" hidden="1">#REF!</definedName>
    <definedName name="BEx1FEVSJKTI1Q1Z874QZVFSJSVA" localSheetId="12" hidden="1">#REF!</definedName>
    <definedName name="BEx1FEVSJKTI1Q1Z874QZVFSJSVA" localSheetId="11" hidden="1">#REF!</definedName>
    <definedName name="BEx1FEVSJKTI1Q1Z874QZVFSJSVA" localSheetId="10" hidden="1">#REF!</definedName>
    <definedName name="BEx1FEVSJKTI1Q1Z874QZVFSJSVA" localSheetId="9" hidden="1">#REF!</definedName>
    <definedName name="BEx1FEVSJKTI1Q1Z874QZVFSJSVA" localSheetId="8" hidden="1">#REF!</definedName>
    <definedName name="BEx1FEVSJKTI1Q1Z874QZVFSJSVA" localSheetId="7" hidden="1">#REF!</definedName>
    <definedName name="BEx1FEVSJKTI1Q1Z874QZVFSJSVA" localSheetId="6" hidden="1">#REF!</definedName>
    <definedName name="BEx1FEVSJKTI1Q1Z874QZVFSJSVA" localSheetId="5" hidden="1">#REF!</definedName>
    <definedName name="BEx1FEVSJKTI1Q1Z874QZVFSJSVA" localSheetId="3" hidden="1">#REF!</definedName>
    <definedName name="BEx1FEVSJKTI1Q1Z874QZVFSJSVA" hidden="1">#REF!</definedName>
    <definedName name="BEx1FGDRUHHLI1GBHELT4PK0LY4V" localSheetId="15" hidden="1">#REF!</definedName>
    <definedName name="BEx1FGDRUHHLI1GBHELT4PK0LY4V" localSheetId="14" hidden="1">#REF!</definedName>
    <definedName name="BEx1FGDRUHHLI1GBHELT4PK0LY4V" localSheetId="13" hidden="1">#REF!</definedName>
    <definedName name="BEx1FGDRUHHLI1GBHELT4PK0LY4V" localSheetId="12" hidden="1">#REF!</definedName>
    <definedName name="BEx1FGDRUHHLI1GBHELT4PK0LY4V" localSheetId="11" hidden="1">#REF!</definedName>
    <definedName name="BEx1FGDRUHHLI1GBHELT4PK0LY4V" localSheetId="10" hidden="1">#REF!</definedName>
    <definedName name="BEx1FGDRUHHLI1GBHELT4PK0LY4V" localSheetId="9" hidden="1">#REF!</definedName>
    <definedName name="BEx1FGDRUHHLI1GBHELT4PK0LY4V" localSheetId="8" hidden="1">#REF!</definedName>
    <definedName name="BEx1FGDRUHHLI1GBHELT4PK0LY4V" localSheetId="7" hidden="1">#REF!</definedName>
    <definedName name="BEx1FGDRUHHLI1GBHELT4PK0LY4V" localSheetId="6" hidden="1">#REF!</definedName>
    <definedName name="BEx1FGDRUHHLI1GBHELT4PK0LY4V" localSheetId="5" hidden="1">#REF!</definedName>
    <definedName name="BEx1FGDRUHHLI1GBHELT4PK0LY4V" localSheetId="3" hidden="1">#REF!</definedName>
    <definedName name="BEx1FGDRUHHLI1GBHELT4PK0LY4V" hidden="1">#REF!</definedName>
    <definedName name="BEx1FJZ7GKO99IYTP6GGGF7EUL3Z" localSheetId="15" hidden="1">#REF!</definedName>
    <definedName name="BEx1FJZ7GKO99IYTP6GGGF7EUL3Z" localSheetId="14" hidden="1">#REF!</definedName>
    <definedName name="BEx1FJZ7GKO99IYTP6GGGF7EUL3Z" localSheetId="13" hidden="1">#REF!</definedName>
    <definedName name="BEx1FJZ7GKO99IYTP6GGGF7EUL3Z" localSheetId="12" hidden="1">#REF!</definedName>
    <definedName name="BEx1FJZ7GKO99IYTP6GGGF7EUL3Z" localSheetId="11" hidden="1">#REF!</definedName>
    <definedName name="BEx1FJZ7GKO99IYTP6GGGF7EUL3Z" localSheetId="10" hidden="1">#REF!</definedName>
    <definedName name="BEx1FJZ7GKO99IYTP6GGGF7EUL3Z" localSheetId="9" hidden="1">#REF!</definedName>
    <definedName name="BEx1FJZ7GKO99IYTP6GGGF7EUL3Z" localSheetId="8" hidden="1">#REF!</definedName>
    <definedName name="BEx1FJZ7GKO99IYTP6GGGF7EUL3Z" localSheetId="7" hidden="1">#REF!</definedName>
    <definedName name="BEx1FJZ7GKO99IYTP6GGGF7EUL3Z" localSheetId="6" hidden="1">#REF!</definedName>
    <definedName name="BEx1FJZ7GKO99IYTP6GGGF7EUL3Z" localSheetId="5" hidden="1">#REF!</definedName>
    <definedName name="BEx1FJZ7GKO99IYTP6GGGF7EUL3Z" localSheetId="3" hidden="1">#REF!</definedName>
    <definedName name="BEx1FJZ7GKO99IYTP6GGGF7EUL3Z" hidden="1">#REF!</definedName>
    <definedName name="BEx1FPDH0YKYQXDHUTFIQLIF34J8" localSheetId="15" hidden="1">#REF!</definedName>
    <definedName name="BEx1FPDH0YKYQXDHUTFIQLIF34J8" localSheetId="14" hidden="1">#REF!</definedName>
    <definedName name="BEx1FPDH0YKYQXDHUTFIQLIF34J8" localSheetId="13" hidden="1">#REF!</definedName>
    <definedName name="BEx1FPDH0YKYQXDHUTFIQLIF34J8" localSheetId="12" hidden="1">#REF!</definedName>
    <definedName name="BEx1FPDH0YKYQXDHUTFIQLIF34J8" localSheetId="11" hidden="1">#REF!</definedName>
    <definedName name="BEx1FPDH0YKYQXDHUTFIQLIF34J8" localSheetId="10" hidden="1">#REF!</definedName>
    <definedName name="BEx1FPDH0YKYQXDHUTFIQLIF34J8" localSheetId="9" hidden="1">#REF!</definedName>
    <definedName name="BEx1FPDH0YKYQXDHUTFIQLIF34J8" localSheetId="8" hidden="1">#REF!</definedName>
    <definedName name="BEx1FPDH0YKYQXDHUTFIQLIF34J8" localSheetId="7" hidden="1">#REF!</definedName>
    <definedName name="BEx1FPDH0YKYQXDHUTFIQLIF34J8" localSheetId="6" hidden="1">#REF!</definedName>
    <definedName name="BEx1FPDH0YKYQXDHUTFIQLIF34J8" localSheetId="5" hidden="1">#REF!</definedName>
    <definedName name="BEx1FPDH0YKYQXDHUTFIQLIF34J8" localSheetId="3" hidden="1">#REF!</definedName>
    <definedName name="BEx1FPDH0YKYQXDHUTFIQLIF34J8" hidden="1">#REF!</definedName>
    <definedName name="BEx1FQ9SZAGL2HEKRB046EOQDWOX" localSheetId="15" hidden="1">#REF!</definedName>
    <definedName name="BEx1FQ9SZAGL2HEKRB046EOQDWOX" localSheetId="14" hidden="1">#REF!</definedName>
    <definedName name="BEx1FQ9SZAGL2HEKRB046EOQDWOX" localSheetId="13" hidden="1">#REF!</definedName>
    <definedName name="BEx1FQ9SZAGL2HEKRB046EOQDWOX" localSheetId="12" hidden="1">#REF!</definedName>
    <definedName name="BEx1FQ9SZAGL2HEKRB046EOQDWOX" localSheetId="11" hidden="1">#REF!</definedName>
    <definedName name="BEx1FQ9SZAGL2HEKRB046EOQDWOX" localSheetId="10" hidden="1">#REF!</definedName>
    <definedName name="BEx1FQ9SZAGL2HEKRB046EOQDWOX" localSheetId="9" hidden="1">#REF!</definedName>
    <definedName name="BEx1FQ9SZAGL2HEKRB046EOQDWOX" localSheetId="8" hidden="1">#REF!</definedName>
    <definedName name="BEx1FQ9SZAGL2HEKRB046EOQDWOX" localSheetId="7" hidden="1">#REF!</definedName>
    <definedName name="BEx1FQ9SZAGL2HEKRB046EOQDWOX" localSheetId="6" hidden="1">#REF!</definedName>
    <definedName name="BEx1FQ9SZAGL2HEKRB046EOQDWOX" localSheetId="5" hidden="1">#REF!</definedName>
    <definedName name="BEx1FQ9SZAGL2HEKRB046EOQDWOX" localSheetId="3" hidden="1">#REF!</definedName>
    <definedName name="BEx1FQ9SZAGL2HEKRB046EOQDWOX" hidden="1">#REF!</definedName>
    <definedName name="BEx1FZV2CM77TBH1R6YYV9P06KA2" localSheetId="15" hidden="1">#REF!</definedName>
    <definedName name="BEx1FZV2CM77TBH1R6YYV9P06KA2" localSheetId="14" hidden="1">#REF!</definedName>
    <definedName name="BEx1FZV2CM77TBH1R6YYV9P06KA2" localSheetId="13" hidden="1">#REF!</definedName>
    <definedName name="BEx1FZV2CM77TBH1R6YYV9P06KA2" localSheetId="12" hidden="1">#REF!</definedName>
    <definedName name="BEx1FZV2CM77TBH1R6YYV9P06KA2" localSheetId="11" hidden="1">#REF!</definedName>
    <definedName name="BEx1FZV2CM77TBH1R6YYV9P06KA2" localSheetId="10" hidden="1">#REF!</definedName>
    <definedName name="BEx1FZV2CM77TBH1R6YYV9P06KA2" localSheetId="9" hidden="1">#REF!</definedName>
    <definedName name="BEx1FZV2CM77TBH1R6YYV9P06KA2" localSheetId="8" hidden="1">#REF!</definedName>
    <definedName name="BEx1FZV2CM77TBH1R6YYV9P06KA2" localSheetId="7" hidden="1">#REF!</definedName>
    <definedName name="BEx1FZV2CM77TBH1R6YYV9P06KA2" localSheetId="6" hidden="1">#REF!</definedName>
    <definedName name="BEx1FZV2CM77TBH1R6YYV9P06KA2" localSheetId="5" hidden="1">#REF!</definedName>
    <definedName name="BEx1FZV2CM77TBH1R6YYV9P06KA2" localSheetId="3" hidden="1">#REF!</definedName>
    <definedName name="BEx1FZV2CM77TBH1R6YYV9P06KA2" hidden="1">#REF!</definedName>
    <definedName name="BEx1G59AY8195JTUM6P18VXUFJ3E" localSheetId="15" hidden="1">#REF!</definedName>
    <definedName name="BEx1G59AY8195JTUM6P18VXUFJ3E" localSheetId="14" hidden="1">#REF!</definedName>
    <definedName name="BEx1G59AY8195JTUM6P18VXUFJ3E" localSheetId="13" hidden="1">#REF!</definedName>
    <definedName name="BEx1G59AY8195JTUM6P18VXUFJ3E" localSheetId="12" hidden="1">#REF!</definedName>
    <definedName name="BEx1G59AY8195JTUM6P18VXUFJ3E" localSheetId="11" hidden="1">#REF!</definedName>
    <definedName name="BEx1G59AY8195JTUM6P18VXUFJ3E" localSheetId="10" hidden="1">#REF!</definedName>
    <definedName name="BEx1G59AY8195JTUM6P18VXUFJ3E" localSheetId="9" hidden="1">#REF!</definedName>
    <definedName name="BEx1G59AY8195JTUM6P18VXUFJ3E" localSheetId="8" hidden="1">#REF!</definedName>
    <definedName name="BEx1G59AY8195JTUM6P18VXUFJ3E" localSheetId="7" hidden="1">#REF!</definedName>
    <definedName name="BEx1G59AY8195JTUM6P18VXUFJ3E" localSheetId="6" hidden="1">#REF!</definedName>
    <definedName name="BEx1G59AY8195JTUM6P18VXUFJ3E" localSheetId="5" hidden="1">#REF!</definedName>
    <definedName name="BEx1G59AY8195JTUM6P18VXUFJ3E" localSheetId="3" hidden="1">#REF!</definedName>
    <definedName name="BEx1G59AY8195JTUM6P18VXUFJ3E" hidden="1">#REF!</definedName>
    <definedName name="BEx1GKUDMCV60BOZT0SENCT0MD8L" localSheetId="15" hidden="1">#REF!</definedName>
    <definedName name="BEx1GKUDMCV60BOZT0SENCT0MD8L" localSheetId="14" hidden="1">#REF!</definedName>
    <definedName name="BEx1GKUDMCV60BOZT0SENCT0MD8L" localSheetId="13" hidden="1">#REF!</definedName>
    <definedName name="BEx1GKUDMCV60BOZT0SENCT0MD8L" localSheetId="12" hidden="1">#REF!</definedName>
    <definedName name="BEx1GKUDMCV60BOZT0SENCT0MD8L" localSheetId="11" hidden="1">#REF!</definedName>
    <definedName name="BEx1GKUDMCV60BOZT0SENCT0MD8L" localSheetId="10" hidden="1">#REF!</definedName>
    <definedName name="BEx1GKUDMCV60BOZT0SENCT0MD8L" localSheetId="9" hidden="1">#REF!</definedName>
    <definedName name="BEx1GKUDMCV60BOZT0SENCT0MD8L" localSheetId="8" hidden="1">#REF!</definedName>
    <definedName name="BEx1GKUDMCV60BOZT0SENCT0MD8L" localSheetId="7" hidden="1">#REF!</definedName>
    <definedName name="BEx1GKUDMCV60BOZT0SENCT0MD8L" localSheetId="6" hidden="1">#REF!</definedName>
    <definedName name="BEx1GKUDMCV60BOZT0SENCT0MD8L" localSheetId="5" hidden="1">#REF!</definedName>
    <definedName name="BEx1GKUDMCV60BOZT0SENCT0MD8L" localSheetId="3" hidden="1">#REF!</definedName>
    <definedName name="BEx1GKUDMCV60BOZT0SENCT0MD8L" hidden="1">#REF!</definedName>
    <definedName name="BEx1GUVQ5L0JCX3E4SROI4WBYVTO" localSheetId="15" hidden="1">#REF!</definedName>
    <definedName name="BEx1GUVQ5L0JCX3E4SROI4WBYVTO" localSheetId="14" hidden="1">#REF!</definedName>
    <definedName name="BEx1GUVQ5L0JCX3E4SROI4WBYVTO" localSheetId="13" hidden="1">#REF!</definedName>
    <definedName name="BEx1GUVQ5L0JCX3E4SROI4WBYVTO" localSheetId="12" hidden="1">#REF!</definedName>
    <definedName name="BEx1GUVQ5L0JCX3E4SROI4WBYVTO" localSheetId="11" hidden="1">#REF!</definedName>
    <definedName name="BEx1GUVQ5L0JCX3E4SROI4WBYVTO" localSheetId="10" hidden="1">#REF!</definedName>
    <definedName name="BEx1GUVQ5L0JCX3E4SROI4WBYVTO" localSheetId="9" hidden="1">#REF!</definedName>
    <definedName name="BEx1GUVQ5L0JCX3E4SROI4WBYVTO" localSheetId="8" hidden="1">#REF!</definedName>
    <definedName name="BEx1GUVQ5L0JCX3E4SROI4WBYVTO" localSheetId="7" hidden="1">#REF!</definedName>
    <definedName name="BEx1GUVQ5L0JCX3E4SROI4WBYVTO" localSheetId="6" hidden="1">#REF!</definedName>
    <definedName name="BEx1GUVQ5L0JCX3E4SROI4WBYVTO" localSheetId="5" hidden="1">#REF!</definedName>
    <definedName name="BEx1GUVQ5L0JCX3E4SROI4WBYVTO" localSheetId="3" hidden="1">#REF!</definedName>
    <definedName name="BEx1GUVQ5L0JCX3E4SROI4WBYVTO" hidden="1">#REF!</definedName>
    <definedName name="BEx1GVMRHFXUP6XYYY9NR12PV5TF" localSheetId="15" hidden="1">#REF!</definedName>
    <definedName name="BEx1GVMRHFXUP6XYYY9NR12PV5TF" localSheetId="14" hidden="1">#REF!</definedName>
    <definedName name="BEx1GVMRHFXUP6XYYY9NR12PV5TF" localSheetId="13" hidden="1">#REF!</definedName>
    <definedName name="BEx1GVMRHFXUP6XYYY9NR12PV5TF" localSheetId="12" hidden="1">#REF!</definedName>
    <definedName name="BEx1GVMRHFXUP6XYYY9NR12PV5TF" localSheetId="11" hidden="1">#REF!</definedName>
    <definedName name="BEx1GVMRHFXUP6XYYY9NR12PV5TF" localSheetId="10" hidden="1">#REF!</definedName>
    <definedName name="BEx1GVMRHFXUP6XYYY9NR12PV5TF" localSheetId="9" hidden="1">#REF!</definedName>
    <definedName name="BEx1GVMRHFXUP6XYYY9NR12PV5TF" localSheetId="8" hidden="1">#REF!</definedName>
    <definedName name="BEx1GVMRHFXUP6XYYY9NR12PV5TF" localSheetId="7" hidden="1">#REF!</definedName>
    <definedName name="BEx1GVMRHFXUP6XYYY9NR12PV5TF" localSheetId="6" hidden="1">#REF!</definedName>
    <definedName name="BEx1GVMRHFXUP6XYYY9NR12PV5TF" localSheetId="5" hidden="1">#REF!</definedName>
    <definedName name="BEx1GVMRHFXUP6XYYY9NR12PV5TF" localSheetId="3" hidden="1">#REF!</definedName>
    <definedName name="BEx1GVMRHFXUP6XYYY9NR12PV5TF" hidden="1">#REF!</definedName>
    <definedName name="BEx1H6KIT7BHUH6MDDWC935V9N47" localSheetId="15" hidden="1">#REF!</definedName>
    <definedName name="BEx1H6KIT7BHUH6MDDWC935V9N47" localSheetId="14" hidden="1">#REF!</definedName>
    <definedName name="BEx1H6KIT7BHUH6MDDWC935V9N47" localSheetId="13" hidden="1">#REF!</definedName>
    <definedName name="BEx1H6KIT7BHUH6MDDWC935V9N47" localSheetId="12" hidden="1">#REF!</definedName>
    <definedName name="BEx1H6KIT7BHUH6MDDWC935V9N47" localSheetId="11" hidden="1">#REF!</definedName>
    <definedName name="BEx1H6KIT7BHUH6MDDWC935V9N47" localSheetId="10" hidden="1">#REF!</definedName>
    <definedName name="BEx1H6KIT7BHUH6MDDWC935V9N47" localSheetId="9" hidden="1">#REF!</definedName>
    <definedName name="BEx1H6KIT7BHUH6MDDWC935V9N47" localSheetId="8" hidden="1">#REF!</definedName>
    <definedName name="BEx1H6KIT7BHUH6MDDWC935V9N47" localSheetId="7" hidden="1">#REF!</definedName>
    <definedName name="BEx1H6KIT7BHUH6MDDWC935V9N47" localSheetId="6" hidden="1">#REF!</definedName>
    <definedName name="BEx1H6KIT7BHUH6MDDWC935V9N47" localSheetId="5" hidden="1">#REF!</definedName>
    <definedName name="BEx1H6KIT7BHUH6MDDWC935V9N47" localSheetId="3" hidden="1">#REF!</definedName>
    <definedName name="BEx1H6KIT7BHUH6MDDWC935V9N47" hidden="1">#REF!</definedName>
    <definedName name="BEx1HA60AI3STEJQZAQ0RA3Q3AZV" localSheetId="15" hidden="1">#REF!</definedName>
    <definedName name="BEx1HA60AI3STEJQZAQ0RA3Q3AZV" localSheetId="14" hidden="1">#REF!</definedName>
    <definedName name="BEx1HA60AI3STEJQZAQ0RA3Q3AZV" localSheetId="13" hidden="1">#REF!</definedName>
    <definedName name="BEx1HA60AI3STEJQZAQ0RA3Q3AZV" localSheetId="12" hidden="1">#REF!</definedName>
    <definedName name="BEx1HA60AI3STEJQZAQ0RA3Q3AZV" localSheetId="11" hidden="1">#REF!</definedName>
    <definedName name="BEx1HA60AI3STEJQZAQ0RA3Q3AZV" localSheetId="10" hidden="1">#REF!</definedName>
    <definedName name="BEx1HA60AI3STEJQZAQ0RA3Q3AZV" localSheetId="9" hidden="1">#REF!</definedName>
    <definedName name="BEx1HA60AI3STEJQZAQ0RA3Q3AZV" localSheetId="8" hidden="1">#REF!</definedName>
    <definedName name="BEx1HA60AI3STEJQZAQ0RA3Q3AZV" localSheetId="7" hidden="1">#REF!</definedName>
    <definedName name="BEx1HA60AI3STEJQZAQ0RA3Q3AZV" localSheetId="6" hidden="1">#REF!</definedName>
    <definedName name="BEx1HA60AI3STEJQZAQ0RA3Q3AZV" localSheetId="5" hidden="1">#REF!</definedName>
    <definedName name="BEx1HA60AI3STEJQZAQ0RA3Q3AZV" localSheetId="3" hidden="1">#REF!</definedName>
    <definedName name="BEx1HA60AI3STEJQZAQ0RA3Q3AZV" hidden="1">#REF!</definedName>
    <definedName name="BEx1HB2DBVO5N6V2WX7BEHUFYTFU" localSheetId="15" hidden="1">#REF!</definedName>
    <definedName name="BEx1HB2DBVO5N6V2WX7BEHUFYTFU" localSheetId="14" hidden="1">#REF!</definedName>
    <definedName name="BEx1HB2DBVO5N6V2WX7BEHUFYTFU" localSheetId="13" hidden="1">#REF!</definedName>
    <definedName name="BEx1HB2DBVO5N6V2WX7BEHUFYTFU" localSheetId="12" hidden="1">#REF!</definedName>
    <definedName name="BEx1HB2DBVO5N6V2WX7BEHUFYTFU" localSheetId="11" hidden="1">#REF!</definedName>
    <definedName name="BEx1HB2DBVO5N6V2WX7BEHUFYTFU" localSheetId="10" hidden="1">#REF!</definedName>
    <definedName name="BEx1HB2DBVO5N6V2WX7BEHUFYTFU" localSheetId="9" hidden="1">#REF!</definedName>
    <definedName name="BEx1HB2DBVO5N6V2WX7BEHUFYTFU" localSheetId="8" hidden="1">#REF!</definedName>
    <definedName name="BEx1HB2DBVO5N6V2WX7BEHUFYTFU" localSheetId="7" hidden="1">#REF!</definedName>
    <definedName name="BEx1HB2DBVO5N6V2WX7BEHUFYTFU" localSheetId="6" hidden="1">#REF!</definedName>
    <definedName name="BEx1HB2DBVO5N6V2WX7BEHUFYTFU" localSheetId="5" hidden="1">#REF!</definedName>
    <definedName name="BEx1HB2DBVO5N6V2WX7BEHUFYTFU" localSheetId="3" hidden="1">#REF!</definedName>
    <definedName name="BEx1HB2DBVO5N6V2WX7BEHUFYTFU" hidden="1">#REF!</definedName>
    <definedName name="BEx1HDGOOJ3SKHYMWUZJ1P0RQZ9N" localSheetId="15" hidden="1">#REF!</definedName>
    <definedName name="BEx1HDGOOJ3SKHYMWUZJ1P0RQZ9N" localSheetId="14" hidden="1">#REF!</definedName>
    <definedName name="BEx1HDGOOJ3SKHYMWUZJ1P0RQZ9N" localSheetId="13" hidden="1">#REF!</definedName>
    <definedName name="BEx1HDGOOJ3SKHYMWUZJ1P0RQZ9N" localSheetId="12" hidden="1">#REF!</definedName>
    <definedName name="BEx1HDGOOJ3SKHYMWUZJ1P0RQZ9N" localSheetId="11" hidden="1">#REF!</definedName>
    <definedName name="BEx1HDGOOJ3SKHYMWUZJ1P0RQZ9N" localSheetId="10" hidden="1">#REF!</definedName>
    <definedName name="BEx1HDGOOJ3SKHYMWUZJ1P0RQZ9N" localSheetId="9" hidden="1">#REF!</definedName>
    <definedName name="BEx1HDGOOJ3SKHYMWUZJ1P0RQZ9N" localSheetId="8" hidden="1">#REF!</definedName>
    <definedName name="BEx1HDGOOJ3SKHYMWUZJ1P0RQZ9N" localSheetId="7" hidden="1">#REF!</definedName>
    <definedName name="BEx1HDGOOJ3SKHYMWUZJ1P0RQZ9N" localSheetId="6" hidden="1">#REF!</definedName>
    <definedName name="BEx1HDGOOJ3SKHYMWUZJ1P0RQZ9N" localSheetId="5" hidden="1">#REF!</definedName>
    <definedName name="BEx1HDGOOJ3SKHYMWUZJ1P0RQZ9N" localSheetId="3" hidden="1">#REF!</definedName>
    <definedName name="BEx1HDGOOJ3SKHYMWUZJ1P0RQZ9N" hidden="1">#REF!</definedName>
    <definedName name="BEx1HDM5ZXSJG6JQEMSFV52PZ10V" localSheetId="15" hidden="1">#REF!</definedName>
    <definedName name="BEx1HDM5ZXSJG6JQEMSFV52PZ10V" localSheetId="14" hidden="1">#REF!</definedName>
    <definedName name="BEx1HDM5ZXSJG6JQEMSFV52PZ10V" localSheetId="13" hidden="1">#REF!</definedName>
    <definedName name="BEx1HDM5ZXSJG6JQEMSFV52PZ10V" localSheetId="12" hidden="1">#REF!</definedName>
    <definedName name="BEx1HDM5ZXSJG6JQEMSFV52PZ10V" localSheetId="11" hidden="1">#REF!</definedName>
    <definedName name="BEx1HDM5ZXSJG6JQEMSFV52PZ10V" localSheetId="10" hidden="1">#REF!</definedName>
    <definedName name="BEx1HDM5ZXSJG6JQEMSFV52PZ10V" localSheetId="9" hidden="1">#REF!</definedName>
    <definedName name="BEx1HDM5ZXSJG6JQEMSFV52PZ10V" localSheetId="8" hidden="1">#REF!</definedName>
    <definedName name="BEx1HDM5ZXSJG6JQEMSFV52PZ10V" localSheetId="7" hidden="1">#REF!</definedName>
    <definedName name="BEx1HDM5ZXSJG6JQEMSFV52PZ10V" localSheetId="6" hidden="1">#REF!</definedName>
    <definedName name="BEx1HDM5ZXSJG6JQEMSFV52PZ10V" localSheetId="5" hidden="1">#REF!</definedName>
    <definedName name="BEx1HDM5ZXSJG6JQEMSFV52PZ10V" localSheetId="3" hidden="1">#REF!</definedName>
    <definedName name="BEx1HDM5ZXSJG6JQEMSFV52PZ10V" hidden="1">#REF!</definedName>
    <definedName name="BEx1HETBBZVN5F43LKOFMC4QB0CR" localSheetId="15" hidden="1">#REF!</definedName>
    <definedName name="BEx1HETBBZVN5F43LKOFMC4QB0CR" localSheetId="14" hidden="1">#REF!</definedName>
    <definedName name="BEx1HETBBZVN5F43LKOFMC4QB0CR" localSheetId="13" hidden="1">#REF!</definedName>
    <definedName name="BEx1HETBBZVN5F43LKOFMC4QB0CR" localSheetId="12" hidden="1">#REF!</definedName>
    <definedName name="BEx1HETBBZVN5F43LKOFMC4QB0CR" localSheetId="11" hidden="1">#REF!</definedName>
    <definedName name="BEx1HETBBZVN5F43LKOFMC4QB0CR" localSheetId="10" hidden="1">#REF!</definedName>
    <definedName name="BEx1HETBBZVN5F43LKOFMC4QB0CR" localSheetId="9" hidden="1">#REF!</definedName>
    <definedName name="BEx1HETBBZVN5F43LKOFMC4QB0CR" localSheetId="8" hidden="1">#REF!</definedName>
    <definedName name="BEx1HETBBZVN5F43LKOFMC4QB0CR" localSheetId="7" hidden="1">#REF!</definedName>
    <definedName name="BEx1HETBBZVN5F43LKOFMC4QB0CR" localSheetId="6" hidden="1">#REF!</definedName>
    <definedName name="BEx1HETBBZVN5F43LKOFMC4QB0CR" localSheetId="5" hidden="1">#REF!</definedName>
    <definedName name="BEx1HETBBZVN5F43LKOFMC4QB0CR" localSheetId="3" hidden="1">#REF!</definedName>
    <definedName name="BEx1HETBBZVN5F43LKOFMC4QB0CR" hidden="1">#REF!</definedName>
    <definedName name="BEx1HGWNWPLNXICOTP90TKQVVE4E" localSheetId="15" hidden="1">#REF!</definedName>
    <definedName name="BEx1HGWNWPLNXICOTP90TKQVVE4E" localSheetId="14" hidden="1">#REF!</definedName>
    <definedName name="BEx1HGWNWPLNXICOTP90TKQVVE4E" localSheetId="13" hidden="1">#REF!</definedName>
    <definedName name="BEx1HGWNWPLNXICOTP90TKQVVE4E" localSheetId="12" hidden="1">#REF!</definedName>
    <definedName name="BEx1HGWNWPLNXICOTP90TKQVVE4E" localSheetId="11" hidden="1">#REF!</definedName>
    <definedName name="BEx1HGWNWPLNXICOTP90TKQVVE4E" localSheetId="10" hidden="1">#REF!</definedName>
    <definedName name="BEx1HGWNWPLNXICOTP90TKQVVE4E" localSheetId="9" hidden="1">#REF!</definedName>
    <definedName name="BEx1HGWNWPLNXICOTP90TKQVVE4E" localSheetId="8" hidden="1">#REF!</definedName>
    <definedName name="BEx1HGWNWPLNXICOTP90TKQVVE4E" localSheetId="7" hidden="1">#REF!</definedName>
    <definedName name="BEx1HGWNWPLNXICOTP90TKQVVE4E" localSheetId="6" hidden="1">#REF!</definedName>
    <definedName name="BEx1HGWNWPLNXICOTP90TKQVVE4E" localSheetId="5" hidden="1">#REF!</definedName>
    <definedName name="BEx1HGWNWPLNXICOTP90TKQVVE4E" localSheetId="3" hidden="1">#REF!</definedName>
    <definedName name="BEx1HGWNWPLNXICOTP90TKQVVE4E" hidden="1">#REF!</definedName>
    <definedName name="BEx1HIPLJZABY0EMUOTZN0EQMDPU" localSheetId="15" hidden="1">#REF!</definedName>
    <definedName name="BEx1HIPLJZABY0EMUOTZN0EQMDPU" localSheetId="14" hidden="1">#REF!</definedName>
    <definedName name="BEx1HIPLJZABY0EMUOTZN0EQMDPU" localSheetId="13" hidden="1">#REF!</definedName>
    <definedName name="BEx1HIPLJZABY0EMUOTZN0EQMDPU" localSheetId="12" hidden="1">#REF!</definedName>
    <definedName name="BEx1HIPLJZABY0EMUOTZN0EQMDPU" localSheetId="11" hidden="1">#REF!</definedName>
    <definedName name="BEx1HIPLJZABY0EMUOTZN0EQMDPU" localSheetId="10" hidden="1">#REF!</definedName>
    <definedName name="BEx1HIPLJZABY0EMUOTZN0EQMDPU" localSheetId="9" hidden="1">#REF!</definedName>
    <definedName name="BEx1HIPLJZABY0EMUOTZN0EQMDPU" localSheetId="8" hidden="1">#REF!</definedName>
    <definedName name="BEx1HIPLJZABY0EMUOTZN0EQMDPU" localSheetId="7" hidden="1">#REF!</definedName>
    <definedName name="BEx1HIPLJZABY0EMUOTZN0EQMDPU" localSheetId="6" hidden="1">#REF!</definedName>
    <definedName name="BEx1HIPLJZABY0EMUOTZN0EQMDPU" localSheetId="5" hidden="1">#REF!</definedName>
    <definedName name="BEx1HIPLJZABY0EMUOTZN0EQMDPU" localSheetId="3" hidden="1">#REF!</definedName>
    <definedName name="BEx1HIPLJZABY0EMUOTZN0EQMDPU" hidden="1">#REF!</definedName>
    <definedName name="BEx1HO94JIRX219MPWMB5E5XZ04X" localSheetId="15" hidden="1">#REF!</definedName>
    <definedName name="BEx1HO94JIRX219MPWMB5E5XZ04X" localSheetId="14" hidden="1">#REF!</definedName>
    <definedName name="BEx1HO94JIRX219MPWMB5E5XZ04X" localSheetId="13" hidden="1">#REF!</definedName>
    <definedName name="BEx1HO94JIRX219MPWMB5E5XZ04X" localSheetId="12" hidden="1">#REF!</definedName>
    <definedName name="BEx1HO94JIRX219MPWMB5E5XZ04X" localSheetId="11" hidden="1">#REF!</definedName>
    <definedName name="BEx1HO94JIRX219MPWMB5E5XZ04X" localSheetId="10" hidden="1">#REF!</definedName>
    <definedName name="BEx1HO94JIRX219MPWMB5E5XZ04X" localSheetId="9" hidden="1">#REF!</definedName>
    <definedName name="BEx1HO94JIRX219MPWMB5E5XZ04X" localSheetId="8" hidden="1">#REF!</definedName>
    <definedName name="BEx1HO94JIRX219MPWMB5E5XZ04X" localSheetId="7" hidden="1">#REF!</definedName>
    <definedName name="BEx1HO94JIRX219MPWMB5E5XZ04X" localSheetId="6" hidden="1">#REF!</definedName>
    <definedName name="BEx1HO94JIRX219MPWMB5E5XZ04X" localSheetId="5" hidden="1">#REF!</definedName>
    <definedName name="BEx1HO94JIRX219MPWMB5E5XZ04X" localSheetId="3" hidden="1">#REF!</definedName>
    <definedName name="BEx1HO94JIRX219MPWMB5E5XZ04X" hidden="1">#REF!</definedName>
    <definedName name="BEx1HQNF6KHM21E3XLW0NMSSEI9S" localSheetId="15" hidden="1">#REF!</definedName>
    <definedName name="BEx1HQNF6KHM21E3XLW0NMSSEI9S" localSheetId="14" hidden="1">#REF!</definedName>
    <definedName name="BEx1HQNF6KHM21E3XLW0NMSSEI9S" localSheetId="13" hidden="1">#REF!</definedName>
    <definedName name="BEx1HQNF6KHM21E3XLW0NMSSEI9S" localSheetId="12" hidden="1">#REF!</definedName>
    <definedName name="BEx1HQNF6KHM21E3XLW0NMSSEI9S" localSheetId="11" hidden="1">#REF!</definedName>
    <definedName name="BEx1HQNF6KHM21E3XLW0NMSSEI9S" localSheetId="10" hidden="1">#REF!</definedName>
    <definedName name="BEx1HQNF6KHM21E3XLW0NMSSEI9S" localSheetId="9" hidden="1">#REF!</definedName>
    <definedName name="BEx1HQNF6KHM21E3XLW0NMSSEI9S" localSheetId="8" hidden="1">#REF!</definedName>
    <definedName name="BEx1HQNF6KHM21E3XLW0NMSSEI9S" localSheetId="7" hidden="1">#REF!</definedName>
    <definedName name="BEx1HQNF6KHM21E3XLW0NMSSEI9S" localSheetId="6" hidden="1">#REF!</definedName>
    <definedName name="BEx1HQNF6KHM21E3XLW0NMSSEI9S" localSheetId="5" hidden="1">#REF!</definedName>
    <definedName name="BEx1HQNF6KHM21E3XLW0NMSSEI9S" localSheetId="3" hidden="1">#REF!</definedName>
    <definedName name="BEx1HQNF6KHM21E3XLW0NMSSEI9S" hidden="1">#REF!</definedName>
    <definedName name="BEx1HSLNWIW4S97ZBYY7I7M5YVH4" localSheetId="15" hidden="1">#REF!</definedName>
    <definedName name="BEx1HSLNWIW4S97ZBYY7I7M5YVH4" localSheetId="14" hidden="1">#REF!</definedName>
    <definedName name="BEx1HSLNWIW4S97ZBYY7I7M5YVH4" localSheetId="13" hidden="1">#REF!</definedName>
    <definedName name="BEx1HSLNWIW4S97ZBYY7I7M5YVH4" localSheetId="12" hidden="1">#REF!</definedName>
    <definedName name="BEx1HSLNWIW4S97ZBYY7I7M5YVH4" localSheetId="11" hidden="1">#REF!</definedName>
    <definedName name="BEx1HSLNWIW4S97ZBYY7I7M5YVH4" localSheetId="10" hidden="1">#REF!</definedName>
    <definedName name="BEx1HSLNWIW4S97ZBYY7I7M5YVH4" localSheetId="9" hidden="1">#REF!</definedName>
    <definedName name="BEx1HSLNWIW4S97ZBYY7I7M5YVH4" localSheetId="8" hidden="1">#REF!</definedName>
    <definedName name="BEx1HSLNWIW4S97ZBYY7I7M5YVH4" localSheetId="7" hidden="1">#REF!</definedName>
    <definedName name="BEx1HSLNWIW4S97ZBYY7I7M5YVH4" localSheetId="6" hidden="1">#REF!</definedName>
    <definedName name="BEx1HSLNWIW4S97ZBYY7I7M5YVH4" localSheetId="5" hidden="1">#REF!</definedName>
    <definedName name="BEx1HSLNWIW4S97ZBYY7I7M5YVH4" localSheetId="3" hidden="1">#REF!</definedName>
    <definedName name="BEx1HSLNWIW4S97ZBYY7I7M5YVH4" hidden="1">#REF!</definedName>
    <definedName name="BEx1HZCBBWLB2BTNOXP319ZDEVOJ" localSheetId="15" hidden="1">#REF!</definedName>
    <definedName name="BEx1HZCBBWLB2BTNOXP319ZDEVOJ" localSheetId="14" hidden="1">#REF!</definedName>
    <definedName name="BEx1HZCBBWLB2BTNOXP319ZDEVOJ" localSheetId="13" hidden="1">#REF!</definedName>
    <definedName name="BEx1HZCBBWLB2BTNOXP319ZDEVOJ" localSheetId="12" hidden="1">#REF!</definedName>
    <definedName name="BEx1HZCBBWLB2BTNOXP319ZDEVOJ" localSheetId="11" hidden="1">#REF!</definedName>
    <definedName name="BEx1HZCBBWLB2BTNOXP319ZDEVOJ" localSheetId="10" hidden="1">#REF!</definedName>
    <definedName name="BEx1HZCBBWLB2BTNOXP319ZDEVOJ" localSheetId="9" hidden="1">#REF!</definedName>
    <definedName name="BEx1HZCBBWLB2BTNOXP319ZDEVOJ" localSheetId="8" hidden="1">#REF!</definedName>
    <definedName name="BEx1HZCBBWLB2BTNOXP319ZDEVOJ" localSheetId="7" hidden="1">#REF!</definedName>
    <definedName name="BEx1HZCBBWLB2BTNOXP319ZDEVOJ" localSheetId="6" hidden="1">#REF!</definedName>
    <definedName name="BEx1HZCBBWLB2BTNOXP319ZDEVOJ" localSheetId="5" hidden="1">#REF!</definedName>
    <definedName name="BEx1HZCBBWLB2BTNOXP319ZDEVOJ" localSheetId="3" hidden="1">#REF!</definedName>
    <definedName name="BEx1HZCBBWLB2BTNOXP319ZDEVOJ" hidden="1">#REF!</definedName>
    <definedName name="BEx1I4QKTILCKZUSOJCVZN7SNHL5" localSheetId="15" hidden="1">#REF!</definedName>
    <definedName name="BEx1I4QKTILCKZUSOJCVZN7SNHL5" localSheetId="14" hidden="1">#REF!</definedName>
    <definedName name="BEx1I4QKTILCKZUSOJCVZN7SNHL5" localSheetId="13" hidden="1">#REF!</definedName>
    <definedName name="BEx1I4QKTILCKZUSOJCVZN7SNHL5" localSheetId="12" hidden="1">#REF!</definedName>
    <definedName name="BEx1I4QKTILCKZUSOJCVZN7SNHL5" localSheetId="11" hidden="1">#REF!</definedName>
    <definedName name="BEx1I4QKTILCKZUSOJCVZN7SNHL5" localSheetId="10" hidden="1">#REF!</definedName>
    <definedName name="BEx1I4QKTILCKZUSOJCVZN7SNHL5" localSheetId="9" hidden="1">#REF!</definedName>
    <definedName name="BEx1I4QKTILCKZUSOJCVZN7SNHL5" localSheetId="8" hidden="1">#REF!</definedName>
    <definedName name="BEx1I4QKTILCKZUSOJCVZN7SNHL5" localSheetId="7" hidden="1">#REF!</definedName>
    <definedName name="BEx1I4QKTILCKZUSOJCVZN7SNHL5" localSheetId="6" hidden="1">#REF!</definedName>
    <definedName name="BEx1I4QKTILCKZUSOJCVZN7SNHL5" localSheetId="5" hidden="1">#REF!</definedName>
    <definedName name="BEx1I4QKTILCKZUSOJCVZN7SNHL5" localSheetId="3" hidden="1">#REF!</definedName>
    <definedName name="BEx1I4QKTILCKZUSOJCVZN7SNHL5" hidden="1">#REF!</definedName>
    <definedName name="BEx1IE0ZP7RIFM9FI24S9I6AAJ14" localSheetId="15" hidden="1">#REF!</definedName>
    <definedName name="BEx1IE0ZP7RIFM9FI24S9I6AAJ14" localSheetId="14" hidden="1">#REF!</definedName>
    <definedName name="BEx1IE0ZP7RIFM9FI24S9I6AAJ14" localSheetId="13" hidden="1">#REF!</definedName>
    <definedName name="BEx1IE0ZP7RIFM9FI24S9I6AAJ14" localSheetId="12" hidden="1">#REF!</definedName>
    <definedName name="BEx1IE0ZP7RIFM9FI24S9I6AAJ14" localSheetId="11" hidden="1">#REF!</definedName>
    <definedName name="BEx1IE0ZP7RIFM9FI24S9I6AAJ14" localSheetId="10" hidden="1">#REF!</definedName>
    <definedName name="BEx1IE0ZP7RIFM9FI24S9I6AAJ14" localSheetId="9" hidden="1">#REF!</definedName>
    <definedName name="BEx1IE0ZP7RIFM9FI24S9I6AAJ14" localSheetId="8" hidden="1">#REF!</definedName>
    <definedName name="BEx1IE0ZP7RIFM9FI24S9I6AAJ14" localSheetId="7" hidden="1">#REF!</definedName>
    <definedName name="BEx1IE0ZP7RIFM9FI24S9I6AAJ14" localSheetId="6" hidden="1">#REF!</definedName>
    <definedName name="BEx1IE0ZP7RIFM9FI24S9I6AAJ14" localSheetId="5" hidden="1">#REF!</definedName>
    <definedName name="BEx1IE0ZP7RIFM9FI24S9I6AAJ14" localSheetId="3" hidden="1">#REF!</definedName>
    <definedName name="BEx1IE0ZP7RIFM9FI24S9I6AAJ14" hidden="1">#REF!</definedName>
    <definedName name="BEx1IGQ5B697MNDOE06MVSR0H58E" localSheetId="15" hidden="1">#REF!</definedName>
    <definedName name="BEx1IGQ5B697MNDOE06MVSR0H58E" localSheetId="14" hidden="1">#REF!</definedName>
    <definedName name="BEx1IGQ5B697MNDOE06MVSR0H58E" localSheetId="13" hidden="1">#REF!</definedName>
    <definedName name="BEx1IGQ5B697MNDOE06MVSR0H58E" localSheetId="12" hidden="1">#REF!</definedName>
    <definedName name="BEx1IGQ5B697MNDOE06MVSR0H58E" localSheetId="11" hidden="1">#REF!</definedName>
    <definedName name="BEx1IGQ5B697MNDOE06MVSR0H58E" localSheetId="10" hidden="1">#REF!</definedName>
    <definedName name="BEx1IGQ5B697MNDOE06MVSR0H58E" localSheetId="9" hidden="1">#REF!</definedName>
    <definedName name="BEx1IGQ5B697MNDOE06MVSR0H58E" localSheetId="8" hidden="1">#REF!</definedName>
    <definedName name="BEx1IGQ5B697MNDOE06MVSR0H58E" localSheetId="7" hidden="1">#REF!</definedName>
    <definedName name="BEx1IGQ5B697MNDOE06MVSR0H58E" localSheetId="6" hidden="1">#REF!</definedName>
    <definedName name="BEx1IGQ5B697MNDOE06MVSR0H58E" localSheetId="5" hidden="1">#REF!</definedName>
    <definedName name="BEx1IGQ5B697MNDOE06MVSR0H58E" localSheetId="3" hidden="1">#REF!</definedName>
    <definedName name="BEx1IGQ5B697MNDOE06MVSR0H58E" hidden="1">#REF!</definedName>
    <definedName name="BEx1IKRPW8MLB9Y485M1TL2IT9SH" localSheetId="15" hidden="1">#REF!</definedName>
    <definedName name="BEx1IKRPW8MLB9Y485M1TL2IT9SH" localSheetId="14" hidden="1">#REF!</definedName>
    <definedName name="BEx1IKRPW8MLB9Y485M1TL2IT9SH" localSheetId="13" hidden="1">#REF!</definedName>
    <definedName name="BEx1IKRPW8MLB9Y485M1TL2IT9SH" localSheetId="12" hidden="1">#REF!</definedName>
    <definedName name="BEx1IKRPW8MLB9Y485M1TL2IT9SH" localSheetId="11" hidden="1">#REF!</definedName>
    <definedName name="BEx1IKRPW8MLB9Y485M1TL2IT9SH" localSheetId="10" hidden="1">#REF!</definedName>
    <definedName name="BEx1IKRPW8MLB9Y485M1TL2IT9SH" localSheetId="9" hidden="1">#REF!</definedName>
    <definedName name="BEx1IKRPW8MLB9Y485M1TL2IT9SH" localSheetId="8" hidden="1">#REF!</definedName>
    <definedName name="BEx1IKRPW8MLB9Y485M1TL2IT9SH" localSheetId="7" hidden="1">#REF!</definedName>
    <definedName name="BEx1IKRPW8MLB9Y485M1TL2IT9SH" localSheetId="6" hidden="1">#REF!</definedName>
    <definedName name="BEx1IKRPW8MLB9Y485M1TL2IT9SH" localSheetId="5" hidden="1">#REF!</definedName>
    <definedName name="BEx1IKRPW8MLB9Y485M1TL2IT9SH" localSheetId="3" hidden="1">#REF!</definedName>
    <definedName name="BEx1IKRPW8MLB9Y485M1TL2IT9SH" hidden="1">#REF!</definedName>
    <definedName name="BEx1IPKCFCT3TL9MSO1LSYJ2VJ2X" localSheetId="15" hidden="1">#REF!</definedName>
    <definedName name="BEx1IPKCFCT3TL9MSO1LSYJ2VJ2X" localSheetId="14" hidden="1">#REF!</definedName>
    <definedName name="BEx1IPKCFCT3TL9MSO1LSYJ2VJ2X" localSheetId="13" hidden="1">#REF!</definedName>
    <definedName name="BEx1IPKCFCT3TL9MSO1LSYJ2VJ2X" localSheetId="12" hidden="1">#REF!</definedName>
    <definedName name="BEx1IPKCFCT3TL9MSO1LSYJ2VJ2X" localSheetId="11" hidden="1">#REF!</definedName>
    <definedName name="BEx1IPKCFCT3TL9MSO1LSYJ2VJ2X" localSheetId="10" hidden="1">#REF!</definedName>
    <definedName name="BEx1IPKCFCT3TL9MSO1LSYJ2VJ2X" localSheetId="9" hidden="1">#REF!</definedName>
    <definedName name="BEx1IPKCFCT3TL9MSO1LSYJ2VJ2X" localSheetId="8" hidden="1">#REF!</definedName>
    <definedName name="BEx1IPKCFCT3TL9MSO1LSYJ2VJ2X" localSheetId="7" hidden="1">#REF!</definedName>
    <definedName name="BEx1IPKCFCT3TL9MSO1LSYJ2VJ2X" localSheetId="6" hidden="1">#REF!</definedName>
    <definedName name="BEx1IPKCFCT3TL9MSO1LSYJ2VJ2X" localSheetId="5" hidden="1">#REF!</definedName>
    <definedName name="BEx1IPKCFCT3TL9MSO1LSYJ2VJ2X" localSheetId="3" hidden="1">#REF!</definedName>
    <definedName name="BEx1IPKCFCT3TL9MSO1LSYJ2VJ2X" hidden="1">#REF!</definedName>
    <definedName name="BEx1IW5PQTTMD62XZ287XF2O3FBQ" localSheetId="15" hidden="1">#REF!</definedName>
    <definedName name="BEx1IW5PQTTMD62XZ287XF2O3FBQ" localSheetId="14" hidden="1">#REF!</definedName>
    <definedName name="BEx1IW5PQTTMD62XZ287XF2O3FBQ" localSheetId="13" hidden="1">#REF!</definedName>
    <definedName name="BEx1IW5PQTTMD62XZ287XF2O3FBQ" localSheetId="12" hidden="1">#REF!</definedName>
    <definedName name="BEx1IW5PQTTMD62XZ287XF2O3FBQ" localSheetId="11" hidden="1">#REF!</definedName>
    <definedName name="BEx1IW5PQTTMD62XZ287XF2O3FBQ" localSheetId="10" hidden="1">#REF!</definedName>
    <definedName name="BEx1IW5PQTTMD62XZ287XF2O3FBQ" localSheetId="9" hidden="1">#REF!</definedName>
    <definedName name="BEx1IW5PQTTMD62XZ287XF2O3FBQ" localSheetId="8" hidden="1">#REF!</definedName>
    <definedName name="BEx1IW5PQTTMD62XZ287XF2O3FBQ" localSheetId="7" hidden="1">#REF!</definedName>
    <definedName name="BEx1IW5PQTTMD62XZ287XF2O3FBQ" localSheetId="6" hidden="1">#REF!</definedName>
    <definedName name="BEx1IW5PQTTMD62XZ287XF2O3FBQ" localSheetId="5" hidden="1">#REF!</definedName>
    <definedName name="BEx1IW5PQTTMD62XZ287XF2O3FBQ" localSheetId="3" hidden="1">#REF!</definedName>
    <definedName name="BEx1IW5PQTTMD62XZ287XF2O3FBQ" hidden="1">#REF!</definedName>
    <definedName name="BEx1J0CSSHDJGBJUHVOEMCF2P4DL" localSheetId="15" hidden="1">#REF!</definedName>
    <definedName name="BEx1J0CSSHDJGBJUHVOEMCF2P4DL" localSheetId="14" hidden="1">#REF!</definedName>
    <definedName name="BEx1J0CSSHDJGBJUHVOEMCF2P4DL" localSheetId="13" hidden="1">#REF!</definedName>
    <definedName name="BEx1J0CSSHDJGBJUHVOEMCF2P4DL" localSheetId="12" hidden="1">#REF!</definedName>
    <definedName name="BEx1J0CSSHDJGBJUHVOEMCF2P4DL" localSheetId="11" hidden="1">#REF!</definedName>
    <definedName name="BEx1J0CSSHDJGBJUHVOEMCF2P4DL" localSheetId="10" hidden="1">#REF!</definedName>
    <definedName name="BEx1J0CSSHDJGBJUHVOEMCF2P4DL" localSheetId="9" hidden="1">#REF!</definedName>
    <definedName name="BEx1J0CSSHDJGBJUHVOEMCF2P4DL" localSheetId="8" hidden="1">#REF!</definedName>
    <definedName name="BEx1J0CSSHDJGBJUHVOEMCF2P4DL" localSheetId="7" hidden="1">#REF!</definedName>
    <definedName name="BEx1J0CSSHDJGBJUHVOEMCF2P4DL" localSheetId="6" hidden="1">#REF!</definedName>
    <definedName name="BEx1J0CSSHDJGBJUHVOEMCF2P4DL" localSheetId="5" hidden="1">#REF!</definedName>
    <definedName name="BEx1J0CSSHDJGBJUHVOEMCF2P4DL" localSheetId="3" hidden="1">#REF!</definedName>
    <definedName name="BEx1J0CSSHDJGBJUHVOEMCF2P4DL" hidden="1">#REF!</definedName>
    <definedName name="BEx1J0NL6D3ILC18B48AL0VNEN9A" localSheetId="15" hidden="1">#REF!</definedName>
    <definedName name="BEx1J0NL6D3ILC18B48AL0VNEN9A" localSheetId="14" hidden="1">#REF!</definedName>
    <definedName name="BEx1J0NL6D3ILC18B48AL0VNEN9A" localSheetId="13" hidden="1">#REF!</definedName>
    <definedName name="BEx1J0NL6D3ILC18B48AL0VNEN9A" localSheetId="12" hidden="1">#REF!</definedName>
    <definedName name="BEx1J0NL6D3ILC18B48AL0VNEN9A" localSheetId="11" hidden="1">#REF!</definedName>
    <definedName name="BEx1J0NL6D3ILC18B48AL0VNEN9A" localSheetId="10" hidden="1">#REF!</definedName>
    <definedName name="BEx1J0NL6D3ILC18B48AL0VNEN9A" localSheetId="9" hidden="1">#REF!</definedName>
    <definedName name="BEx1J0NL6D3ILC18B48AL0VNEN9A" localSheetId="8" hidden="1">#REF!</definedName>
    <definedName name="BEx1J0NL6D3ILC18B48AL0VNEN9A" localSheetId="7" hidden="1">#REF!</definedName>
    <definedName name="BEx1J0NL6D3ILC18B48AL0VNEN9A" localSheetId="6" hidden="1">#REF!</definedName>
    <definedName name="BEx1J0NL6D3ILC18B48AL0VNEN9A" localSheetId="5" hidden="1">#REF!</definedName>
    <definedName name="BEx1J0NL6D3ILC18B48AL0VNEN9A" localSheetId="3" hidden="1">#REF!</definedName>
    <definedName name="BEx1J0NL6D3ILC18B48AL0VNEN9A" hidden="1">#REF!</definedName>
    <definedName name="BEx1J7E8VCGLPYU82QXVUG5N3ZAI" localSheetId="15" hidden="1">#REF!</definedName>
    <definedName name="BEx1J7E8VCGLPYU82QXVUG5N3ZAI" localSheetId="14" hidden="1">#REF!</definedName>
    <definedName name="BEx1J7E8VCGLPYU82QXVUG5N3ZAI" localSheetId="13" hidden="1">#REF!</definedName>
    <definedName name="BEx1J7E8VCGLPYU82QXVUG5N3ZAI" localSheetId="12" hidden="1">#REF!</definedName>
    <definedName name="BEx1J7E8VCGLPYU82QXVUG5N3ZAI" localSheetId="11" hidden="1">#REF!</definedName>
    <definedName name="BEx1J7E8VCGLPYU82QXVUG5N3ZAI" localSheetId="10" hidden="1">#REF!</definedName>
    <definedName name="BEx1J7E8VCGLPYU82QXVUG5N3ZAI" localSheetId="9" hidden="1">#REF!</definedName>
    <definedName name="BEx1J7E8VCGLPYU82QXVUG5N3ZAI" localSheetId="8" hidden="1">#REF!</definedName>
    <definedName name="BEx1J7E8VCGLPYU82QXVUG5N3ZAI" localSheetId="7" hidden="1">#REF!</definedName>
    <definedName name="BEx1J7E8VCGLPYU82QXVUG5N3ZAI" localSheetId="6" hidden="1">#REF!</definedName>
    <definedName name="BEx1J7E8VCGLPYU82QXVUG5N3ZAI" localSheetId="5" hidden="1">#REF!</definedName>
    <definedName name="BEx1J7E8VCGLPYU82QXVUG5N3ZAI" localSheetId="3" hidden="1">#REF!</definedName>
    <definedName name="BEx1J7E8VCGLPYU82QXVUG5N3ZAI" hidden="1">#REF!</definedName>
    <definedName name="BEx1JGE2YQWH8S25USOY08XVGO0D" localSheetId="15" hidden="1">#REF!</definedName>
    <definedName name="BEx1JGE2YQWH8S25USOY08XVGO0D" localSheetId="14" hidden="1">#REF!</definedName>
    <definedName name="BEx1JGE2YQWH8S25USOY08XVGO0D" localSheetId="13" hidden="1">#REF!</definedName>
    <definedName name="BEx1JGE2YQWH8S25USOY08XVGO0D" localSheetId="12" hidden="1">#REF!</definedName>
    <definedName name="BEx1JGE2YQWH8S25USOY08XVGO0D" localSheetId="11" hidden="1">#REF!</definedName>
    <definedName name="BEx1JGE2YQWH8S25USOY08XVGO0D" localSheetId="10" hidden="1">#REF!</definedName>
    <definedName name="BEx1JGE2YQWH8S25USOY08XVGO0D" localSheetId="9" hidden="1">#REF!</definedName>
    <definedName name="BEx1JGE2YQWH8S25USOY08XVGO0D" localSheetId="8" hidden="1">#REF!</definedName>
    <definedName name="BEx1JGE2YQWH8S25USOY08XVGO0D" localSheetId="7" hidden="1">#REF!</definedName>
    <definedName name="BEx1JGE2YQWH8S25USOY08XVGO0D" localSheetId="6" hidden="1">#REF!</definedName>
    <definedName name="BEx1JGE2YQWH8S25USOY08XVGO0D" localSheetId="5" hidden="1">#REF!</definedName>
    <definedName name="BEx1JGE2YQWH8S25USOY08XVGO0D" localSheetId="3" hidden="1">#REF!</definedName>
    <definedName name="BEx1JGE2YQWH8S25USOY08XVGO0D" hidden="1">#REF!</definedName>
    <definedName name="BEx1JJJC9T1W7HY4V7HP1S1W4JO1" localSheetId="15" hidden="1">#REF!</definedName>
    <definedName name="BEx1JJJC9T1W7HY4V7HP1S1W4JO1" localSheetId="14" hidden="1">#REF!</definedName>
    <definedName name="BEx1JJJC9T1W7HY4V7HP1S1W4JO1" localSheetId="13" hidden="1">#REF!</definedName>
    <definedName name="BEx1JJJC9T1W7HY4V7HP1S1W4JO1" localSheetId="12" hidden="1">#REF!</definedName>
    <definedName name="BEx1JJJC9T1W7HY4V7HP1S1W4JO1" localSheetId="11" hidden="1">#REF!</definedName>
    <definedName name="BEx1JJJC9T1W7HY4V7HP1S1W4JO1" localSheetId="10" hidden="1">#REF!</definedName>
    <definedName name="BEx1JJJC9T1W7HY4V7HP1S1W4JO1" localSheetId="9" hidden="1">#REF!</definedName>
    <definedName name="BEx1JJJC9T1W7HY4V7HP1S1W4JO1" localSheetId="8" hidden="1">#REF!</definedName>
    <definedName name="BEx1JJJC9T1W7HY4V7HP1S1W4JO1" localSheetId="7" hidden="1">#REF!</definedName>
    <definedName name="BEx1JJJC9T1W7HY4V7HP1S1W4JO1" localSheetId="6" hidden="1">#REF!</definedName>
    <definedName name="BEx1JJJC9T1W7HY4V7HP1S1W4JO1" localSheetId="5" hidden="1">#REF!</definedName>
    <definedName name="BEx1JJJC9T1W7HY4V7HP1S1W4JO1" localSheetId="3" hidden="1">#REF!</definedName>
    <definedName name="BEx1JJJC9T1W7HY4V7HP1S1W4JO1" hidden="1">#REF!</definedName>
    <definedName name="BEx1JKKZSJ7DI4PTFVI9VVFMB1X2" localSheetId="15" hidden="1">#REF!</definedName>
    <definedName name="BEx1JKKZSJ7DI4PTFVI9VVFMB1X2" localSheetId="14" hidden="1">#REF!</definedName>
    <definedName name="BEx1JKKZSJ7DI4PTFVI9VVFMB1X2" localSheetId="13" hidden="1">#REF!</definedName>
    <definedName name="BEx1JKKZSJ7DI4PTFVI9VVFMB1X2" localSheetId="12" hidden="1">#REF!</definedName>
    <definedName name="BEx1JKKZSJ7DI4PTFVI9VVFMB1X2" localSheetId="11" hidden="1">#REF!</definedName>
    <definedName name="BEx1JKKZSJ7DI4PTFVI9VVFMB1X2" localSheetId="10" hidden="1">#REF!</definedName>
    <definedName name="BEx1JKKZSJ7DI4PTFVI9VVFMB1X2" localSheetId="9" hidden="1">#REF!</definedName>
    <definedName name="BEx1JKKZSJ7DI4PTFVI9VVFMB1X2" localSheetId="8" hidden="1">#REF!</definedName>
    <definedName name="BEx1JKKZSJ7DI4PTFVI9VVFMB1X2" localSheetId="7" hidden="1">#REF!</definedName>
    <definedName name="BEx1JKKZSJ7DI4PTFVI9VVFMB1X2" localSheetId="6" hidden="1">#REF!</definedName>
    <definedName name="BEx1JKKZSJ7DI4PTFVI9VVFMB1X2" localSheetId="5" hidden="1">#REF!</definedName>
    <definedName name="BEx1JKKZSJ7DI4PTFVI9VVFMB1X2" localSheetId="3" hidden="1">#REF!</definedName>
    <definedName name="BEx1JKKZSJ7DI4PTFVI9VVFMB1X2" hidden="1">#REF!</definedName>
    <definedName name="BEx1JUBQFRVMASSFK4B3V0AD7YP9" localSheetId="15" hidden="1">#REF!</definedName>
    <definedName name="BEx1JUBQFRVMASSFK4B3V0AD7YP9" localSheetId="14" hidden="1">#REF!</definedName>
    <definedName name="BEx1JUBQFRVMASSFK4B3V0AD7YP9" localSheetId="13" hidden="1">#REF!</definedName>
    <definedName name="BEx1JUBQFRVMASSFK4B3V0AD7YP9" localSheetId="12" hidden="1">#REF!</definedName>
    <definedName name="BEx1JUBQFRVMASSFK4B3V0AD7YP9" localSheetId="11" hidden="1">#REF!</definedName>
    <definedName name="BEx1JUBQFRVMASSFK4B3V0AD7YP9" localSheetId="10" hidden="1">#REF!</definedName>
    <definedName name="BEx1JUBQFRVMASSFK4B3V0AD7YP9" localSheetId="9" hidden="1">#REF!</definedName>
    <definedName name="BEx1JUBQFRVMASSFK4B3V0AD7YP9" localSheetId="8" hidden="1">#REF!</definedName>
    <definedName name="BEx1JUBQFRVMASSFK4B3V0AD7YP9" localSheetId="7" hidden="1">#REF!</definedName>
    <definedName name="BEx1JUBQFRVMASSFK4B3V0AD7YP9" localSheetId="6" hidden="1">#REF!</definedName>
    <definedName name="BEx1JUBQFRVMASSFK4B3V0AD7YP9" localSheetId="5" hidden="1">#REF!</definedName>
    <definedName name="BEx1JUBQFRVMASSFK4B3V0AD7YP9" localSheetId="3" hidden="1">#REF!</definedName>
    <definedName name="BEx1JUBQFRVMASSFK4B3V0AD7YP9" hidden="1">#REF!</definedName>
    <definedName name="BEx1JVTOATZGRJFXGXPJJLC4DOBE" localSheetId="15" hidden="1">#REF!</definedName>
    <definedName name="BEx1JVTOATZGRJFXGXPJJLC4DOBE" localSheetId="14" hidden="1">#REF!</definedName>
    <definedName name="BEx1JVTOATZGRJFXGXPJJLC4DOBE" localSheetId="13" hidden="1">#REF!</definedName>
    <definedName name="BEx1JVTOATZGRJFXGXPJJLC4DOBE" localSheetId="12" hidden="1">#REF!</definedName>
    <definedName name="BEx1JVTOATZGRJFXGXPJJLC4DOBE" localSheetId="11" hidden="1">#REF!</definedName>
    <definedName name="BEx1JVTOATZGRJFXGXPJJLC4DOBE" localSheetId="10" hidden="1">#REF!</definedName>
    <definedName name="BEx1JVTOATZGRJFXGXPJJLC4DOBE" localSheetId="9" hidden="1">#REF!</definedName>
    <definedName name="BEx1JVTOATZGRJFXGXPJJLC4DOBE" localSheetId="8" hidden="1">#REF!</definedName>
    <definedName name="BEx1JVTOATZGRJFXGXPJJLC4DOBE" localSheetId="7" hidden="1">#REF!</definedName>
    <definedName name="BEx1JVTOATZGRJFXGXPJJLC4DOBE" localSheetId="6" hidden="1">#REF!</definedName>
    <definedName name="BEx1JVTOATZGRJFXGXPJJLC4DOBE" localSheetId="5" hidden="1">#REF!</definedName>
    <definedName name="BEx1JVTOATZGRJFXGXPJJLC4DOBE" localSheetId="3" hidden="1">#REF!</definedName>
    <definedName name="BEx1JVTOATZGRJFXGXPJJLC4DOBE" hidden="1">#REF!</definedName>
    <definedName name="BEx1JXBM5W4YRWNQ0P95QQS6JWD6" localSheetId="15" hidden="1">#REF!</definedName>
    <definedName name="BEx1JXBM5W4YRWNQ0P95QQS6JWD6" localSheetId="14" hidden="1">#REF!</definedName>
    <definedName name="BEx1JXBM5W4YRWNQ0P95QQS6JWD6" localSheetId="13" hidden="1">#REF!</definedName>
    <definedName name="BEx1JXBM5W4YRWNQ0P95QQS6JWD6" localSheetId="12" hidden="1">#REF!</definedName>
    <definedName name="BEx1JXBM5W4YRWNQ0P95QQS6JWD6" localSheetId="11" hidden="1">#REF!</definedName>
    <definedName name="BEx1JXBM5W4YRWNQ0P95QQS6JWD6" localSheetId="10" hidden="1">#REF!</definedName>
    <definedName name="BEx1JXBM5W4YRWNQ0P95QQS6JWD6" localSheetId="9" hidden="1">#REF!</definedName>
    <definedName name="BEx1JXBM5W4YRWNQ0P95QQS6JWD6" localSheetId="8" hidden="1">#REF!</definedName>
    <definedName name="BEx1JXBM5W4YRWNQ0P95QQS6JWD6" localSheetId="7" hidden="1">#REF!</definedName>
    <definedName name="BEx1JXBM5W4YRWNQ0P95QQS6JWD6" localSheetId="6" hidden="1">#REF!</definedName>
    <definedName name="BEx1JXBM5W4YRWNQ0P95QQS6JWD6" localSheetId="5" hidden="1">#REF!</definedName>
    <definedName name="BEx1JXBM5W4YRWNQ0P95QQS6JWD6" localSheetId="3" hidden="1">#REF!</definedName>
    <definedName name="BEx1JXBM5W4YRWNQ0P95QQS6JWD6" hidden="1">#REF!</definedName>
    <definedName name="BEx1KGY9QEHZ9QSARMQUTQKRK4UX" localSheetId="15" hidden="1">#REF!</definedName>
    <definedName name="BEx1KGY9QEHZ9QSARMQUTQKRK4UX" localSheetId="14" hidden="1">#REF!</definedName>
    <definedName name="BEx1KGY9QEHZ9QSARMQUTQKRK4UX" localSheetId="13" hidden="1">#REF!</definedName>
    <definedName name="BEx1KGY9QEHZ9QSARMQUTQKRK4UX" localSheetId="12" hidden="1">#REF!</definedName>
    <definedName name="BEx1KGY9QEHZ9QSARMQUTQKRK4UX" localSheetId="11" hidden="1">#REF!</definedName>
    <definedName name="BEx1KGY9QEHZ9QSARMQUTQKRK4UX" localSheetId="10" hidden="1">#REF!</definedName>
    <definedName name="BEx1KGY9QEHZ9QSARMQUTQKRK4UX" localSheetId="9" hidden="1">#REF!</definedName>
    <definedName name="BEx1KGY9QEHZ9QSARMQUTQKRK4UX" localSheetId="8" hidden="1">#REF!</definedName>
    <definedName name="BEx1KGY9QEHZ9QSARMQUTQKRK4UX" localSheetId="7" hidden="1">#REF!</definedName>
    <definedName name="BEx1KGY9QEHZ9QSARMQUTQKRK4UX" localSheetId="6" hidden="1">#REF!</definedName>
    <definedName name="BEx1KGY9QEHZ9QSARMQUTQKRK4UX" localSheetId="5" hidden="1">#REF!</definedName>
    <definedName name="BEx1KGY9QEHZ9QSARMQUTQKRK4UX" localSheetId="3" hidden="1">#REF!</definedName>
    <definedName name="BEx1KGY9QEHZ9QSARMQUTQKRK4UX" hidden="1">#REF!</definedName>
    <definedName name="BEx1KIWH5MOLR00SBECT39NS3AJ1" localSheetId="15" hidden="1">#REF!</definedName>
    <definedName name="BEx1KIWH5MOLR00SBECT39NS3AJ1" localSheetId="14" hidden="1">#REF!</definedName>
    <definedName name="BEx1KIWH5MOLR00SBECT39NS3AJ1" localSheetId="13" hidden="1">#REF!</definedName>
    <definedName name="BEx1KIWH5MOLR00SBECT39NS3AJ1" localSheetId="12" hidden="1">#REF!</definedName>
    <definedName name="BEx1KIWH5MOLR00SBECT39NS3AJ1" localSheetId="11" hidden="1">#REF!</definedName>
    <definedName name="BEx1KIWH5MOLR00SBECT39NS3AJ1" localSheetId="10" hidden="1">#REF!</definedName>
    <definedName name="BEx1KIWH5MOLR00SBECT39NS3AJ1" localSheetId="9" hidden="1">#REF!</definedName>
    <definedName name="BEx1KIWH5MOLR00SBECT39NS3AJ1" localSheetId="8" hidden="1">#REF!</definedName>
    <definedName name="BEx1KIWH5MOLR00SBECT39NS3AJ1" localSheetId="7" hidden="1">#REF!</definedName>
    <definedName name="BEx1KIWH5MOLR00SBECT39NS3AJ1" localSheetId="6" hidden="1">#REF!</definedName>
    <definedName name="BEx1KIWH5MOLR00SBECT39NS3AJ1" localSheetId="5" hidden="1">#REF!</definedName>
    <definedName name="BEx1KIWH5MOLR00SBECT39NS3AJ1" localSheetId="3" hidden="1">#REF!</definedName>
    <definedName name="BEx1KIWH5MOLR00SBECT39NS3AJ1" hidden="1">#REF!</definedName>
    <definedName name="BEx1KKP1ELIF2UII2FWVGL7M1X7J" localSheetId="15" hidden="1">#REF!</definedName>
    <definedName name="BEx1KKP1ELIF2UII2FWVGL7M1X7J" localSheetId="14" hidden="1">#REF!</definedName>
    <definedName name="BEx1KKP1ELIF2UII2FWVGL7M1X7J" localSheetId="13" hidden="1">#REF!</definedName>
    <definedName name="BEx1KKP1ELIF2UII2FWVGL7M1X7J" localSheetId="12" hidden="1">#REF!</definedName>
    <definedName name="BEx1KKP1ELIF2UII2FWVGL7M1X7J" localSheetId="11" hidden="1">#REF!</definedName>
    <definedName name="BEx1KKP1ELIF2UII2FWVGL7M1X7J" localSheetId="10" hidden="1">#REF!</definedName>
    <definedName name="BEx1KKP1ELIF2UII2FWVGL7M1X7J" localSheetId="9" hidden="1">#REF!</definedName>
    <definedName name="BEx1KKP1ELIF2UII2FWVGL7M1X7J" localSheetId="8" hidden="1">#REF!</definedName>
    <definedName name="BEx1KKP1ELIF2UII2FWVGL7M1X7J" localSheetId="7" hidden="1">#REF!</definedName>
    <definedName name="BEx1KKP1ELIF2UII2FWVGL7M1X7J" localSheetId="6" hidden="1">#REF!</definedName>
    <definedName name="BEx1KKP1ELIF2UII2FWVGL7M1X7J" localSheetId="5" hidden="1">#REF!</definedName>
    <definedName name="BEx1KKP1ELIF2UII2FWVGL7M1X7J" localSheetId="3" hidden="1">#REF!</definedName>
    <definedName name="BEx1KKP1ELIF2UII2FWVGL7M1X7J" hidden="1">#REF!</definedName>
    <definedName name="BEx1KQJKIAPZKE9YDYH5HKXX52FM" localSheetId="15" hidden="1">#REF!</definedName>
    <definedName name="BEx1KQJKIAPZKE9YDYH5HKXX52FM" localSheetId="14" hidden="1">#REF!</definedName>
    <definedName name="BEx1KQJKIAPZKE9YDYH5HKXX52FM" localSheetId="13" hidden="1">#REF!</definedName>
    <definedName name="BEx1KQJKIAPZKE9YDYH5HKXX52FM" localSheetId="12" hidden="1">#REF!</definedName>
    <definedName name="BEx1KQJKIAPZKE9YDYH5HKXX52FM" localSheetId="11" hidden="1">#REF!</definedName>
    <definedName name="BEx1KQJKIAPZKE9YDYH5HKXX52FM" localSheetId="10" hidden="1">#REF!</definedName>
    <definedName name="BEx1KQJKIAPZKE9YDYH5HKXX52FM" localSheetId="9" hidden="1">#REF!</definedName>
    <definedName name="BEx1KQJKIAPZKE9YDYH5HKXX52FM" localSheetId="8" hidden="1">#REF!</definedName>
    <definedName name="BEx1KQJKIAPZKE9YDYH5HKXX52FM" localSheetId="7" hidden="1">#REF!</definedName>
    <definedName name="BEx1KQJKIAPZKE9YDYH5HKXX52FM" localSheetId="6" hidden="1">#REF!</definedName>
    <definedName name="BEx1KQJKIAPZKE9YDYH5HKXX52FM" localSheetId="5" hidden="1">#REF!</definedName>
    <definedName name="BEx1KQJKIAPZKE9YDYH5HKXX52FM" localSheetId="3" hidden="1">#REF!</definedName>
    <definedName name="BEx1KQJKIAPZKE9YDYH5HKXX52FM" hidden="1">#REF!</definedName>
    <definedName name="BEx1KUVWMB0QCWA3RBE4CADFVRIS" localSheetId="15" hidden="1">#REF!</definedName>
    <definedName name="BEx1KUVWMB0QCWA3RBE4CADFVRIS" localSheetId="14" hidden="1">#REF!</definedName>
    <definedName name="BEx1KUVWMB0QCWA3RBE4CADFVRIS" localSheetId="13" hidden="1">#REF!</definedName>
    <definedName name="BEx1KUVWMB0QCWA3RBE4CADFVRIS" localSheetId="12" hidden="1">#REF!</definedName>
    <definedName name="BEx1KUVWMB0QCWA3RBE4CADFVRIS" localSheetId="11" hidden="1">#REF!</definedName>
    <definedName name="BEx1KUVWMB0QCWA3RBE4CADFVRIS" localSheetId="10" hidden="1">#REF!</definedName>
    <definedName name="BEx1KUVWMB0QCWA3RBE4CADFVRIS" localSheetId="9" hidden="1">#REF!</definedName>
    <definedName name="BEx1KUVWMB0QCWA3RBE4CADFVRIS" localSheetId="8" hidden="1">#REF!</definedName>
    <definedName name="BEx1KUVWMB0QCWA3RBE4CADFVRIS" localSheetId="7" hidden="1">#REF!</definedName>
    <definedName name="BEx1KUVWMB0QCWA3RBE4CADFVRIS" localSheetId="6" hidden="1">#REF!</definedName>
    <definedName name="BEx1KUVWMB0QCWA3RBE4CADFVRIS" localSheetId="5" hidden="1">#REF!</definedName>
    <definedName name="BEx1KUVWMB0QCWA3RBE4CADFVRIS" localSheetId="3" hidden="1">#REF!</definedName>
    <definedName name="BEx1KUVWMB0QCWA3RBE4CADFVRIS" hidden="1">#REF!</definedName>
    <definedName name="BEx1L0AAH7PV8PPQQDBP5AI4TLYP" localSheetId="15" hidden="1">#REF!</definedName>
    <definedName name="BEx1L0AAH7PV8PPQQDBP5AI4TLYP" localSheetId="14" hidden="1">#REF!</definedName>
    <definedName name="BEx1L0AAH7PV8PPQQDBP5AI4TLYP" localSheetId="13" hidden="1">#REF!</definedName>
    <definedName name="BEx1L0AAH7PV8PPQQDBP5AI4TLYP" localSheetId="12" hidden="1">#REF!</definedName>
    <definedName name="BEx1L0AAH7PV8PPQQDBP5AI4TLYP" localSheetId="11" hidden="1">#REF!</definedName>
    <definedName name="BEx1L0AAH7PV8PPQQDBP5AI4TLYP" localSheetId="10" hidden="1">#REF!</definedName>
    <definedName name="BEx1L0AAH7PV8PPQQDBP5AI4TLYP" localSheetId="9" hidden="1">#REF!</definedName>
    <definedName name="BEx1L0AAH7PV8PPQQDBP5AI4TLYP" localSheetId="8" hidden="1">#REF!</definedName>
    <definedName name="BEx1L0AAH7PV8PPQQDBP5AI4TLYP" localSheetId="7" hidden="1">#REF!</definedName>
    <definedName name="BEx1L0AAH7PV8PPQQDBP5AI4TLYP" localSheetId="6" hidden="1">#REF!</definedName>
    <definedName name="BEx1L0AAH7PV8PPQQDBP5AI4TLYP" localSheetId="5" hidden="1">#REF!</definedName>
    <definedName name="BEx1L0AAH7PV8PPQQDBP5AI4TLYP" localSheetId="3" hidden="1">#REF!</definedName>
    <definedName name="BEx1L0AAH7PV8PPQQDBP5AI4TLYP" hidden="1">#REF!</definedName>
    <definedName name="BEx1L2OG1SDFK2TPXELJ77YP4NI2" localSheetId="15" hidden="1">#REF!</definedName>
    <definedName name="BEx1L2OG1SDFK2TPXELJ77YP4NI2" localSheetId="14" hidden="1">#REF!</definedName>
    <definedName name="BEx1L2OG1SDFK2TPXELJ77YP4NI2" localSheetId="13" hidden="1">#REF!</definedName>
    <definedName name="BEx1L2OG1SDFK2TPXELJ77YP4NI2" localSheetId="12" hidden="1">#REF!</definedName>
    <definedName name="BEx1L2OG1SDFK2TPXELJ77YP4NI2" localSheetId="11" hidden="1">#REF!</definedName>
    <definedName name="BEx1L2OG1SDFK2TPXELJ77YP4NI2" localSheetId="10" hidden="1">#REF!</definedName>
    <definedName name="BEx1L2OG1SDFK2TPXELJ77YP4NI2" localSheetId="9" hidden="1">#REF!</definedName>
    <definedName name="BEx1L2OG1SDFK2TPXELJ77YP4NI2" localSheetId="8" hidden="1">#REF!</definedName>
    <definedName name="BEx1L2OG1SDFK2TPXELJ77YP4NI2" localSheetId="7" hidden="1">#REF!</definedName>
    <definedName name="BEx1L2OG1SDFK2TPXELJ77YP4NI2" localSheetId="6" hidden="1">#REF!</definedName>
    <definedName name="BEx1L2OG1SDFK2TPXELJ77YP4NI2" localSheetId="5" hidden="1">#REF!</definedName>
    <definedName name="BEx1L2OG1SDFK2TPXELJ77YP4NI2" localSheetId="3" hidden="1">#REF!</definedName>
    <definedName name="BEx1L2OG1SDFK2TPXELJ77YP4NI2" hidden="1">#REF!</definedName>
    <definedName name="BEx1L6Q60MWRDJB4L20LK0XPA0Z2" localSheetId="15" hidden="1">#REF!</definedName>
    <definedName name="BEx1L6Q60MWRDJB4L20LK0XPA0Z2" localSheetId="14" hidden="1">#REF!</definedName>
    <definedName name="BEx1L6Q60MWRDJB4L20LK0XPA0Z2" localSheetId="13" hidden="1">#REF!</definedName>
    <definedName name="BEx1L6Q60MWRDJB4L20LK0XPA0Z2" localSheetId="12" hidden="1">#REF!</definedName>
    <definedName name="BEx1L6Q60MWRDJB4L20LK0XPA0Z2" localSheetId="11" hidden="1">#REF!</definedName>
    <definedName name="BEx1L6Q60MWRDJB4L20LK0XPA0Z2" localSheetId="10" hidden="1">#REF!</definedName>
    <definedName name="BEx1L6Q60MWRDJB4L20LK0XPA0Z2" localSheetId="9" hidden="1">#REF!</definedName>
    <definedName name="BEx1L6Q60MWRDJB4L20LK0XPA0Z2" localSheetId="8" hidden="1">#REF!</definedName>
    <definedName name="BEx1L6Q60MWRDJB4L20LK0XPA0Z2" localSheetId="7" hidden="1">#REF!</definedName>
    <definedName name="BEx1L6Q60MWRDJB4L20LK0XPA0Z2" localSheetId="6" hidden="1">#REF!</definedName>
    <definedName name="BEx1L6Q60MWRDJB4L20LK0XPA0Z2" localSheetId="5" hidden="1">#REF!</definedName>
    <definedName name="BEx1L6Q60MWRDJB4L20LK0XPA0Z2" localSheetId="3" hidden="1">#REF!</definedName>
    <definedName name="BEx1L6Q60MWRDJB4L20LK0XPA0Z2" hidden="1">#REF!</definedName>
    <definedName name="BEx1L7BSEFOLQDNZWMLUNBRO08T4" localSheetId="15" hidden="1">#REF!</definedName>
    <definedName name="BEx1L7BSEFOLQDNZWMLUNBRO08T4" localSheetId="14" hidden="1">#REF!</definedName>
    <definedName name="BEx1L7BSEFOLQDNZWMLUNBRO08T4" localSheetId="13" hidden="1">#REF!</definedName>
    <definedName name="BEx1L7BSEFOLQDNZWMLUNBRO08T4" localSheetId="12" hidden="1">#REF!</definedName>
    <definedName name="BEx1L7BSEFOLQDNZWMLUNBRO08T4" localSheetId="11" hidden="1">#REF!</definedName>
    <definedName name="BEx1L7BSEFOLQDNZWMLUNBRO08T4" localSheetId="10" hidden="1">#REF!</definedName>
    <definedName name="BEx1L7BSEFOLQDNZWMLUNBRO08T4" localSheetId="9" hidden="1">#REF!</definedName>
    <definedName name="BEx1L7BSEFOLQDNZWMLUNBRO08T4" localSheetId="8" hidden="1">#REF!</definedName>
    <definedName name="BEx1L7BSEFOLQDNZWMLUNBRO08T4" localSheetId="7" hidden="1">#REF!</definedName>
    <definedName name="BEx1L7BSEFOLQDNZWMLUNBRO08T4" localSheetId="6" hidden="1">#REF!</definedName>
    <definedName name="BEx1L7BSEFOLQDNZWMLUNBRO08T4" localSheetId="5" hidden="1">#REF!</definedName>
    <definedName name="BEx1L7BSEFOLQDNZWMLUNBRO08T4" localSheetId="3" hidden="1">#REF!</definedName>
    <definedName name="BEx1L7BSEFOLQDNZWMLUNBRO08T4" hidden="1">#REF!</definedName>
    <definedName name="BEx1LD63FP2Z4BR9TKSHOZW9KKZ5" localSheetId="15" hidden="1">#REF!</definedName>
    <definedName name="BEx1LD63FP2Z4BR9TKSHOZW9KKZ5" localSheetId="14" hidden="1">#REF!</definedName>
    <definedName name="BEx1LD63FP2Z4BR9TKSHOZW9KKZ5" localSheetId="13" hidden="1">#REF!</definedName>
    <definedName name="BEx1LD63FP2Z4BR9TKSHOZW9KKZ5" localSheetId="12" hidden="1">#REF!</definedName>
    <definedName name="BEx1LD63FP2Z4BR9TKSHOZW9KKZ5" localSheetId="11" hidden="1">#REF!</definedName>
    <definedName name="BEx1LD63FP2Z4BR9TKSHOZW9KKZ5" localSheetId="10" hidden="1">#REF!</definedName>
    <definedName name="BEx1LD63FP2Z4BR9TKSHOZW9KKZ5" localSheetId="9" hidden="1">#REF!</definedName>
    <definedName name="BEx1LD63FP2Z4BR9TKSHOZW9KKZ5" localSheetId="8" hidden="1">#REF!</definedName>
    <definedName name="BEx1LD63FP2Z4BR9TKSHOZW9KKZ5" localSheetId="7" hidden="1">#REF!</definedName>
    <definedName name="BEx1LD63FP2Z4BR9TKSHOZW9KKZ5" localSheetId="6" hidden="1">#REF!</definedName>
    <definedName name="BEx1LD63FP2Z4BR9TKSHOZW9KKZ5" localSheetId="5" hidden="1">#REF!</definedName>
    <definedName name="BEx1LD63FP2Z4BR9TKSHOZW9KKZ5" localSheetId="3" hidden="1">#REF!</definedName>
    <definedName name="BEx1LD63FP2Z4BR9TKSHOZW9KKZ5" hidden="1">#REF!</definedName>
    <definedName name="BEx1LDMB9RW982DUILM2WPT5VWQ3" localSheetId="15" hidden="1">#REF!</definedName>
    <definedName name="BEx1LDMB9RW982DUILM2WPT5VWQ3" localSheetId="14" hidden="1">#REF!</definedName>
    <definedName name="BEx1LDMB9RW982DUILM2WPT5VWQ3" localSheetId="13" hidden="1">#REF!</definedName>
    <definedName name="BEx1LDMB9RW982DUILM2WPT5VWQ3" localSheetId="12" hidden="1">#REF!</definedName>
    <definedName name="BEx1LDMB9RW982DUILM2WPT5VWQ3" localSheetId="11" hidden="1">#REF!</definedName>
    <definedName name="BEx1LDMB9RW982DUILM2WPT5VWQ3" localSheetId="10" hidden="1">#REF!</definedName>
    <definedName name="BEx1LDMB9RW982DUILM2WPT5VWQ3" localSheetId="9" hidden="1">#REF!</definedName>
    <definedName name="BEx1LDMB9RW982DUILM2WPT5VWQ3" localSheetId="8" hidden="1">#REF!</definedName>
    <definedName name="BEx1LDMB9RW982DUILM2WPT5VWQ3" localSheetId="7" hidden="1">#REF!</definedName>
    <definedName name="BEx1LDMB9RW982DUILM2WPT5VWQ3" localSheetId="6" hidden="1">#REF!</definedName>
    <definedName name="BEx1LDMB9RW982DUILM2WPT5VWQ3" localSheetId="5" hidden="1">#REF!</definedName>
    <definedName name="BEx1LDMB9RW982DUILM2WPT5VWQ3" localSheetId="3" hidden="1">#REF!</definedName>
    <definedName name="BEx1LDMB9RW982DUILM2WPT5VWQ3" hidden="1">#REF!</definedName>
    <definedName name="BEx1LFF2UQ13XL4X1I2WBD73NZ21" localSheetId="15" hidden="1">#REF!</definedName>
    <definedName name="BEx1LFF2UQ13XL4X1I2WBD73NZ21" localSheetId="14" hidden="1">#REF!</definedName>
    <definedName name="BEx1LFF2UQ13XL4X1I2WBD73NZ21" localSheetId="13" hidden="1">#REF!</definedName>
    <definedName name="BEx1LFF2UQ13XL4X1I2WBD73NZ21" localSheetId="12" hidden="1">#REF!</definedName>
    <definedName name="BEx1LFF2UQ13XL4X1I2WBD73NZ21" localSheetId="11" hidden="1">#REF!</definedName>
    <definedName name="BEx1LFF2UQ13XL4X1I2WBD73NZ21" localSheetId="10" hidden="1">#REF!</definedName>
    <definedName name="BEx1LFF2UQ13XL4X1I2WBD73NZ21" localSheetId="9" hidden="1">#REF!</definedName>
    <definedName name="BEx1LFF2UQ13XL4X1I2WBD73NZ21" localSheetId="8" hidden="1">#REF!</definedName>
    <definedName name="BEx1LFF2UQ13XL4X1I2WBD73NZ21" localSheetId="7" hidden="1">#REF!</definedName>
    <definedName name="BEx1LFF2UQ13XL4X1I2WBD73NZ21" localSheetId="6" hidden="1">#REF!</definedName>
    <definedName name="BEx1LFF2UQ13XL4X1I2WBD73NZ21" localSheetId="5" hidden="1">#REF!</definedName>
    <definedName name="BEx1LFF2UQ13XL4X1I2WBD73NZ21" localSheetId="3" hidden="1">#REF!</definedName>
    <definedName name="BEx1LFF2UQ13XL4X1I2WBD73NZ21" hidden="1">#REF!</definedName>
    <definedName name="BEx1LKTB33LO23ACTADIVRY7ZNFC" localSheetId="15" hidden="1">#REF!</definedName>
    <definedName name="BEx1LKTB33LO23ACTADIVRY7ZNFC" localSheetId="14" hidden="1">#REF!</definedName>
    <definedName name="BEx1LKTB33LO23ACTADIVRY7ZNFC" localSheetId="13" hidden="1">#REF!</definedName>
    <definedName name="BEx1LKTB33LO23ACTADIVRY7ZNFC" localSheetId="12" hidden="1">#REF!</definedName>
    <definedName name="BEx1LKTB33LO23ACTADIVRY7ZNFC" localSheetId="11" hidden="1">#REF!</definedName>
    <definedName name="BEx1LKTB33LO23ACTADIVRY7ZNFC" localSheetId="10" hidden="1">#REF!</definedName>
    <definedName name="BEx1LKTB33LO23ACTADIVRY7ZNFC" localSheetId="9" hidden="1">#REF!</definedName>
    <definedName name="BEx1LKTB33LO23ACTADIVRY7ZNFC" localSheetId="8" hidden="1">#REF!</definedName>
    <definedName name="BEx1LKTB33LO23ACTADIVRY7ZNFC" localSheetId="7" hidden="1">#REF!</definedName>
    <definedName name="BEx1LKTB33LO23ACTADIVRY7ZNFC" localSheetId="6" hidden="1">#REF!</definedName>
    <definedName name="BEx1LKTB33LO23ACTADIVRY7ZNFC" localSheetId="5" hidden="1">#REF!</definedName>
    <definedName name="BEx1LKTB33LO23ACTADIVRY7ZNFC" localSheetId="3" hidden="1">#REF!</definedName>
    <definedName name="BEx1LKTB33LO23ACTADIVRY7ZNFC" hidden="1">#REF!</definedName>
    <definedName name="BEx1LQNKVZAXGSEPDAM8AWU2FHHJ" localSheetId="15" hidden="1">#REF!</definedName>
    <definedName name="BEx1LQNKVZAXGSEPDAM8AWU2FHHJ" localSheetId="14" hidden="1">#REF!</definedName>
    <definedName name="BEx1LQNKVZAXGSEPDAM8AWU2FHHJ" localSheetId="13" hidden="1">#REF!</definedName>
    <definedName name="BEx1LQNKVZAXGSEPDAM8AWU2FHHJ" localSheetId="12" hidden="1">#REF!</definedName>
    <definedName name="BEx1LQNKVZAXGSEPDAM8AWU2FHHJ" localSheetId="11" hidden="1">#REF!</definedName>
    <definedName name="BEx1LQNKVZAXGSEPDAM8AWU2FHHJ" localSheetId="10" hidden="1">#REF!</definedName>
    <definedName name="BEx1LQNKVZAXGSEPDAM8AWU2FHHJ" localSheetId="9" hidden="1">#REF!</definedName>
    <definedName name="BEx1LQNKVZAXGSEPDAM8AWU2FHHJ" localSheetId="8" hidden="1">#REF!</definedName>
    <definedName name="BEx1LQNKVZAXGSEPDAM8AWU2FHHJ" localSheetId="7" hidden="1">#REF!</definedName>
    <definedName name="BEx1LQNKVZAXGSEPDAM8AWU2FHHJ" localSheetId="6" hidden="1">#REF!</definedName>
    <definedName name="BEx1LQNKVZAXGSEPDAM8AWU2FHHJ" localSheetId="5" hidden="1">#REF!</definedName>
    <definedName name="BEx1LQNKVZAXGSEPDAM8AWU2FHHJ" localSheetId="3" hidden="1">#REF!</definedName>
    <definedName name="BEx1LQNKVZAXGSEPDAM8AWU2FHHJ" hidden="1">#REF!</definedName>
    <definedName name="BEx1LRPGDQCOEMW8YT80J1XCDCIV" localSheetId="15" hidden="1">#REF!</definedName>
    <definedName name="BEx1LRPGDQCOEMW8YT80J1XCDCIV" localSheetId="14" hidden="1">#REF!</definedName>
    <definedName name="BEx1LRPGDQCOEMW8YT80J1XCDCIV" localSheetId="13" hidden="1">#REF!</definedName>
    <definedName name="BEx1LRPGDQCOEMW8YT80J1XCDCIV" localSheetId="12" hidden="1">#REF!</definedName>
    <definedName name="BEx1LRPGDQCOEMW8YT80J1XCDCIV" localSheetId="11" hidden="1">#REF!</definedName>
    <definedName name="BEx1LRPGDQCOEMW8YT80J1XCDCIV" localSheetId="10" hidden="1">#REF!</definedName>
    <definedName name="BEx1LRPGDQCOEMW8YT80J1XCDCIV" localSheetId="9" hidden="1">#REF!</definedName>
    <definedName name="BEx1LRPGDQCOEMW8YT80J1XCDCIV" localSheetId="8" hidden="1">#REF!</definedName>
    <definedName name="BEx1LRPGDQCOEMW8YT80J1XCDCIV" localSheetId="7" hidden="1">#REF!</definedName>
    <definedName name="BEx1LRPGDQCOEMW8YT80J1XCDCIV" localSheetId="6" hidden="1">#REF!</definedName>
    <definedName name="BEx1LRPGDQCOEMW8YT80J1XCDCIV" localSheetId="5" hidden="1">#REF!</definedName>
    <definedName name="BEx1LRPGDQCOEMW8YT80J1XCDCIV" localSheetId="3" hidden="1">#REF!</definedName>
    <definedName name="BEx1LRPGDQCOEMW8YT80J1XCDCIV" hidden="1">#REF!</definedName>
    <definedName name="BEx1LRUSJW4JG54X07QWD9R27WV9" localSheetId="15" hidden="1">#REF!</definedName>
    <definedName name="BEx1LRUSJW4JG54X07QWD9R27WV9" localSheetId="14" hidden="1">#REF!</definedName>
    <definedName name="BEx1LRUSJW4JG54X07QWD9R27WV9" localSheetId="13" hidden="1">#REF!</definedName>
    <definedName name="BEx1LRUSJW4JG54X07QWD9R27WV9" localSheetId="12" hidden="1">#REF!</definedName>
    <definedName name="BEx1LRUSJW4JG54X07QWD9R27WV9" localSheetId="11" hidden="1">#REF!</definedName>
    <definedName name="BEx1LRUSJW4JG54X07QWD9R27WV9" localSheetId="10" hidden="1">#REF!</definedName>
    <definedName name="BEx1LRUSJW4JG54X07QWD9R27WV9" localSheetId="9" hidden="1">#REF!</definedName>
    <definedName name="BEx1LRUSJW4JG54X07QWD9R27WV9" localSheetId="8" hidden="1">#REF!</definedName>
    <definedName name="BEx1LRUSJW4JG54X07QWD9R27WV9" localSheetId="7" hidden="1">#REF!</definedName>
    <definedName name="BEx1LRUSJW4JG54X07QWD9R27WV9" localSheetId="6" hidden="1">#REF!</definedName>
    <definedName name="BEx1LRUSJW4JG54X07QWD9R27WV9" localSheetId="5" hidden="1">#REF!</definedName>
    <definedName name="BEx1LRUSJW4JG54X07QWD9R27WV9" localSheetId="3" hidden="1">#REF!</definedName>
    <definedName name="BEx1LRUSJW4JG54X07QWD9R27WV9" hidden="1">#REF!</definedName>
    <definedName name="BEx1M1WBK5T0LP1AK2JYV6W87ID6" localSheetId="15" hidden="1">#REF!</definedName>
    <definedName name="BEx1M1WBK5T0LP1AK2JYV6W87ID6" localSheetId="14" hidden="1">#REF!</definedName>
    <definedName name="BEx1M1WBK5T0LP1AK2JYV6W87ID6" localSheetId="13" hidden="1">#REF!</definedName>
    <definedName name="BEx1M1WBK5T0LP1AK2JYV6W87ID6" localSheetId="12" hidden="1">#REF!</definedName>
    <definedName name="BEx1M1WBK5T0LP1AK2JYV6W87ID6" localSheetId="11" hidden="1">#REF!</definedName>
    <definedName name="BEx1M1WBK5T0LP1AK2JYV6W87ID6" localSheetId="10" hidden="1">#REF!</definedName>
    <definedName name="BEx1M1WBK5T0LP1AK2JYV6W87ID6" localSheetId="9" hidden="1">#REF!</definedName>
    <definedName name="BEx1M1WBK5T0LP1AK2JYV6W87ID6" localSheetId="8" hidden="1">#REF!</definedName>
    <definedName name="BEx1M1WBK5T0LP1AK2JYV6W87ID6" localSheetId="7" hidden="1">#REF!</definedName>
    <definedName name="BEx1M1WBK5T0LP1AK2JYV6W87ID6" localSheetId="6" hidden="1">#REF!</definedName>
    <definedName name="BEx1M1WBK5T0LP1AK2JYV6W87ID6" localSheetId="5" hidden="1">#REF!</definedName>
    <definedName name="BEx1M1WBK5T0LP1AK2JYV6W87ID6" localSheetId="3" hidden="1">#REF!</definedName>
    <definedName name="BEx1M1WBK5T0LP1AK2JYV6W87ID6" hidden="1">#REF!</definedName>
    <definedName name="BEx1M51HHDYGIT8PON7U8ICL2S95" localSheetId="15" hidden="1">#REF!</definedName>
    <definedName name="BEx1M51HHDYGIT8PON7U8ICL2S95" localSheetId="14" hidden="1">#REF!</definedName>
    <definedName name="BEx1M51HHDYGIT8PON7U8ICL2S95" localSheetId="13" hidden="1">#REF!</definedName>
    <definedName name="BEx1M51HHDYGIT8PON7U8ICL2S95" localSheetId="12" hidden="1">#REF!</definedName>
    <definedName name="BEx1M51HHDYGIT8PON7U8ICL2S95" localSheetId="11" hidden="1">#REF!</definedName>
    <definedName name="BEx1M51HHDYGIT8PON7U8ICL2S95" localSheetId="10" hidden="1">#REF!</definedName>
    <definedName name="BEx1M51HHDYGIT8PON7U8ICL2S95" localSheetId="9" hidden="1">#REF!</definedName>
    <definedName name="BEx1M51HHDYGIT8PON7U8ICL2S95" localSheetId="8" hidden="1">#REF!</definedName>
    <definedName name="BEx1M51HHDYGIT8PON7U8ICL2S95" localSheetId="7" hidden="1">#REF!</definedName>
    <definedName name="BEx1M51HHDYGIT8PON7U8ICL2S95" localSheetId="6" hidden="1">#REF!</definedName>
    <definedName name="BEx1M51HHDYGIT8PON7U8ICL2S95" localSheetId="5" hidden="1">#REF!</definedName>
    <definedName name="BEx1M51HHDYGIT8PON7U8ICL2S95" localSheetId="3" hidden="1">#REF!</definedName>
    <definedName name="BEx1M51HHDYGIT8PON7U8ICL2S95" hidden="1">#REF!</definedName>
    <definedName name="BEx1MP4FWKV0QYXE13PX9JSNA270" localSheetId="15" hidden="1">#REF!</definedName>
    <definedName name="BEx1MP4FWKV0QYXE13PX9JSNA270" localSheetId="14" hidden="1">#REF!</definedName>
    <definedName name="BEx1MP4FWKV0QYXE13PX9JSNA270" localSheetId="13" hidden="1">#REF!</definedName>
    <definedName name="BEx1MP4FWKV0QYXE13PX9JSNA270" localSheetId="12" hidden="1">#REF!</definedName>
    <definedName name="BEx1MP4FWKV0QYXE13PX9JSNA270" localSheetId="11" hidden="1">#REF!</definedName>
    <definedName name="BEx1MP4FWKV0QYXE13PX9JSNA270" localSheetId="10" hidden="1">#REF!</definedName>
    <definedName name="BEx1MP4FWKV0QYXE13PX9JSNA270" localSheetId="9" hidden="1">#REF!</definedName>
    <definedName name="BEx1MP4FWKV0QYXE13PX9JSNA270" localSheetId="8" hidden="1">#REF!</definedName>
    <definedName name="BEx1MP4FWKV0QYXE13PX9JSNA270" localSheetId="7" hidden="1">#REF!</definedName>
    <definedName name="BEx1MP4FWKV0QYXE13PX9JSNA270" localSheetId="6" hidden="1">#REF!</definedName>
    <definedName name="BEx1MP4FWKV0QYXE13PX9JSNA270" localSheetId="5" hidden="1">#REF!</definedName>
    <definedName name="BEx1MP4FWKV0QYXE13PX9JSNA270" localSheetId="3" hidden="1">#REF!</definedName>
    <definedName name="BEx1MP4FWKV0QYXE13PX9JSNA270" hidden="1">#REF!</definedName>
    <definedName name="BEx1MSV791FSS4CZQKG04NHT3F79" localSheetId="15" hidden="1">#REF!</definedName>
    <definedName name="BEx1MSV791FSS4CZQKG04NHT3F79" localSheetId="14" hidden="1">#REF!</definedName>
    <definedName name="BEx1MSV791FSS4CZQKG04NHT3F79" localSheetId="13" hidden="1">#REF!</definedName>
    <definedName name="BEx1MSV791FSS4CZQKG04NHT3F79" localSheetId="12" hidden="1">#REF!</definedName>
    <definedName name="BEx1MSV791FSS4CZQKG04NHT3F79" localSheetId="11" hidden="1">#REF!</definedName>
    <definedName name="BEx1MSV791FSS4CZQKG04NHT3F79" localSheetId="10" hidden="1">#REF!</definedName>
    <definedName name="BEx1MSV791FSS4CZQKG04NHT3F79" localSheetId="9" hidden="1">#REF!</definedName>
    <definedName name="BEx1MSV791FSS4CZQKG04NHT3F79" localSheetId="8" hidden="1">#REF!</definedName>
    <definedName name="BEx1MSV791FSS4CZQKG04NHT3F79" localSheetId="7" hidden="1">#REF!</definedName>
    <definedName name="BEx1MSV791FSS4CZQKG04NHT3F79" localSheetId="6" hidden="1">#REF!</definedName>
    <definedName name="BEx1MSV791FSS4CZQKG04NHT3F79" localSheetId="5" hidden="1">#REF!</definedName>
    <definedName name="BEx1MSV791FSS4CZQKG04NHT3F79" localSheetId="3" hidden="1">#REF!</definedName>
    <definedName name="BEx1MSV791FSS4CZQKG04NHT3F79" hidden="1">#REF!</definedName>
    <definedName name="BEx1MTRKKVCHOZ0YGID6HZ49LJTO" localSheetId="15" hidden="1">#REF!</definedName>
    <definedName name="BEx1MTRKKVCHOZ0YGID6HZ49LJTO" localSheetId="14" hidden="1">#REF!</definedName>
    <definedName name="BEx1MTRKKVCHOZ0YGID6HZ49LJTO" localSheetId="13" hidden="1">#REF!</definedName>
    <definedName name="BEx1MTRKKVCHOZ0YGID6HZ49LJTO" localSheetId="12" hidden="1">#REF!</definedName>
    <definedName name="BEx1MTRKKVCHOZ0YGID6HZ49LJTO" localSheetId="11" hidden="1">#REF!</definedName>
    <definedName name="BEx1MTRKKVCHOZ0YGID6HZ49LJTO" localSheetId="10" hidden="1">#REF!</definedName>
    <definedName name="BEx1MTRKKVCHOZ0YGID6HZ49LJTO" localSheetId="9" hidden="1">#REF!</definedName>
    <definedName name="BEx1MTRKKVCHOZ0YGID6HZ49LJTO" localSheetId="8" hidden="1">#REF!</definedName>
    <definedName name="BEx1MTRKKVCHOZ0YGID6HZ49LJTO" localSheetId="7" hidden="1">#REF!</definedName>
    <definedName name="BEx1MTRKKVCHOZ0YGID6HZ49LJTO" localSheetId="6" hidden="1">#REF!</definedName>
    <definedName name="BEx1MTRKKVCHOZ0YGID6HZ49LJTO" localSheetId="5" hidden="1">#REF!</definedName>
    <definedName name="BEx1MTRKKVCHOZ0YGID6HZ49LJTO" localSheetId="3" hidden="1">#REF!</definedName>
    <definedName name="BEx1MTRKKVCHOZ0YGID6HZ49LJTO" hidden="1">#REF!</definedName>
    <definedName name="BEx1N3CUJ3UX61X38ZAJVPEN4KMC" localSheetId="15" hidden="1">#REF!</definedName>
    <definedName name="BEx1N3CUJ3UX61X38ZAJVPEN4KMC" localSheetId="14" hidden="1">#REF!</definedName>
    <definedName name="BEx1N3CUJ3UX61X38ZAJVPEN4KMC" localSheetId="13" hidden="1">#REF!</definedName>
    <definedName name="BEx1N3CUJ3UX61X38ZAJVPEN4KMC" localSheetId="12" hidden="1">#REF!</definedName>
    <definedName name="BEx1N3CUJ3UX61X38ZAJVPEN4KMC" localSheetId="11" hidden="1">#REF!</definedName>
    <definedName name="BEx1N3CUJ3UX61X38ZAJVPEN4KMC" localSheetId="10" hidden="1">#REF!</definedName>
    <definedName name="BEx1N3CUJ3UX61X38ZAJVPEN4KMC" localSheetId="9" hidden="1">#REF!</definedName>
    <definedName name="BEx1N3CUJ3UX61X38ZAJVPEN4KMC" localSheetId="8" hidden="1">#REF!</definedName>
    <definedName name="BEx1N3CUJ3UX61X38ZAJVPEN4KMC" localSheetId="7" hidden="1">#REF!</definedName>
    <definedName name="BEx1N3CUJ3UX61X38ZAJVPEN4KMC" localSheetId="6" hidden="1">#REF!</definedName>
    <definedName name="BEx1N3CUJ3UX61X38ZAJVPEN4KMC" localSheetId="5" hidden="1">#REF!</definedName>
    <definedName name="BEx1N3CUJ3UX61X38ZAJVPEN4KMC" localSheetId="3" hidden="1">#REF!</definedName>
    <definedName name="BEx1N3CUJ3UX61X38ZAJVPEN4KMC" hidden="1">#REF!</definedName>
    <definedName name="BEx1N5R5IJ3CG6CL344F5KWPINEO" localSheetId="15" hidden="1">#REF!</definedName>
    <definedName name="BEx1N5R5IJ3CG6CL344F5KWPINEO" localSheetId="14" hidden="1">#REF!</definedName>
    <definedName name="BEx1N5R5IJ3CG6CL344F5KWPINEO" localSheetId="13" hidden="1">#REF!</definedName>
    <definedName name="BEx1N5R5IJ3CG6CL344F5KWPINEO" localSheetId="12" hidden="1">#REF!</definedName>
    <definedName name="BEx1N5R5IJ3CG6CL344F5KWPINEO" localSheetId="11" hidden="1">#REF!</definedName>
    <definedName name="BEx1N5R5IJ3CG6CL344F5KWPINEO" localSheetId="10" hidden="1">#REF!</definedName>
    <definedName name="BEx1N5R5IJ3CG6CL344F5KWPINEO" localSheetId="9" hidden="1">#REF!</definedName>
    <definedName name="BEx1N5R5IJ3CG6CL344F5KWPINEO" localSheetId="8" hidden="1">#REF!</definedName>
    <definedName name="BEx1N5R5IJ3CG6CL344F5KWPINEO" localSheetId="7" hidden="1">#REF!</definedName>
    <definedName name="BEx1N5R5IJ3CG6CL344F5KWPINEO" localSheetId="6" hidden="1">#REF!</definedName>
    <definedName name="BEx1N5R5IJ3CG6CL344F5KWPINEO" localSheetId="5" hidden="1">#REF!</definedName>
    <definedName name="BEx1N5R5IJ3CG6CL344F5KWPINEO" localSheetId="3" hidden="1">#REF!</definedName>
    <definedName name="BEx1N5R5IJ3CG6CL344F5KWPINEO" hidden="1">#REF!</definedName>
    <definedName name="BEx1NFCFVPBS7XURQ8Y0BZEGPBVP" localSheetId="15" hidden="1">#REF!</definedName>
    <definedName name="BEx1NFCFVPBS7XURQ8Y0BZEGPBVP" localSheetId="14" hidden="1">#REF!</definedName>
    <definedName name="BEx1NFCFVPBS7XURQ8Y0BZEGPBVP" localSheetId="13" hidden="1">#REF!</definedName>
    <definedName name="BEx1NFCFVPBS7XURQ8Y0BZEGPBVP" localSheetId="12" hidden="1">#REF!</definedName>
    <definedName name="BEx1NFCFVPBS7XURQ8Y0BZEGPBVP" localSheetId="11" hidden="1">#REF!</definedName>
    <definedName name="BEx1NFCFVPBS7XURQ8Y0BZEGPBVP" localSheetId="10" hidden="1">#REF!</definedName>
    <definedName name="BEx1NFCFVPBS7XURQ8Y0BZEGPBVP" localSheetId="9" hidden="1">#REF!</definedName>
    <definedName name="BEx1NFCFVPBS7XURQ8Y0BZEGPBVP" localSheetId="8" hidden="1">#REF!</definedName>
    <definedName name="BEx1NFCFVPBS7XURQ8Y0BZEGPBVP" localSheetId="7" hidden="1">#REF!</definedName>
    <definedName name="BEx1NFCFVPBS7XURQ8Y0BZEGPBVP" localSheetId="6" hidden="1">#REF!</definedName>
    <definedName name="BEx1NFCFVPBS7XURQ8Y0BZEGPBVP" localSheetId="5" hidden="1">#REF!</definedName>
    <definedName name="BEx1NFCFVPBS7XURQ8Y0BZEGPBVP" localSheetId="3" hidden="1">#REF!</definedName>
    <definedName name="BEx1NFCFVPBS7XURQ8Y0BZEGPBVP" hidden="1">#REF!</definedName>
    <definedName name="BEx1NM34KQTO1LDNSAFD1L82UZFG" localSheetId="15" hidden="1">#REF!</definedName>
    <definedName name="BEx1NM34KQTO1LDNSAFD1L82UZFG" localSheetId="14" hidden="1">#REF!</definedName>
    <definedName name="BEx1NM34KQTO1LDNSAFD1L82UZFG" localSheetId="13" hidden="1">#REF!</definedName>
    <definedName name="BEx1NM34KQTO1LDNSAFD1L82UZFG" localSheetId="12" hidden="1">#REF!</definedName>
    <definedName name="BEx1NM34KQTO1LDNSAFD1L82UZFG" localSheetId="11" hidden="1">#REF!</definedName>
    <definedName name="BEx1NM34KQTO1LDNSAFD1L82UZFG" localSheetId="10" hidden="1">#REF!</definedName>
    <definedName name="BEx1NM34KQTO1LDNSAFD1L82UZFG" localSheetId="9" hidden="1">#REF!</definedName>
    <definedName name="BEx1NM34KQTO1LDNSAFD1L82UZFG" localSheetId="8" hidden="1">#REF!</definedName>
    <definedName name="BEx1NM34KQTO1LDNSAFD1L82UZFG" localSheetId="7" hidden="1">#REF!</definedName>
    <definedName name="BEx1NM34KQTO1LDNSAFD1L82UZFG" localSheetId="6" hidden="1">#REF!</definedName>
    <definedName name="BEx1NM34KQTO1LDNSAFD1L82UZFG" localSheetId="5" hidden="1">#REF!</definedName>
    <definedName name="BEx1NM34KQTO1LDNSAFD1L82UZFG" localSheetId="3" hidden="1">#REF!</definedName>
    <definedName name="BEx1NM34KQTO1LDNSAFD1L82UZFG" hidden="1">#REF!</definedName>
    <definedName name="BEx1NO6TXZVOGCUWCCRTXRXWW0XL" localSheetId="15" hidden="1">#REF!</definedName>
    <definedName name="BEx1NO6TXZVOGCUWCCRTXRXWW0XL" localSheetId="14" hidden="1">#REF!</definedName>
    <definedName name="BEx1NO6TXZVOGCUWCCRTXRXWW0XL" localSheetId="13" hidden="1">#REF!</definedName>
    <definedName name="BEx1NO6TXZVOGCUWCCRTXRXWW0XL" localSheetId="12" hidden="1">#REF!</definedName>
    <definedName name="BEx1NO6TXZVOGCUWCCRTXRXWW0XL" localSheetId="11" hidden="1">#REF!</definedName>
    <definedName name="BEx1NO6TXZVOGCUWCCRTXRXWW0XL" localSheetId="10" hidden="1">#REF!</definedName>
    <definedName name="BEx1NO6TXZVOGCUWCCRTXRXWW0XL" localSheetId="9" hidden="1">#REF!</definedName>
    <definedName name="BEx1NO6TXZVOGCUWCCRTXRXWW0XL" localSheetId="8" hidden="1">#REF!</definedName>
    <definedName name="BEx1NO6TXZVOGCUWCCRTXRXWW0XL" localSheetId="7" hidden="1">#REF!</definedName>
    <definedName name="BEx1NO6TXZVOGCUWCCRTXRXWW0XL" localSheetId="6" hidden="1">#REF!</definedName>
    <definedName name="BEx1NO6TXZVOGCUWCCRTXRXWW0XL" localSheetId="5" hidden="1">#REF!</definedName>
    <definedName name="BEx1NO6TXZVOGCUWCCRTXRXWW0XL" localSheetId="3" hidden="1">#REF!</definedName>
    <definedName name="BEx1NO6TXZVOGCUWCCRTXRXWW0XL" hidden="1">#REF!</definedName>
    <definedName name="BEx1NS8EU5P9FQV3S0WRTXI5L361" localSheetId="15" hidden="1">#REF!</definedName>
    <definedName name="BEx1NS8EU5P9FQV3S0WRTXI5L361" localSheetId="14" hidden="1">#REF!</definedName>
    <definedName name="BEx1NS8EU5P9FQV3S0WRTXI5L361" localSheetId="13" hidden="1">#REF!</definedName>
    <definedName name="BEx1NS8EU5P9FQV3S0WRTXI5L361" localSheetId="12" hidden="1">#REF!</definedName>
    <definedName name="BEx1NS8EU5P9FQV3S0WRTXI5L361" localSheetId="11" hidden="1">#REF!</definedName>
    <definedName name="BEx1NS8EU5P9FQV3S0WRTXI5L361" localSheetId="10" hidden="1">#REF!</definedName>
    <definedName name="BEx1NS8EU5P9FQV3S0WRTXI5L361" localSheetId="9" hidden="1">#REF!</definedName>
    <definedName name="BEx1NS8EU5P9FQV3S0WRTXI5L361" localSheetId="8" hidden="1">#REF!</definedName>
    <definedName name="BEx1NS8EU5P9FQV3S0WRTXI5L361" localSheetId="7" hidden="1">#REF!</definedName>
    <definedName name="BEx1NS8EU5P9FQV3S0WRTXI5L361" localSheetId="6" hidden="1">#REF!</definedName>
    <definedName name="BEx1NS8EU5P9FQV3S0WRTXI5L361" localSheetId="5" hidden="1">#REF!</definedName>
    <definedName name="BEx1NS8EU5P9FQV3S0WRTXI5L361" localSheetId="3" hidden="1">#REF!</definedName>
    <definedName name="BEx1NS8EU5P9FQV3S0WRTXI5L361" hidden="1">#REF!</definedName>
    <definedName name="BEx1NUBX5VUYZFKQH69FN6BTLWCR" localSheetId="15" hidden="1">#REF!</definedName>
    <definedName name="BEx1NUBX5VUYZFKQH69FN6BTLWCR" localSheetId="14" hidden="1">#REF!</definedName>
    <definedName name="BEx1NUBX5VUYZFKQH69FN6BTLWCR" localSheetId="13" hidden="1">#REF!</definedName>
    <definedName name="BEx1NUBX5VUYZFKQH69FN6BTLWCR" localSheetId="12" hidden="1">#REF!</definedName>
    <definedName name="BEx1NUBX5VUYZFKQH69FN6BTLWCR" localSheetId="11" hidden="1">#REF!</definedName>
    <definedName name="BEx1NUBX5VUYZFKQH69FN6BTLWCR" localSheetId="10" hidden="1">#REF!</definedName>
    <definedName name="BEx1NUBX5VUYZFKQH69FN6BTLWCR" localSheetId="9" hidden="1">#REF!</definedName>
    <definedName name="BEx1NUBX5VUYZFKQH69FN6BTLWCR" localSheetId="8" hidden="1">#REF!</definedName>
    <definedName name="BEx1NUBX5VUYZFKQH69FN6BTLWCR" localSheetId="7" hidden="1">#REF!</definedName>
    <definedName name="BEx1NUBX5VUYZFKQH69FN6BTLWCR" localSheetId="6" hidden="1">#REF!</definedName>
    <definedName name="BEx1NUBX5VUYZFKQH69FN6BTLWCR" localSheetId="5" hidden="1">#REF!</definedName>
    <definedName name="BEx1NUBX5VUYZFKQH69FN6BTLWCR" localSheetId="3" hidden="1">#REF!</definedName>
    <definedName name="BEx1NUBX5VUYZFKQH69FN6BTLWCR" hidden="1">#REF!</definedName>
    <definedName name="BEx1NZ4K1L8UON80Y2A4RASKWGNP" localSheetId="15" hidden="1">#REF!</definedName>
    <definedName name="BEx1NZ4K1L8UON80Y2A4RASKWGNP" localSheetId="14" hidden="1">#REF!</definedName>
    <definedName name="BEx1NZ4K1L8UON80Y2A4RASKWGNP" localSheetId="13" hidden="1">#REF!</definedName>
    <definedName name="BEx1NZ4K1L8UON80Y2A4RASKWGNP" localSheetId="12" hidden="1">#REF!</definedName>
    <definedName name="BEx1NZ4K1L8UON80Y2A4RASKWGNP" localSheetId="11" hidden="1">#REF!</definedName>
    <definedName name="BEx1NZ4K1L8UON80Y2A4RASKWGNP" localSheetId="10" hidden="1">#REF!</definedName>
    <definedName name="BEx1NZ4K1L8UON80Y2A4RASKWGNP" localSheetId="9" hidden="1">#REF!</definedName>
    <definedName name="BEx1NZ4K1L8UON80Y2A4RASKWGNP" localSheetId="8" hidden="1">#REF!</definedName>
    <definedName name="BEx1NZ4K1L8UON80Y2A4RASKWGNP" localSheetId="7" hidden="1">#REF!</definedName>
    <definedName name="BEx1NZ4K1L8UON80Y2A4RASKWGNP" localSheetId="6" hidden="1">#REF!</definedName>
    <definedName name="BEx1NZ4K1L8UON80Y2A4RASKWGNP" localSheetId="5" hidden="1">#REF!</definedName>
    <definedName name="BEx1NZ4K1L8UON80Y2A4RASKWGNP" localSheetId="3" hidden="1">#REF!</definedName>
    <definedName name="BEx1NZ4K1L8UON80Y2A4RASKWGNP" hidden="1">#REF!</definedName>
    <definedName name="BEx1O24FB2CPATAGE3T7L1NBQQO1" localSheetId="15" hidden="1">#REF!</definedName>
    <definedName name="BEx1O24FB2CPATAGE3T7L1NBQQO1" localSheetId="14" hidden="1">#REF!</definedName>
    <definedName name="BEx1O24FB2CPATAGE3T7L1NBQQO1" localSheetId="13" hidden="1">#REF!</definedName>
    <definedName name="BEx1O24FB2CPATAGE3T7L1NBQQO1" localSheetId="12" hidden="1">#REF!</definedName>
    <definedName name="BEx1O24FB2CPATAGE3T7L1NBQQO1" localSheetId="11" hidden="1">#REF!</definedName>
    <definedName name="BEx1O24FB2CPATAGE3T7L1NBQQO1" localSheetId="10" hidden="1">#REF!</definedName>
    <definedName name="BEx1O24FB2CPATAGE3T7L1NBQQO1" localSheetId="9" hidden="1">#REF!</definedName>
    <definedName name="BEx1O24FB2CPATAGE3T7L1NBQQO1" localSheetId="8" hidden="1">#REF!</definedName>
    <definedName name="BEx1O24FB2CPATAGE3T7L1NBQQO1" localSheetId="7" hidden="1">#REF!</definedName>
    <definedName name="BEx1O24FB2CPATAGE3T7L1NBQQO1" localSheetId="6" hidden="1">#REF!</definedName>
    <definedName name="BEx1O24FB2CPATAGE3T7L1NBQQO1" localSheetId="5" hidden="1">#REF!</definedName>
    <definedName name="BEx1O24FB2CPATAGE3T7L1NBQQO1" localSheetId="3" hidden="1">#REF!</definedName>
    <definedName name="BEx1O24FB2CPATAGE3T7L1NBQQO1" hidden="1">#REF!</definedName>
    <definedName name="BEx1OLAZ915OGYWP0QP1QQWDLCRX" localSheetId="15" hidden="1">#REF!</definedName>
    <definedName name="BEx1OLAZ915OGYWP0QP1QQWDLCRX" localSheetId="14" hidden="1">#REF!</definedName>
    <definedName name="BEx1OLAZ915OGYWP0QP1QQWDLCRX" localSheetId="13" hidden="1">#REF!</definedName>
    <definedName name="BEx1OLAZ915OGYWP0QP1QQWDLCRX" localSheetId="12" hidden="1">#REF!</definedName>
    <definedName name="BEx1OLAZ915OGYWP0QP1QQWDLCRX" localSheetId="11" hidden="1">#REF!</definedName>
    <definedName name="BEx1OLAZ915OGYWP0QP1QQWDLCRX" localSheetId="10" hidden="1">#REF!</definedName>
    <definedName name="BEx1OLAZ915OGYWP0QP1QQWDLCRX" localSheetId="9" hidden="1">#REF!</definedName>
    <definedName name="BEx1OLAZ915OGYWP0QP1QQWDLCRX" localSheetId="8" hidden="1">#REF!</definedName>
    <definedName name="BEx1OLAZ915OGYWP0QP1QQWDLCRX" localSheetId="7" hidden="1">#REF!</definedName>
    <definedName name="BEx1OLAZ915OGYWP0QP1QQWDLCRX" localSheetId="6" hidden="1">#REF!</definedName>
    <definedName name="BEx1OLAZ915OGYWP0QP1QQWDLCRX" localSheetId="5" hidden="1">#REF!</definedName>
    <definedName name="BEx1OLAZ915OGYWP0QP1QQWDLCRX" localSheetId="3" hidden="1">#REF!</definedName>
    <definedName name="BEx1OLAZ915OGYWP0QP1QQWDLCRX" hidden="1">#REF!</definedName>
    <definedName name="BEx1OO5ER042IS6IC4TLDI75JNVH" localSheetId="15" hidden="1">#REF!</definedName>
    <definedName name="BEx1OO5ER042IS6IC4TLDI75JNVH" localSheetId="14" hidden="1">#REF!</definedName>
    <definedName name="BEx1OO5ER042IS6IC4TLDI75JNVH" localSheetId="13" hidden="1">#REF!</definedName>
    <definedName name="BEx1OO5ER042IS6IC4TLDI75JNVH" localSheetId="12" hidden="1">#REF!</definedName>
    <definedName name="BEx1OO5ER042IS6IC4TLDI75JNVH" localSheetId="11" hidden="1">#REF!</definedName>
    <definedName name="BEx1OO5ER042IS6IC4TLDI75JNVH" localSheetId="10" hidden="1">#REF!</definedName>
    <definedName name="BEx1OO5ER042IS6IC4TLDI75JNVH" localSheetId="9" hidden="1">#REF!</definedName>
    <definedName name="BEx1OO5ER042IS6IC4TLDI75JNVH" localSheetId="8" hidden="1">#REF!</definedName>
    <definedName name="BEx1OO5ER042IS6IC4TLDI75JNVH" localSheetId="7" hidden="1">#REF!</definedName>
    <definedName name="BEx1OO5ER042IS6IC4TLDI75JNVH" localSheetId="6" hidden="1">#REF!</definedName>
    <definedName name="BEx1OO5ER042IS6IC4TLDI75JNVH" localSheetId="5" hidden="1">#REF!</definedName>
    <definedName name="BEx1OO5ER042IS6IC4TLDI75JNVH" localSheetId="3" hidden="1">#REF!</definedName>
    <definedName name="BEx1OO5ER042IS6IC4TLDI75JNVH" hidden="1">#REF!</definedName>
    <definedName name="BEx1OTE54CBSUT8FWKRALEDCUWN4" localSheetId="15" hidden="1">#REF!</definedName>
    <definedName name="BEx1OTE54CBSUT8FWKRALEDCUWN4" localSheetId="14" hidden="1">#REF!</definedName>
    <definedName name="BEx1OTE54CBSUT8FWKRALEDCUWN4" localSheetId="13" hidden="1">#REF!</definedName>
    <definedName name="BEx1OTE54CBSUT8FWKRALEDCUWN4" localSheetId="12" hidden="1">#REF!</definedName>
    <definedName name="BEx1OTE54CBSUT8FWKRALEDCUWN4" localSheetId="11" hidden="1">#REF!</definedName>
    <definedName name="BEx1OTE54CBSUT8FWKRALEDCUWN4" localSheetId="10" hidden="1">#REF!</definedName>
    <definedName name="BEx1OTE54CBSUT8FWKRALEDCUWN4" localSheetId="9" hidden="1">#REF!</definedName>
    <definedName name="BEx1OTE54CBSUT8FWKRALEDCUWN4" localSheetId="8" hidden="1">#REF!</definedName>
    <definedName name="BEx1OTE54CBSUT8FWKRALEDCUWN4" localSheetId="7" hidden="1">#REF!</definedName>
    <definedName name="BEx1OTE54CBSUT8FWKRALEDCUWN4" localSheetId="6" hidden="1">#REF!</definedName>
    <definedName name="BEx1OTE54CBSUT8FWKRALEDCUWN4" localSheetId="5" hidden="1">#REF!</definedName>
    <definedName name="BEx1OTE54CBSUT8FWKRALEDCUWN4" localSheetId="3" hidden="1">#REF!</definedName>
    <definedName name="BEx1OTE54CBSUT8FWKRALEDCUWN4" hidden="1">#REF!</definedName>
    <definedName name="BEx1OVSMPADTX95QUOX34KZQ8EDY" localSheetId="15" hidden="1">#REF!</definedName>
    <definedName name="BEx1OVSMPADTX95QUOX34KZQ8EDY" localSheetId="14" hidden="1">#REF!</definedName>
    <definedName name="BEx1OVSMPADTX95QUOX34KZQ8EDY" localSheetId="13" hidden="1">#REF!</definedName>
    <definedName name="BEx1OVSMPADTX95QUOX34KZQ8EDY" localSheetId="12" hidden="1">#REF!</definedName>
    <definedName name="BEx1OVSMPADTX95QUOX34KZQ8EDY" localSheetId="11" hidden="1">#REF!</definedName>
    <definedName name="BEx1OVSMPADTX95QUOX34KZQ8EDY" localSheetId="10" hidden="1">#REF!</definedName>
    <definedName name="BEx1OVSMPADTX95QUOX34KZQ8EDY" localSheetId="9" hidden="1">#REF!</definedName>
    <definedName name="BEx1OVSMPADTX95QUOX34KZQ8EDY" localSheetId="8" hidden="1">#REF!</definedName>
    <definedName name="BEx1OVSMPADTX95QUOX34KZQ8EDY" localSheetId="7" hidden="1">#REF!</definedName>
    <definedName name="BEx1OVSMPADTX95QUOX34KZQ8EDY" localSheetId="6" hidden="1">#REF!</definedName>
    <definedName name="BEx1OVSMPADTX95QUOX34KZQ8EDY" localSheetId="5" hidden="1">#REF!</definedName>
    <definedName name="BEx1OVSMPADTX95QUOX34KZQ8EDY" localSheetId="3" hidden="1">#REF!</definedName>
    <definedName name="BEx1OVSMPADTX95QUOX34KZQ8EDY" hidden="1">#REF!</definedName>
    <definedName name="BEx1OWJJ0DP4628GCVVRQ9X0DRHQ" localSheetId="15" hidden="1">#REF!</definedName>
    <definedName name="BEx1OWJJ0DP4628GCVVRQ9X0DRHQ" localSheetId="14" hidden="1">#REF!</definedName>
    <definedName name="BEx1OWJJ0DP4628GCVVRQ9X0DRHQ" localSheetId="13" hidden="1">#REF!</definedName>
    <definedName name="BEx1OWJJ0DP4628GCVVRQ9X0DRHQ" localSheetId="12" hidden="1">#REF!</definedName>
    <definedName name="BEx1OWJJ0DP4628GCVVRQ9X0DRHQ" localSheetId="11" hidden="1">#REF!</definedName>
    <definedName name="BEx1OWJJ0DP4628GCVVRQ9X0DRHQ" localSheetId="10" hidden="1">#REF!</definedName>
    <definedName name="BEx1OWJJ0DP4628GCVVRQ9X0DRHQ" localSheetId="9" hidden="1">#REF!</definedName>
    <definedName name="BEx1OWJJ0DP4628GCVVRQ9X0DRHQ" localSheetId="8" hidden="1">#REF!</definedName>
    <definedName name="BEx1OWJJ0DP4628GCVVRQ9X0DRHQ" localSheetId="7" hidden="1">#REF!</definedName>
    <definedName name="BEx1OWJJ0DP4628GCVVRQ9X0DRHQ" localSheetId="6" hidden="1">#REF!</definedName>
    <definedName name="BEx1OWJJ0DP4628GCVVRQ9X0DRHQ" localSheetId="5" hidden="1">#REF!</definedName>
    <definedName name="BEx1OWJJ0DP4628GCVVRQ9X0DRHQ" localSheetId="3" hidden="1">#REF!</definedName>
    <definedName name="BEx1OWJJ0DP4628GCVVRQ9X0DRHQ" hidden="1">#REF!</definedName>
    <definedName name="BEx1OX544IO9FQJI7YYQGZCEHB3O" localSheetId="15" hidden="1">#REF!</definedName>
    <definedName name="BEx1OX544IO9FQJI7YYQGZCEHB3O" localSheetId="14" hidden="1">#REF!</definedName>
    <definedName name="BEx1OX544IO9FQJI7YYQGZCEHB3O" localSheetId="13" hidden="1">#REF!</definedName>
    <definedName name="BEx1OX544IO9FQJI7YYQGZCEHB3O" localSheetId="12" hidden="1">#REF!</definedName>
    <definedName name="BEx1OX544IO9FQJI7YYQGZCEHB3O" localSheetId="11" hidden="1">#REF!</definedName>
    <definedName name="BEx1OX544IO9FQJI7YYQGZCEHB3O" localSheetId="10" hidden="1">#REF!</definedName>
    <definedName name="BEx1OX544IO9FQJI7YYQGZCEHB3O" localSheetId="9" hidden="1">#REF!</definedName>
    <definedName name="BEx1OX544IO9FQJI7YYQGZCEHB3O" localSheetId="8" hidden="1">#REF!</definedName>
    <definedName name="BEx1OX544IO9FQJI7YYQGZCEHB3O" localSheetId="7" hidden="1">#REF!</definedName>
    <definedName name="BEx1OX544IO9FQJI7YYQGZCEHB3O" localSheetId="6" hidden="1">#REF!</definedName>
    <definedName name="BEx1OX544IO9FQJI7YYQGZCEHB3O" localSheetId="5" hidden="1">#REF!</definedName>
    <definedName name="BEx1OX544IO9FQJI7YYQGZCEHB3O" localSheetId="3" hidden="1">#REF!</definedName>
    <definedName name="BEx1OX544IO9FQJI7YYQGZCEHB3O" hidden="1">#REF!</definedName>
    <definedName name="BEx1OY6SVEUT2EQ26P7EKEND342G" localSheetId="15" hidden="1">#REF!</definedName>
    <definedName name="BEx1OY6SVEUT2EQ26P7EKEND342G" localSheetId="14" hidden="1">#REF!</definedName>
    <definedName name="BEx1OY6SVEUT2EQ26P7EKEND342G" localSheetId="13" hidden="1">#REF!</definedName>
    <definedName name="BEx1OY6SVEUT2EQ26P7EKEND342G" localSheetId="12" hidden="1">#REF!</definedName>
    <definedName name="BEx1OY6SVEUT2EQ26P7EKEND342G" localSheetId="11" hidden="1">#REF!</definedName>
    <definedName name="BEx1OY6SVEUT2EQ26P7EKEND342G" localSheetId="10" hidden="1">#REF!</definedName>
    <definedName name="BEx1OY6SVEUT2EQ26P7EKEND342G" localSheetId="9" hidden="1">#REF!</definedName>
    <definedName name="BEx1OY6SVEUT2EQ26P7EKEND342G" localSheetId="8" hidden="1">#REF!</definedName>
    <definedName name="BEx1OY6SVEUT2EQ26P7EKEND342G" localSheetId="7" hidden="1">#REF!</definedName>
    <definedName name="BEx1OY6SVEUT2EQ26P7EKEND342G" localSheetId="6" hidden="1">#REF!</definedName>
    <definedName name="BEx1OY6SVEUT2EQ26P7EKEND342G" localSheetId="5" hidden="1">#REF!</definedName>
    <definedName name="BEx1OY6SVEUT2EQ26P7EKEND342G" localSheetId="3" hidden="1">#REF!</definedName>
    <definedName name="BEx1OY6SVEUT2EQ26P7EKEND342G" hidden="1">#REF!</definedName>
    <definedName name="BEx1OYN1LPIPI12O9G6F7QAOS9T4" localSheetId="15" hidden="1">#REF!</definedName>
    <definedName name="BEx1OYN1LPIPI12O9G6F7QAOS9T4" localSheetId="14" hidden="1">#REF!</definedName>
    <definedName name="BEx1OYN1LPIPI12O9G6F7QAOS9T4" localSheetId="13" hidden="1">#REF!</definedName>
    <definedName name="BEx1OYN1LPIPI12O9G6F7QAOS9T4" localSheetId="12" hidden="1">#REF!</definedName>
    <definedName name="BEx1OYN1LPIPI12O9G6F7QAOS9T4" localSheetId="11" hidden="1">#REF!</definedName>
    <definedName name="BEx1OYN1LPIPI12O9G6F7QAOS9T4" localSheetId="10" hidden="1">#REF!</definedName>
    <definedName name="BEx1OYN1LPIPI12O9G6F7QAOS9T4" localSheetId="9" hidden="1">#REF!</definedName>
    <definedName name="BEx1OYN1LPIPI12O9G6F7QAOS9T4" localSheetId="8" hidden="1">#REF!</definedName>
    <definedName name="BEx1OYN1LPIPI12O9G6F7QAOS9T4" localSheetId="7" hidden="1">#REF!</definedName>
    <definedName name="BEx1OYN1LPIPI12O9G6F7QAOS9T4" localSheetId="6" hidden="1">#REF!</definedName>
    <definedName name="BEx1OYN1LPIPI12O9G6F7QAOS9T4" localSheetId="5" hidden="1">#REF!</definedName>
    <definedName name="BEx1OYN1LPIPI12O9G6F7QAOS9T4" localSheetId="3" hidden="1">#REF!</definedName>
    <definedName name="BEx1OYN1LPIPI12O9G6F7QAOS9T4" hidden="1">#REF!</definedName>
    <definedName name="BEx1P1HHKJA799O3YZXQAX6KFH58" localSheetId="15" hidden="1">#REF!</definedName>
    <definedName name="BEx1P1HHKJA799O3YZXQAX6KFH58" localSheetId="14" hidden="1">#REF!</definedName>
    <definedName name="BEx1P1HHKJA799O3YZXQAX6KFH58" localSheetId="13" hidden="1">#REF!</definedName>
    <definedName name="BEx1P1HHKJA799O3YZXQAX6KFH58" localSheetId="12" hidden="1">#REF!</definedName>
    <definedName name="BEx1P1HHKJA799O3YZXQAX6KFH58" localSheetId="11" hidden="1">#REF!</definedName>
    <definedName name="BEx1P1HHKJA799O3YZXQAX6KFH58" localSheetId="10" hidden="1">#REF!</definedName>
    <definedName name="BEx1P1HHKJA799O3YZXQAX6KFH58" localSheetId="9" hidden="1">#REF!</definedName>
    <definedName name="BEx1P1HHKJA799O3YZXQAX6KFH58" localSheetId="8" hidden="1">#REF!</definedName>
    <definedName name="BEx1P1HHKJA799O3YZXQAX6KFH58" localSheetId="7" hidden="1">#REF!</definedName>
    <definedName name="BEx1P1HHKJA799O3YZXQAX6KFH58" localSheetId="6" hidden="1">#REF!</definedName>
    <definedName name="BEx1P1HHKJA799O3YZXQAX6KFH58" localSheetId="5" hidden="1">#REF!</definedName>
    <definedName name="BEx1P1HHKJA799O3YZXQAX6KFH58" localSheetId="3" hidden="1">#REF!</definedName>
    <definedName name="BEx1P1HHKJA799O3YZXQAX6KFH58" hidden="1">#REF!</definedName>
    <definedName name="BEx1P34W467WGPOXPK292QFJIPHJ" localSheetId="15" hidden="1">#REF!</definedName>
    <definedName name="BEx1P34W467WGPOXPK292QFJIPHJ" localSheetId="14" hidden="1">#REF!</definedName>
    <definedName name="BEx1P34W467WGPOXPK292QFJIPHJ" localSheetId="13" hidden="1">#REF!</definedName>
    <definedName name="BEx1P34W467WGPOXPK292QFJIPHJ" localSheetId="12" hidden="1">#REF!</definedName>
    <definedName name="BEx1P34W467WGPOXPK292QFJIPHJ" localSheetId="11" hidden="1">#REF!</definedName>
    <definedName name="BEx1P34W467WGPOXPK292QFJIPHJ" localSheetId="10" hidden="1">#REF!</definedName>
    <definedName name="BEx1P34W467WGPOXPK292QFJIPHJ" localSheetId="9" hidden="1">#REF!</definedName>
    <definedName name="BEx1P34W467WGPOXPK292QFJIPHJ" localSheetId="8" hidden="1">#REF!</definedName>
    <definedName name="BEx1P34W467WGPOXPK292QFJIPHJ" localSheetId="7" hidden="1">#REF!</definedName>
    <definedName name="BEx1P34W467WGPOXPK292QFJIPHJ" localSheetId="6" hidden="1">#REF!</definedName>
    <definedName name="BEx1P34W467WGPOXPK292QFJIPHJ" localSheetId="5" hidden="1">#REF!</definedName>
    <definedName name="BEx1P34W467WGPOXPK292QFJIPHJ" localSheetId="3" hidden="1">#REF!</definedName>
    <definedName name="BEx1P34W467WGPOXPK292QFJIPHJ" hidden="1">#REF!</definedName>
    <definedName name="BEx1P76FRYAB1BWA5RJS4KOB3G9I" localSheetId="15" hidden="1">#REF!</definedName>
    <definedName name="BEx1P76FRYAB1BWA5RJS4KOB3G9I" localSheetId="14" hidden="1">#REF!</definedName>
    <definedName name="BEx1P76FRYAB1BWA5RJS4KOB3G9I" localSheetId="13" hidden="1">#REF!</definedName>
    <definedName name="BEx1P76FRYAB1BWA5RJS4KOB3G9I" localSheetId="12" hidden="1">#REF!</definedName>
    <definedName name="BEx1P76FRYAB1BWA5RJS4KOB3G9I" localSheetId="11" hidden="1">#REF!</definedName>
    <definedName name="BEx1P76FRYAB1BWA5RJS4KOB3G9I" localSheetId="10" hidden="1">#REF!</definedName>
    <definedName name="BEx1P76FRYAB1BWA5RJS4KOB3G9I" localSheetId="9" hidden="1">#REF!</definedName>
    <definedName name="BEx1P76FRYAB1BWA5RJS4KOB3G9I" localSheetId="8" hidden="1">#REF!</definedName>
    <definedName name="BEx1P76FRYAB1BWA5RJS4KOB3G9I" localSheetId="7" hidden="1">#REF!</definedName>
    <definedName name="BEx1P76FRYAB1BWA5RJS4KOB3G9I" localSheetId="6" hidden="1">#REF!</definedName>
    <definedName name="BEx1P76FRYAB1BWA5RJS4KOB3G9I" localSheetId="5" hidden="1">#REF!</definedName>
    <definedName name="BEx1P76FRYAB1BWA5RJS4KOB3G9I" localSheetId="3" hidden="1">#REF!</definedName>
    <definedName name="BEx1P76FRYAB1BWA5RJS4KOB3G9I" hidden="1">#REF!</definedName>
    <definedName name="BEx1P7S1J4TKGVJ43C2Q2R3M9WRB" localSheetId="15" hidden="1">#REF!</definedName>
    <definedName name="BEx1P7S1J4TKGVJ43C2Q2R3M9WRB" localSheetId="14" hidden="1">#REF!</definedName>
    <definedName name="BEx1P7S1J4TKGVJ43C2Q2R3M9WRB" localSheetId="13" hidden="1">#REF!</definedName>
    <definedName name="BEx1P7S1J4TKGVJ43C2Q2R3M9WRB" localSheetId="12" hidden="1">#REF!</definedName>
    <definedName name="BEx1P7S1J4TKGVJ43C2Q2R3M9WRB" localSheetId="11" hidden="1">#REF!</definedName>
    <definedName name="BEx1P7S1J4TKGVJ43C2Q2R3M9WRB" localSheetId="10" hidden="1">#REF!</definedName>
    <definedName name="BEx1P7S1J4TKGVJ43C2Q2R3M9WRB" localSheetId="9" hidden="1">#REF!</definedName>
    <definedName name="BEx1P7S1J4TKGVJ43C2Q2R3M9WRB" localSheetId="8" hidden="1">#REF!</definedName>
    <definedName name="BEx1P7S1J4TKGVJ43C2Q2R3M9WRB" localSheetId="7" hidden="1">#REF!</definedName>
    <definedName name="BEx1P7S1J4TKGVJ43C2Q2R3M9WRB" localSheetId="6" hidden="1">#REF!</definedName>
    <definedName name="BEx1P7S1J4TKGVJ43C2Q2R3M9WRB" localSheetId="5" hidden="1">#REF!</definedName>
    <definedName name="BEx1P7S1J4TKGVJ43C2Q2R3M9WRB" localSheetId="3" hidden="1">#REF!</definedName>
    <definedName name="BEx1P7S1J4TKGVJ43C2Q2R3M9WRB" hidden="1">#REF!</definedName>
    <definedName name="BEx1P8OF6WY3IH8SO71KQOU83V3Y" localSheetId="15" hidden="1">#REF!</definedName>
    <definedName name="BEx1P8OF6WY3IH8SO71KQOU83V3Y" localSheetId="14" hidden="1">#REF!</definedName>
    <definedName name="BEx1P8OF6WY3IH8SO71KQOU83V3Y" localSheetId="13" hidden="1">#REF!</definedName>
    <definedName name="BEx1P8OF6WY3IH8SO71KQOU83V3Y" localSheetId="12" hidden="1">#REF!</definedName>
    <definedName name="BEx1P8OF6WY3IH8SO71KQOU83V3Y" localSheetId="11" hidden="1">#REF!</definedName>
    <definedName name="BEx1P8OF6WY3IH8SO71KQOU83V3Y" localSheetId="10" hidden="1">#REF!</definedName>
    <definedName name="BEx1P8OF6WY3IH8SO71KQOU83V3Y" localSheetId="9" hidden="1">#REF!</definedName>
    <definedName name="BEx1P8OF6WY3IH8SO71KQOU83V3Y" localSheetId="8" hidden="1">#REF!</definedName>
    <definedName name="BEx1P8OF6WY3IH8SO71KQOU83V3Y" localSheetId="7" hidden="1">#REF!</definedName>
    <definedName name="BEx1P8OF6WY3IH8SO71KQOU83V3Y" localSheetId="6" hidden="1">#REF!</definedName>
    <definedName name="BEx1P8OF6WY3IH8SO71KQOU83V3Y" localSheetId="5" hidden="1">#REF!</definedName>
    <definedName name="BEx1P8OF6WY3IH8SO71KQOU83V3Y" localSheetId="3" hidden="1">#REF!</definedName>
    <definedName name="BEx1P8OF6WY3IH8SO71KQOU83V3Y" hidden="1">#REF!</definedName>
    <definedName name="BEx1PA11BLPVZM8RC5BL46WX8YB5" localSheetId="15" hidden="1">#REF!</definedName>
    <definedName name="BEx1PA11BLPVZM8RC5BL46WX8YB5" localSheetId="14" hidden="1">#REF!</definedName>
    <definedName name="BEx1PA11BLPVZM8RC5BL46WX8YB5" localSheetId="13" hidden="1">#REF!</definedName>
    <definedName name="BEx1PA11BLPVZM8RC5BL46WX8YB5" localSheetId="12" hidden="1">#REF!</definedName>
    <definedName name="BEx1PA11BLPVZM8RC5BL46WX8YB5" localSheetId="11" hidden="1">#REF!</definedName>
    <definedName name="BEx1PA11BLPVZM8RC5BL46WX8YB5" localSheetId="10" hidden="1">#REF!</definedName>
    <definedName name="BEx1PA11BLPVZM8RC5BL46WX8YB5" localSheetId="9" hidden="1">#REF!</definedName>
    <definedName name="BEx1PA11BLPVZM8RC5BL46WX8YB5" localSheetId="8" hidden="1">#REF!</definedName>
    <definedName name="BEx1PA11BLPVZM8RC5BL46WX8YB5" localSheetId="7" hidden="1">#REF!</definedName>
    <definedName name="BEx1PA11BLPVZM8RC5BL46WX8YB5" localSheetId="6" hidden="1">#REF!</definedName>
    <definedName name="BEx1PA11BLPVZM8RC5BL46WX8YB5" localSheetId="5" hidden="1">#REF!</definedName>
    <definedName name="BEx1PA11BLPVZM8RC5BL46WX8YB5" localSheetId="3" hidden="1">#REF!</definedName>
    <definedName name="BEx1PA11BLPVZM8RC5BL46WX8YB5" hidden="1">#REF!</definedName>
    <definedName name="BEx1PAMMMZTO2BTR6YLZ9ASMPS4N" localSheetId="15" hidden="1">#REF!</definedName>
    <definedName name="BEx1PAMMMZTO2BTR6YLZ9ASMPS4N" localSheetId="14" hidden="1">#REF!</definedName>
    <definedName name="BEx1PAMMMZTO2BTR6YLZ9ASMPS4N" localSheetId="13" hidden="1">#REF!</definedName>
    <definedName name="BEx1PAMMMZTO2BTR6YLZ9ASMPS4N" localSheetId="12" hidden="1">#REF!</definedName>
    <definedName name="BEx1PAMMMZTO2BTR6YLZ9ASMPS4N" localSheetId="11" hidden="1">#REF!</definedName>
    <definedName name="BEx1PAMMMZTO2BTR6YLZ9ASMPS4N" localSheetId="10" hidden="1">#REF!</definedName>
    <definedName name="BEx1PAMMMZTO2BTR6YLZ9ASMPS4N" localSheetId="9" hidden="1">#REF!</definedName>
    <definedName name="BEx1PAMMMZTO2BTR6YLZ9ASMPS4N" localSheetId="8" hidden="1">#REF!</definedName>
    <definedName name="BEx1PAMMMZTO2BTR6YLZ9ASMPS4N" localSheetId="7" hidden="1">#REF!</definedName>
    <definedName name="BEx1PAMMMZTO2BTR6YLZ9ASMPS4N" localSheetId="6" hidden="1">#REF!</definedName>
    <definedName name="BEx1PAMMMZTO2BTR6YLZ9ASMPS4N" localSheetId="5" hidden="1">#REF!</definedName>
    <definedName name="BEx1PAMMMZTO2BTR6YLZ9ASMPS4N" localSheetId="3" hidden="1">#REF!</definedName>
    <definedName name="BEx1PAMMMZTO2BTR6YLZ9ASMPS4N" hidden="1">#REF!</definedName>
    <definedName name="BEx1PBZ4BEFIPGMQXT9T8S4PZ2IM" localSheetId="15" hidden="1">#REF!</definedName>
    <definedName name="BEx1PBZ4BEFIPGMQXT9T8S4PZ2IM" localSheetId="14" hidden="1">#REF!</definedName>
    <definedName name="BEx1PBZ4BEFIPGMQXT9T8S4PZ2IM" localSheetId="13" hidden="1">#REF!</definedName>
    <definedName name="BEx1PBZ4BEFIPGMQXT9T8S4PZ2IM" localSheetId="12" hidden="1">#REF!</definedName>
    <definedName name="BEx1PBZ4BEFIPGMQXT9T8S4PZ2IM" localSheetId="11" hidden="1">#REF!</definedName>
    <definedName name="BEx1PBZ4BEFIPGMQXT9T8S4PZ2IM" localSheetId="10" hidden="1">#REF!</definedName>
    <definedName name="BEx1PBZ4BEFIPGMQXT9T8S4PZ2IM" localSheetId="9" hidden="1">#REF!</definedName>
    <definedName name="BEx1PBZ4BEFIPGMQXT9T8S4PZ2IM" localSheetId="8" hidden="1">#REF!</definedName>
    <definedName name="BEx1PBZ4BEFIPGMQXT9T8S4PZ2IM" localSheetId="7" hidden="1">#REF!</definedName>
    <definedName name="BEx1PBZ4BEFIPGMQXT9T8S4PZ2IM" localSheetId="6" hidden="1">#REF!</definedName>
    <definedName name="BEx1PBZ4BEFIPGMQXT9T8S4PZ2IM" localSheetId="5" hidden="1">#REF!</definedName>
    <definedName name="BEx1PBZ4BEFIPGMQXT9T8S4PZ2IM" localSheetId="3" hidden="1">#REF!</definedName>
    <definedName name="BEx1PBZ4BEFIPGMQXT9T8S4PZ2IM" hidden="1">#REF!</definedName>
    <definedName name="BEx1PJMAAUI73DAR3XUON2UMXTBS" localSheetId="15" hidden="1">#REF!</definedName>
    <definedName name="BEx1PJMAAUI73DAR3XUON2UMXTBS" localSheetId="14" hidden="1">#REF!</definedName>
    <definedName name="BEx1PJMAAUI73DAR3XUON2UMXTBS" localSheetId="13" hidden="1">#REF!</definedName>
    <definedName name="BEx1PJMAAUI73DAR3XUON2UMXTBS" localSheetId="12" hidden="1">#REF!</definedName>
    <definedName name="BEx1PJMAAUI73DAR3XUON2UMXTBS" localSheetId="11" hidden="1">#REF!</definedName>
    <definedName name="BEx1PJMAAUI73DAR3XUON2UMXTBS" localSheetId="10" hidden="1">#REF!</definedName>
    <definedName name="BEx1PJMAAUI73DAR3XUON2UMXTBS" localSheetId="9" hidden="1">#REF!</definedName>
    <definedName name="BEx1PJMAAUI73DAR3XUON2UMXTBS" localSheetId="8" hidden="1">#REF!</definedName>
    <definedName name="BEx1PJMAAUI73DAR3XUON2UMXTBS" localSheetId="7" hidden="1">#REF!</definedName>
    <definedName name="BEx1PJMAAUI73DAR3XUON2UMXTBS" localSheetId="6" hidden="1">#REF!</definedName>
    <definedName name="BEx1PJMAAUI73DAR3XUON2UMXTBS" localSheetId="5" hidden="1">#REF!</definedName>
    <definedName name="BEx1PJMAAUI73DAR3XUON2UMXTBS" localSheetId="3" hidden="1">#REF!</definedName>
    <definedName name="BEx1PJMAAUI73DAR3XUON2UMXTBS" hidden="1">#REF!</definedName>
    <definedName name="BEx1PLF2CFSXBZPVI6CJ534EIJDN" localSheetId="15" hidden="1">#REF!</definedName>
    <definedName name="BEx1PLF2CFSXBZPVI6CJ534EIJDN" localSheetId="14" hidden="1">#REF!</definedName>
    <definedName name="BEx1PLF2CFSXBZPVI6CJ534EIJDN" localSheetId="13" hidden="1">#REF!</definedName>
    <definedName name="BEx1PLF2CFSXBZPVI6CJ534EIJDN" localSheetId="12" hidden="1">#REF!</definedName>
    <definedName name="BEx1PLF2CFSXBZPVI6CJ534EIJDN" localSheetId="11" hidden="1">#REF!</definedName>
    <definedName name="BEx1PLF2CFSXBZPVI6CJ534EIJDN" localSheetId="10" hidden="1">#REF!</definedName>
    <definedName name="BEx1PLF2CFSXBZPVI6CJ534EIJDN" localSheetId="9" hidden="1">#REF!</definedName>
    <definedName name="BEx1PLF2CFSXBZPVI6CJ534EIJDN" localSheetId="8" hidden="1">#REF!</definedName>
    <definedName name="BEx1PLF2CFSXBZPVI6CJ534EIJDN" localSheetId="7" hidden="1">#REF!</definedName>
    <definedName name="BEx1PLF2CFSXBZPVI6CJ534EIJDN" localSheetId="6" hidden="1">#REF!</definedName>
    <definedName name="BEx1PLF2CFSXBZPVI6CJ534EIJDN" localSheetId="5" hidden="1">#REF!</definedName>
    <definedName name="BEx1PLF2CFSXBZPVI6CJ534EIJDN" localSheetId="3" hidden="1">#REF!</definedName>
    <definedName name="BEx1PLF2CFSXBZPVI6CJ534EIJDN" hidden="1">#REF!</definedName>
    <definedName name="BEx1PMWZB2DO6EM9BKLUICZJ65HD" localSheetId="15" hidden="1">#REF!</definedName>
    <definedName name="BEx1PMWZB2DO6EM9BKLUICZJ65HD" localSheetId="14" hidden="1">#REF!</definedName>
    <definedName name="BEx1PMWZB2DO6EM9BKLUICZJ65HD" localSheetId="13" hidden="1">#REF!</definedName>
    <definedName name="BEx1PMWZB2DO6EM9BKLUICZJ65HD" localSheetId="12" hidden="1">#REF!</definedName>
    <definedName name="BEx1PMWZB2DO6EM9BKLUICZJ65HD" localSheetId="11" hidden="1">#REF!</definedName>
    <definedName name="BEx1PMWZB2DO6EM9BKLUICZJ65HD" localSheetId="10" hidden="1">#REF!</definedName>
    <definedName name="BEx1PMWZB2DO6EM9BKLUICZJ65HD" localSheetId="9" hidden="1">#REF!</definedName>
    <definedName name="BEx1PMWZB2DO6EM9BKLUICZJ65HD" localSheetId="8" hidden="1">#REF!</definedName>
    <definedName name="BEx1PMWZB2DO6EM9BKLUICZJ65HD" localSheetId="7" hidden="1">#REF!</definedName>
    <definedName name="BEx1PMWZB2DO6EM9BKLUICZJ65HD" localSheetId="6" hidden="1">#REF!</definedName>
    <definedName name="BEx1PMWZB2DO6EM9BKLUICZJ65HD" localSheetId="5" hidden="1">#REF!</definedName>
    <definedName name="BEx1PMWZB2DO6EM9BKLUICZJ65HD" localSheetId="3" hidden="1">#REF!</definedName>
    <definedName name="BEx1PMWZB2DO6EM9BKLUICZJ65HD" hidden="1">#REF!</definedName>
    <definedName name="BEx1PU3X6U0EVLY9569KVBPAH7XU" localSheetId="15" hidden="1">#REF!</definedName>
    <definedName name="BEx1PU3X6U0EVLY9569KVBPAH7XU" localSheetId="14" hidden="1">#REF!</definedName>
    <definedName name="BEx1PU3X6U0EVLY9569KVBPAH7XU" localSheetId="13" hidden="1">#REF!</definedName>
    <definedName name="BEx1PU3X6U0EVLY9569KVBPAH7XU" localSheetId="12" hidden="1">#REF!</definedName>
    <definedName name="BEx1PU3X6U0EVLY9569KVBPAH7XU" localSheetId="11" hidden="1">#REF!</definedName>
    <definedName name="BEx1PU3X6U0EVLY9569KVBPAH7XU" localSheetId="10" hidden="1">#REF!</definedName>
    <definedName name="BEx1PU3X6U0EVLY9569KVBPAH7XU" localSheetId="9" hidden="1">#REF!</definedName>
    <definedName name="BEx1PU3X6U0EVLY9569KVBPAH7XU" localSheetId="8" hidden="1">#REF!</definedName>
    <definedName name="BEx1PU3X6U0EVLY9569KVBPAH7XU" localSheetId="7" hidden="1">#REF!</definedName>
    <definedName name="BEx1PU3X6U0EVLY9569KVBPAH7XU" localSheetId="6" hidden="1">#REF!</definedName>
    <definedName name="BEx1PU3X6U0EVLY9569KVBPAH7XU" localSheetId="5" hidden="1">#REF!</definedName>
    <definedName name="BEx1PU3X6U0EVLY9569KVBPAH7XU" localSheetId="3" hidden="1">#REF!</definedName>
    <definedName name="BEx1PU3X6U0EVLY9569KVBPAH7XU" hidden="1">#REF!</definedName>
    <definedName name="BEx1Q9OV5AOW28OUGRFCD3ZFVWC3" localSheetId="15" hidden="1">#REF!</definedName>
    <definedName name="BEx1Q9OV5AOW28OUGRFCD3ZFVWC3" localSheetId="14" hidden="1">#REF!</definedName>
    <definedName name="BEx1Q9OV5AOW28OUGRFCD3ZFVWC3" localSheetId="13" hidden="1">#REF!</definedName>
    <definedName name="BEx1Q9OV5AOW28OUGRFCD3ZFVWC3" localSheetId="12" hidden="1">#REF!</definedName>
    <definedName name="BEx1Q9OV5AOW28OUGRFCD3ZFVWC3" localSheetId="11" hidden="1">#REF!</definedName>
    <definedName name="BEx1Q9OV5AOW28OUGRFCD3ZFVWC3" localSheetId="10" hidden="1">#REF!</definedName>
    <definedName name="BEx1Q9OV5AOW28OUGRFCD3ZFVWC3" localSheetId="9" hidden="1">#REF!</definedName>
    <definedName name="BEx1Q9OV5AOW28OUGRFCD3ZFVWC3" localSheetId="8" hidden="1">#REF!</definedName>
    <definedName name="BEx1Q9OV5AOW28OUGRFCD3ZFVWC3" localSheetId="7" hidden="1">#REF!</definedName>
    <definedName name="BEx1Q9OV5AOW28OUGRFCD3ZFVWC3" localSheetId="6" hidden="1">#REF!</definedName>
    <definedName name="BEx1Q9OV5AOW28OUGRFCD3ZFVWC3" localSheetId="5" hidden="1">#REF!</definedName>
    <definedName name="BEx1Q9OV5AOW28OUGRFCD3ZFVWC3" localSheetId="3" hidden="1">#REF!</definedName>
    <definedName name="BEx1Q9OV5AOW28OUGRFCD3ZFVWC3" hidden="1">#REF!</definedName>
    <definedName name="BEx1QA54J2A4I7IBQR19BTY28ZMR" localSheetId="15" hidden="1">#REF!</definedName>
    <definedName name="BEx1QA54J2A4I7IBQR19BTY28ZMR" localSheetId="14" hidden="1">#REF!</definedName>
    <definedName name="BEx1QA54J2A4I7IBQR19BTY28ZMR" localSheetId="13" hidden="1">#REF!</definedName>
    <definedName name="BEx1QA54J2A4I7IBQR19BTY28ZMR" localSheetId="12" hidden="1">#REF!</definedName>
    <definedName name="BEx1QA54J2A4I7IBQR19BTY28ZMR" localSheetId="11" hidden="1">#REF!</definedName>
    <definedName name="BEx1QA54J2A4I7IBQR19BTY28ZMR" localSheetId="10" hidden="1">#REF!</definedName>
    <definedName name="BEx1QA54J2A4I7IBQR19BTY28ZMR" localSheetId="9" hidden="1">#REF!</definedName>
    <definedName name="BEx1QA54J2A4I7IBQR19BTY28ZMR" localSheetId="8" hidden="1">#REF!</definedName>
    <definedName name="BEx1QA54J2A4I7IBQR19BTY28ZMR" localSheetId="7" hidden="1">#REF!</definedName>
    <definedName name="BEx1QA54J2A4I7IBQR19BTY28ZMR" localSheetId="6" hidden="1">#REF!</definedName>
    <definedName name="BEx1QA54J2A4I7IBQR19BTY28ZMR" localSheetId="5" hidden="1">#REF!</definedName>
    <definedName name="BEx1QA54J2A4I7IBQR19BTY28ZMR" localSheetId="3" hidden="1">#REF!</definedName>
    <definedName name="BEx1QA54J2A4I7IBQR19BTY28ZMR" hidden="1">#REF!</definedName>
    <definedName name="BEx1QD50TNYYZ6YO943BWHPB9UD9" localSheetId="15" hidden="1">#REF!</definedName>
    <definedName name="BEx1QD50TNYYZ6YO943BWHPB9UD9" localSheetId="14" hidden="1">#REF!</definedName>
    <definedName name="BEx1QD50TNYYZ6YO943BWHPB9UD9" localSheetId="13" hidden="1">#REF!</definedName>
    <definedName name="BEx1QD50TNYYZ6YO943BWHPB9UD9" localSheetId="12" hidden="1">#REF!</definedName>
    <definedName name="BEx1QD50TNYYZ6YO943BWHPB9UD9" localSheetId="11" hidden="1">#REF!</definedName>
    <definedName name="BEx1QD50TNYYZ6YO943BWHPB9UD9" localSheetId="10" hidden="1">#REF!</definedName>
    <definedName name="BEx1QD50TNYYZ6YO943BWHPB9UD9" localSheetId="9" hidden="1">#REF!</definedName>
    <definedName name="BEx1QD50TNYYZ6YO943BWHPB9UD9" localSheetId="8" hidden="1">#REF!</definedName>
    <definedName name="BEx1QD50TNYYZ6YO943BWHPB9UD9" localSheetId="7" hidden="1">#REF!</definedName>
    <definedName name="BEx1QD50TNYYZ6YO943BWHPB9UD9" localSheetId="6" hidden="1">#REF!</definedName>
    <definedName name="BEx1QD50TNYYZ6YO943BWHPB9UD9" localSheetId="5" hidden="1">#REF!</definedName>
    <definedName name="BEx1QD50TNYYZ6YO943BWHPB9UD9" localSheetId="3" hidden="1">#REF!</definedName>
    <definedName name="BEx1QD50TNYYZ6YO943BWHPB9UD9" hidden="1">#REF!</definedName>
    <definedName name="BEx1QMQAHG3KQUK59DVM68SWKZIZ" localSheetId="15" hidden="1">#REF!</definedName>
    <definedName name="BEx1QMQAHG3KQUK59DVM68SWKZIZ" localSheetId="14" hidden="1">#REF!</definedName>
    <definedName name="BEx1QMQAHG3KQUK59DVM68SWKZIZ" localSheetId="13" hidden="1">#REF!</definedName>
    <definedName name="BEx1QMQAHG3KQUK59DVM68SWKZIZ" localSheetId="12" hidden="1">#REF!</definedName>
    <definedName name="BEx1QMQAHG3KQUK59DVM68SWKZIZ" localSheetId="11" hidden="1">#REF!</definedName>
    <definedName name="BEx1QMQAHG3KQUK59DVM68SWKZIZ" localSheetId="10" hidden="1">#REF!</definedName>
    <definedName name="BEx1QMQAHG3KQUK59DVM68SWKZIZ" localSheetId="9" hidden="1">#REF!</definedName>
    <definedName name="BEx1QMQAHG3KQUK59DVM68SWKZIZ" localSheetId="8" hidden="1">#REF!</definedName>
    <definedName name="BEx1QMQAHG3KQUK59DVM68SWKZIZ" localSheetId="7" hidden="1">#REF!</definedName>
    <definedName name="BEx1QMQAHG3KQUK59DVM68SWKZIZ" localSheetId="6" hidden="1">#REF!</definedName>
    <definedName name="BEx1QMQAHG3KQUK59DVM68SWKZIZ" localSheetId="5" hidden="1">#REF!</definedName>
    <definedName name="BEx1QMQAHG3KQUK59DVM68SWKZIZ" localSheetId="3" hidden="1">#REF!</definedName>
    <definedName name="BEx1QMQAHG3KQUK59DVM68SWKZIZ" hidden="1">#REF!</definedName>
    <definedName name="BEx1R9YFKJCMSEST8OVCAO5E47FO" localSheetId="15" hidden="1">#REF!</definedName>
    <definedName name="BEx1R9YFKJCMSEST8OVCAO5E47FO" localSheetId="14" hidden="1">#REF!</definedName>
    <definedName name="BEx1R9YFKJCMSEST8OVCAO5E47FO" localSheetId="13" hidden="1">#REF!</definedName>
    <definedName name="BEx1R9YFKJCMSEST8OVCAO5E47FO" localSheetId="12" hidden="1">#REF!</definedName>
    <definedName name="BEx1R9YFKJCMSEST8OVCAO5E47FO" localSheetId="11" hidden="1">#REF!</definedName>
    <definedName name="BEx1R9YFKJCMSEST8OVCAO5E47FO" localSheetId="10" hidden="1">#REF!</definedName>
    <definedName name="BEx1R9YFKJCMSEST8OVCAO5E47FO" localSheetId="9" hidden="1">#REF!</definedName>
    <definedName name="BEx1R9YFKJCMSEST8OVCAO5E47FO" localSheetId="8" hidden="1">#REF!</definedName>
    <definedName name="BEx1R9YFKJCMSEST8OVCAO5E47FO" localSheetId="7" hidden="1">#REF!</definedName>
    <definedName name="BEx1R9YFKJCMSEST8OVCAO5E47FO" localSheetId="6" hidden="1">#REF!</definedName>
    <definedName name="BEx1R9YFKJCMSEST8OVCAO5E47FO" localSheetId="5" hidden="1">#REF!</definedName>
    <definedName name="BEx1R9YFKJCMSEST8OVCAO5E47FO" localSheetId="3" hidden="1">#REF!</definedName>
    <definedName name="BEx1R9YFKJCMSEST8OVCAO5E47FO" hidden="1">#REF!</definedName>
    <definedName name="BEx1RBGC06B3T52OIC0EQ1KGVP1I" localSheetId="15" hidden="1">#REF!</definedName>
    <definedName name="BEx1RBGC06B3T52OIC0EQ1KGVP1I" localSheetId="14" hidden="1">#REF!</definedName>
    <definedName name="BEx1RBGC06B3T52OIC0EQ1KGVP1I" localSheetId="13" hidden="1">#REF!</definedName>
    <definedName name="BEx1RBGC06B3T52OIC0EQ1KGVP1I" localSheetId="12" hidden="1">#REF!</definedName>
    <definedName name="BEx1RBGC06B3T52OIC0EQ1KGVP1I" localSheetId="11" hidden="1">#REF!</definedName>
    <definedName name="BEx1RBGC06B3T52OIC0EQ1KGVP1I" localSheetId="10" hidden="1">#REF!</definedName>
    <definedName name="BEx1RBGC06B3T52OIC0EQ1KGVP1I" localSheetId="9" hidden="1">#REF!</definedName>
    <definedName name="BEx1RBGC06B3T52OIC0EQ1KGVP1I" localSheetId="8" hidden="1">#REF!</definedName>
    <definedName name="BEx1RBGC06B3T52OIC0EQ1KGVP1I" localSheetId="7" hidden="1">#REF!</definedName>
    <definedName name="BEx1RBGC06B3T52OIC0EQ1KGVP1I" localSheetId="6" hidden="1">#REF!</definedName>
    <definedName name="BEx1RBGC06B3T52OIC0EQ1KGVP1I" localSheetId="5" hidden="1">#REF!</definedName>
    <definedName name="BEx1RBGC06B3T52OIC0EQ1KGVP1I" localSheetId="3" hidden="1">#REF!</definedName>
    <definedName name="BEx1RBGC06B3T52OIC0EQ1KGVP1I" hidden="1">#REF!</definedName>
    <definedName name="BEx1RRC7X4NI1CU4EO5XYE2GVARJ" localSheetId="15" hidden="1">#REF!</definedName>
    <definedName name="BEx1RRC7X4NI1CU4EO5XYE2GVARJ" localSheetId="14" hidden="1">#REF!</definedName>
    <definedName name="BEx1RRC7X4NI1CU4EO5XYE2GVARJ" localSheetId="13" hidden="1">#REF!</definedName>
    <definedName name="BEx1RRC7X4NI1CU4EO5XYE2GVARJ" localSheetId="12" hidden="1">#REF!</definedName>
    <definedName name="BEx1RRC7X4NI1CU4EO5XYE2GVARJ" localSheetId="11" hidden="1">#REF!</definedName>
    <definedName name="BEx1RRC7X4NI1CU4EO5XYE2GVARJ" localSheetId="10" hidden="1">#REF!</definedName>
    <definedName name="BEx1RRC7X4NI1CU4EO5XYE2GVARJ" localSheetId="9" hidden="1">#REF!</definedName>
    <definedName name="BEx1RRC7X4NI1CU4EO5XYE2GVARJ" localSheetId="8" hidden="1">#REF!</definedName>
    <definedName name="BEx1RRC7X4NI1CU4EO5XYE2GVARJ" localSheetId="7" hidden="1">#REF!</definedName>
    <definedName name="BEx1RRC7X4NI1CU4EO5XYE2GVARJ" localSheetId="6" hidden="1">#REF!</definedName>
    <definedName name="BEx1RRC7X4NI1CU4EO5XYE2GVARJ" localSheetId="5" hidden="1">#REF!</definedName>
    <definedName name="BEx1RRC7X4NI1CU4EO5XYE2GVARJ" localSheetId="3" hidden="1">#REF!</definedName>
    <definedName name="BEx1RRC7X4NI1CU4EO5XYE2GVARJ" hidden="1">#REF!</definedName>
    <definedName name="BEx1RZA1NCGT832L7EMR7GMF588W" localSheetId="15" hidden="1">#REF!</definedName>
    <definedName name="BEx1RZA1NCGT832L7EMR7GMF588W" localSheetId="14" hidden="1">#REF!</definedName>
    <definedName name="BEx1RZA1NCGT832L7EMR7GMF588W" localSheetId="13" hidden="1">#REF!</definedName>
    <definedName name="BEx1RZA1NCGT832L7EMR7GMF588W" localSheetId="12" hidden="1">#REF!</definedName>
    <definedName name="BEx1RZA1NCGT832L7EMR7GMF588W" localSheetId="11" hidden="1">#REF!</definedName>
    <definedName name="BEx1RZA1NCGT832L7EMR7GMF588W" localSheetId="10" hidden="1">#REF!</definedName>
    <definedName name="BEx1RZA1NCGT832L7EMR7GMF588W" localSheetId="9" hidden="1">#REF!</definedName>
    <definedName name="BEx1RZA1NCGT832L7EMR7GMF588W" localSheetId="8" hidden="1">#REF!</definedName>
    <definedName name="BEx1RZA1NCGT832L7EMR7GMF588W" localSheetId="7" hidden="1">#REF!</definedName>
    <definedName name="BEx1RZA1NCGT832L7EMR7GMF588W" localSheetId="6" hidden="1">#REF!</definedName>
    <definedName name="BEx1RZA1NCGT832L7EMR7GMF588W" localSheetId="5" hidden="1">#REF!</definedName>
    <definedName name="BEx1RZA1NCGT832L7EMR7GMF588W" localSheetId="3" hidden="1">#REF!</definedName>
    <definedName name="BEx1RZA1NCGT832L7EMR7GMF588W" hidden="1">#REF!</definedName>
    <definedName name="BEx1S0XGIPUSZQUCSGWSK10GKW7Y" localSheetId="15" hidden="1">#REF!</definedName>
    <definedName name="BEx1S0XGIPUSZQUCSGWSK10GKW7Y" localSheetId="14" hidden="1">#REF!</definedName>
    <definedName name="BEx1S0XGIPUSZQUCSGWSK10GKW7Y" localSheetId="13" hidden="1">#REF!</definedName>
    <definedName name="BEx1S0XGIPUSZQUCSGWSK10GKW7Y" localSheetId="12" hidden="1">#REF!</definedName>
    <definedName name="BEx1S0XGIPUSZQUCSGWSK10GKW7Y" localSheetId="11" hidden="1">#REF!</definedName>
    <definedName name="BEx1S0XGIPUSZQUCSGWSK10GKW7Y" localSheetId="10" hidden="1">#REF!</definedName>
    <definedName name="BEx1S0XGIPUSZQUCSGWSK10GKW7Y" localSheetId="9" hidden="1">#REF!</definedName>
    <definedName name="BEx1S0XGIPUSZQUCSGWSK10GKW7Y" localSheetId="8" hidden="1">#REF!</definedName>
    <definedName name="BEx1S0XGIPUSZQUCSGWSK10GKW7Y" localSheetId="7" hidden="1">#REF!</definedName>
    <definedName name="BEx1S0XGIPUSZQUCSGWSK10GKW7Y" localSheetId="6" hidden="1">#REF!</definedName>
    <definedName name="BEx1S0XGIPUSZQUCSGWSK10GKW7Y" localSheetId="5" hidden="1">#REF!</definedName>
    <definedName name="BEx1S0XGIPUSZQUCSGWSK10GKW7Y" localSheetId="3" hidden="1">#REF!</definedName>
    <definedName name="BEx1S0XGIPUSZQUCSGWSK10GKW7Y" hidden="1">#REF!</definedName>
    <definedName name="BEx1S5VFNKIXHTTCWSV60UC50EZ8" localSheetId="15" hidden="1">#REF!</definedName>
    <definedName name="BEx1S5VFNKIXHTTCWSV60UC50EZ8" localSheetId="14" hidden="1">#REF!</definedName>
    <definedName name="BEx1S5VFNKIXHTTCWSV60UC50EZ8" localSheetId="13" hidden="1">#REF!</definedName>
    <definedName name="BEx1S5VFNKIXHTTCWSV60UC50EZ8" localSheetId="12" hidden="1">#REF!</definedName>
    <definedName name="BEx1S5VFNKIXHTTCWSV60UC50EZ8" localSheetId="11" hidden="1">#REF!</definedName>
    <definedName name="BEx1S5VFNKIXHTTCWSV60UC50EZ8" localSheetId="10" hidden="1">#REF!</definedName>
    <definedName name="BEx1S5VFNKIXHTTCWSV60UC50EZ8" localSheetId="9" hidden="1">#REF!</definedName>
    <definedName name="BEx1S5VFNKIXHTTCWSV60UC50EZ8" localSheetId="8" hidden="1">#REF!</definedName>
    <definedName name="BEx1S5VFNKIXHTTCWSV60UC50EZ8" localSheetId="7" hidden="1">#REF!</definedName>
    <definedName name="BEx1S5VFNKIXHTTCWSV60UC50EZ8" localSheetId="6" hidden="1">#REF!</definedName>
    <definedName name="BEx1S5VFNKIXHTTCWSV60UC50EZ8" localSheetId="5" hidden="1">#REF!</definedName>
    <definedName name="BEx1S5VFNKIXHTTCWSV60UC50EZ8" localSheetId="3" hidden="1">#REF!</definedName>
    <definedName name="BEx1S5VFNKIXHTTCWSV60UC50EZ8" hidden="1">#REF!</definedName>
    <definedName name="BEx1SK3U02H0RGKEYXW7ZMCEOF3V" localSheetId="15" hidden="1">#REF!</definedName>
    <definedName name="BEx1SK3U02H0RGKEYXW7ZMCEOF3V" localSheetId="14" hidden="1">#REF!</definedName>
    <definedName name="BEx1SK3U02H0RGKEYXW7ZMCEOF3V" localSheetId="13" hidden="1">#REF!</definedName>
    <definedName name="BEx1SK3U02H0RGKEYXW7ZMCEOF3V" localSheetId="12" hidden="1">#REF!</definedName>
    <definedName name="BEx1SK3U02H0RGKEYXW7ZMCEOF3V" localSheetId="11" hidden="1">#REF!</definedName>
    <definedName name="BEx1SK3U02H0RGKEYXW7ZMCEOF3V" localSheetId="10" hidden="1">#REF!</definedName>
    <definedName name="BEx1SK3U02H0RGKEYXW7ZMCEOF3V" localSheetId="9" hidden="1">#REF!</definedName>
    <definedName name="BEx1SK3U02H0RGKEYXW7ZMCEOF3V" localSheetId="8" hidden="1">#REF!</definedName>
    <definedName name="BEx1SK3U02H0RGKEYXW7ZMCEOF3V" localSheetId="7" hidden="1">#REF!</definedName>
    <definedName name="BEx1SK3U02H0RGKEYXW7ZMCEOF3V" localSheetId="6" hidden="1">#REF!</definedName>
    <definedName name="BEx1SK3U02H0RGKEYXW7ZMCEOF3V" localSheetId="5" hidden="1">#REF!</definedName>
    <definedName name="BEx1SK3U02H0RGKEYXW7ZMCEOF3V" localSheetId="3" hidden="1">#REF!</definedName>
    <definedName name="BEx1SK3U02H0RGKEYXW7ZMCEOF3V" hidden="1">#REF!</definedName>
    <definedName name="BEx1SSNEZINBJT29QVS62VS1THT4" localSheetId="15" hidden="1">#REF!</definedName>
    <definedName name="BEx1SSNEZINBJT29QVS62VS1THT4" localSheetId="14" hidden="1">#REF!</definedName>
    <definedName name="BEx1SSNEZINBJT29QVS62VS1THT4" localSheetId="13" hidden="1">#REF!</definedName>
    <definedName name="BEx1SSNEZINBJT29QVS62VS1THT4" localSheetId="12" hidden="1">#REF!</definedName>
    <definedName name="BEx1SSNEZINBJT29QVS62VS1THT4" localSheetId="11" hidden="1">#REF!</definedName>
    <definedName name="BEx1SSNEZINBJT29QVS62VS1THT4" localSheetId="10" hidden="1">#REF!</definedName>
    <definedName name="BEx1SSNEZINBJT29QVS62VS1THT4" localSheetId="9" hidden="1">#REF!</definedName>
    <definedName name="BEx1SSNEZINBJT29QVS62VS1THT4" localSheetId="8" hidden="1">#REF!</definedName>
    <definedName name="BEx1SSNEZINBJT29QVS62VS1THT4" localSheetId="7" hidden="1">#REF!</definedName>
    <definedName name="BEx1SSNEZINBJT29QVS62VS1THT4" localSheetId="6" hidden="1">#REF!</definedName>
    <definedName name="BEx1SSNEZINBJT29QVS62VS1THT4" localSheetId="5" hidden="1">#REF!</definedName>
    <definedName name="BEx1SSNEZINBJT29QVS62VS1THT4" localSheetId="3" hidden="1">#REF!</definedName>
    <definedName name="BEx1SSNEZINBJT29QVS62VS1THT4" hidden="1">#REF!</definedName>
    <definedName name="BEx1SVNCHNANBJIDIQVB8AFK4HAN" localSheetId="15" hidden="1">#REF!</definedName>
    <definedName name="BEx1SVNCHNANBJIDIQVB8AFK4HAN" localSheetId="14" hidden="1">#REF!</definedName>
    <definedName name="BEx1SVNCHNANBJIDIQVB8AFK4HAN" localSheetId="13" hidden="1">#REF!</definedName>
    <definedName name="BEx1SVNCHNANBJIDIQVB8AFK4HAN" localSheetId="12" hidden="1">#REF!</definedName>
    <definedName name="BEx1SVNCHNANBJIDIQVB8AFK4HAN" localSheetId="11" hidden="1">#REF!</definedName>
    <definedName name="BEx1SVNCHNANBJIDIQVB8AFK4HAN" localSheetId="10" hidden="1">#REF!</definedName>
    <definedName name="BEx1SVNCHNANBJIDIQVB8AFK4HAN" localSheetId="9" hidden="1">#REF!</definedName>
    <definedName name="BEx1SVNCHNANBJIDIQVB8AFK4HAN" localSheetId="8" hidden="1">#REF!</definedName>
    <definedName name="BEx1SVNCHNANBJIDIQVB8AFK4HAN" localSheetId="7" hidden="1">#REF!</definedName>
    <definedName name="BEx1SVNCHNANBJIDIQVB8AFK4HAN" localSheetId="6" hidden="1">#REF!</definedName>
    <definedName name="BEx1SVNCHNANBJIDIQVB8AFK4HAN" localSheetId="5" hidden="1">#REF!</definedName>
    <definedName name="BEx1SVNCHNANBJIDIQVB8AFK4HAN" localSheetId="3" hidden="1">#REF!</definedName>
    <definedName name="BEx1SVNCHNANBJIDIQVB8AFK4HAN" hidden="1">#REF!</definedName>
    <definedName name="BEx1SY74DYVEPAQ9TGGGXKJA025O" localSheetId="15" hidden="1">#REF!</definedName>
    <definedName name="BEx1SY74DYVEPAQ9TGGGXKJA025O" localSheetId="14" hidden="1">#REF!</definedName>
    <definedName name="BEx1SY74DYVEPAQ9TGGGXKJA025O" localSheetId="13" hidden="1">#REF!</definedName>
    <definedName name="BEx1SY74DYVEPAQ9TGGGXKJA025O" localSheetId="12" hidden="1">#REF!</definedName>
    <definedName name="BEx1SY74DYVEPAQ9TGGGXKJA025O" localSheetId="11" hidden="1">#REF!</definedName>
    <definedName name="BEx1SY74DYVEPAQ9TGGGXKJA025O" localSheetId="10" hidden="1">#REF!</definedName>
    <definedName name="BEx1SY74DYVEPAQ9TGGGXKJA025O" localSheetId="9" hidden="1">#REF!</definedName>
    <definedName name="BEx1SY74DYVEPAQ9TGGGXKJA025O" localSheetId="8" hidden="1">#REF!</definedName>
    <definedName name="BEx1SY74DYVEPAQ9TGGGXKJA025O" localSheetId="7" hidden="1">#REF!</definedName>
    <definedName name="BEx1SY74DYVEPAQ9TGGGXKJA025O" localSheetId="6" hidden="1">#REF!</definedName>
    <definedName name="BEx1SY74DYVEPAQ9TGGGXKJA025O" localSheetId="5" hidden="1">#REF!</definedName>
    <definedName name="BEx1SY74DYVEPAQ9TGGGXKJA025O" localSheetId="3" hidden="1">#REF!</definedName>
    <definedName name="BEx1SY74DYVEPAQ9TGGGXKJA025O" hidden="1">#REF!</definedName>
    <definedName name="BEx1TJ0WLS9O7KNSGIPWTYHDYI1D" localSheetId="15" hidden="1">#REF!</definedName>
    <definedName name="BEx1TJ0WLS9O7KNSGIPWTYHDYI1D" localSheetId="14" hidden="1">#REF!</definedName>
    <definedName name="BEx1TJ0WLS9O7KNSGIPWTYHDYI1D" localSheetId="13" hidden="1">#REF!</definedName>
    <definedName name="BEx1TJ0WLS9O7KNSGIPWTYHDYI1D" localSheetId="12" hidden="1">#REF!</definedName>
    <definedName name="BEx1TJ0WLS9O7KNSGIPWTYHDYI1D" localSheetId="11" hidden="1">#REF!</definedName>
    <definedName name="BEx1TJ0WLS9O7KNSGIPWTYHDYI1D" localSheetId="10" hidden="1">#REF!</definedName>
    <definedName name="BEx1TJ0WLS9O7KNSGIPWTYHDYI1D" localSheetId="9" hidden="1">#REF!</definedName>
    <definedName name="BEx1TJ0WLS9O7KNSGIPWTYHDYI1D" localSheetId="8" hidden="1">#REF!</definedName>
    <definedName name="BEx1TJ0WLS9O7KNSGIPWTYHDYI1D" localSheetId="7" hidden="1">#REF!</definedName>
    <definedName name="BEx1TJ0WLS9O7KNSGIPWTYHDYI1D" localSheetId="6" hidden="1">#REF!</definedName>
    <definedName name="BEx1TJ0WLS9O7KNSGIPWTYHDYI1D" localSheetId="5" hidden="1">#REF!</definedName>
    <definedName name="BEx1TJ0WLS9O7KNSGIPWTYHDYI1D" localSheetId="3" hidden="1">#REF!</definedName>
    <definedName name="BEx1TJ0WLS9O7KNSGIPWTYHDYI1D" hidden="1">#REF!</definedName>
    <definedName name="BEx1TUPQAYGAI13ZC7FU1FJXFAPM" localSheetId="15" hidden="1">#REF!</definedName>
    <definedName name="BEx1TUPQAYGAI13ZC7FU1FJXFAPM" localSheetId="14" hidden="1">#REF!</definedName>
    <definedName name="BEx1TUPQAYGAI13ZC7FU1FJXFAPM" localSheetId="13" hidden="1">#REF!</definedName>
    <definedName name="BEx1TUPQAYGAI13ZC7FU1FJXFAPM" localSheetId="12" hidden="1">#REF!</definedName>
    <definedName name="BEx1TUPQAYGAI13ZC7FU1FJXFAPM" localSheetId="11" hidden="1">#REF!</definedName>
    <definedName name="BEx1TUPQAYGAI13ZC7FU1FJXFAPM" localSheetId="10" hidden="1">#REF!</definedName>
    <definedName name="BEx1TUPQAYGAI13ZC7FU1FJXFAPM" localSheetId="9" hidden="1">#REF!</definedName>
    <definedName name="BEx1TUPQAYGAI13ZC7FU1FJXFAPM" localSheetId="8" hidden="1">#REF!</definedName>
    <definedName name="BEx1TUPQAYGAI13ZC7FU1FJXFAPM" localSheetId="7" hidden="1">#REF!</definedName>
    <definedName name="BEx1TUPQAYGAI13ZC7FU1FJXFAPM" localSheetId="6" hidden="1">#REF!</definedName>
    <definedName name="BEx1TUPQAYGAI13ZC7FU1FJXFAPM" localSheetId="5" hidden="1">#REF!</definedName>
    <definedName name="BEx1TUPQAYGAI13ZC7FU1FJXFAPM" localSheetId="3" hidden="1">#REF!</definedName>
    <definedName name="BEx1TUPQAYGAI13ZC7FU1FJXFAPM" hidden="1">#REF!</definedName>
    <definedName name="BEx1TY0F9W7EOF31FZXITWEYBSRT" localSheetId="15" hidden="1">#REF!</definedName>
    <definedName name="BEx1TY0F9W7EOF31FZXITWEYBSRT" localSheetId="14" hidden="1">#REF!</definedName>
    <definedName name="BEx1TY0F9W7EOF31FZXITWEYBSRT" localSheetId="13" hidden="1">#REF!</definedName>
    <definedName name="BEx1TY0F9W7EOF31FZXITWEYBSRT" localSheetId="12" hidden="1">#REF!</definedName>
    <definedName name="BEx1TY0F9W7EOF31FZXITWEYBSRT" localSheetId="11" hidden="1">#REF!</definedName>
    <definedName name="BEx1TY0F9W7EOF31FZXITWEYBSRT" localSheetId="10" hidden="1">#REF!</definedName>
    <definedName name="BEx1TY0F9W7EOF31FZXITWEYBSRT" localSheetId="9" hidden="1">#REF!</definedName>
    <definedName name="BEx1TY0F9W7EOF31FZXITWEYBSRT" localSheetId="8" hidden="1">#REF!</definedName>
    <definedName name="BEx1TY0F9W7EOF31FZXITWEYBSRT" localSheetId="7" hidden="1">#REF!</definedName>
    <definedName name="BEx1TY0F9W7EOF31FZXITWEYBSRT" localSheetId="6" hidden="1">#REF!</definedName>
    <definedName name="BEx1TY0F9W7EOF31FZXITWEYBSRT" localSheetId="5" hidden="1">#REF!</definedName>
    <definedName name="BEx1TY0F9W7EOF31FZXITWEYBSRT" localSheetId="3" hidden="1">#REF!</definedName>
    <definedName name="BEx1TY0F9W7EOF31FZXITWEYBSRT" hidden="1">#REF!</definedName>
    <definedName name="BEx1U7WFO8OZKB1EBF4H386JW91L" localSheetId="15" hidden="1">#REF!</definedName>
    <definedName name="BEx1U7WFO8OZKB1EBF4H386JW91L" localSheetId="14" hidden="1">#REF!</definedName>
    <definedName name="BEx1U7WFO8OZKB1EBF4H386JW91L" localSheetId="13" hidden="1">#REF!</definedName>
    <definedName name="BEx1U7WFO8OZKB1EBF4H386JW91L" localSheetId="12" hidden="1">#REF!</definedName>
    <definedName name="BEx1U7WFO8OZKB1EBF4H386JW91L" localSheetId="11" hidden="1">#REF!</definedName>
    <definedName name="BEx1U7WFO8OZKB1EBF4H386JW91L" localSheetId="10" hidden="1">#REF!</definedName>
    <definedName name="BEx1U7WFO8OZKB1EBF4H386JW91L" localSheetId="9" hidden="1">#REF!</definedName>
    <definedName name="BEx1U7WFO8OZKB1EBF4H386JW91L" localSheetId="8" hidden="1">#REF!</definedName>
    <definedName name="BEx1U7WFO8OZKB1EBF4H386JW91L" localSheetId="7" hidden="1">#REF!</definedName>
    <definedName name="BEx1U7WFO8OZKB1EBF4H386JW91L" localSheetId="6" hidden="1">#REF!</definedName>
    <definedName name="BEx1U7WFO8OZKB1EBF4H386JW91L" localSheetId="5" hidden="1">#REF!</definedName>
    <definedName name="BEx1U7WFO8OZKB1EBF4H386JW91L" localSheetId="3" hidden="1">#REF!</definedName>
    <definedName name="BEx1U7WFO8OZKB1EBF4H386JW91L" hidden="1">#REF!</definedName>
    <definedName name="BEx1U87938YR9N6HYI24KVBKLOS3" localSheetId="15" hidden="1">#REF!</definedName>
    <definedName name="BEx1U87938YR9N6HYI24KVBKLOS3" localSheetId="14" hidden="1">#REF!</definedName>
    <definedName name="BEx1U87938YR9N6HYI24KVBKLOS3" localSheetId="13" hidden="1">#REF!</definedName>
    <definedName name="BEx1U87938YR9N6HYI24KVBKLOS3" localSheetId="12" hidden="1">#REF!</definedName>
    <definedName name="BEx1U87938YR9N6HYI24KVBKLOS3" localSheetId="11" hidden="1">#REF!</definedName>
    <definedName name="BEx1U87938YR9N6HYI24KVBKLOS3" localSheetId="10" hidden="1">#REF!</definedName>
    <definedName name="BEx1U87938YR9N6HYI24KVBKLOS3" localSheetId="9" hidden="1">#REF!</definedName>
    <definedName name="BEx1U87938YR9N6HYI24KVBKLOS3" localSheetId="8" hidden="1">#REF!</definedName>
    <definedName name="BEx1U87938YR9N6HYI24KVBKLOS3" localSheetId="7" hidden="1">#REF!</definedName>
    <definedName name="BEx1U87938YR9N6HYI24KVBKLOS3" localSheetId="6" hidden="1">#REF!</definedName>
    <definedName name="BEx1U87938YR9N6HYI24KVBKLOS3" localSheetId="5" hidden="1">#REF!</definedName>
    <definedName name="BEx1U87938YR9N6HYI24KVBKLOS3" localSheetId="3" hidden="1">#REF!</definedName>
    <definedName name="BEx1U87938YR9N6HYI24KVBKLOS3" hidden="1">#REF!</definedName>
    <definedName name="BEx1U9P6VQWSVRICLZR9DYRMN61U" localSheetId="15" hidden="1">#REF!</definedName>
    <definedName name="BEx1U9P6VQWSVRICLZR9DYRMN61U" localSheetId="14" hidden="1">#REF!</definedName>
    <definedName name="BEx1U9P6VQWSVRICLZR9DYRMN61U" localSheetId="13" hidden="1">#REF!</definedName>
    <definedName name="BEx1U9P6VQWSVRICLZR9DYRMN61U" localSheetId="12" hidden="1">#REF!</definedName>
    <definedName name="BEx1U9P6VQWSVRICLZR9DYRMN61U" localSheetId="11" hidden="1">#REF!</definedName>
    <definedName name="BEx1U9P6VQWSVRICLZR9DYRMN61U" localSheetId="10" hidden="1">#REF!</definedName>
    <definedName name="BEx1U9P6VQWSVRICLZR9DYRMN61U" localSheetId="9" hidden="1">#REF!</definedName>
    <definedName name="BEx1U9P6VQWSVRICLZR9DYRMN61U" localSheetId="8" hidden="1">#REF!</definedName>
    <definedName name="BEx1U9P6VQWSVRICLZR9DYRMN61U" localSheetId="7" hidden="1">#REF!</definedName>
    <definedName name="BEx1U9P6VQWSVRICLZR9DYRMN61U" localSheetId="6" hidden="1">#REF!</definedName>
    <definedName name="BEx1U9P6VQWSVRICLZR9DYRMN61U" localSheetId="5" hidden="1">#REF!</definedName>
    <definedName name="BEx1U9P6VQWSVRICLZR9DYRMN61U" localSheetId="3" hidden="1">#REF!</definedName>
    <definedName name="BEx1U9P6VQWSVRICLZR9DYRMN61U" hidden="1">#REF!</definedName>
    <definedName name="BEx1UESH4KDWHYESQU2IE55RS3LI" localSheetId="15" hidden="1">#REF!</definedName>
    <definedName name="BEx1UESH4KDWHYESQU2IE55RS3LI" localSheetId="14" hidden="1">#REF!</definedName>
    <definedName name="BEx1UESH4KDWHYESQU2IE55RS3LI" localSheetId="13" hidden="1">#REF!</definedName>
    <definedName name="BEx1UESH4KDWHYESQU2IE55RS3LI" localSheetId="12" hidden="1">#REF!</definedName>
    <definedName name="BEx1UESH4KDWHYESQU2IE55RS3LI" localSheetId="11" hidden="1">#REF!</definedName>
    <definedName name="BEx1UESH4KDWHYESQU2IE55RS3LI" localSheetId="10" hidden="1">#REF!</definedName>
    <definedName name="BEx1UESH4KDWHYESQU2IE55RS3LI" localSheetId="9" hidden="1">#REF!</definedName>
    <definedName name="BEx1UESH4KDWHYESQU2IE55RS3LI" localSheetId="8" hidden="1">#REF!</definedName>
    <definedName name="BEx1UESH4KDWHYESQU2IE55RS3LI" localSheetId="7" hidden="1">#REF!</definedName>
    <definedName name="BEx1UESH4KDWHYESQU2IE55RS3LI" localSheetId="6" hidden="1">#REF!</definedName>
    <definedName name="BEx1UESH4KDWHYESQU2IE55RS3LI" localSheetId="5" hidden="1">#REF!</definedName>
    <definedName name="BEx1UESH4KDWHYESQU2IE55RS3LI" localSheetId="3" hidden="1">#REF!</definedName>
    <definedName name="BEx1UESH4KDWHYESQU2IE55RS3LI" hidden="1">#REF!</definedName>
    <definedName name="BEx1UI8N9KTCPSOJ7RDW0T8UEBNP" localSheetId="15" hidden="1">#REF!</definedName>
    <definedName name="BEx1UI8N9KTCPSOJ7RDW0T8UEBNP" localSheetId="14" hidden="1">#REF!</definedName>
    <definedName name="BEx1UI8N9KTCPSOJ7RDW0T8UEBNP" localSheetId="13" hidden="1">#REF!</definedName>
    <definedName name="BEx1UI8N9KTCPSOJ7RDW0T8UEBNP" localSheetId="12" hidden="1">#REF!</definedName>
    <definedName name="BEx1UI8N9KTCPSOJ7RDW0T8UEBNP" localSheetId="11" hidden="1">#REF!</definedName>
    <definedName name="BEx1UI8N9KTCPSOJ7RDW0T8UEBNP" localSheetId="10" hidden="1">#REF!</definedName>
    <definedName name="BEx1UI8N9KTCPSOJ7RDW0T8UEBNP" localSheetId="9" hidden="1">#REF!</definedName>
    <definedName name="BEx1UI8N9KTCPSOJ7RDW0T8UEBNP" localSheetId="8" hidden="1">#REF!</definedName>
    <definedName name="BEx1UI8N9KTCPSOJ7RDW0T8UEBNP" localSheetId="7" hidden="1">#REF!</definedName>
    <definedName name="BEx1UI8N9KTCPSOJ7RDW0T8UEBNP" localSheetId="6" hidden="1">#REF!</definedName>
    <definedName name="BEx1UI8N9KTCPSOJ7RDW0T8UEBNP" localSheetId="5" hidden="1">#REF!</definedName>
    <definedName name="BEx1UI8N9KTCPSOJ7RDW0T8UEBNP" localSheetId="3" hidden="1">#REF!</definedName>
    <definedName name="BEx1UI8N9KTCPSOJ7RDW0T8UEBNP" hidden="1">#REF!</definedName>
    <definedName name="BEx1UML0HHJFHA5TBOYQ24I3RV1W" localSheetId="15" hidden="1">#REF!</definedName>
    <definedName name="BEx1UML0HHJFHA5TBOYQ24I3RV1W" localSheetId="14" hidden="1">#REF!</definedName>
    <definedName name="BEx1UML0HHJFHA5TBOYQ24I3RV1W" localSheetId="13" hidden="1">#REF!</definedName>
    <definedName name="BEx1UML0HHJFHA5TBOYQ24I3RV1W" localSheetId="12" hidden="1">#REF!</definedName>
    <definedName name="BEx1UML0HHJFHA5TBOYQ24I3RV1W" localSheetId="11" hidden="1">#REF!</definedName>
    <definedName name="BEx1UML0HHJFHA5TBOYQ24I3RV1W" localSheetId="10" hidden="1">#REF!</definedName>
    <definedName name="BEx1UML0HHJFHA5TBOYQ24I3RV1W" localSheetId="9" hidden="1">#REF!</definedName>
    <definedName name="BEx1UML0HHJFHA5TBOYQ24I3RV1W" localSheetId="8" hidden="1">#REF!</definedName>
    <definedName name="BEx1UML0HHJFHA5TBOYQ24I3RV1W" localSheetId="7" hidden="1">#REF!</definedName>
    <definedName name="BEx1UML0HHJFHA5TBOYQ24I3RV1W" localSheetId="6" hidden="1">#REF!</definedName>
    <definedName name="BEx1UML0HHJFHA5TBOYQ24I3RV1W" localSheetId="5" hidden="1">#REF!</definedName>
    <definedName name="BEx1UML0HHJFHA5TBOYQ24I3RV1W" localSheetId="3" hidden="1">#REF!</definedName>
    <definedName name="BEx1UML0HHJFHA5TBOYQ24I3RV1W" hidden="1">#REF!</definedName>
    <definedName name="BEx1UO8ENOJNYCNX5Z95TBIJ3MKP" localSheetId="15" hidden="1">#REF!</definedName>
    <definedName name="BEx1UO8ENOJNYCNX5Z95TBIJ3MKP" localSheetId="14" hidden="1">#REF!</definedName>
    <definedName name="BEx1UO8ENOJNYCNX5Z95TBIJ3MKP" localSheetId="13" hidden="1">#REF!</definedName>
    <definedName name="BEx1UO8ENOJNYCNX5Z95TBIJ3MKP" localSheetId="12" hidden="1">#REF!</definedName>
    <definedName name="BEx1UO8ENOJNYCNX5Z95TBIJ3MKP" localSheetId="11" hidden="1">#REF!</definedName>
    <definedName name="BEx1UO8ENOJNYCNX5Z95TBIJ3MKP" localSheetId="10" hidden="1">#REF!</definedName>
    <definedName name="BEx1UO8ENOJNYCNX5Z95TBIJ3MKP" localSheetId="9" hidden="1">#REF!</definedName>
    <definedName name="BEx1UO8ENOJNYCNX5Z95TBIJ3MKP" localSheetId="8" hidden="1">#REF!</definedName>
    <definedName name="BEx1UO8ENOJNYCNX5Z95TBIJ3MKP" localSheetId="7" hidden="1">#REF!</definedName>
    <definedName name="BEx1UO8ENOJNYCNX5Z95TBIJ3MKP" localSheetId="6" hidden="1">#REF!</definedName>
    <definedName name="BEx1UO8ENOJNYCNX5Z95TBIJ3MKP" localSheetId="5" hidden="1">#REF!</definedName>
    <definedName name="BEx1UO8ENOJNYCNX5Z95TBIJ3MKP" localSheetId="3" hidden="1">#REF!</definedName>
    <definedName name="BEx1UO8ENOJNYCNX5Z95TBIJ3MKP" hidden="1">#REF!</definedName>
    <definedName name="BEx1UUDIQPZ23XQ79GUL0RAWRSCK" localSheetId="15" hidden="1">#REF!</definedName>
    <definedName name="BEx1UUDIQPZ23XQ79GUL0RAWRSCK" localSheetId="14" hidden="1">#REF!</definedName>
    <definedName name="BEx1UUDIQPZ23XQ79GUL0RAWRSCK" localSheetId="13" hidden="1">#REF!</definedName>
    <definedName name="BEx1UUDIQPZ23XQ79GUL0RAWRSCK" localSheetId="12" hidden="1">#REF!</definedName>
    <definedName name="BEx1UUDIQPZ23XQ79GUL0RAWRSCK" localSheetId="11" hidden="1">#REF!</definedName>
    <definedName name="BEx1UUDIQPZ23XQ79GUL0RAWRSCK" localSheetId="10" hidden="1">#REF!</definedName>
    <definedName name="BEx1UUDIQPZ23XQ79GUL0RAWRSCK" localSheetId="9" hidden="1">#REF!</definedName>
    <definedName name="BEx1UUDIQPZ23XQ79GUL0RAWRSCK" localSheetId="8" hidden="1">#REF!</definedName>
    <definedName name="BEx1UUDIQPZ23XQ79GUL0RAWRSCK" localSheetId="7" hidden="1">#REF!</definedName>
    <definedName name="BEx1UUDIQPZ23XQ79GUL0RAWRSCK" localSheetId="6" hidden="1">#REF!</definedName>
    <definedName name="BEx1UUDIQPZ23XQ79GUL0RAWRSCK" localSheetId="5" hidden="1">#REF!</definedName>
    <definedName name="BEx1UUDIQPZ23XQ79GUL0RAWRSCK" localSheetId="3" hidden="1">#REF!</definedName>
    <definedName name="BEx1UUDIQPZ23XQ79GUL0RAWRSCK" hidden="1">#REF!</definedName>
    <definedName name="BEx1V67SEV778NVW68J8W5SND1J7" localSheetId="15" hidden="1">#REF!</definedName>
    <definedName name="BEx1V67SEV778NVW68J8W5SND1J7" localSheetId="14" hidden="1">#REF!</definedName>
    <definedName name="BEx1V67SEV778NVW68J8W5SND1J7" localSheetId="13" hidden="1">#REF!</definedName>
    <definedName name="BEx1V67SEV778NVW68J8W5SND1J7" localSheetId="12" hidden="1">#REF!</definedName>
    <definedName name="BEx1V67SEV778NVW68J8W5SND1J7" localSheetId="11" hidden="1">#REF!</definedName>
    <definedName name="BEx1V67SEV778NVW68J8W5SND1J7" localSheetId="10" hidden="1">#REF!</definedName>
    <definedName name="BEx1V67SEV778NVW68J8W5SND1J7" localSheetId="9" hidden="1">#REF!</definedName>
    <definedName name="BEx1V67SEV778NVW68J8W5SND1J7" localSheetId="8" hidden="1">#REF!</definedName>
    <definedName name="BEx1V67SEV778NVW68J8W5SND1J7" localSheetId="7" hidden="1">#REF!</definedName>
    <definedName name="BEx1V67SEV778NVW68J8W5SND1J7" localSheetId="6" hidden="1">#REF!</definedName>
    <definedName name="BEx1V67SEV778NVW68J8W5SND1J7" localSheetId="5" hidden="1">#REF!</definedName>
    <definedName name="BEx1V67SEV778NVW68J8W5SND1J7" localSheetId="3" hidden="1">#REF!</definedName>
    <definedName name="BEx1V67SEV778NVW68J8W5SND1J7" hidden="1">#REF!</definedName>
    <definedName name="BEx1VIY9SQLRESD11CC4PHYT0XSG" localSheetId="15" hidden="1">#REF!</definedName>
    <definedName name="BEx1VIY9SQLRESD11CC4PHYT0XSG" localSheetId="14" hidden="1">#REF!</definedName>
    <definedName name="BEx1VIY9SQLRESD11CC4PHYT0XSG" localSheetId="13" hidden="1">#REF!</definedName>
    <definedName name="BEx1VIY9SQLRESD11CC4PHYT0XSG" localSheetId="12" hidden="1">#REF!</definedName>
    <definedName name="BEx1VIY9SQLRESD11CC4PHYT0XSG" localSheetId="11" hidden="1">#REF!</definedName>
    <definedName name="BEx1VIY9SQLRESD11CC4PHYT0XSG" localSheetId="10" hidden="1">#REF!</definedName>
    <definedName name="BEx1VIY9SQLRESD11CC4PHYT0XSG" localSheetId="9" hidden="1">#REF!</definedName>
    <definedName name="BEx1VIY9SQLRESD11CC4PHYT0XSG" localSheetId="8" hidden="1">#REF!</definedName>
    <definedName name="BEx1VIY9SQLRESD11CC4PHYT0XSG" localSheetId="7" hidden="1">#REF!</definedName>
    <definedName name="BEx1VIY9SQLRESD11CC4PHYT0XSG" localSheetId="6" hidden="1">#REF!</definedName>
    <definedName name="BEx1VIY9SQLRESD11CC4PHYT0XSG" localSheetId="5" hidden="1">#REF!</definedName>
    <definedName name="BEx1VIY9SQLRESD11CC4PHYT0XSG" localSheetId="3" hidden="1">#REF!</definedName>
    <definedName name="BEx1VIY9SQLRESD11CC4PHYT0XSG" hidden="1">#REF!</definedName>
    <definedName name="BEx1W3170EJU6QEJR4F8E2ULUU2U" localSheetId="15" hidden="1">#REF!</definedName>
    <definedName name="BEx1W3170EJU6QEJR4F8E2ULUU2U" localSheetId="14" hidden="1">#REF!</definedName>
    <definedName name="BEx1W3170EJU6QEJR4F8E2ULUU2U" localSheetId="13" hidden="1">#REF!</definedName>
    <definedName name="BEx1W3170EJU6QEJR4F8E2ULUU2U" localSheetId="12" hidden="1">#REF!</definedName>
    <definedName name="BEx1W3170EJU6QEJR4F8E2ULUU2U" localSheetId="11" hidden="1">#REF!</definedName>
    <definedName name="BEx1W3170EJU6QEJR4F8E2ULUU2U" localSheetId="10" hidden="1">#REF!</definedName>
    <definedName name="BEx1W3170EJU6QEJR4F8E2ULUU2U" localSheetId="9" hidden="1">#REF!</definedName>
    <definedName name="BEx1W3170EJU6QEJR4F8E2ULUU2U" localSheetId="8" hidden="1">#REF!</definedName>
    <definedName name="BEx1W3170EJU6QEJR4F8E2ULUU2U" localSheetId="7" hidden="1">#REF!</definedName>
    <definedName name="BEx1W3170EJU6QEJR4F8E2ULUU2U" localSheetId="6" hidden="1">#REF!</definedName>
    <definedName name="BEx1W3170EJU6QEJR4F8E2ULUU2U" localSheetId="5" hidden="1">#REF!</definedName>
    <definedName name="BEx1W3170EJU6QEJR4F8E2ULUU2U" localSheetId="3" hidden="1">#REF!</definedName>
    <definedName name="BEx1W3170EJU6QEJR4F8E2ULUU2U" hidden="1">#REF!</definedName>
    <definedName name="BEx1WC67EH10SC38QWX3WEA5KH3A" localSheetId="15" hidden="1">#REF!</definedName>
    <definedName name="BEx1WC67EH10SC38QWX3WEA5KH3A" localSheetId="14" hidden="1">#REF!</definedName>
    <definedName name="BEx1WC67EH10SC38QWX3WEA5KH3A" localSheetId="13" hidden="1">#REF!</definedName>
    <definedName name="BEx1WC67EH10SC38QWX3WEA5KH3A" localSheetId="12" hidden="1">#REF!</definedName>
    <definedName name="BEx1WC67EH10SC38QWX3WEA5KH3A" localSheetId="11" hidden="1">#REF!</definedName>
    <definedName name="BEx1WC67EH10SC38QWX3WEA5KH3A" localSheetId="10" hidden="1">#REF!</definedName>
    <definedName name="BEx1WC67EH10SC38QWX3WEA5KH3A" localSheetId="9" hidden="1">#REF!</definedName>
    <definedName name="BEx1WC67EH10SC38QWX3WEA5KH3A" localSheetId="8" hidden="1">#REF!</definedName>
    <definedName name="BEx1WC67EH10SC38QWX3WEA5KH3A" localSheetId="7" hidden="1">#REF!</definedName>
    <definedName name="BEx1WC67EH10SC38QWX3WEA5KH3A" localSheetId="6" hidden="1">#REF!</definedName>
    <definedName name="BEx1WC67EH10SC38QWX3WEA5KH3A" localSheetId="5" hidden="1">#REF!</definedName>
    <definedName name="BEx1WC67EH10SC38QWX3WEA5KH3A" localSheetId="3" hidden="1">#REF!</definedName>
    <definedName name="BEx1WC67EH10SC38QWX3WEA5KH3A" hidden="1">#REF!</definedName>
    <definedName name="BEx1WDTMC6W73PJPTY0JYLKOA883" localSheetId="15" hidden="1">#REF!</definedName>
    <definedName name="BEx1WDTMC6W73PJPTY0JYLKOA883" localSheetId="14" hidden="1">#REF!</definedName>
    <definedName name="BEx1WDTMC6W73PJPTY0JYLKOA883" localSheetId="13" hidden="1">#REF!</definedName>
    <definedName name="BEx1WDTMC6W73PJPTY0JYLKOA883" localSheetId="12" hidden="1">#REF!</definedName>
    <definedName name="BEx1WDTMC6W73PJPTY0JYLKOA883" localSheetId="11" hidden="1">#REF!</definedName>
    <definedName name="BEx1WDTMC6W73PJPTY0JYLKOA883" localSheetId="10" hidden="1">#REF!</definedName>
    <definedName name="BEx1WDTMC6W73PJPTY0JYLKOA883" localSheetId="9" hidden="1">#REF!</definedName>
    <definedName name="BEx1WDTMC6W73PJPTY0JYLKOA883" localSheetId="8" hidden="1">#REF!</definedName>
    <definedName name="BEx1WDTMC6W73PJPTY0JYLKOA883" localSheetId="7" hidden="1">#REF!</definedName>
    <definedName name="BEx1WDTMC6W73PJPTY0JYLKOA883" localSheetId="6" hidden="1">#REF!</definedName>
    <definedName name="BEx1WDTMC6W73PJPTY0JYLKOA883" localSheetId="5" hidden="1">#REF!</definedName>
    <definedName name="BEx1WDTMC6W73PJPTY0JYLKOA883" localSheetId="3" hidden="1">#REF!</definedName>
    <definedName name="BEx1WDTMC6W73PJPTY0JYLKOA883" hidden="1">#REF!</definedName>
    <definedName name="BEx1WGYTKZZIPM1577W5FEYKFH3V" localSheetId="15" hidden="1">#REF!</definedName>
    <definedName name="BEx1WGYTKZZIPM1577W5FEYKFH3V" localSheetId="14" hidden="1">#REF!</definedName>
    <definedName name="BEx1WGYTKZZIPM1577W5FEYKFH3V" localSheetId="13" hidden="1">#REF!</definedName>
    <definedName name="BEx1WGYTKZZIPM1577W5FEYKFH3V" localSheetId="12" hidden="1">#REF!</definedName>
    <definedName name="BEx1WGYTKZZIPM1577W5FEYKFH3V" localSheetId="11" hidden="1">#REF!</definedName>
    <definedName name="BEx1WGYTKZZIPM1577W5FEYKFH3V" localSheetId="10" hidden="1">#REF!</definedName>
    <definedName name="BEx1WGYTKZZIPM1577W5FEYKFH3V" localSheetId="9" hidden="1">#REF!</definedName>
    <definedName name="BEx1WGYTKZZIPM1577W5FEYKFH3V" localSheetId="8" hidden="1">#REF!</definedName>
    <definedName name="BEx1WGYTKZZIPM1577W5FEYKFH3V" localSheetId="7" hidden="1">#REF!</definedName>
    <definedName name="BEx1WGYTKZZIPM1577W5FEYKFH3V" localSheetId="6" hidden="1">#REF!</definedName>
    <definedName name="BEx1WGYTKZZIPM1577W5FEYKFH3V" localSheetId="5" hidden="1">#REF!</definedName>
    <definedName name="BEx1WGYTKZZIPM1577W5FEYKFH3V" localSheetId="3" hidden="1">#REF!</definedName>
    <definedName name="BEx1WGYTKZZIPM1577W5FEYKFH3V" hidden="1">#REF!</definedName>
    <definedName name="BEx1WHPURIV3D3PTJJ359H1OP7ZV" localSheetId="15" hidden="1">#REF!</definedName>
    <definedName name="BEx1WHPURIV3D3PTJJ359H1OP7ZV" localSheetId="14" hidden="1">#REF!</definedName>
    <definedName name="BEx1WHPURIV3D3PTJJ359H1OP7ZV" localSheetId="13" hidden="1">#REF!</definedName>
    <definedName name="BEx1WHPURIV3D3PTJJ359H1OP7ZV" localSheetId="12" hidden="1">#REF!</definedName>
    <definedName name="BEx1WHPURIV3D3PTJJ359H1OP7ZV" localSheetId="11" hidden="1">#REF!</definedName>
    <definedName name="BEx1WHPURIV3D3PTJJ359H1OP7ZV" localSheetId="10" hidden="1">#REF!</definedName>
    <definedName name="BEx1WHPURIV3D3PTJJ359H1OP7ZV" localSheetId="9" hidden="1">#REF!</definedName>
    <definedName name="BEx1WHPURIV3D3PTJJ359H1OP7ZV" localSheetId="8" hidden="1">#REF!</definedName>
    <definedName name="BEx1WHPURIV3D3PTJJ359H1OP7ZV" localSheetId="7" hidden="1">#REF!</definedName>
    <definedName name="BEx1WHPURIV3D3PTJJ359H1OP7ZV" localSheetId="6" hidden="1">#REF!</definedName>
    <definedName name="BEx1WHPURIV3D3PTJJ359H1OP7ZV" localSheetId="5" hidden="1">#REF!</definedName>
    <definedName name="BEx1WHPURIV3D3PTJJ359H1OP7ZV" localSheetId="3" hidden="1">#REF!</definedName>
    <definedName name="BEx1WHPURIV3D3PTJJ359H1OP7ZV" hidden="1">#REF!</definedName>
    <definedName name="BEx1WLBBR45RLDQX9FCLJWUUQX5R" localSheetId="15" hidden="1">#REF!</definedName>
    <definedName name="BEx1WLBBR45RLDQX9FCLJWUUQX5R" localSheetId="14" hidden="1">#REF!</definedName>
    <definedName name="BEx1WLBBR45RLDQX9FCLJWUUQX5R" localSheetId="13" hidden="1">#REF!</definedName>
    <definedName name="BEx1WLBBR45RLDQX9FCLJWUUQX5R" localSheetId="12" hidden="1">#REF!</definedName>
    <definedName name="BEx1WLBBR45RLDQX9FCLJWUUQX5R" localSheetId="11" hidden="1">#REF!</definedName>
    <definedName name="BEx1WLBBR45RLDQX9FCLJWUUQX5R" localSheetId="10" hidden="1">#REF!</definedName>
    <definedName name="BEx1WLBBR45RLDQX9FCLJWUUQX5R" localSheetId="9" hidden="1">#REF!</definedName>
    <definedName name="BEx1WLBBR45RLDQX9FCLJWUUQX5R" localSheetId="8" hidden="1">#REF!</definedName>
    <definedName name="BEx1WLBBR45RLDQX9FCLJWUUQX5R" localSheetId="7" hidden="1">#REF!</definedName>
    <definedName name="BEx1WLBBR45RLDQX9FCLJWUUQX5R" localSheetId="6" hidden="1">#REF!</definedName>
    <definedName name="BEx1WLBBR45RLDQX9FCLJWUUQX5R" localSheetId="5" hidden="1">#REF!</definedName>
    <definedName name="BEx1WLBBR45RLDQX9FCLJWUUQX5R" localSheetId="3" hidden="1">#REF!</definedName>
    <definedName name="BEx1WLBBR45RLDQX9FCLJWUUQX5R" hidden="1">#REF!</definedName>
    <definedName name="BEx1WLWY2CR1WRD694JJSWSDFAIR" localSheetId="15" hidden="1">#REF!</definedName>
    <definedName name="BEx1WLWY2CR1WRD694JJSWSDFAIR" localSheetId="14" hidden="1">#REF!</definedName>
    <definedName name="BEx1WLWY2CR1WRD694JJSWSDFAIR" localSheetId="13" hidden="1">#REF!</definedName>
    <definedName name="BEx1WLWY2CR1WRD694JJSWSDFAIR" localSheetId="12" hidden="1">#REF!</definedName>
    <definedName name="BEx1WLWY2CR1WRD694JJSWSDFAIR" localSheetId="11" hidden="1">#REF!</definedName>
    <definedName name="BEx1WLWY2CR1WRD694JJSWSDFAIR" localSheetId="10" hidden="1">#REF!</definedName>
    <definedName name="BEx1WLWY2CR1WRD694JJSWSDFAIR" localSheetId="9" hidden="1">#REF!</definedName>
    <definedName name="BEx1WLWY2CR1WRD694JJSWSDFAIR" localSheetId="8" hidden="1">#REF!</definedName>
    <definedName name="BEx1WLWY2CR1WRD694JJSWSDFAIR" localSheetId="7" hidden="1">#REF!</definedName>
    <definedName name="BEx1WLWY2CR1WRD694JJSWSDFAIR" localSheetId="6" hidden="1">#REF!</definedName>
    <definedName name="BEx1WLWY2CR1WRD694JJSWSDFAIR" localSheetId="5" hidden="1">#REF!</definedName>
    <definedName name="BEx1WLWY2CR1WRD694JJSWSDFAIR" localSheetId="3" hidden="1">#REF!</definedName>
    <definedName name="BEx1WLWY2CR1WRD694JJSWSDFAIR" hidden="1">#REF!</definedName>
    <definedName name="BEx1WMD1LWPWRIK6GGAJRJAHJM8I" localSheetId="15" hidden="1">#REF!</definedName>
    <definedName name="BEx1WMD1LWPWRIK6GGAJRJAHJM8I" localSheetId="14" hidden="1">#REF!</definedName>
    <definedName name="BEx1WMD1LWPWRIK6GGAJRJAHJM8I" localSheetId="13" hidden="1">#REF!</definedName>
    <definedName name="BEx1WMD1LWPWRIK6GGAJRJAHJM8I" localSheetId="12" hidden="1">#REF!</definedName>
    <definedName name="BEx1WMD1LWPWRIK6GGAJRJAHJM8I" localSheetId="11" hidden="1">#REF!</definedName>
    <definedName name="BEx1WMD1LWPWRIK6GGAJRJAHJM8I" localSheetId="10" hidden="1">#REF!</definedName>
    <definedName name="BEx1WMD1LWPWRIK6GGAJRJAHJM8I" localSheetId="9" hidden="1">#REF!</definedName>
    <definedName name="BEx1WMD1LWPWRIK6GGAJRJAHJM8I" localSheetId="8" hidden="1">#REF!</definedName>
    <definedName name="BEx1WMD1LWPWRIK6GGAJRJAHJM8I" localSheetId="7" hidden="1">#REF!</definedName>
    <definedName name="BEx1WMD1LWPWRIK6GGAJRJAHJM8I" localSheetId="6" hidden="1">#REF!</definedName>
    <definedName name="BEx1WMD1LWPWRIK6GGAJRJAHJM8I" localSheetId="5" hidden="1">#REF!</definedName>
    <definedName name="BEx1WMD1LWPWRIK6GGAJRJAHJM8I" localSheetId="3" hidden="1">#REF!</definedName>
    <definedName name="BEx1WMD1LWPWRIK6GGAJRJAHJM8I" hidden="1">#REF!</definedName>
    <definedName name="BEx1WR0D41MR174LBF3P9E3K0J51" localSheetId="15" hidden="1">#REF!</definedName>
    <definedName name="BEx1WR0D41MR174LBF3P9E3K0J51" localSheetId="14" hidden="1">#REF!</definedName>
    <definedName name="BEx1WR0D41MR174LBF3P9E3K0J51" localSheetId="13" hidden="1">#REF!</definedName>
    <definedName name="BEx1WR0D41MR174LBF3P9E3K0J51" localSheetId="12" hidden="1">#REF!</definedName>
    <definedName name="BEx1WR0D41MR174LBF3P9E3K0J51" localSheetId="11" hidden="1">#REF!</definedName>
    <definedName name="BEx1WR0D41MR174LBF3P9E3K0J51" localSheetId="10" hidden="1">#REF!</definedName>
    <definedName name="BEx1WR0D41MR174LBF3P9E3K0J51" localSheetId="9" hidden="1">#REF!</definedName>
    <definedName name="BEx1WR0D41MR174LBF3P9E3K0J51" localSheetId="8" hidden="1">#REF!</definedName>
    <definedName name="BEx1WR0D41MR174LBF3P9E3K0J51" localSheetId="7" hidden="1">#REF!</definedName>
    <definedName name="BEx1WR0D41MR174LBF3P9E3K0J51" localSheetId="6" hidden="1">#REF!</definedName>
    <definedName name="BEx1WR0D41MR174LBF3P9E3K0J51" localSheetId="5" hidden="1">#REF!</definedName>
    <definedName name="BEx1WR0D41MR174LBF3P9E3K0J51" localSheetId="3" hidden="1">#REF!</definedName>
    <definedName name="BEx1WR0D41MR174LBF3P9E3K0J51" hidden="1">#REF!</definedName>
    <definedName name="BEx1WT3VU2F7OSUQZHBIV4KTTFJ4" localSheetId="15" hidden="1">#REF!</definedName>
    <definedName name="BEx1WT3VU2F7OSUQZHBIV4KTTFJ4" localSheetId="14" hidden="1">#REF!</definedName>
    <definedName name="BEx1WT3VU2F7OSUQZHBIV4KTTFJ4" localSheetId="13" hidden="1">#REF!</definedName>
    <definedName name="BEx1WT3VU2F7OSUQZHBIV4KTTFJ4" localSheetId="12" hidden="1">#REF!</definedName>
    <definedName name="BEx1WT3VU2F7OSUQZHBIV4KTTFJ4" localSheetId="11" hidden="1">#REF!</definedName>
    <definedName name="BEx1WT3VU2F7OSUQZHBIV4KTTFJ4" localSheetId="10" hidden="1">#REF!</definedName>
    <definedName name="BEx1WT3VU2F7OSUQZHBIV4KTTFJ4" localSheetId="9" hidden="1">#REF!</definedName>
    <definedName name="BEx1WT3VU2F7OSUQZHBIV4KTTFJ4" localSheetId="8" hidden="1">#REF!</definedName>
    <definedName name="BEx1WT3VU2F7OSUQZHBIV4KTTFJ4" localSheetId="7" hidden="1">#REF!</definedName>
    <definedName name="BEx1WT3VU2F7OSUQZHBIV4KTTFJ4" localSheetId="6" hidden="1">#REF!</definedName>
    <definedName name="BEx1WT3VU2F7OSUQZHBIV4KTTFJ4" localSheetId="5" hidden="1">#REF!</definedName>
    <definedName name="BEx1WT3VU2F7OSUQZHBIV4KTTFJ4" localSheetId="3" hidden="1">#REF!</definedName>
    <definedName name="BEx1WT3VU2F7OSUQZHBIV4KTTFJ4" hidden="1">#REF!</definedName>
    <definedName name="BEx1WUB1FAS5PHU33TJ60SUHR618" localSheetId="15" hidden="1">#REF!</definedName>
    <definedName name="BEx1WUB1FAS5PHU33TJ60SUHR618" localSheetId="14" hidden="1">#REF!</definedName>
    <definedName name="BEx1WUB1FAS5PHU33TJ60SUHR618" localSheetId="13" hidden="1">#REF!</definedName>
    <definedName name="BEx1WUB1FAS5PHU33TJ60SUHR618" localSheetId="12" hidden="1">#REF!</definedName>
    <definedName name="BEx1WUB1FAS5PHU33TJ60SUHR618" localSheetId="11" hidden="1">#REF!</definedName>
    <definedName name="BEx1WUB1FAS5PHU33TJ60SUHR618" localSheetId="10" hidden="1">#REF!</definedName>
    <definedName name="BEx1WUB1FAS5PHU33TJ60SUHR618" localSheetId="9" hidden="1">#REF!</definedName>
    <definedName name="BEx1WUB1FAS5PHU33TJ60SUHR618" localSheetId="8" hidden="1">#REF!</definedName>
    <definedName name="BEx1WUB1FAS5PHU33TJ60SUHR618" localSheetId="7" hidden="1">#REF!</definedName>
    <definedName name="BEx1WUB1FAS5PHU33TJ60SUHR618" localSheetId="6" hidden="1">#REF!</definedName>
    <definedName name="BEx1WUB1FAS5PHU33TJ60SUHR618" localSheetId="5" hidden="1">#REF!</definedName>
    <definedName name="BEx1WUB1FAS5PHU33TJ60SUHR618" localSheetId="3" hidden="1">#REF!</definedName>
    <definedName name="BEx1WUB1FAS5PHU33TJ60SUHR618" hidden="1">#REF!</definedName>
    <definedName name="BEx1WX04G0INSPPG9NTNR3DYR6PZ" localSheetId="15" hidden="1">#REF!</definedName>
    <definedName name="BEx1WX04G0INSPPG9NTNR3DYR6PZ" localSheetId="14" hidden="1">#REF!</definedName>
    <definedName name="BEx1WX04G0INSPPG9NTNR3DYR6PZ" localSheetId="13" hidden="1">#REF!</definedName>
    <definedName name="BEx1WX04G0INSPPG9NTNR3DYR6PZ" localSheetId="12" hidden="1">#REF!</definedName>
    <definedName name="BEx1WX04G0INSPPG9NTNR3DYR6PZ" localSheetId="11" hidden="1">#REF!</definedName>
    <definedName name="BEx1WX04G0INSPPG9NTNR3DYR6PZ" localSheetId="10" hidden="1">#REF!</definedName>
    <definedName name="BEx1WX04G0INSPPG9NTNR3DYR6PZ" localSheetId="9" hidden="1">#REF!</definedName>
    <definedName name="BEx1WX04G0INSPPG9NTNR3DYR6PZ" localSheetId="8" hidden="1">#REF!</definedName>
    <definedName name="BEx1WX04G0INSPPG9NTNR3DYR6PZ" localSheetId="7" hidden="1">#REF!</definedName>
    <definedName name="BEx1WX04G0INSPPG9NTNR3DYR6PZ" localSheetId="6" hidden="1">#REF!</definedName>
    <definedName name="BEx1WX04G0INSPPG9NTNR3DYR6PZ" localSheetId="5" hidden="1">#REF!</definedName>
    <definedName name="BEx1WX04G0INSPPG9NTNR3DYR6PZ" localSheetId="3" hidden="1">#REF!</definedName>
    <definedName name="BEx1WX04G0INSPPG9NTNR3DYR6PZ" hidden="1">#REF!</definedName>
    <definedName name="BEx1X3LHU9DPG01VWX2IF65TRATF" localSheetId="15" hidden="1">#REF!</definedName>
    <definedName name="BEx1X3LHU9DPG01VWX2IF65TRATF" localSheetId="14" hidden="1">#REF!</definedName>
    <definedName name="BEx1X3LHU9DPG01VWX2IF65TRATF" localSheetId="13" hidden="1">#REF!</definedName>
    <definedName name="BEx1X3LHU9DPG01VWX2IF65TRATF" localSheetId="12" hidden="1">#REF!</definedName>
    <definedName name="BEx1X3LHU9DPG01VWX2IF65TRATF" localSheetId="11" hidden="1">#REF!</definedName>
    <definedName name="BEx1X3LHU9DPG01VWX2IF65TRATF" localSheetId="10" hidden="1">#REF!</definedName>
    <definedName name="BEx1X3LHU9DPG01VWX2IF65TRATF" localSheetId="9" hidden="1">#REF!</definedName>
    <definedName name="BEx1X3LHU9DPG01VWX2IF65TRATF" localSheetId="8" hidden="1">#REF!</definedName>
    <definedName name="BEx1X3LHU9DPG01VWX2IF65TRATF" localSheetId="7" hidden="1">#REF!</definedName>
    <definedName name="BEx1X3LHU9DPG01VWX2IF65TRATF" localSheetId="6" hidden="1">#REF!</definedName>
    <definedName name="BEx1X3LHU9DPG01VWX2IF65TRATF" localSheetId="5" hidden="1">#REF!</definedName>
    <definedName name="BEx1X3LHU9DPG01VWX2IF65TRATF" localSheetId="3" hidden="1">#REF!</definedName>
    <definedName name="BEx1X3LHU9DPG01VWX2IF65TRATF" hidden="1">#REF!</definedName>
    <definedName name="BEx1XFL3ISYW3FU1DQ3US0DYA8NQ" localSheetId="15" hidden="1">#REF!</definedName>
    <definedName name="BEx1XFL3ISYW3FU1DQ3US0DYA8NQ" localSheetId="14" hidden="1">#REF!</definedName>
    <definedName name="BEx1XFL3ISYW3FU1DQ3US0DYA8NQ" localSheetId="13" hidden="1">#REF!</definedName>
    <definedName name="BEx1XFL3ISYW3FU1DQ3US0DYA8NQ" localSheetId="12" hidden="1">#REF!</definedName>
    <definedName name="BEx1XFL3ISYW3FU1DQ3US0DYA8NQ" localSheetId="11" hidden="1">#REF!</definedName>
    <definedName name="BEx1XFL3ISYW3FU1DQ3US0DYA8NQ" localSheetId="10" hidden="1">#REF!</definedName>
    <definedName name="BEx1XFL3ISYW3FU1DQ3US0DYA8NQ" localSheetId="9" hidden="1">#REF!</definedName>
    <definedName name="BEx1XFL3ISYW3FU1DQ3US0DYA8NQ" localSheetId="8" hidden="1">#REF!</definedName>
    <definedName name="BEx1XFL3ISYW3FU1DQ3US0DYA8NQ" localSheetId="7" hidden="1">#REF!</definedName>
    <definedName name="BEx1XFL3ISYW3FU1DQ3US0DYA8NQ" localSheetId="6" hidden="1">#REF!</definedName>
    <definedName name="BEx1XFL3ISYW3FU1DQ3US0DYA8NQ" localSheetId="5" hidden="1">#REF!</definedName>
    <definedName name="BEx1XFL3ISYW3FU1DQ3US0DYA8NQ" localSheetId="3" hidden="1">#REF!</definedName>
    <definedName name="BEx1XFL3ISYW3FU1DQ3US0DYA8NQ" hidden="1">#REF!</definedName>
    <definedName name="BEx1XK8AAMO0AH0Z1OUKW30CA7EQ" localSheetId="15" hidden="1">#REF!</definedName>
    <definedName name="BEx1XK8AAMO0AH0Z1OUKW30CA7EQ" localSheetId="14" hidden="1">#REF!</definedName>
    <definedName name="BEx1XK8AAMO0AH0Z1OUKW30CA7EQ" localSheetId="13" hidden="1">#REF!</definedName>
    <definedName name="BEx1XK8AAMO0AH0Z1OUKW30CA7EQ" localSheetId="12" hidden="1">#REF!</definedName>
    <definedName name="BEx1XK8AAMO0AH0Z1OUKW30CA7EQ" localSheetId="11" hidden="1">#REF!</definedName>
    <definedName name="BEx1XK8AAMO0AH0Z1OUKW30CA7EQ" localSheetId="10" hidden="1">#REF!</definedName>
    <definedName name="BEx1XK8AAMO0AH0Z1OUKW30CA7EQ" localSheetId="9" hidden="1">#REF!</definedName>
    <definedName name="BEx1XK8AAMO0AH0Z1OUKW30CA7EQ" localSheetId="8" hidden="1">#REF!</definedName>
    <definedName name="BEx1XK8AAMO0AH0Z1OUKW30CA7EQ" localSheetId="7" hidden="1">#REF!</definedName>
    <definedName name="BEx1XK8AAMO0AH0Z1OUKW30CA7EQ" localSheetId="6" hidden="1">#REF!</definedName>
    <definedName name="BEx1XK8AAMO0AH0Z1OUKW30CA7EQ" localSheetId="5" hidden="1">#REF!</definedName>
    <definedName name="BEx1XK8AAMO0AH0Z1OUKW30CA7EQ" localSheetId="3" hidden="1">#REF!</definedName>
    <definedName name="BEx1XK8AAMO0AH0Z1OUKW30CA7EQ" hidden="1">#REF!</definedName>
    <definedName name="BEx1XL4MZ7C80495GHQRWOBS16PQ" localSheetId="15" hidden="1">#REF!</definedName>
    <definedName name="BEx1XL4MZ7C80495GHQRWOBS16PQ" localSheetId="14" hidden="1">#REF!</definedName>
    <definedName name="BEx1XL4MZ7C80495GHQRWOBS16PQ" localSheetId="13" hidden="1">#REF!</definedName>
    <definedName name="BEx1XL4MZ7C80495GHQRWOBS16PQ" localSheetId="12" hidden="1">#REF!</definedName>
    <definedName name="BEx1XL4MZ7C80495GHQRWOBS16PQ" localSheetId="11" hidden="1">#REF!</definedName>
    <definedName name="BEx1XL4MZ7C80495GHQRWOBS16PQ" localSheetId="10" hidden="1">#REF!</definedName>
    <definedName name="BEx1XL4MZ7C80495GHQRWOBS16PQ" localSheetId="9" hidden="1">#REF!</definedName>
    <definedName name="BEx1XL4MZ7C80495GHQRWOBS16PQ" localSheetId="8" hidden="1">#REF!</definedName>
    <definedName name="BEx1XL4MZ7C80495GHQRWOBS16PQ" localSheetId="7" hidden="1">#REF!</definedName>
    <definedName name="BEx1XL4MZ7C80495GHQRWOBS16PQ" localSheetId="6" hidden="1">#REF!</definedName>
    <definedName name="BEx1XL4MZ7C80495GHQRWOBS16PQ" localSheetId="5" hidden="1">#REF!</definedName>
    <definedName name="BEx1XL4MZ7C80495GHQRWOBS16PQ" localSheetId="3" hidden="1">#REF!</definedName>
    <definedName name="BEx1XL4MZ7C80495GHQRWOBS16PQ" hidden="1">#REF!</definedName>
    <definedName name="BEx1Y2IGS2K95E1M51PEF9KJZ0KB" localSheetId="15" hidden="1">#REF!</definedName>
    <definedName name="BEx1Y2IGS2K95E1M51PEF9KJZ0KB" localSheetId="14" hidden="1">#REF!</definedName>
    <definedName name="BEx1Y2IGS2K95E1M51PEF9KJZ0KB" localSheetId="13" hidden="1">#REF!</definedName>
    <definedName name="BEx1Y2IGS2K95E1M51PEF9KJZ0KB" localSheetId="12" hidden="1">#REF!</definedName>
    <definedName name="BEx1Y2IGS2K95E1M51PEF9KJZ0KB" localSheetId="11" hidden="1">#REF!</definedName>
    <definedName name="BEx1Y2IGS2K95E1M51PEF9KJZ0KB" localSheetId="10" hidden="1">#REF!</definedName>
    <definedName name="BEx1Y2IGS2K95E1M51PEF9KJZ0KB" localSheetId="9" hidden="1">#REF!</definedName>
    <definedName name="BEx1Y2IGS2K95E1M51PEF9KJZ0KB" localSheetId="8" hidden="1">#REF!</definedName>
    <definedName name="BEx1Y2IGS2K95E1M51PEF9KJZ0KB" localSheetId="7" hidden="1">#REF!</definedName>
    <definedName name="BEx1Y2IGS2K95E1M51PEF9KJZ0KB" localSheetId="6" hidden="1">#REF!</definedName>
    <definedName name="BEx1Y2IGS2K95E1M51PEF9KJZ0KB" localSheetId="5" hidden="1">#REF!</definedName>
    <definedName name="BEx1Y2IGS2K95E1M51PEF9KJZ0KB" localSheetId="3" hidden="1">#REF!</definedName>
    <definedName name="BEx1Y2IGS2K95E1M51PEF9KJZ0KB" hidden="1">#REF!</definedName>
    <definedName name="BEx1Y3PKK83X2FN9SAALFHOWKMRQ" localSheetId="15" hidden="1">#REF!</definedName>
    <definedName name="BEx1Y3PKK83X2FN9SAALFHOWKMRQ" localSheetId="14" hidden="1">#REF!</definedName>
    <definedName name="BEx1Y3PKK83X2FN9SAALFHOWKMRQ" localSheetId="13" hidden="1">#REF!</definedName>
    <definedName name="BEx1Y3PKK83X2FN9SAALFHOWKMRQ" localSheetId="12" hidden="1">#REF!</definedName>
    <definedName name="BEx1Y3PKK83X2FN9SAALFHOWKMRQ" localSheetId="11" hidden="1">#REF!</definedName>
    <definedName name="BEx1Y3PKK83X2FN9SAALFHOWKMRQ" localSheetId="10" hidden="1">#REF!</definedName>
    <definedName name="BEx1Y3PKK83X2FN9SAALFHOWKMRQ" localSheetId="9" hidden="1">#REF!</definedName>
    <definedName name="BEx1Y3PKK83X2FN9SAALFHOWKMRQ" localSheetId="8" hidden="1">#REF!</definedName>
    <definedName name="BEx1Y3PKK83X2FN9SAALFHOWKMRQ" localSheetId="7" hidden="1">#REF!</definedName>
    <definedName name="BEx1Y3PKK83X2FN9SAALFHOWKMRQ" localSheetId="6" hidden="1">#REF!</definedName>
    <definedName name="BEx1Y3PKK83X2FN9SAALFHOWKMRQ" localSheetId="5" hidden="1">#REF!</definedName>
    <definedName name="BEx1Y3PKK83X2FN9SAALFHOWKMRQ" localSheetId="3" hidden="1">#REF!</definedName>
    <definedName name="BEx1Y3PKK83X2FN9SAALFHOWKMRQ" hidden="1">#REF!</definedName>
    <definedName name="BEx1YL3DJ7Y4AZ01ERCOGW0FJ26T" localSheetId="15" hidden="1">#REF!</definedName>
    <definedName name="BEx1YL3DJ7Y4AZ01ERCOGW0FJ26T" localSheetId="14" hidden="1">#REF!</definedName>
    <definedName name="BEx1YL3DJ7Y4AZ01ERCOGW0FJ26T" localSheetId="13" hidden="1">#REF!</definedName>
    <definedName name="BEx1YL3DJ7Y4AZ01ERCOGW0FJ26T" localSheetId="12" hidden="1">#REF!</definedName>
    <definedName name="BEx1YL3DJ7Y4AZ01ERCOGW0FJ26T" localSheetId="11" hidden="1">#REF!</definedName>
    <definedName name="BEx1YL3DJ7Y4AZ01ERCOGW0FJ26T" localSheetId="10" hidden="1">#REF!</definedName>
    <definedName name="BEx1YL3DJ7Y4AZ01ERCOGW0FJ26T" localSheetId="9" hidden="1">#REF!</definedName>
    <definedName name="BEx1YL3DJ7Y4AZ01ERCOGW0FJ26T" localSheetId="8" hidden="1">#REF!</definedName>
    <definedName name="BEx1YL3DJ7Y4AZ01ERCOGW0FJ26T" localSheetId="7" hidden="1">#REF!</definedName>
    <definedName name="BEx1YL3DJ7Y4AZ01ERCOGW0FJ26T" localSheetId="6" hidden="1">#REF!</definedName>
    <definedName name="BEx1YL3DJ7Y4AZ01ERCOGW0FJ26T" localSheetId="5" hidden="1">#REF!</definedName>
    <definedName name="BEx1YL3DJ7Y4AZ01ERCOGW0FJ26T" localSheetId="3" hidden="1">#REF!</definedName>
    <definedName name="BEx1YL3DJ7Y4AZ01ERCOGW0FJ26T" hidden="1">#REF!</definedName>
    <definedName name="BEx1Z2RYHSVD1H37817SN93VMURZ" localSheetId="15" hidden="1">#REF!</definedName>
    <definedName name="BEx1Z2RYHSVD1H37817SN93VMURZ" localSheetId="14" hidden="1">#REF!</definedName>
    <definedName name="BEx1Z2RYHSVD1H37817SN93VMURZ" localSheetId="13" hidden="1">#REF!</definedName>
    <definedName name="BEx1Z2RYHSVD1H37817SN93VMURZ" localSheetId="12" hidden="1">#REF!</definedName>
    <definedName name="BEx1Z2RYHSVD1H37817SN93VMURZ" localSheetId="11" hidden="1">#REF!</definedName>
    <definedName name="BEx1Z2RYHSVD1H37817SN93VMURZ" localSheetId="10" hidden="1">#REF!</definedName>
    <definedName name="BEx1Z2RYHSVD1H37817SN93VMURZ" localSheetId="9" hidden="1">#REF!</definedName>
    <definedName name="BEx1Z2RYHSVD1H37817SN93VMURZ" localSheetId="8" hidden="1">#REF!</definedName>
    <definedName name="BEx1Z2RYHSVD1H37817SN93VMURZ" localSheetId="7" hidden="1">#REF!</definedName>
    <definedName name="BEx1Z2RYHSVD1H37817SN93VMURZ" localSheetId="6" hidden="1">#REF!</definedName>
    <definedName name="BEx1Z2RYHSVD1H37817SN93VMURZ" localSheetId="5" hidden="1">#REF!</definedName>
    <definedName name="BEx1Z2RYHSVD1H37817SN93VMURZ" localSheetId="3" hidden="1">#REF!</definedName>
    <definedName name="BEx1Z2RYHSVD1H37817SN93VMURZ" hidden="1">#REF!</definedName>
    <definedName name="BEx3AMAKWI6458B67VKZO56MCNJW" localSheetId="15" hidden="1">#REF!</definedName>
    <definedName name="BEx3AMAKWI6458B67VKZO56MCNJW" localSheetId="14" hidden="1">#REF!</definedName>
    <definedName name="BEx3AMAKWI6458B67VKZO56MCNJW" localSheetId="13" hidden="1">#REF!</definedName>
    <definedName name="BEx3AMAKWI6458B67VKZO56MCNJW" localSheetId="12" hidden="1">#REF!</definedName>
    <definedName name="BEx3AMAKWI6458B67VKZO56MCNJW" localSheetId="11" hidden="1">#REF!</definedName>
    <definedName name="BEx3AMAKWI6458B67VKZO56MCNJW" localSheetId="10" hidden="1">#REF!</definedName>
    <definedName name="BEx3AMAKWI6458B67VKZO56MCNJW" localSheetId="9" hidden="1">#REF!</definedName>
    <definedName name="BEx3AMAKWI6458B67VKZO56MCNJW" localSheetId="8" hidden="1">#REF!</definedName>
    <definedName name="BEx3AMAKWI6458B67VKZO56MCNJW" localSheetId="7" hidden="1">#REF!</definedName>
    <definedName name="BEx3AMAKWI6458B67VKZO56MCNJW" localSheetId="6" hidden="1">#REF!</definedName>
    <definedName name="BEx3AMAKWI6458B67VKZO56MCNJW" localSheetId="5" hidden="1">#REF!</definedName>
    <definedName name="BEx3AMAKWI6458B67VKZO56MCNJW" localSheetId="3" hidden="1">#REF!</definedName>
    <definedName name="BEx3AMAKWI6458B67VKZO56MCNJW" hidden="1">#REF!</definedName>
    <definedName name="BEx3AOOVM42G82TNF53W0EKXLUSI" localSheetId="15" hidden="1">#REF!</definedName>
    <definedName name="BEx3AOOVM42G82TNF53W0EKXLUSI" localSheetId="14" hidden="1">#REF!</definedName>
    <definedName name="BEx3AOOVM42G82TNF53W0EKXLUSI" localSheetId="13" hidden="1">#REF!</definedName>
    <definedName name="BEx3AOOVM42G82TNF53W0EKXLUSI" localSheetId="12" hidden="1">#REF!</definedName>
    <definedName name="BEx3AOOVM42G82TNF53W0EKXLUSI" localSheetId="11" hidden="1">#REF!</definedName>
    <definedName name="BEx3AOOVM42G82TNF53W0EKXLUSI" localSheetId="10" hidden="1">#REF!</definedName>
    <definedName name="BEx3AOOVM42G82TNF53W0EKXLUSI" localSheetId="9" hidden="1">#REF!</definedName>
    <definedName name="BEx3AOOVM42G82TNF53W0EKXLUSI" localSheetId="8" hidden="1">#REF!</definedName>
    <definedName name="BEx3AOOVM42G82TNF53W0EKXLUSI" localSheetId="7" hidden="1">#REF!</definedName>
    <definedName name="BEx3AOOVM42G82TNF53W0EKXLUSI" localSheetId="6" hidden="1">#REF!</definedName>
    <definedName name="BEx3AOOVM42G82TNF53W0EKXLUSI" localSheetId="5" hidden="1">#REF!</definedName>
    <definedName name="BEx3AOOVM42G82TNF53W0EKXLUSI" localSheetId="3" hidden="1">#REF!</definedName>
    <definedName name="BEx3AOOVM42G82TNF53W0EKXLUSI" hidden="1">#REF!</definedName>
    <definedName name="BEx3AZH9W4SUFCAHNDOQ728R9V4L" localSheetId="15" hidden="1">#REF!</definedName>
    <definedName name="BEx3AZH9W4SUFCAHNDOQ728R9V4L" localSheetId="14" hidden="1">#REF!</definedName>
    <definedName name="BEx3AZH9W4SUFCAHNDOQ728R9V4L" localSheetId="13" hidden="1">#REF!</definedName>
    <definedName name="BEx3AZH9W4SUFCAHNDOQ728R9V4L" localSheetId="12" hidden="1">#REF!</definedName>
    <definedName name="BEx3AZH9W4SUFCAHNDOQ728R9V4L" localSheetId="11" hidden="1">#REF!</definedName>
    <definedName name="BEx3AZH9W4SUFCAHNDOQ728R9V4L" localSheetId="10" hidden="1">#REF!</definedName>
    <definedName name="BEx3AZH9W4SUFCAHNDOQ728R9V4L" localSheetId="9" hidden="1">#REF!</definedName>
    <definedName name="BEx3AZH9W4SUFCAHNDOQ728R9V4L" localSheetId="8" hidden="1">#REF!</definedName>
    <definedName name="BEx3AZH9W4SUFCAHNDOQ728R9V4L" localSheetId="7" hidden="1">#REF!</definedName>
    <definedName name="BEx3AZH9W4SUFCAHNDOQ728R9V4L" localSheetId="6" hidden="1">#REF!</definedName>
    <definedName name="BEx3AZH9W4SUFCAHNDOQ728R9V4L" localSheetId="5" hidden="1">#REF!</definedName>
    <definedName name="BEx3AZH9W4SUFCAHNDOQ728R9V4L" localSheetId="3" hidden="1">#REF!</definedName>
    <definedName name="BEx3AZH9W4SUFCAHNDOQ728R9V4L" hidden="1">#REF!</definedName>
    <definedName name="BEx3BNR9ES4KY7Q1DK83KC5NDGL8" localSheetId="15" hidden="1">#REF!</definedName>
    <definedName name="BEx3BNR9ES4KY7Q1DK83KC5NDGL8" localSheetId="14" hidden="1">#REF!</definedName>
    <definedName name="BEx3BNR9ES4KY7Q1DK83KC5NDGL8" localSheetId="13" hidden="1">#REF!</definedName>
    <definedName name="BEx3BNR9ES4KY7Q1DK83KC5NDGL8" localSheetId="12" hidden="1">#REF!</definedName>
    <definedName name="BEx3BNR9ES4KY7Q1DK83KC5NDGL8" localSheetId="11" hidden="1">#REF!</definedName>
    <definedName name="BEx3BNR9ES4KY7Q1DK83KC5NDGL8" localSheetId="10" hidden="1">#REF!</definedName>
    <definedName name="BEx3BNR9ES4KY7Q1DK83KC5NDGL8" localSheetId="9" hidden="1">#REF!</definedName>
    <definedName name="BEx3BNR9ES4KY7Q1DK83KC5NDGL8" localSheetId="8" hidden="1">#REF!</definedName>
    <definedName name="BEx3BNR9ES4KY7Q1DK83KC5NDGL8" localSheetId="7" hidden="1">#REF!</definedName>
    <definedName name="BEx3BNR9ES4KY7Q1DK83KC5NDGL8" localSheetId="6" hidden="1">#REF!</definedName>
    <definedName name="BEx3BNR9ES4KY7Q1DK83KC5NDGL8" localSheetId="5" hidden="1">#REF!</definedName>
    <definedName name="BEx3BNR9ES4KY7Q1DK83KC5NDGL8" localSheetId="3" hidden="1">#REF!</definedName>
    <definedName name="BEx3BNR9ES4KY7Q1DK83KC5NDGL8" hidden="1">#REF!</definedName>
    <definedName name="BEx3BQR5VZXNQ4H949ORM8ESU3B3" localSheetId="15" hidden="1">#REF!</definedName>
    <definedName name="BEx3BQR5VZXNQ4H949ORM8ESU3B3" localSheetId="14" hidden="1">#REF!</definedName>
    <definedName name="BEx3BQR5VZXNQ4H949ORM8ESU3B3" localSheetId="13" hidden="1">#REF!</definedName>
    <definedName name="BEx3BQR5VZXNQ4H949ORM8ESU3B3" localSheetId="12" hidden="1">#REF!</definedName>
    <definedName name="BEx3BQR5VZXNQ4H949ORM8ESU3B3" localSheetId="11" hidden="1">#REF!</definedName>
    <definedName name="BEx3BQR5VZXNQ4H949ORM8ESU3B3" localSheetId="10" hidden="1">#REF!</definedName>
    <definedName name="BEx3BQR5VZXNQ4H949ORM8ESU3B3" localSheetId="9" hidden="1">#REF!</definedName>
    <definedName name="BEx3BQR5VZXNQ4H949ORM8ESU3B3" localSheetId="8" hidden="1">#REF!</definedName>
    <definedName name="BEx3BQR5VZXNQ4H949ORM8ESU3B3" localSheetId="7" hidden="1">#REF!</definedName>
    <definedName name="BEx3BQR5VZXNQ4H949ORM8ESU3B3" localSheetId="6" hidden="1">#REF!</definedName>
    <definedName name="BEx3BQR5VZXNQ4H949ORM8ESU3B3" localSheetId="5" hidden="1">#REF!</definedName>
    <definedName name="BEx3BQR5VZXNQ4H949ORM8ESU3B3" localSheetId="3" hidden="1">#REF!</definedName>
    <definedName name="BEx3BQR5VZXNQ4H949ORM8ESU3B3" hidden="1">#REF!</definedName>
    <definedName name="BEx3BTLL3ASJN134DLEQTQM70VZM" localSheetId="15" hidden="1">#REF!</definedName>
    <definedName name="BEx3BTLL3ASJN134DLEQTQM70VZM" localSheetId="14" hidden="1">#REF!</definedName>
    <definedName name="BEx3BTLL3ASJN134DLEQTQM70VZM" localSheetId="13" hidden="1">#REF!</definedName>
    <definedName name="BEx3BTLL3ASJN134DLEQTQM70VZM" localSheetId="12" hidden="1">#REF!</definedName>
    <definedName name="BEx3BTLL3ASJN134DLEQTQM70VZM" localSheetId="11" hidden="1">#REF!</definedName>
    <definedName name="BEx3BTLL3ASJN134DLEQTQM70VZM" localSheetId="10" hidden="1">#REF!</definedName>
    <definedName name="BEx3BTLL3ASJN134DLEQTQM70VZM" localSheetId="9" hidden="1">#REF!</definedName>
    <definedName name="BEx3BTLL3ASJN134DLEQTQM70VZM" localSheetId="8" hidden="1">#REF!</definedName>
    <definedName name="BEx3BTLL3ASJN134DLEQTQM70VZM" localSheetId="7" hidden="1">#REF!</definedName>
    <definedName name="BEx3BTLL3ASJN134DLEQTQM70VZM" localSheetId="6" hidden="1">#REF!</definedName>
    <definedName name="BEx3BTLL3ASJN134DLEQTQM70VZM" localSheetId="5" hidden="1">#REF!</definedName>
    <definedName name="BEx3BTLL3ASJN134DLEQTQM70VZM" localSheetId="3" hidden="1">#REF!</definedName>
    <definedName name="BEx3BTLL3ASJN134DLEQTQM70VZM" hidden="1">#REF!</definedName>
    <definedName name="BEx3BW5CTV0DJU5AQS3ZQFK2VLF3" localSheetId="15" hidden="1">#REF!</definedName>
    <definedName name="BEx3BW5CTV0DJU5AQS3ZQFK2VLF3" localSheetId="14" hidden="1">#REF!</definedName>
    <definedName name="BEx3BW5CTV0DJU5AQS3ZQFK2VLF3" localSheetId="13" hidden="1">#REF!</definedName>
    <definedName name="BEx3BW5CTV0DJU5AQS3ZQFK2VLF3" localSheetId="12" hidden="1">#REF!</definedName>
    <definedName name="BEx3BW5CTV0DJU5AQS3ZQFK2VLF3" localSheetId="11" hidden="1">#REF!</definedName>
    <definedName name="BEx3BW5CTV0DJU5AQS3ZQFK2VLF3" localSheetId="10" hidden="1">#REF!</definedName>
    <definedName name="BEx3BW5CTV0DJU5AQS3ZQFK2VLF3" localSheetId="9" hidden="1">#REF!</definedName>
    <definedName name="BEx3BW5CTV0DJU5AQS3ZQFK2VLF3" localSheetId="8" hidden="1">#REF!</definedName>
    <definedName name="BEx3BW5CTV0DJU5AQS3ZQFK2VLF3" localSheetId="7" hidden="1">#REF!</definedName>
    <definedName name="BEx3BW5CTV0DJU5AQS3ZQFK2VLF3" localSheetId="6" hidden="1">#REF!</definedName>
    <definedName name="BEx3BW5CTV0DJU5AQS3ZQFK2VLF3" localSheetId="5" hidden="1">#REF!</definedName>
    <definedName name="BEx3BW5CTV0DJU5AQS3ZQFK2VLF3" localSheetId="3" hidden="1">#REF!</definedName>
    <definedName name="BEx3BW5CTV0DJU5AQS3ZQFK2VLF3" hidden="1">#REF!</definedName>
    <definedName name="BEx3BYP0FG369M7G3JEFLMMXAKTS" localSheetId="15" hidden="1">#REF!</definedName>
    <definedName name="BEx3BYP0FG369M7G3JEFLMMXAKTS" localSheetId="14" hidden="1">#REF!</definedName>
    <definedName name="BEx3BYP0FG369M7G3JEFLMMXAKTS" localSheetId="13" hidden="1">#REF!</definedName>
    <definedName name="BEx3BYP0FG369M7G3JEFLMMXAKTS" localSheetId="12" hidden="1">#REF!</definedName>
    <definedName name="BEx3BYP0FG369M7G3JEFLMMXAKTS" localSheetId="11" hidden="1">#REF!</definedName>
    <definedName name="BEx3BYP0FG369M7G3JEFLMMXAKTS" localSheetId="10" hidden="1">#REF!</definedName>
    <definedName name="BEx3BYP0FG369M7G3JEFLMMXAKTS" localSheetId="9" hidden="1">#REF!</definedName>
    <definedName name="BEx3BYP0FG369M7G3JEFLMMXAKTS" localSheetId="8" hidden="1">#REF!</definedName>
    <definedName name="BEx3BYP0FG369M7G3JEFLMMXAKTS" localSheetId="7" hidden="1">#REF!</definedName>
    <definedName name="BEx3BYP0FG369M7G3JEFLMMXAKTS" localSheetId="6" hidden="1">#REF!</definedName>
    <definedName name="BEx3BYP0FG369M7G3JEFLMMXAKTS" localSheetId="5" hidden="1">#REF!</definedName>
    <definedName name="BEx3BYP0FG369M7G3JEFLMMXAKTS" localSheetId="3" hidden="1">#REF!</definedName>
    <definedName name="BEx3BYP0FG369M7G3JEFLMMXAKTS" hidden="1">#REF!</definedName>
    <definedName name="BEx3C2QR0WUD19QSVO8EMIPNQJKH" localSheetId="15" hidden="1">#REF!</definedName>
    <definedName name="BEx3C2QR0WUD19QSVO8EMIPNQJKH" localSheetId="14" hidden="1">#REF!</definedName>
    <definedName name="BEx3C2QR0WUD19QSVO8EMIPNQJKH" localSheetId="13" hidden="1">#REF!</definedName>
    <definedName name="BEx3C2QR0WUD19QSVO8EMIPNQJKH" localSheetId="12" hidden="1">#REF!</definedName>
    <definedName name="BEx3C2QR0WUD19QSVO8EMIPNQJKH" localSheetId="11" hidden="1">#REF!</definedName>
    <definedName name="BEx3C2QR0WUD19QSVO8EMIPNQJKH" localSheetId="10" hidden="1">#REF!</definedName>
    <definedName name="BEx3C2QR0WUD19QSVO8EMIPNQJKH" localSheetId="9" hidden="1">#REF!</definedName>
    <definedName name="BEx3C2QR0WUD19QSVO8EMIPNQJKH" localSheetId="8" hidden="1">#REF!</definedName>
    <definedName name="BEx3C2QR0WUD19QSVO8EMIPNQJKH" localSheetId="7" hidden="1">#REF!</definedName>
    <definedName name="BEx3C2QR0WUD19QSVO8EMIPNQJKH" localSheetId="6" hidden="1">#REF!</definedName>
    <definedName name="BEx3C2QR0WUD19QSVO8EMIPNQJKH" localSheetId="5" hidden="1">#REF!</definedName>
    <definedName name="BEx3C2QR0WUD19QSVO8EMIPNQJKH" localSheetId="3" hidden="1">#REF!</definedName>
    <definedName name="BEx3C2QR0WUD19QSVO8EMIPNQJKH" hidden="1">#REF!</definedName>
    <definedName name="BEx3CKFCCPZZ6ROLAT5C1DZNIC1U" localSheetId="15" hidden="1">#REF!</definedName>
    <definedName name="BEx3CKFCCPZZ6ROLAT5C1DZNIC1U" localSheetId="14" hidden="1">#REF!</definedName>
    <definedName name="BEx3CKFCCPZZ6ROLAT5C1DZNIC1U" localSheetId="13" hidden="1">#REF!</definedName>
    <definedName name="BEx3CKFCCPZZ6ROLAT5C1DZNIC1U" localSheetId="12" hidden="1">#REF!</definedName>
    <definedName name="BEx3CKFCCPZZ6ROLAT5C1DZNIC1U" localSheetId="11" hidden="1">#REF!</definedName>
    <definedName name="BEx3CKFCCPZZ6ROLAT5C1DZNIC1U" localSheetId="10" hidden="1">#REF!</definedName>
    <definedName name="BEx3CKFCCPZZ6ROLAT5C1DZNIC1U" localSheetId="9" hidden="1">#REF!</definedName>
    <definedName name="BEx3CKFCCPZZ6ROLAT5C1DZNIC1U" localSheetId="8" hidden="1">#REF!</definedName>
    <definedName name="BEx3CKFCCPZZ6ROLAT5C1DZNIC1U" localSheetId="7" hidden="1">#REF!</definedName>
    <definedName name="BEx3CKFCCPZZ6ROLAT5C1DZNIC1U" localSheetId="6" hidden="1">#REF!</definedName>
    <definedName name="BEx3CKFCCPZZ6ROLAT5C1DZNIC1U" localSheetId="5" hidden="1">#REF!</definedName>
    <definedName name="BEx3CKFCCPZZ6ROLAT5C1DZNIC1U" localSheetId="3" hidden="1">#REF!</definedName>
    <definedName name="BEx3CKFCCPZZ6ROLAT5C1DZNIC1U" hidden="1">#REF!</definedName>
    <definedName name="BEx3CO0SVO4WLH0DO43DCHYDTH1P" localSheetId="15" hidden="1">#REF!</definedName>
    <definedName name="BEx3CO0SVO4WLH0DO43DCHYDTH1P" localSheetId="14" hidden="1">#REF!</definedName>
    <definedName name="BEx3CO0SVO4WLH0DO43DCHYDTH1P" localSheetId="13" hidden="1">#REF!</definedName>
    <definedName name="BEx3CO0SVO4WLH0DO43DCHYDTH1P" localSheetId="12" hidden="1">#REF!</definedName>
    <definedName name="BEx3CO0SVO4WLH0DO43DCHYDTH1P" localSheetId="11" hidden="1">#REF!</definedName>
    <definedName name="BEx3CO0SVO4WLH0DO43DCHYDTH1P" localSheetId="10" hidden="1">#REF!</definedName>
    <definedName name="BEx3CO0SVO4WLH0DO43DCHYDTH1P" localSheetId="9" hidden="1">#REF!</definedName>
    <definedName name="BEx3CO0SVO4WLH0DO43DCHYDTH1P" localSheetId="8" hidden="1">#REF!</definedName>
    <definedName name="BEx3CO0SVO4WLH0DO43DCHYDTH1P" localSheetId="7" hidden="1">#REF!</definedName>
    <definedName name="BEx3CO0SVO4WLH0DO43DCHYDTH1P" localSheetId="6" hidden="1">#REF!</definedName>
    <definedName name="BEx3CO0SVO4WLH0DO43DCHYDTH1P" localSheetId="5" hidden="1">#REF!</definedName>
    <definedName name="BEx3CO0SVO4WLH0DO43DCHYDTH1P" localSheetId="3" hidden="1">#REF!</definedName>
    <definedName name="BEx3CO0SVO4WLH0DO43DCHYDTH1P" hidden="1">#REF!</definedName>
    <definedName name="BEx3CPDAEBC12450MVHX6S78ILBS" localSheetId="15" hidden="1">#REF!</definedName>
    <definedName name="BEx3CPDAEBC12450MVHX6S78ILBS" localSheetId="14" hidden="1">#REF!</definedName>
    <definedName name="BEx3CPDAEBC12450MVHX6S78ILBS" localSheetId="13" hidden="1">#REF!</definedName>
    <definedName name="BEx3CPDAEBC12450MVHX6S78ILBS" localSheetId="12" hidden="1">#REF!</definedName>
    <definedName name="BEx3CPDAEBC12450MVHX6S78ILBS" localSheetId="11" hidden="1">#REF!</definedName>
    <definedName name="BEx3CPDAEBC12450MVHX6S78ILBS" localSheetId="10" hidden="1">#REF!</definedName>
    <definedName name="BEx3CPDAEBC12450MVHX6S78ILBS" localSheetId="9" hidden="1">#REF!</definedName>
    <definedName name="BEx3CPDAEBC12450MVHX6S78ILBS" localSheetId="8" hidden="1">#REF!</definedName>
    <definedName name="BEx3CPDAEBC12450MVHX6S78ILBS" localSheetId="7" hidden="1">#REF!</definedName>
    <definedName name="BEx3CPDAEBC12450MVHX6S78ILBS" localSheetId="6" hidden="1">#REF!</definedName>
    <definedName name="BEx3CPDAEBC12450MVHX6S78ILBS" localSheetId="5" hidden="1">#REF!</definedName>
    <definedName name="BEx3CPDAEBC12450MVHX6S78ILBS" localSheetId="3" hidden="1">#REF!</definedName>
    <definedName name="BEx3CPDAEBC12450MVHX6S78ILBS" hidden="1">#REF!</definedName>
    <definedName name="BEx3CQ9OQ7E1YH93NADGWWEH0HD5" localSheetId="15" hidden="1">#REF!</definedName>
    <definedName name="BEx3CQ9OQ7E1YH93NADGWWEH0HD5" localSheetId="14" hidden="1">#REF!</definedName>
    <definedName name="BEx3CQ9OQ7E1YH93NADGWWEH0HD5" localSheetId="13" hidden="1">#REF!</definedName>
    <definedName name="BEx3CQ9OQ7E1YH93NADGWWEH0HD5" localSheetId="12" hidden="1">#REF!</definedName>
    <definedName name="BEx3CQ9OQ7E1YH93NADGWWEH0HD5" localSheetId="11" hidden="1">#REF!</definedName>
    <definedName name="BEx3CQ9OQ7E1YH93NADGWWEH0HD5" localSheetId="10" hidden="1">#REF!</definedName>
    <definedName name="BEx3CQ9OQ7E1YH93NADGWWEH0HD5" localSheetId="9" hidden="1">#REF!</definedName>
    <definedName name="BEx3CQ9OQ7E1YH93NADGWWEH0HD5" localSheetId="8" hidden="1">#REF!</definedName>
    <definedName name="BEx3CQ9OQ7E1YH93NADGWWEH0HD5" localSheetId="7" hidden="1">#REF!</definedName>
    <definedName name="BEx3CQ9OQ7E1YH93NADGWWEH0HD5" localSheetId="6" hidden="1">#REF!</definedName>
    <definedName name="BEx3CQ9OQ7E1YH93NADGWWEH0HD5" localSheetId="5" hidden="1">#REF!</definedName>
    <definedName name="BEx3CQ9OQ7E1YH93NADGWWEH0HD5" localSheetId="3" hidden="1">#REF!</definedName>
    <definedName name="BEx3CQ9OQ7E1YH93NADGWWEH0HD5" hidden="1">#REF!</definedName>
    <definedName name="BEx3D9G6QTSPF9UYI4X0XY0VE896" localSheetId="15" hidden="1">#REF!</definedName>
    <definedName name="BEx3D9G6QTSPF9UYI4X0XY0VE896" localSheetId="14" hidden="1">#REF!</definedName>
    <definedName name="BEx3D9G6QTSPF9UYI4X0XY0VE896" localSheetId="13" hidden="1">#REF!</definedName>
    <definedName name="BEx3D9G6QTSPF9UYI4X0XY0VE896" localSheetId="12" hidden="1">#REF!</definedName>
    <definedName name="BEx3D9G6QTSPF9UYI4X0XY0VE896" localSheetId="11" hidden="1">#REF!</definedName>
    <definedName name="BEx3D9G6QTSPF9UYI4X0XY0VE896" localSheetId="10" hidden="1">#REF!</definedName>
    <definedName name="BEx3D9G6QTSPF9UYI4X0XY0VE896" localSheetId="9" hidden="1">#REF!</definedName>
    <definedName name="BEx3D9G6QTSPF9UYI4X0XY0VE896" localSheetId="8" hidden="1">#REF!</definedName>
    <definedName name="BEx3D9G6QTSPF9UYI4X0XY0VE896" localSheetId="7" hidden="1">#REF!</definedName>
    <definedName name="BEx3D9G6QTSPF9UYI4X0XY0VE896" localSheetId="6" hidden="1">#REF!</definedName>
    <definedName name="BEx3D9G6QTSPF9UYI4X0XY0VE896" localSheetId="5" hidden="1">#REF!</definedName>
    <definedName name="BEx3D9G6QTSPF9UYI4X0XY0VE896" localSheetId="3" hidden="1">#REF!</definedName>
    <definedName name="BEx3D9G6QTSPF9UYI4X0XY0VE896" hidden="1">#REF!</definedName>
    <definedName name="BEx3DCQU9PBRXIMLO62KS5RLH447" localSheetId="15" hidden="1">#REF!</definedName>
    <definedName name="BEx3DCQU9PBRXIMLO62KS5RLH447" localSheetId="14" hidden="1">#REF!</definedName>
    <definedName name="BEx3DCQU9PBRXIMLO62KS5RLH447" localSheetId="13" hidden="1">#REF!</definedName>
    <definedName name="BEx3DCQU9PBRXIMLO62KS5RLH447" localSheetId="12" hidden="1">#REF!</definedName>
    <definedName name="BEx3DCQU9PBRXIMLO62KS5RLH447" localSheetId="11" hidden="1">#REF!</definedName>
    <definedName name="BEx3DCQU9PBRXIMLO62KS5RLH447" localSheetId="10" hidden="1">#REF!</definedName>
    <definedName name="BEx3DCQU9PBRXIMLO62KS5RLH447" localSheetId="9" hidden="1">#REF!</definedName>
    <definedName name="BEx3DCQU9PBRXIMLO62KS5RLH447" localSheetId="8" hidden="1">#REF!</definedName>
    <definedName name="BEx3DCQU9PBRXIMLO62KS5RLH447" localSheetId="7" hidden="1">#REF!</definedName>
    <definedName name="BEx3DCQU9PBRXIMLO62KS5RLH447" localSheetId="6" hidden="1">#REF!</definedName>
    <definedName name="BEx3DCQU9PBRXIMLO62KS5RLH447" localSheetId="5" hidden="1">#REF!</definedName>
    <definedName name="BEx3DCQU9PBRXIMLO62KS5RLH447" localSheetId="3" hidden="1">#REF!</definedName>
    <definedName name="BEx3DCQU9PBRXIMLO62KS5RLH447" hidden="1">#REF!</definedName>
    <definedName name="BEx3DQ8EH7C7L4XQAOL3NRRVRRT3" localSheetId="15" hidden="1">#REF!</definedName>
    <definedName name="BEx3DQ8EH7C7L4XQAOL3NRRVRRT3" localSheetId="14" hidden="1">#REF!</definedName>
    <definedName name="BEx3DQ8EH7C7L4XQAOL3NRRVRRT3" localSheetId="13" hidden="1">#REF!</definedName>
    <definedName name="BEx3DQ8EH7C7L4XQAOL3NRRVRRT3" localSheetId="12" hidden="1">#REF!</definedName>
    <definedName name="BEx3DQ8EH7C7L4XQAOL3NRRVRRT3" localSheetId="11" hidden="1">#REF!</definedName>
    <definedName name="BEx3DQ8EH7C7L4XQAOL3NRRVRRT3" localSheetId="10" hidden="1">#REF!</definedName>
    <definedName name="BEx3DQ8EH7C7L4XQAOL3NRRVRRT3" localSheetId="9" hidden="1">#REF!</definedName>
    <definedName name="BEx3DQ8EH7C7L4XQAOL3NRRVRRT3" localSheetId="8" hidden="1">#REF!</definedName>
    <definedName name="BEx3DQ8EH7C7L4XQAOL3NRRVRRT3" localSheetId="7" hidden="1">#REF!</definedName>
    <definedName name="BEx3DQ8EH7C7L4XQAOL3NRRVRRT3" localSheetId="6" hidden="1">#REF!</definedName>
    <definedName name="BEx3DQ8EH7C7L4XQAOL3NRRVRRT3" localSheetId="5" hidden="1">#REF!</definedName>
    <definedName name="BEx3DQ8EH7C7L4XQAOL3NRRVRRT3" localSheetId="3" hidden="1">#REF!</definedName>
    <definedName name="BEx3DQ8EH7C7L4XQAOL3NRRVRRT3" hidden="1">#REF!</definedName>
    <definedName name="BEx3EF99FD6QNNCNOKDEE67JHTUJ" localSheetId="15" hidden="1">#REF!</definedName>
    <definedName name="BEx3EF99FD6QNNCNOKDEE67JHTUJ" localSheetId="14" hidden="1">#REF!</definedName>
    <definedName name="BEx3EF99FD6QNNCNOKDEE67JHTUJ" localSheetId="13" hidden="1">#REF!</definedName>
    <definedName name="BEx3EF99FD6QNNCNOKDEE67JHTUJ" localSheetId="12" hidden="1">#REF!</definedName>
    <definedName name="BEx3EF99FD6QNNCNOKDEE67JHTUJ" localSheetId="11" hidden="1">#REF!</definedName>
    <definedName name="BEx3EF99FD6QNNCNOKDEE67JHTUJ" localSheetId="10" hidden="1">#REF!</definedName>
    <definedName name="BEx3EF99FD6QNNCNOKDEE67JHTUJ" localSheetId="9" hidden="1">#REF!</definedName>
    <definedName name="BEx3EF99FD6QNNCNOKDEE67JHTUJ" localSheetId="8" hidden="1">#REF!</definedName>
    <definedName name="BEx3EF99FD6QNNCNOKDEE67JHTUJ" localSheetId="7" hidden="1">#REF!</definedName>
    <definedName name="BEx3EF99FD6QNNCNOKDEE67JHTUJ" localSheetId="6" hidden="1">#REF!</definedName>
    <definedName name="BEx3EF99FD6QNNCNOKDEE67JHTUJ" localSheetId="5" hidden="1">#REF!</definedName>
    <definedName name="BEx3EF99FD6QNNCNOKDEE67JHTUJ" localSheetId="3" hidden="1">#REF!</definedName>
    <definedName name="BEx3EF99FD6QNNCNOKDEE67JHTUJ" hidden="1">#REF!</definedName>
    <definedName name="BEx3EGLXG4AU8GXIFP26DZ61E6EP" localSheetId="15" hidden="1">#REF!</definedName>
    <definedName name="BEx3EGLXG4AU8GXIFP26DZ61E6EP" localSheetId="14" hidden="1">#REF!</definedName>
    <definedName name="BEx3EGLXG4AU8GXIFP26DZ61E6EP" localSheetId="13" hidden="1">#REF!</definedName>
    <definedName name="BEx3EGLXG4AU8GXIFP26DZ61E6EP" localSheetId="12" hidden="1">#REF!</definedName>
    <definedName name="BEx3EGLXG4AU8GXIFP26DZ61E6EP" localSheetId="11" hidden="1">#REF!</definedName>
    <definedName name="BEx3EGLXG4AU8GXIFP26DZ61E6EP" localSheetId="10" hidden="1">#REF!</definedName>
    <definedName name="BEx3EGLXG4AU8GXIFP26DZ61E6EP" localSheetId="9" hidden="1">#REF!</definedName>
    <definedName name="BEx3EGLXG4AU8GXIFP26DZ61E6EP" localSheetId="8" hidden="1">#REF!</definedName>
    <definedName name="BEx3EGLXG4AU8GXIFP26DZ61E6EP" localSheetId="7" hidden="1">#REF!</definedName>
    <definedName name="BEx3EGLXG4AU8GXIFP26DZ61E6EP" localSheetId="6" hidden="1">#REF!</definedName>
    <definedName name="BEx3EGLXG4AU8GXIFP26DZ61E6EP" localSheetId="5" hidden="1">#REF!</definedName>
    <definedName name="BEx3EGLXG4AU8GXIFP26DZ61E6EP" localSheetId="3" hidden="1">#REF!</definedName>
    <definedName name="BEx3EGLXG4AU8GXIFP26DZ61E6EP" hidden="1">#REF!</definedName>
    <definedName name="BEx3EHCSERZ2O2OAG8Y95UPG2IY9" localSheetId="15" hidden="1">#REF!</definedName>
    <definedName name="BEx3EHCSERZ2O2OAG8Y95UPG2IY9" localSheetId="14" hidden="1">#REF!</definedName>
    <definedName name="BEx3EHCSERZ2O2OAG8Y95UPG2IY9" localSheetId="13" hidden="1">#REF!</definedName>
    <definedName name="BEx3EHCSERZ2O2OAG8Y95UPG2IY9" localSheetId="12" hidden="1">#REF!</definedName>
    <definedName name="BEx3EHCSERZ2O2OAG8Y95UPG2IY9" localSheetId="11" hidden="1">#REF!</definedName>
    <definedName name="BEx3EHCSERZ2O2OAG8Y95UPG2IY9" localSheetId="10" hidden="1">#REF!</definedName>
    <definedName name="BEx3EHCSERZ2O2OAG8Y95UPG2IY9" localSheetId="9" hidden="1">#REF!</definedName>
    <definedName name="BEx3EHCSERZ2O2OAG8Y95UPG2IY9" localSheetId="8" hidden="1">#REF!</definedName>
    <definedName name="BEx3EHCSERZ2O2OAG8Y95UPG2IY9" localSheetId="7" hidden="1">#REF!</definedName>
    <definedName name="BEx3EHCSERZ2O2OAG8Y95UPG2IY9" localSheetId="6" hidden="1">#REF!</definedName>
    <definedName name="BEx3EHCSERZ2O2OAG8Y95UPG2IY9" localSheetId="5" hidden="1">#REF!</definedName>
    <definedName name="BEx3EHCSERZ2O2OAG8Y95UPG2IY9" localSheetId="3" hidden="1">#REF!</definedName>
    <definedName name="BEx3EHCSERZ2O2OAG8Y95UPG2IY9" hidden="1">#REF!</definedName>
    <definedName name="BEx3EJR3TCJDYS7ZXNDS5N9KTGIK" localSheetId="15" hidden="1">#REF!</definedName>
    <definedName name="BEx3EJR3TCJDYS7ZXNDS5N9KTGIK" localSheetId="14" hidden="1">#REF!</definedName>
    <definedName name="BEx3EJR3TCJDYS7ZXNDS5N9KTGIK" localSheetId="13" hidden="1">#REF!</definedName>
    <definedName name="BEx3EJR3TCJDYS7ZXNDS5N9KTGIK" localSheetId="12" hidden="1">#REF!</definedName>
    <definedName name="BEx3EJR3TCJDYS7ZXNDS5N9KTGIK" localSheetId="11" hidden="1">#REF!</definedName>
    <definedName name="BEx3EJR3TCJDYS7ZXNDS5N9KTGIK" localSheetId="10" hidden="1">#REF!</definedName>
    <definedName name="BEx3EJR3TCJDYS7ZXNDS5N9KTGIK" localSheetId="9" hidden="1">#REF!</definedName>
    <definedName name="BEx3EJR3TCJDYS7ZXNDS5N9KTGIK" localSheetId="8" hidden="1">#REF!</definedName>
    <definedName name="BEx3EJR3TCJDYS7ZXNDS5N9KTGIK" localSheetId="7" hidden="1">#REF!</definedName>
    <definedName name="BEx3EJR3TCJDYS7ZXNDS5N9KTGIK" localSheetId="6" hidden="1">#REF!</definedName>
    <definedName name="BEx3EJR3TCJDYS7ZXNDS5N9KTGIK" localSheetId="5" hidden="1">#REF!</definedName>
    <definedName name="BEx3EJR3TCJDYS7ZXNDS5N9KTGIK" localSheetId="3" hidden="1">#REF!</definedName>
    <definedName name="BEx3EJR3TCJDYS7ZXNDS5N9KTGIK" hidden="1">#REF!</definedName>
    <definedName name="BEx3ELJTTBS6P05CNISMGOJOA60V" localSheetId="15" hidden="1">#REF!</definedName>
    <definedName name="BEx3ELJTTBS6P05CNISMGOJOA60V" localSheetId="14" hidden="1">#REF!</definedName>
    <definedName name="BEx3ELJTTBS6P05CNISMGOJOA60V" localSheetId="13" hidden="1">#REF!</definedName>
    <definedName name="BEx3ELJTTBS6P05CNISMGOJOA60V" localSheetId="12" hidden="1">#REF!</definedName>
    <definedName name="BEx3ELJTTBS6P05CNISMGOJOA60V" localSheetId="11" hidden="1">#REF!</definedName>
    <definedName name="BEx3ELJTTBS6P05CNISMGOJOA60V" localSheetId="10" hidden="1">#REF!</definedName>
    <definedName name="BEx3ELJTTBS6P05CNISMGOJOA60V" localSheetId="9" hidden="1">#REF!</definedName>
    <definedName name="BEx3ELJTTBS6P05CNISMGOJOA60V" localSheetId="8" hidden="1">#REF!</definedName>
    <definedName name="BEx3ELJTTBS6P05CNISMGOJOA60V" localSheetId="7" hidden="1">#REF!</definedName>
    <definedName name="BEx3ELJTTBS6P05CNISMGOJOA60V" localSheetId="6" hidden="1">#REF!</definedName>
    <definedName name="BEx3ELJTTBS6P05CNISMGOJOA60V" localSheetId="5" hidden="1">#REF!</definedName>
    <definedName name="BEx3ELJTTBS6P05CNISMGOJOA60V" localSheetId="3" hidden="1">#REF!</definedName>
    <definedName name="BEx3ELJTTBS6P05CNISMGOJOA60V" hidden="1">#REF!</definedName>
    <definedName name="BEx3EQSLJBDDJRHNX19PBFCKNY2I" localSheetId="15" hidden="1">#REF!</definedName>
    <definedName name="BEx3EQSLJBDDJRHNX19PBFCKNY2I" localSheetId="14" hidden="1">#REF!</definedName>
    <definedName name="BEx3EQSLJBDDJRHNX19PBFCKNY2I" localSheetId="13" hidden="1">#REF!</definedName>
    <definedName name="BEx3EQSLJBDDJRHNX19PBFCKNY2I" localSheetId="12" hidden="1">#REF!</definedName>
    <definedName name="BEx3EQSLJBDDJRHNX19PBFCKNY2I" localSheetId="11" hidden="1">#REF!</definedName>
    <definedName name="BEx3EQSLJBDDJRHNX19PBFCKNY2I" localSheetId="10" hidden="1">#REF!</definedName>
    <definedName name="BEx3EQSLJBDDJRHNX19PBFCKNY2I" localSheetId="9" hidden="1">#REF!</definedName>
    <definedName name="BEx3EQSLJBDDJRHNX19PBFCKNY2I" localSheetId="8" hidden="1">#REF!</definedName>
    <definedName name="BEx3EQSLJBDDJRHNX19PBFCKNY2I" localSheetId="7" hidden="1">#REF!</definedName>
    <definedName name="BEx3EQSLJBDDJRHNX19PBFCKNY2I" localSheetId="6" hidden="1">#REF!</definedName>
    <definedName name="BEx3EQSLJBDDJRHNX19PBFCKNY2I" localSheetId="5" hidden="1">#REF!</definedName>
    <definedName name="BEx3EQSLJBDDJRHNX19PBFCKNY2I" localSheetId="3" hidden="1">#REF!</definedName>
    <definedName name="BEx3EQSLJBDDJRHNX19PBFCKNY2I" hidden="1">#REF!</definedName>
    <definedName name="BEx3EUUAX947Q5N6MY6W0KSNY78Y" localSheetId="15" hidden="1">#REF!</definedName>
    <definedName name="BEx3EUUAX947Q5N6MY6W0KSNY78Y" localSheetId="14" hidden="1">#REF!</definedName>
    <definedName name="BEx3EUUAX947Q5N6MY6W0KSNY78Y" localSheetId="13" hidden="1">#REF!</definedName>
    <definedName name="BEx3EUUAX947Q5N6MY6W0KSNY78Y" localSheetId="12" hidden="1">#REF!</definedName>
    <definedName name="BEx3EUUAX947Q5N6MY6W0KSNY78Y" localSheetId="11" hidden="1">#REF!</definedName>
    <definedName name="BEx3EUUAX947Q5N6MY6W0KSNY78Y" localSheetId="10" hidden="1">#REF!</definedName>
    <definedName name="BEx3EUUAX947Q5N6MY6W0KSNY78Y" localSheetId="9" hidden="1">#REF!</definedName>
    <definedName name="BEx3EUUAX947Q5N6MY6W0KSNY78Y" localSheetId="8" hidden="1">#REF!</definedName>
    <definedName name="BEx3EUUAX947Q5N6MY6W0KSNY78Y" localSheetId="7" hidden="1">#REF!</definedName>
    <definedName name="BEx3EUUAX947Q5N6MY6W0KSNY78Y" localSheetId="6" hidden="1">#REF!</definedName>
    <definedName name="BEx3EUUAX947Q5N6MY6W0KSNY78Y" localSheetId="5" hidden="1">#REF!</definedName>
    <definedName name="BEx3EUUAX947Q5N6MY6W0KSNY78Y" localSheetId="3" hidden="1">#REF!</definedName>
    <definedName name="BEx3EUUAX947Q5N6MY6W0KSNY78Y" hidden="1">#REF!</definedName>
    <definedName name="BEx3F3OJYKFH63TY4TBS69H5CI8M" localSheetId="15" hidden="1">#REF!</definedName>
    <definedName name="BEx3F3OJYKFH63TY4TBS69H5CI8M" localSheetId="14" hidden="1">#REF!</definedName>
    <definedName name="BEx3F3OJYKFH63TY4TBS69H5CI8M" localSheetId="13" hidden="1">#REF!</definedName>
    <definedName name="BEx3F3OJYKFH63TY4TBS69H5CI8M" localSheetId="12" hidden="1">#REF!</definedName>
    <definedName name="BEx3F3OJYKFH63TY4TBS69H5CI8M" localSheetId="11" hidden="1">#REF!</definedName>
    <definedName name="BEx3F3OJYKFH63TY4TBS69H5CI8M" localSheetId="10" hidden="1">#REF!</definedName>
    <definedName name="BEx3F3OJYKFH63TY4TBS69H5CI8M" localSheetId="9" hidden="1">#REF!</definedName>
    <definedName name="BEx3F3OJYKFH63TY4TBS69H5CI8M" localSheetId="8" hidden="1">#REF!</definedName>
    <definedName name="BEx3F3OJYKFH63TY4TBS69H5CI8M" localSheetId="7" hidden="1">#REF!</definedName>
    <definedName name="BEx3F3OJYKFH63TY4TBS69H5CI8M" localSheetId="6" hidden="1">#REF!</definedName>
    <definedName name="BEx3F3OJYKFH63TY4TBS69H5CI8M" localSheetId="5" hidden="1">#REF!</definedName>
    <definedName name="BEx3F3OJYKFH63TY4TBS69H5CI8M" localSheetId="3" hidden="1">#REF!</definedName>
    <definedName name="BEx3F3OJYKFH63TY4TBS69H5CI8M" hidden="1">#REF!</definedName>
    <definedName name="BEx3FHMD1P5XBCH23ZKIFO6ZTCNB" localSheetId="15" hidden="1">#REF!</definedName>
    <definedName name="BEx3FHMD1P5XBCH23ZKIFO6ZTCNB" localSheetId="14" hidden="1">#REF!</definedName>
    <definedName name="BEx3FHMD1P5XBCH23ZKIFO6ZTCNB" localSheetId="13" hidden="1">#REF!</definedName>
    <definedName name="BEx3FHMD1P5XBCH23ZKIFO6ZTCNB" localSheetId="12" hidden="1">#REF!</definedName>
    <definedName name="BEx3FHMD1P5XBCH23ZKIFO6ZTCNB" localSheetId="11" hidden="1">#REF!</definedName>
    <definedName name="BEx3FHMD1P5XBCH23ZKIFO6ZTCNB" localSheetId="10" hidden="1">#REF!</definedName>
    <definedName name="BEx3FHMD1P5XBCH23ZKIFO6ZTCNB" localSheetId="9" hidden="1">#REF!</definedName>
    <definedName name="BEx3FHMD1P5XBCH23ZKIFO6ZTCNB" localSheetId="8" hidden="1">#REF!</definedName>
    <definedName name="BEx3FHMD1P5XBCH23ZKIFO6ZTCNB" localSheetId="7" hidden="1">#REF!</definedName>
    <definedName name="BEx3FHMD1P5XBCH23ZKIFO6ZTCNB" localSheetId="6" hidden="1">#REF!</definedName>
    <definedName name="BEx3FHMD1P5XBCH23ZKIFO6ZTCNB" localSheetId="5" hidden="1">#REF!</definedName>
    <definedName name="BEx3FHMD1P5XBCH23ZKIFO6ZTCNB" localSheetId="3" hidden="1">#REF!</definedName>
    <definedName name="BEx3FHMD1P5XBCH23ZKIFO6ZTCNB" hidden="1">#REF!</definedName>
    <definedName name="BEx3FI2G3YYIACQHXNXEA15M8ZK5" localSheetId="15" hidden="1">#REF!</definedName>
    <definedName name="BEx3FI2G3YYIACQHXNXEA15M8ZK5" localSheetId="14" hidden="1">#REF!</definedName>
    <definedName name="BEx3FI2G3YYIACQHXNXEA15M8ZK5" localSheetId="13" hidden="1">#REF!</definedName>
    <definedName name="BEx3FI2G3YYIACQHXNXEA15M8ZK5" localSheetId="12" hidden="1">#REF!</definedName>
    <definedName name="BEx3FI2G3YYIACQHXNXEA15M8ZK5" localSheetId="11" hidden="1">#REF!</definedName>
    <definedName name="BEx3FI2G3YYIACQHXNXEA15M8ZK5" localSheetId="10" hidden="1">#REF!</definedName>
    <definedName name="BEx3FI2G3YYIACQHXNXEA15M8ZK5" localSheetId="9" hidden="1">#REF!</definedName>
    <definedName name="BEx3FI2G3YYIACQHXNXEA15M8ZK5" localSheetId="8" hidden="1">#REF!</definedName>
    <definedName name="BEx3FI2G3YYIACQHXNXEA15M8ZK5" localSheetId="7" hidden="1">#REF!</definedName>
    <definedName name="BEx3FI2G3YYIACQHXNXEA15M8ZK5" localSheetId="6" hidden="1">#REF!</definedName>
    <definedName name="BEx3FI2G3YYIACQHXNXEA15M8ZK5" localSheetId="5" hidden="1">#REF!</definedName>
    <definedName name="BEx3FI2G3YYIACQHXNXEA15M8ZK5" localSheetId="3" hidden="1">#REF!</definedName>
    <definedName name="BEx3FI2G3YYIACQHXNXEA15M8ZK5" hidden="1">#REF!</definedName>
    <definedName name="BEx3FJ9MHSLDK8W91GO85FX1GX57" localSheetId="15" hidden="1">#REF!</definedName>
    <definedName name="BEx3FJ9MHSLDK8W91GO85FX1GX57" localSheetId="14" hidden="1">#REF!</definedName>
    <definedName name="BEx3FJ9MHSLDK8W91GO85FX1GX57" localSheetId="13" hidden="1">#REF!</definedName>
    <definedName name="BEx3FJ9MHSLDK8W91GO85FX1GX57" localSheetId="12" hidden="1">#REF!</definedName>
    <definedName name="BEx3FJ9MHSLDK8W91GO85FX1GX57" localSheetId="11" hidden="1">#REF!</definedName>
    <definedName name="BEx3FJ9MHSLDK8W91GO85FX1GX57" localSheetId="10" hidden="1">#REF!</definedName>
    <definedName name="BEx3FJ9MHSLDK8W91GO85FX1GX57" localSheetId="9" hidden="1">#REF!</definedName>
    <definedName name="BEx3FJ9MHSLDK8W91GO85FX1GX57" localSheetId="8" hidden="1">#REF!</definedName>
    <definedName name="BEx3FJ9MHSLDK8W91GO85FX1GX57" localSheetId="7" hidden="1">#REF!</definedName>
    <definedName name="BEx3FJ9MHSLDK8W91GO85FX1GX57" localSheetId="6" hidden="1">#REF!</definedName>
    <definedName name="BEx3FJ9MHSLDK8W91GO85FX1GX57" localSheetId="5" hidden="1">#REF!</definedName>
    <definedName name="BEx3FJ9MHSLDK8W91GO85FX1GX57" localSheetId="3" hidden="1">#REF!</definedName>
    <definedName name="BEx3FJ9MHSLDK8W91GO85FX1GX57" hidden="1">#REF!</definedName>
    <definedName name="BEx3FR251HFU7A33PU01SJUENL2B" localSheetId="15" hidden="1">#REF!</definedName>
    <definedName name="BEx3FR251HFU7A33PU01SJUENL2B" localSheetId="14" hidden="1">#REF!</definedName>
    <definedName name="BEx3FR251HFU7A33PU01SJUENL2B" localSheetId="13" hidden="1">#REF!</definedName>
    <definedName name="BEx3FR251HFU7A33PU01SJUENL2B" localSheetId="12" hidden="1">#REF!</definedName>
    <definedName name="BEx3FR251HFU7A33PU01SJUENL2B" localSheetId="11" hidden="1">#REF!</definedName>
    <definedName name="BEx3FR251HFU7A33PU01SJUENL2B" localSheetId="10" hidden="1">#REF!</definedName>
    <definedName name="BEx3FR251HFU7A33PU01SJUENL2B" localSheetId="9" hidden="1">#REF!</definedName>
    <definedName name="BEx3FR251HFU7A33PU01SJUENL2B" localSheetId="8" hidden="1">#REF!</definedName>
    <definedName name="BEx3FR251HFU7A33PU01SJUENL2B" localSheetId="7" hidden="1">#REF!</definedName>
    <definedName name="BEx3FR251HFU7A33PU01SJUENL2B" localSheetId="6" hidden="1">#REF!</definedName>
    <definedName name="BEx3FR251HFU7A33PU01SJUENL2B" localSheetId="5" hidden="1">#REF!</definedName>
    <definedName name="BEx3FR251HFU7A33PU01SJUENL2B" localSheetId="3" hidden="1">#REF!</definedName>
    <definedName name="BEx3FR251HFU7A33PU01SJUENL2B" hidden="1">#REF!</definedName>
    <definedName name="BEx3FX7EJL47JSLSWP3EOC265WAE" localSheetId="15" hidden="1">#REF!</definedName>
    <definedName name="BEx3FX7EJL47JSLSWP3EOC265WAE" localSheetId="14" hidden="1">#REF!</definedName>
    <definedName name="BEx3FX7EJL47JSLSWP3EOC265WAE" localSheetId="13" hidden="1">#REF!</definedName>
    <definedName name="BEx3FX7EJL47JSLSWP3EOC265WAE" localSheetId="12" hidden="1">#REF!</definedName>
    <definedName name="BEx3FX7EJL47JSLSWP3EOC265WAE" localSheetId="11" hidden="1">#REF!</definedName>
    <definedName name="BEx3FX7EJL47JSLSWP3EOC265WAE" localSheetId="10" hidden="1">#REF!</definedName>
    <definedName name="BEx3FX7EJL47JSLSWP3EOC265WAE" localSheetId="9" hidden="1">#REF!</definedName>
    <definedName name="BEx3FX7EJL47JSLSWP3EOC265WAE" localSheetId="8" hidden="1">#REF!</definedName>
    <definedName name="BEx3FX7EJL47JSLSWP3EOC265WAE" localSheetId="7" hidden="1">#REF!</definedName>
    <definedName name="BEx3FX7EJL47JSLSWP3EOC265WAE" localSheetId="6" hidden="1">#REF!</definedName>
    <definedName name="BEx3FX7EJL47JSLSWP3EOC265WAE" localSheetId="5" hidden="1">#REF!</definedName>
    <definedName name="BEx3FX7EJL47JSLSWP3EOC265WAE" localSheetId="3" hidden="1">#REF!</definedName>
    <definedName name="BEx3FX7EJL47JSLSWP3EOC265WAE" hidden="1">#REF!</definedName>
    <definedName name="BEx3G201R8NLJ6FIHO2QS0SW9QVV" localSheetId="15" hidden="1">#REF!</definedName>
    <definedName name="BEx3G201R8NLJ6FIHO2QS0SW9QVV" localSheetId="14" hidden="1">#REF!</definedName>
    <definedName name="BEx3G201R8NLJ6FIHO2QS0SW9QVV" localSheetId="13" hidden="1">#REF!</definedName>
    <definedName name="BEx3G201R8NLJ6FIHO2QS0SW9QVV" localSheetId="12" hidden="1">#REF!</definedName>
    <definedName name="BEx3G201R8NLJ6FIHO2QS0SW9QVV" localSheetId="11" hidden="1">#REF!</definedName>
    <definedName name="BEx3G201R8NLJ6FIHO2QS0SW9QVV" localSheetId="10" hidden="1">#REF!</definedName>
    <definedName name="BEx3G201R8NLJ6FIHO2QS0SW9QVV" localSheetId="9" hidden="1">#REF!</definedName>
    <definedName name="BEx3G201R8NLJ6FIHO2QS0SW9QVV" localSheetId="8" hidden="1">#REF!</definedName>
    <definedName name="BEx3G201R8NLJ6FIHO2QS0SW9QVV" localSheetId="7" hidden="1">#REF!</definedName>
    <definedName name="BEx3G201R8NLJ6FIHO2QS0SW9QVV" localSheetId="6" hidden="1">#REF!</definedName>
    <definedName name="BEx3G201R8NLJ6FIHO2QS0SW9QVV" localSheetId="5" hidden="1">#REF!</definedName>
    <definedName name="BEx3G201R8NLJ6FIHO2QS0SW9QVV" localSheetId="3" hidden="1">#REF!</definedName>
    <definedName name="BEx3G201R8NLJ6FIHO2QS0SW9QVV" hidden="1">#REF!</definedName>
    <definedName name="BEx3G2LL2II66XY5YCDPG4JE13A3" localSheetId="15" hidden="1">#REF!</definedName>
    <definedName name="BEx3G2LL2II66XY5YCDPG4JE13A3" localSheetId="14" hidden="1">#REF!</definedName>
    <definedName name="BEx3G2LL2II66XY5YCDPG4JE13A3" localSheetId="13" hidden="1">#REF!</definedName>
    <definedName name="BEx3G2LL2II66XY5YCDPG4JE13A3" localSheetId="12" hidden="1">#REF!</definedName>
    <definedName name="BEx3G2LL2II66XY5YCDPG4JE13A3" localSheetId="11" hidden="1">#REF!</definedName>
    <definedName name="BEx3G2LL2II66XY5YCDPG4JE13A3" localSheetId="10" hidden="1">#REF!</definedName>
    <definedName name="BEx3G2LL2II66XY5YCDPG4JE13A3" localSheetId="9" hidden="1">#REF!</definedName>
    <definedName name="BEx3G2LL2II66XY5YCDPG4JE13A3" localSheetId="8" hidden="1">#REF!</definedName>
    <definedName name="BEx3G2LL2II66XY5YCDPG4JE13A3" localSheetId="7" hidden="1">#REF!</definedName>
    <definedName name="BEx3G2LL2II66XY5YCDPG4JE13A3" localSheetId="6" hidden="1">#REF!</definedName>
    <definedName name="BEx3G2LL2II66XY5YCDPG4JE13A3" localSheetId="5" hidden="1">#REF!</definedName>
    <definedName name="BEx3G2LL2II66XY5YCDPG4JE13A3" localSheetId="3" hidden="1">#REF!</definedName>
    <definedName name="BEx3G2LL2II66XY5YCDPG4JE13A3" hidden="1">#REF!</definedName>
    <definedName name="BEx3G2WA0DTYY9D8AGHHOBTPE2B2" localSheetId="15" hidden="1">#REF!</definedName>
    <definedName name="BEx3G2WA0DTYY9D8AGHHOBTPE2B2" localSheetId="14" hidden="1">#REF!</definedName>
    <definedName name="BEx3G2WA0DTYY9D8AGHHOBTPE2B2" localSheetId="13" hidden="1">#REF!</definedName>
    <definedName name="BEx3G2WA0DTYY9D8AGHHOBTPE2B2" localSheetId="12" hidden="1">#REF!</definedName>
    <definedName name="BEx3G2WA0DTYY9D8AGHHOBTPE2B2" localSheetId="11" hidden="1">#REF!</definedName>
    <definedName name="BEx3G2WA0DTYY9D8AGHHOBTPE2B2" localSheetId="10" hidden="1">#REF!</definedName>
    <definedName name="BEx3G2WA0DTYY9D8AGHHOBTPE2B2" localSheetId="9" hidden="1">#REF!</definedName>
    <definedName name="BEx3G2WA0DTYY9D8AGHHOBTPE2B2" localSheetId="8" hidden="1">#REF!</definedName>
    <definedName name="BEx3G2WA0DTYY9D8AGHHOBTPE2B2" localSheetId="7" hidden="1">#REF!</definedName>
    <definedName name="BEx3G2WA0DTYY9D8AGHHOBTPE2B2" localSheetId="6" hidden="1">#REF!</definedName>
    <definedName name="BEx3G2WA0DTYY9D8AGHHOBTPE2B2" localSheetId="5" hidden="1">#REF!</definedName>
    <definedName name="BEx3G2WA0DTYY9D8AGHHOBTPE2B2" localSheetId="3" hidden="1">#REF!</definedName>
    <definedName name="BEx3G2WA0DTYY9D8AGHHOBTPE2B2" hidden="1">#REF!</definedName>
    <definedName name="BEx3GCXR6IAS0B6WJ03GJVH7CO52" localSheetId="15" hidden="1">#REF!</definedName>
    <definedName name="BEx3GCXR6IAS0B6WJ03GJVH7CO52" localSheetId="14" hidden="1">#REF!</definedName>
    <definedName name="BEx3GCXR6IAS0B6WJ03GJVH7CO52" localSheetId="13" hidden="1">#REF!</definedName>
    <definedName name="BEx3GCXR6IAS0B6WJ03GJVH7CO52" localSheetId="12" hidden="1">#REF!</definedName>
    <definedName name="BEx3GCXR6IAS0B6WJ03GJVH7CO52" localSheetId="11" hidden="1">#REF!</definedName>
    <definedName name="BEx3GCXR6IAS0B6WJ03GJVH7CO52" localSheetId="10" hidden="1">#REF!</definedName>
    <definedName name="BEx3GCXR6IAS0B6WJ03GJVH7CO52" localSheetId="9" hidden="1">#REF!</definedName>
    <definedName name="BEx3GCXR6IAS0B6WJ03GJVH7CO52" localSheetId="8" hidden="1">#REF!</definedName>
    <definedName name="BEx3GCXR6IAS0B6WJ03GJVH7CO52" localSheetId="7" hidden="1">#REF!</definedName>
    <definedName name="BEx3GCXR6IAS0B6WJ03GJVH7CO52" localSheetId="6" hidden="1">#REF!</definedName>
    <definedName name="BEx3GCXR6IAS0B6WJ03GJVH7CO52" localSheetId="5" hidden="1">#REF!</definedName>
    <definedName name="BEx3GCXR6IAS0B6WJ03GJVH7CO52" localSheetId="3" hidden="1">#REF!</definedName>
    <definedName name="BEx3GCXR6IAS0B6WJ03GJVH7CO52" hidden="1">#REF!</definedName>
    <definedName name="BEx3GEVV18SEQDI1JGY7EN6D1GT1" localSheetId="15" hidden="1">#REF!</definedName>
    <definedName name="BEx3GEVV18SEQDI1JGY7EN6D1GT1" localSheetId="14" hidden="1">#REF!</definedName>
    <definedName name="BEx3GEVV18SEQDI1JGY7EN6D1GT1" localSheetId="13" hidden="1">#REF!</definedName>
    <definedName name="BEx3GEVV18SEQDI1JGY7EN6D1GT1" localSheetId="12" hidden="1">#REF!</definedName>
    <definedName name="BEx3GEVV18SEQDI1JGY7EN6D1GT1" localSheetId="11" hidden="1">#REF!</definedName>
    <definedName name="BEx3GEVV18SEQDI1JGY7EN6D1GT1" localSheetId="10" hidden="1">#REF!</definedName>
    <definedName name="BEx3GEVV18SEQDI1JGY7EN6D1GT1" localSheetId="9" hidden="1">#REF!</definedName>
    <definedName name="BEx3GEVV18SEQDI1JGY7EN6D1GT1" localSheetId="8" hidden="1">#REF!</definedName>
    <definedName name="BEx3GEVV18SEQDI1JGY7EN6D1GT1" localSheetId="7" hidden="1">#REF!</definedName>
    <definedName name="BEx3GEVV18SEQDI1JGY7EN6D1GT1" localSheetId="6" hidden="1">#REF!</definedName>
    <definedName name="BEx3GEVV18SEQDI1JGY7EN6D1GT1" localSheetId="5" hidden="1">#REF!</definedName>
    <definedName name="BEx3GEVV18SEQDI1JGY7EN6D1GT1" localSheetId="3" hidden="1">#REF!</definedName>
    <definedName name="BEx3GEVV18SEQDI1JGY7EN6D1GT1" hidden="1">#REF!</definedName>
    <definedName name="BEx3GKFH64MKQX61S7DYTZ15JCPY" localSheetId="15" hidden="1">#REF!</definedName>
    <definedName name="BEx3GKFH64MKQX61S7DYTZ15JCPY" localSheetId="14" hidden="1">#REF!</definedName>
    <definedName name="BEx3GKFH64MKQX61S7DYTZ15JCPY" localSheetId="13" hidden="1">#REF!</definedName>
    <definedName name="BEx3GKFH64MKQX61S7DYTZ15JCPY" localSheetId="12" hidden="1">#REF!</definedName>
    <definedName name="BEx3GKFH64MKQX61S7DYTZ15JCPY" localSheetId="11" hidden="1">#REF!</definedName>
    <definedName name="BEx3GKFH64MKQX61S7DYTZ15JCPY" localSheetId="10" hidden="1">#REF!</definedName>
    <definedName name="BEx3GKFH64MKQX61S7DYTZ15JCPY" localSheetId="9" hidden="1">#REF!</definedName>
    <definedName name="BEx3GKFH64MKQX61S7DYTZ15JCPY" localSheetId="8" hidden="1">#REF!</definedName>
    <definedName name="BEx3GKFH64MKQX61S7DYTZ15JCPY" localSheetId="7" hidden="1">#REF!</definedName>
    <definedName name="BEx3GKFH64MKQX61S7DYTZ15JCPY" localSheetId="6" hidden="1">#REF!</definedName>
    <definedName name="BEx3GKFH64MKQX61S7DYTZ15JCPY" localSheetId="5" hidden="1">#REF!</definedName>
    <definedName name="BEx3GKFH64MKQX61S7DYTZ15JCPY" localSheetId="3" hidden="1">#REF!</definedName>
    <definedName name="BEx3GKFH64MKQX61S7DYTZ15JCPY" hidden="1">#REF!</definedName>
    <definedName name="BEx3GMJ1Y6UU02DLRL0QXCEKDA6C" localSheetId="15" hidden="1">#REF!</definedName>
    <definedName name="BEx3GMJ1Y6UU02DLRL0QXCEKDA6C" localSheetId="14" hidden="1">#REF!</definedName>
    <definedName name="BEx3GMJ1Y6UU02DLRL0QXCEKDA6C" localSheetId="13" hidden="1">#REF!</definedName>
    <definedName name="BEx3GMJ1Y6UU02DLRL0QXCEKDA6C" localSheetId="12" hidden="1">#REF!</definedName>
    <definedName name="BEx3GMJ1Y6UU02DLRL0QXCEKDA6C" localSheetId="11" hidden="1">#REF!</definedName>
    <definedName name="BEx3GMJ1Y6UU02DLRL0QXCEKDA6C" localSheetId="10" hidden="1">#REF!</definedName>
    <definedName name="BEx3GMJ1Y6UU02DLRL0QXCEKDA6C" localSheetId="9" hidden="1">#REF!</definedName>
    <definedName name="BEx3GMJ1Y6UU02DLRL0QXCEKDA6C" localSheetId="8" hidden="1">#REF!</definedName>
    <definedName name="BEx3GMJ1Y6UU02DLRL0QXCEKDA6C" localSheetId="7" hidden="1">#REF!</definedName>
    <definedName name="BEx3GMJ1Y6UU02DLRL0QXCEKDA6C" localSheetId="6" hidden="1">#REF!</definedName>
    <definedName name="BEx3GMJ1Y6UU02DLRL0QXCEKDA6C" localSheetId="5" hidden="1">#REF!</definedName>
    <definedName name="BEx3GMJ1Y6UU02DLRL0QXCEKDA6C" localSheetId="3" hidden="1">#REF!</definedName>
    <definedName name="BEx3GMJ1Y6UU02DLRL0QXCEKDA6C" hidden="1">#REF!</definedName>
    <definedName name="BEx3GN4LY0135CBDIN1TU2UEODGF" localSheetId="15" hidden="1">#REF!</definedName>
    <definedName name="BEx3GN4LY0135CBDIN1TU2UEODGF" localSheetId="14" hidden="1">#REF!</definedName>
    <definedName name="BEx3GN4LY0135CBDIN1TU2UEODGF" localSheetId="13" hidden="1">#REF!</definedName>
    <definedName name="BEx3GN4LY0135CBDIN1TU2UEODGF" localSheetId="12" hidden="1">#REF!</definedName>
    <definedName name="BEx3GN4LY0135CBDIN1TU2UEODGF" localSheetId="11" hidden="1">#REF!</definedName>
    <definedName name="BEx3GN4LY0135CBDIN1TU2UEODGF" localSheetId="10" hidden="1">#REF!</definedName>
    <definedName name="BEx3GN4LY0135CBDIN1TU2UEODGF" localSheetId="9" hidden="1">#REF!</definedName>
    <definedName name="BEx3GN4LY0135CBDIN1TU2UEODGF" localSheetId="8" hidden="1">#REF!</definedName>
    <definedName name="BEx3GN4LY0135CBDIN1TU2UEODGF" localSheetId="7" hidden="1">#REF!</definedName>
    <definedName name="BEx3GN4LY0135CBDIN1TU2UEODGF" localSheetId="6" hidden="1">#REF!</definedName>
    <definedName name="BEx3GN4LY0135CBDIN1TU2UEODGF" localSheetId="5" hidden="1">#REF!</definedName>
    <definedName name="BEx3GN4LY0135CBDIN1TU2UEODGF" localSheetId="3" hidden="1">#REF!</definedName>
    <definedName name="BEx3GN4LY0135CBDIN1TU2UEODGF" hidden="1">#REF!</definedName>
    <definedName name="BEx3GPDH2AH4QKT4OOSN563XUHBD" localSheetId="15" hidden="1">#REF!</definedName>
    <definedName name="BEx3GPDH2AH4QKT4OOSN563XUHBD" localSheetId="14" hidden="1">#REF!</definedName>
    <definedName name="BEx3GPDH2AH4QKT4OOSN563XUHBD" localSheetId="13" hidden="1">#REF!</definedName>
    <definedName name="BEx3GPDH2AH4QKT4OOSN563XUHBD" localSheetId="12" hidden="1">#REF!</definedName>
    <definedName name="BEx3GPDH2AH4QKT4OOSN563XUHBD" localSheetId="11" hidden="1">#REF!</definedName>
    <definedName name="BEx3GPDH2AH4QKT4OOSN563XUHBD" localSheetId="10" hidden="1">#REF!</definedName>
    <definedName name="BEx3GPDH2AH4QKT4OOSN563XUHBD" localSheetId="9" hidden="1">#REF!</definedName>
    <definedName name="BEx3GPDH2AH4QKT4OOSN563XUHBD" localSheetId="8" hidden="1">#REF!</definedName>
    <definedName name="BEx3GPDH2AH4QKT4OOSN563XUHBD" localSheetId="7" hidden="1">#REF!</definedName>
    <definedName name="BEx3GPDH2AH4QKT4OOSN563XUHBD" localSheetId="6" hidden="1">#REF!</definedName>
    <definedName name="BEx3GPDH2AH4QKT4OOSN563XUHBD" localSheetId="5" hidden="1">#REF!</definedName>
    <definedName name="BEx3GPDH2AH4QKT4OOSN563XUHBD" localSheetId="3" hidden="1">#REF!</definedName>
    <definedName name="BEx3GPDH2AH4QKT4OOSN563XUHBD" hidden="1">#REF!</definedName>
    <definedName name="BEx3GRGZOH1A62SHC133FKNN9K23" localSheetId="15" hidden="1">#REF!</definedName>
    <definedName name="BEx3GRGZOH1A62SHC133FKNN9K23" localSheetId="14" hidden="1">#REF!</definedName>
    <definedName name="BEx3GRGZOH1A62SHC133FKNN9K23" localSheetId="13" hidden="1">#REF!</definedName>
    <definedName name="BEx3GRGZOH1A62SHC133FKNN9K23" localSheetId="12" hidden="1">#REF!</definedName>
    <definedName name="BEx3GRGZOH1A62SHC133FKNN9K23" localSheetId="11" hidden="1">#REF!</definedName>
    <definedName name="BEx3GRGZOH1A62SHC133FKNN9K23" localSheetId="10" hidden="1">#REF!</definedName>
    <definedName name="BEx3GRGZOH1A62SHC133FKNN9K23" localSheetId="9" hidden="1">#REF!</definedName>
    <definedName name="BEx3GRGZOH1A62SHC133FKNN9K23" localSheetId="8" hidden="1">#REF!</definedName>
    <definedName name="BEx3GRGZOH1A62SHC133FKNN9K23" localSheetId="7" hidden="1">#REF!</definedName>
    <definedName name="BEx3GRGZOH1A62SHC133FKNN9K23" localSheetId="6" hidden="1">#REF!</definedName>
    <definedName name="BEx3GRGZOH1A62SHC133FKNN9K23" localSheetId="5" hidden="1">#REF!</definedName>
    <definedName name="BEx3GRGZOH1A62SHC133FKNN9K23" localSheetId="3" hidden="1">#REF!</definedName>
    <definedName name="BEx3GRGZOH1A62SHC133FKNN9K23" hidden="1">#REF!</definedName>
    <definedName name="BEx3GS2LABKJSRV8GPZLJZVX7NMJ" localSheetId="15" hidden="1">#REF!</definedName>
    <definedName name="BEx3GS2LABKJSRV8GPZLJZVX7NMJ" localSheetId="14" hidden="1">#REF!</definedName>
    <definedName name="BEx3GS2LABKJSRV8GPZLJZVX7NMJ" localSheetId="13" hidden="1">#REF!</definedName>
    <definedName name="BEx3GS2LABKJSRV8GPZLJZVX7NMJ" localSheetId="12" hidden="1">#REF!</definedName>
    <definedName name="BEx3GS2LABKJSRV8GPZLJZVX7NMJ" localSheetId="11" hidden="1">#REF!</definedName>
    <definedName name="BEx3GS2LABKJSRV8GPZLJZVX7NMJ" localSheetId="10" hidden="1">#REF!</definedName>
    <definedName name="BEx3GS2LABKJSRV8GPZLJZVX7NMJ" localSheetId="9" hidden="1">#REF!</definedName>
    <definedName name="BEx3GS2LABKJSRV8GPZLJZVX7NMJ" localSheetId="8" hidden="1">#REF!</definedName>
    <definedName name="BEx3GS2LABKJSRV8GPZLJZVX7NMJ" localSheetId="7" hidden="1">#REF!</definedName>
    <definedName name="BEx3GS2LABKJSRV8GPZLJZVX7NMJ" localSheetId="6" hidden="1">#REF!</definedName>
    <definedName name="BEx3GS2LABKJSRV8GPZLJZVX7NMJ" localSheetId="5" hidden="1">#REF!</definedName>
    <definedName name="BEx3GS2LABKJSRV8GPZLJZVX7NMJ" localSheetId="3" hidden="1">#REF!</definedName>
    <definedName name="BEx3GS2LABKJSRV8GPZLJZVX7NMJ" hidden="1">#REF!</definedName>
    <definedName name="BEx3H05W7OEBR6W6YJKGD6W5M3I1" localSheetId="15" hidden="1">#REF!</definedName>
    <definedName name="BEx3H05W7OEBR6W6YJKGD6W5M3I1" localSheetId="14" hidden="1">#REF!</definedName>
    <definedName name="BEx3H05W7OEBR6W6YJKGD6W5M3I1" localSheetId="13" hidden="1">#REF!</definedName>
    <definedName name="BEx3H05W7OEBR6W6YJKGD6W5M3I1" localSheetId="12" hidden="1">#REF!</definedName>
    <definedName name="BEx3H05W7OEBR6W6YJKGD6W5M3I1" localSheetId="11" hidden="1">#REF!</definedName>
    <definedName name="BEx3H05W7OEBR6W6YJKGD6W5M3I1" localSheetId="10" hidden="1">#REF!</definedName>
    <definedName name="BEx3H05W7OEBR6W6YJKGD6W5M3I1" localSheetId="9" hidden="1">#REF!</definedName>
    <definedName name="BEx3H05W7OEBR6W6YJKGD6W5M3I1" localSheetId="8" hidden="1">#REF!</definedName>
    <definedName name="BEx3H05W7OEBR6W6YJKGD6W5M3I1" localSheetId="7" hidden="1">#REF!</definedName>
    <definedName name="BEx3H05W7OEBR6W6YJKGD6W5M3I1" localSheetId="6" hidden="1">#REF!</definedName>
    <definedName name="BEx3H05W7OEBR6W6YJKGD6W5M3I1" localSheetId="5" hidden="1">#REF!</definedName>
    <definedName name="BEx3H05W7OEBR6W6YJKGD6W5M3I1" localSheetId="3" hidden="1">#REF!</definedName>
    <definedName name="BEx3H05W7OEBR6W6YJKGD6W5M3I1" hidden="1">#REF!</definedName>
    <definedName name="BEx3H244GCME7ZDNAXG6ZSJ64ZRE" localSheetId="15" hidden="1">#REF!</definedName>
    <definedName name="BEx3H244GCME7ZDNAXG6ZSJ64ZRE" localSheetId="14" hidden="1">#REF!</definedName>
    <definedName name="BEx3H244GCME7ZDNAXG6ZSJ64ZRE" localSheetId="13" hidden="1">#REF!</definedName>
    <definedName name="BEx3H244GCME7ZDNAXG6ZSJ64ZRE" localSheetId="12" hidden="1">#REF!</definedName>
    <definedName name="BEx3H244GCME7ZDNAXG6ZSJ64ZRE" localSheetId="11" hidden="1">#REF!</definedName>
    <definedName name="BEx3H244GCME7ZDNAXG6ZSJ64ZRE" localSheetId="10" hidden="1">#REF!</definedName>
    <definedName name="BEx3H244GCME7ZDNAXG6ZSJ64ZRE" localSheetId="9" hidden="1">#REF!</definedName>
    <definedName name="BEx3H244GCME7ZDNAXG6ZSJ64ZRE" localSheetId="8" hidden="1">#REF!</definedName>
    <definedName name="BEx3H244GCME7ZDNAXG6ZSJ64ZRE" localSheetId="7" hidden="1">#REF!</definedName>
    <definedName name="BEx3H244GCME7ZDNAXG6ZSJ64ZRE" localSheetId="6" hidden="1">#REF!</definedName>
    <definedName name="BEx3H244GCME7ZDNAXG6ZSJ64ZRE" localSheetId="5" hidden="1">#REF!</definedName>
    <definedName name="BEx3H244GCME7ZDNAXG6ZSJ64ZRE" localSheetId="3" hidden="1">#REF!</definedName>
    <definedName name="BEx3H244GCME7ZDNAXG6ZSJ64ZRE" hidden="1">#REF!</definedName>
    <definedName name="BEx3H5UX2GZFZZT657YR76RHW5I6" localSheetId="15" hidden="1">#REF!</definedName>
    <definedName name="BEx3H5UX2GZFZZT657YR76RHW5I6" localSheetId="14" hidden="1">#REF!</definedName>
    <definedName name="BEx3H5UX2GZFZZT657YR76RHW5I6" localSheetId="13" hidden="1">#REF!</definedName>
    <definedName name="BEx3H5UX2GZFZZT657YR76RHW5I6" localSheetId="12" hidden="1">#REF!</definedName>
    <definedName name="BEx3H5UX2GZFZZT657YR76RHW5I6" localSheetId="11" hidden="1">#REF!</definedName>
    <definedName name="BEx3H5UX2GZFZZT657YR76RHW5I6" localSheetId="10" hidden="1">#REF!</definedName>
    <definedName name="BEx3H5UX2GZFZZT657YR76RHW5I6" localSheetId="9" hidden="1">#REF!</definedName>
    <definedName name="BEx3H5UX2GZFZZT657YR76RHW5I6" localSheetId="8" hidden="1">#REF!</definedName>
    <definedName name="BEx3H5UX2GZFZZT657YR76RHW5I6" localSheetId="7" hidden="1">#REF!</definedName>
    <definedName name="BEx3H5UX2GZFZZT657YR76RHW5I6" localSheetId="6" hidden="1">#REF!</definedName>
    <definedName name="BEx3H5UX2GZFZZT657YR76RHW5I6" localSheetId="5" hidden="1">#REF!</definedName>
    <definedName name="BEx3H5UX2GZFZZT657YR76RHW5I6" localSheetId="3" hidden="1">#REF!</definedName>
    <definedName name="BEx3H5UX2GZFZZT657YR76RHW5I6" hidden="1">#REF!</definedName>
    <definedName name="BEx3HACPKDZVUOS9WBDCCFJB46DK" localSheetId="15" hidden="1">#REF!</definedName>
    <definedName name="BEx3HACPKDZVUOS9WBDCCFJB46DK" localSheetId="14" hidden="1">#REF!</definedName>
    <definedName name="BEx3HACPKDZVUOS9WBDCCFJB46DK" localSheetId="13" hidden="1">#REF!</definedName>
    <definedName name="BEx3HACPKDZVUOS9WBDCCFJB46DK" localSheetId="12" hidden="1">#REF!</definedName>
    <definedName name="BEx3HACPKDZVUOS9WBDCCFJB46DK" localSheetId="11" hidden="1">#REF!</definedName>
    <definedName name="BEx3HACPKDZVUOS9WBDCCFJB46DK" localSheetId="10" hidden="1">#REF!</definedName>
    <definedName name="BEx3HACPKDZVUOS9WBDCCFJB46DK" localSheetId="9" hidden="1">#REF!</definedName>
    <definedName name="BEx3HACPKDZVUOS9WBDCCFJB46DK" localSheetId="8" hidden="1">#REF!</definedName>
    <definedName name="BEx3HACPKDZVUOS9WBDCCFJB46DK" localSheetId="7" hidden="1">#REF!</definedName>
    <definedName name="BEx3HACPKDZVUOS9WBDCCFJB46DK" localSheetId="6" hidden="1">#REF!</definedName>
    <definedName name="BEx3HACPKDZVUOS9WBDCCFJB46DK" localSheetId="5" hidden="1">#REF!</definedName>
    <definedName name="BEx3HACPKDZVUOS9WBDCCFJB46DK" localSheetId="3" hidden="1">#REF!</definedName>
    <definedName name="BEx3HACPKDZVUOS9WBDCCFJB46DK" hidden="1">#REF!</definedName>
    <definedName name="BEx3HMSEFOP6DBM4R97XA6B7NFG6" localSheetId="15" hidden="1">#REF!</definedName>
    <definedName name="BEx3HMSEFOP6DBM4R97XA6B7NFG6" localSheetId="14" hidden="1">#REF!</definedName>
    <definedName name="BEx3HMSEFOP6DBM4R97XA6B7NFG6" localSheetId="13" hidden="1">#REF!</definedName>
    <definedName name="BEx3HMSEFOP6DBM4R97XA6B7NFG6" localSheetId="12" hidden="1">#REF!</definedName>
    <definedName name="BEx3HMSEFOP6DBM4R97XA6B7NFG6" localSheetId="11" hidden="1">#REF!</definedName>
    <definedName name="BEx3HMSEFOP6DBM4R97XA6B7NFG6" localSheetId="10" hidden="1">#REF!</definedName>
    <definedName name="BEx3HMSEFOP6DBM4R97XA6B7NFG6" localSheetId="9" hidden="1">#REF!</definedName>
    <definedName name="BEx3HMSEFOP6DBM4R97XA6B7NFG6" localSheetId="8" hidden="1">#REF!</definedName>
    <definedName name="BEx3HMSEFOP6DBM4R97XA6B7NFG6" localSheetId="7" hidden="1">#REF!</definedName>
    <definedName name="BEx3HMSEFOP6DBM4R97XA6B7NFG6" localSheetId="6" hidden="1">#REF!</definedName>
    <definedName name="BEx3HMSEFOP6DBM4R97XA6B7NFG6" localSheetId="5" hidden="1">#REF!</definedName>
    <definedName name="BEx3HMSEFOP6DBM4R97XA6B7NFG6" localSheetId="3" hidden="1">#REF!</definedName>
    <definedName name="BEx3HMSEFOP6DBM4R97XA6B7NFG6" hidden="1">#REF!</definedName>
    <definedName name="BEx3HWJ5SQSD2CVCQNR183X44FR8" localSheetId="15" hidden="1">#REF!</definedName>
    <definedName name="BEx3HWJ5SQSD2CVCQNR183X44FR8" localSheetId="14" hidden="1">#REF!</definedName>
    <definedName name="BEx3HWJ5SQSD2CVCQNR183X44FR8" localSheetId="13" hidden="1">#REF!</definedName>
    <definedName name="BEx3HWJ5SQSD2CVCQNR183X44FR8" localSheetId="12" hidden="1">#REF!</definedName>
    <definedName name="BEx3HWJ5SQSD2CVCQNR183X44FR8" localSheetId="11" hidden="1">#REF!</definedName>
    <definedName name="BEx3HWJ5SQSD2CVCQNR183X44FR8" localSheetId="10" hidden="1">#REF!</definedName>
    <definedName name="BEx3HWJ5SQSD2CVCQNR183X44FR8" localSheetId="9" hidden="1">#REF!</definedName>
    <definedName name="BEx3HWJ5SQSD2CVCQNR183X44FR8" localSheetId="8" hidden="1">#REF!</definedName>
    <definedName name="BEx3HWJ5SQSD2CVCQNR183X44FR8" localSheetId="7" hidden="1">#REF!</definedName>
    <definedName name="BEx3HWJ5SQSD2CVCQNR183X44FR8" localSheetId="6" hidden="1">#REF!</definedName>
    <definedName name="BEx3HWJ5SQSD2CVCQNR183X44FR8" localSheetId="5" hidden="1">#REF!</definedName>
    <definedName name="BEx3HWJ5SQSD2CVCQNR183X44FR8" localSheetId="3" hidden="1">#REF!</definedName>
    <definedName name="BEx3HWJ5SQSD2CVCQNR183X44FR8" hidden="1">#REF!</definedName>
    <definedName name="BEx3I09YVXO0G4X7KGSA4WGORM35" localSheetId="15" hidden="1">#REF!</definedName>
    <definedName name="BEx3I09YVXO0G4X7KGSA4WGORM35" localSheetId="14" hidden="1">#REF!</definedName>
    <definedName name="BEx3I09YVXO0G4X7KGSA4WGORM35" localSheetId="13" hidden="1">#REF!</definedName>
    <definedName name="BEx3I09YVXO0G4X7KGSA4WGORM35" localSheetId="12" hidden="1">#REF!</definedName>
    <definedName name="BEx3I09YVXO0G4X7KGSA4WGORM35" localSheetId="11" hidden="1">#REF!</definedName>
    <definedName name="BEx3I09YVXO0G4X7KGSA4WGORM35" localSheetId="10" hidden="1">#REF!</definedName>
    <definedName name="BEx3I09YVXO0G4X7KGSA4WGORM35" localSheetId="9" hidden="1">#REF!</definedName>
    <definedName name="BEx3I09YVXO0G4X7KGSA4WGORM35" localSheetId="8" hidden="1">#REF!</definedName>
    <definedName name="BEx3I09YVXO0G4X7KGSA4WGORM35" localSheetId="7" hidden="1">#REF!</definedName>
    <definedName name="BEx3I09YVXO0G4X7KGSA4WGORM35" localSheetId="6" hidden="1">#REF!</definedName>
    <definedName name="BEx3I09YVXO0G4X7KGSA4WGORM35" localSheetId="5" hidden="1">#REF!</definedName>
    <definedName name="BEx3I09YVXO0G4X7KGSA4WGORM35" localSheetId="3" hidden="1">#REF!</definedName>
    <definedName name="BEx3I09YVXO0G4X7KGSA4WGORM35" hidden="1">#REF!</definedName>
    <definedName name="BEx3I3KN8WAL54AYYACGCUM43J9W" localSheetId="15" hidden="1">#REF!</definedName>
    <definedName name="BEx3I3KN8WAL54AYYACGCUM43J9W" localSheetId="14" hidden="1">#REF!</definedName>
    <definedName name="BEx3I3KN8WAL54AYYACGCUM43J9W" localSheetId="13" hidden="1">#REF!</definedName>
    <definedName name="BEx3I3KN8WAL54AYYACGCUM43J9W" localSheetId="12" hidden="1">#REF!</definedName>
    <definedName name="BEx3I3KN8WAL54AYYACGCUM43J9W" localSheetId="11" hidden="1">#REF!</definedName>
    <definedName name="BEx3I3KN8WAL54AYYACGCUM43J9W" localSheetId="10" hidden="1">#REF!</definedName>
    <definedName name="BEx3I3KN8WAL54AYYACGCUM43J9W" localSheetId="9" hidden="1">#REF!</definedName>
    <definedName name="BEx3I3KN8WAL54AYYACGCUM43J9W" localSheetId="8" hidden="1">#REF!</definedName>
    <definedName name="BEx3I3KN8WAL54AYYACGCUM43J9W" localSheetId="7" hidden="1">#REF!</definedName>
    <definedName name="BEx3I3KN8WAL54AYYACGCUM43J9W" localSheetId="6" hidden="1">#REF!</definedName>
    <definedName name="BEx3I3KN8WAL54AYYACGCUM43J9W" localSheetId="5" hidden="1">#REF!</definedName>
    <definedName name="BEx3I3KN8WAL54AYYACGCUM43J9W" localSheetId="3" hidden="1">#REF!</definedName>
    <definedName name="BEx3I3KN8WAL54AYYACGCUM43J9W" hidden="1">#REF!</definedName>
    <definedName name="BEx3ICF1GY8HQEBIU9S43PDJ90BX" localSheetId="15" hidden="1">#REF!</definedName>
    <definedName name="BEx3ICF1GY8HQEBIU9S43PDJ90BX" localSheetId="14" hidden="1">#REF!</definedName>
    <definedName name="BEx3ICF1GY8HQEBIU9S43PDJ90BX" localSheetId="13" hidden="1">#REF!</definedName>
    <definedName name="BEx3ICF1GY8HQEBIU9S43PDJ90BX" localSheetId="12" hidden="1">#REF!</definedName>
    <definedName name="BEx3ICF1GY8HQEBIU9S43PDJ90BX" localSheetId="11" hidden="1">#REF!</definedName>
    <definedName name="BEx3ICF1GY8HQEBIU9S43PDJ90BX" localSheetId="10" hidden="1">#REF!</definedName>
    <definedName name="BEx3ICF1GY8HQEBIU9S43PDJ90BX" localSheetId="9" hidden="1">#REF!</definedName>
    <definedName name="BEx3ICF1GY8HQEBIU9S43PDJ90BX" localSheetId="8" hidden="1">#REF!</definedName>
    <definedName name="BEx3ICF1GY8HQEBIU9S43PDJ90BX" localSheetId="7" hidden="1">#REF!</definedName>
    <definedName name="BEx3ICF1GY8HQEBIU9S43PDJ90BX" localSheetId="6" hidden="1">#REF!</definedName>
    <definedName name="BEx3ICF1GY8HQEBIU9S43PDJ90BX" localSheetId="5" hidden="1">#REF!</definedName>
    <definedName name="BEx3ICF1GY8HQEBIU9S43PDJ90BX" localSheetId="3" hidden="1">#REF!</definedName>
    <definedName name="BEx3ICF1GY8HQEBIU9S43PDJ90BX" hidden="1">#REF!</definedName>
    <definedName name="BEx3IYAH2DEBFWO8F94H4MXE3RLY" localSheetId="15" hidden="1">#REF!</definedName>
    <definedName name="BEx3IYAH2DEBFWO8F94H4MXE3RLY" localSheetId="14" hidden="1">#REF!</definedName>
    <definedName name="BEx3IYAH2DEBFWO8F94H4MXE3RLY" localSheetId="13" hidden="1">#REF!</definedName>
    <definedName name="BEx3IYAH2DEBFWO8F94H4MXE3RLY" localSheetId="12" hidden="1">#REF!</definedName>
    <definedName name="BEx3IYAH2DEBFWO8F94H4MXE3RLY" localSheetId="11" hidden="1">#REF!</definedName>
    <definedName name="BEx3IYAH2DEBFWO8F94H4MXE3RLY" localSheetId="10" hidden="1">#REF!</definedName>
    <definedName name="BEx3IYAH2DEBFWO8F94H4MXE3RLY" localSheetId="9" hidden="1">#REF!</definedName>
    <definedName name="BEx3IYAH2DEBFWO8F94H4MXE3RLY" localSheetId="8" hidden="1">#REF!</definedName>
    <definedName name="BEx3IYAH2DEBFWO8F94H4MXE3RLY" localSheetId="7" hidden="1">#REF!</definedName>
    <definedName name="BEx3IYAH2DEBFWO8F94H4MXE3RLY" localSheetId="6" hidden="1">#REF!</definedName>
    <definedName name="BEx3IYAH2DEBFWO8F94H4MXE3RLY" localSheetId="5" hidden="1">#REF!</definedName>
    <definedName name="BEx3IYAH2DEBFWO8F94H4MXE3RLY" localSheetId="3" hidden="1">#REF!</definedName>
    <definedName name="BEx3IYAH2DEBFWO8F94H4MXE3RLY" hidden="1">#REF!</definedName>
    <definedName name="BEx3IZSG3932LSWHR5YV78IVRPCK" localSheetId="15" hidden="1">#REF!</definedName>
    <definedName name="BEx3IZSG3932LSWHR5YV78IVRPCK" localSheetId="14" hidden="1">#REF!</definedName>
    <definedName name="BEx3IZSG3932LSWHR5YV78IVRPCK" localSheetId="13" hidden="1">#REF!</definedName>
    <definedName name="BEx3IZSG3932LSWHR5YV78IVRPCK" localSheetId="12" hidden="1">#REF!</definedName>
    <definedName name="BEx3IZSG3932LSWHR5YV78IVRPCK" localSheetId="11" hidden="1">#REF!</definedName>
    <definedName name="BEx3IZSG3932LSWHR5YV78IVRPCK" localSheetId="10" hidden="1">#REF!</definedName>
    <definedName name="BEx3IZSG3932LSWHR5YV78IVRPCK" localSheetId="9" hidden="1">#REF!</definedName>
    <definedName name="BEx3IZSG3932LSWHR5YV78IVRPCK" localSheetId="8" hidden="1">#REF!</definedName>
    <definedName name="BEx3IZSG3932LSWHR5YV78IVRPCK" localSheetId="7" hidden="1">#REF!</definedName>
    <definedName name="BEx3IZSG3932LSWHR5YV78IVRPCK" localSheetId="6" hidden="1">#REF!</definedName>
    <definedName name="BEx3IZSG3932LSWHR5YV78IVRPCK" localSheetId="5" hidden="1">#REF!</definedName>
    <definedName name="BEx3IZSG3932LSWHR5YV78IVRPCK" localSheetId="3" hidden="1">#REF!</definedName>
    <definedName name="BEx3IZSG3932LSWHR5YV78IVRPCK" hidden="1">#REF!</definedName>
    <definedName name="BEx3IZXXSYEW50379N2EAFWO8DZV" localSheetId="15" hidden="1">#REF!</definedName>
    <definedName name="BEx3IZXXSYEW50379N2EAFWO8DZV" localSheetId="14" hidden="1">#REF!</definedName>
    <definedName name="BEx3IZXXSYEW50379N2EAFWO8DZV" localSheetId="13" hidden="1">#REF!</definedName>
    <definedName name="BEx3IZXXSYEW50379N2EAFWO8DZV" localSheetId="12" hidden="1">#REF!</definedName>
    <definedName name="BEx3IZXXSYEW50379N2EAFWO8DZV" localSheetId="11" hidden="1">#REF!</definedName>
    <definedName name="BEx3IZXXSYEW50379N2EAFWO8DZV" localSheetId="10" hidden="1">#REF!</definedName>
    <definedName name="BEx3IZXXSYEW50379N2EAFWO8DZV" localSheetId="9" hidden="1">#REF!</definedName>
    <definedName name="BEx3IZXXSYEW50379N2EAFWO8DZV" localSheetId="8" hidden="1">#REF!</definedName>
    <definedName name="BEx3IZXXSYEW50379N2EAFWO8DZV" localSheetId="7" hidden="1">#REF!</definedName>
    <definedName name="BEx3IZXXSYEW50379N2EAFWO8DZV" localSheetId="6" hidden="1">#REF!</definedName>
    <definedName name="BEx3IZXXSYEW50379N2EAFWO8DZV" localSheetId="5" hidden="1">#REF!</definedName>
    <definedName name="BEx3IZXXSYEW50379N2EAFWO8DZV" localSheetId="3" hidden="1">#REF!</definedName>
    <definedName name="BEx3IZXXSYEW50379N2EAFWO8DZV" hidden="1">#REF!</definedName>
    <definedName name="BEx3J1VZVGTKT4ATPO9O5JCSFTTR" localSheetId="15" hidden="1">#REF!</definedName>
    <definedName name="BEx3J1VZVGTKT4ATPO9O5JCSFTTR" localSheetId="14" hidden="1">#REF!</definedName>
    <definedName name="BEx3J1VZVGTKT4ATPO9O5JCSFTTR" localSheetId="13" hidden="1">#REF!</definedName>
    <definedName name="BEx3J1VZVGTKT4ATPO9O5JCSFTTR" localSheetId="12" hidden="1">#REF!</definedName>
    <definedName name="BEx3J1VZVGTKT4ATPO9O5JCSFTTR" localSheetId="11" hidden="1">#REF!</definedName>
    <definedName name="BEx3J1VZVGTKT4ATPO9O5JCSFTTR" localSheetId="10" hidden="1">#REF!</definedName>
    <definedName name="BEx3J1VZVGTKT4ATPO9O5JCSFTTR" localSheetId="9" hidden="1">#REF!</definedName>
    <definedName name="BEx3J1VZVGTKT4ATPO9O5JCSFTTR" localSheetId="8" hidden="1">#REF!</definedName>
    <definedName name="BEx3J1VZVGTKT4ATPO9O5JCSFTTR" localSheetId="7" hidden="1">#REF!</definedName>
    <definedName name="BEx3J1VZVGTKT4ATPO9O5JCSFTTR" localSheetId="6" hidden="1">#REF!</definedName>
    <definedName name="BEx3J1VZVGTKT4ATPO9O5JCSFTTR" localSheetId="5" hidden="1">#REF!</definedName>
    <definedName name="BEx3J1VZVGTKT4ATPO9O5JCSFTTR" localSheetId="3" hidden="1">#REF!</definedName>
    <definedName name="BEx3J1VZVGTKT4ATPO9O5JCSFTTR" hidden="1">#REF!</definedName>
    <definedName name="BEx3JC2TY7JNAAC3L7QHVPQXLGQ8" localSheetId="15" hidden="1">#REF!</definedName>
    <definedName name="BEx3JC2TY7JNAAC3L7QHVPQXLGQ8" localSheetId="14" hidden="1">#REF!</definedName>
    <definedName name="BEx3JC2TY7JNAAC3L7QHVPQXLGQ8" localSheetId="13" hidden="1">#REF!</definedName>
    <definedName name="BEx3JC2TY7JNAAC3L7QHVPQXLGQ8" localSheetId="12" hidden="1">#REF!</definedName>
    <definedName name="BEx3JC2TY7JNAAC3L7QHVPQXLGQ8" localSheetId="11" hidden="1">#REF!</definedName>
    <definedName name="BEx3JC2TY7JNAAC3L7QHVPQXLGQ8" localSheetId="10" hidden="1">#REF!</definedName>
    <definedName name="BEx3JC2TY7JNAAC3L7QHVPQXLGQ8" localSheetId="9" hidden="1">#REF!</definedName>
    <definedName name="BEx3JC2TY7JNAAC3L7QHVPQXLGQ8" localSheetId="8" hidden="1">#REF!</definedName>
    <definedName name="BEx3JC2TY7JNAAC3L7QHVPQXLGQ8" localSheetId="7" hidden="1">#REF!</definedName>
    <definedName name="BEx3JC2TY7JNAAC3L7QHVPQXLGQ8" localSheetId="6" hidden="1">#REF!</definedName>
    <definedName name="BEx3JC2TY7JNAAC3L7QHVPQXLGQ8" localSheetId="5" hidden="1">#REF!</definedName>
    <definedName name="BEx3JC2TY7JNAAC3L7QHVPQXLGQ8" localSheetId="3" hidden="1">#REF!</definedName>
    <definedName name="BEx3JC2TY7JNAAC3L7QHVPQXLGQ8" hidden="1">#REF!</definedName>
    <definedName name="BEx3JMF5D7ODCJ7THAJTC1GFSG95" localSheetId="15" hidden="1">#REF!</definedName>
    <definedName name="BEx3JMF5D7ODCJ7THAJTC1GFSG95" localSheetId="14" hidden="1">#REF!</definedName>
    <definedName name="BEx3JMF5D7ODCJ7THAJTC1GFSG95" localSheetId="13" hidden="1">#REF!</definedName>
    <definedName name="BEx3JMF5D7ODCJ7THAJTC1GFSG95" localSheetId="12" hidden="1">#REF!</definedName>
    <definedName name="BEx3JMF5D7ODCJ7THAJTC1GFSG95" localSheetId="11" hidden="1">#REF!</definedName>
    <definedName name="BEx3JMF5D7ODCJ7THAJTC1GFSG95" localSheetId="10" hidden="1">#REF!</definedName>
    <definedName name="BEx3JMF5D7ODCJ7THAJTC1GFSG95" localSheetId="9" hidden="1">#REF!</definedName>
    <definedName name="BEx3JMF5D7ODCJ7THAJTC1GFSG95" localSheetId="8" hidden="1">#REF!</definedName>
    <definedName name="BEx3JMF5D7ODCJ7THAJTC1GFSG95" localSheetId="7" hidden="1">#REF!</definedName>
    <definedName name="BEx3JMF5D7ODCJ7THAJTC1GFSG95" localSheetId="6" hidden="1">#REF!</definedName>
    <definedName name="BEx3JMF5D7ODCJ7THAJTC1GFSG95" localSheetId="5" hidden="1">#REF!</definedName>
    <definedName name="BEx3JMF5D7ODCJ7THAJTC1GFSG95" localSheetId="3" hidden="1">#REF!</definedName>
    <definedName name="BEx3JMF5D7ODCJ7THAJTC1GFSG95" hidden="1">#REF!</definedName>
    <definedName name="BEx3JX23SYDIGOGM4Y0CQFBW8ZBV" localSheetId="15" hidden="1">#REF!</definedName>
    <definedName name="BEx3JX23SYDIGOGM4Y0CQFBW8ZBV" localSheetId="14" hidden="1">#REF!</definedName>
    <definedName name="BEx3JX23SYDIGOGM4Y0CQFBW8ZBV" localSheetId="13" hidden="1">#REF!</definedName>
    <definedName name="BEx3JX23SYDIGOGM4Y0CQFBW8ZBV" localSheetId="12" hidden="1">#REF!</definedName>
    <definedName name="BEx3JX23SYDIGOGM4Y0CQFBW8ZBV" localSheetId="11" hidden="1">#REF!</definedName>
    <definedName name="BEx3JX23SYDIGOGM4Y0CQFBW8ZBV" localSheetId="10" hidden="1">#REF!</definedName>
    <definedName name="BEx3JX23SYDIGOGM4Y0CQFBW8ZBV" localSheetId="9" hidden="1">#REF!</definedName>
    <definedName name="BEx3JX23SYDIGOGM4Y0CQFBW8ZBV" localSheetId="8" hidden="1">#REF!</definedName>
    <definedName name="BEx3JX23SYDIGOGM4Y0CQFBW8ZBV" localSheetId="7" hidden="1">#REF!</definedName>
    <definedName name="BEx3JX23SYDIGOGM4Y0CQFBW8ZBV" localSheetId="6" hidden="1">#REF!</definedName>
    <definedName name="BEx3JX23SYDIGOGM4Y0CQFBW8ZBV" localSheetId="5" hidden="1">#REF!</definedName>
    <definedName name="BEx3JX23SYDIGOGM4Y0CQFBW8ZBV" localSheetId="3" hidden="1">#REF!</definedName>
    <definedName name="BEx3JX23SYDIGOGM4Y0CQFBW8ZBV" hidden="1">#REF!</definedName>
    <definedName name="BEx3JXCXCVBZJGV5VEG9MJEI01AL" localSheetId="15" hidden="1">#REF!</definedName>
    <definedName name="BEx3JXCXCVBZJGV5VEG9MJEI01AL" localSheetId="14" hidden="1">#REF!</definedName>
    <definedName name="BEx3JXCXCVBZJGV5VEG9MJEI01AL" localSheetId="13" hidden="1">#REF!</definedName>
    <definedName name="BEx3JXCXCVBZJGV5VEG9MJEI01AL" localSheetId="12" hidden="1">#REF!</definedName>
    <definedName name="BEx3JXCXCVBZJGV5VEG9MJEI01AL" localSheetId="11" hidden="1">#REF!</definedName>
    <definedName name="BEx3JXCXCVBZJGV5VEG9MJEI01AL" localSheetId="10" hidden="1">#REF!</definedName>
    <definedName name="BEx3JXCXCVBZJGV5VEG9MJEI01AL" localSheetId="9" hidden="1">#REF!</definedName>
    <definedName name="BEx3JXCXCVBZJGV5VEG9MJEI01AL" localSheetId="8" hidden="1">#REF!</definedName>
    <definedName name="BEx3JXCXCVBZJGV5VEG9MJEI01AL" localSheetId="7" hidden="1">#REF!</definedName>
    <definedName name="BEx3JXCXCVBZJGV5VEG9MJEI01AL" localSheetId="6" hidden="1">#REF!</definedName>
    <definedName name="BEx3JXCXCVBZJGV5VEG9MJEI01AL" localSheetId="5" hidden="1">#REF!</definedName>
    <definedName name="BEx3JXCXCVBZJGV5VEG9MJEI01AL" localSheetId="3" hidden="1">#REF!</definedName>
    <definedName name="BEx3JXCXCVBZJGV5VEG9MJEI01AL" hidden="1">#REF!</definedName>
    <definedName name="BEx3JYK2N7X59TPJSKYZ77ENY8SS" localSheetId="15" hidden="1">#REF!</definedName>
    <definedName name="BEx3JYK2N7X59TPJSKYZ77ENY8SS" localSheetId="14" hidden="1">#REF!</definedName>
    <definedName name="BEx3JYK2N7X59TPJSKYZ77ENY8SS" localSheetId="13" hidden="1">#REF!</definedName>
    <definedName name="BEx3JYK2N7X59TPJSKYZ77ENY8SS" localSheetId="12" hidden="1">#REF!</definedName>
    <definedName name="BEx3JYK2N7X59TPJSKYZ77ENY8SS" localSheetId="11" hidden="1">#REF!</definedName>
    <definedName name="BEx3JYK2N7X59TPJSKYZ77ENY8SS" localSheetId="10" hidden="1">#REF!</definedName>
    <definedName name="BEx3JYK2N7X59TPJSKYZ77ENY8SS" localSheetId="9" hidden="1">#REF!</definedName>
    <definedName name="BEx3JYK2N7X59TPJSKYZ77ENY8SS" localSheetId="8" hidden="1">#REF!</definedName>
    <definedName name="BEx3JYK2N7X59TPJSKYZ77ENY8SS" localSheetId="7" hidden="1">#REF!</definedName>
    <definedName name="BEx3JYK2N7X59TPJSKYZ77ENY8SS" localSheetId="6" hidden="1">#REF!</definedName>
    <definedName name="BEx3JYK2N7X59TPJSKYZ77ENY8SS" localSheetId="5" hidden="1">#REF!</definedName>
    <definedName name="BEx3JYK2N7X59TPJSKYZ77ENY8SS" localSheetId="3" hidden="1">#REF!</definedName>
    <definedName name="BEx3JYK2N7X59TPJSKYZ77ENY8SS" hidden="1">#REF!</definedName>
    <definedName name="BEx3K13PSDK50JLCLD0GX8L4TWAH" localSheetId="15" hidden="1">#REF!</definedName>
    <definedName name="BEx3K13PSDK50JLCLD0GX8L4TWAH" localSheetId="14" hidden="1">#REF!</definedName>
    <definedName name="BEx3K13PSDK50JLCLD0GX8L4TWAH" localSheetId="13" hidden="1">#REF!</definedName>
    <definedName name="BEx3K13PSDK50JLCLD0GX8L4TWAH" localSheetId="12" hidden="1">#REF!</definedName>
    <definedName name="BEx3K13PSDK50JLCLD0GX8L4TWAH" localSheetId="11" hidden="1">#REF!</definedName>
    <definedName name="BEx3K13PSDK50JLCLD0GX8L4TWAH" localSheetId="10" hidden="1">#REF!</definedName>
    <definedName name="BEx3K13PSDK50JLCLD0GX8L4TWAH" localSheetId="9" hidden="1">#REF!</definedName>
    <definedName name="BEx3K13PSDK50JLCLD0GX8L4TWAH" localSheetId="8" hidden="1">#REF!</definedName>
    <definedName name="BEx3K13PSDK50JLCLD0GX8L4TWAH" localSheetId="7" hidden="1">#REF!</definedName>
    <definedName name="BEx3K13PSDK50JLCLD0GX8L4TWAH" localSheetId="6" hidden="1">#REF!</definedName>
    <definedName name="BEx3K13PSDK50JLCLD0GX8L4TWAH" localSheetId="5" hidden="1">#REF!</definedName>
    <definedName name="BEx3K13PSDK50JLCLD0GX8L4TWAH" localSheetId="3" hidden="1">#REF!</definedName>
    <definedName name="BEx3K13PSDK50JLCLD0GX8L4TWAH" hidden="1">#REF!</definedName>
    <definedName name="BEx3K4EII7GU1CG0BN7UL15M6J8Z" localSheetId="15" hidden="1">#REF!</definedName>
    <definedName name="BEx3K4EII7GU1CG0BN7UL15M6J8Z" localSheetId="14" hidden="1">#REF!</definedName>
    <definedName name="BEx3K4EII7GU1CG0BN7UL15M6J8Z" localSheetId="13" hidden="1">#REF!</definedName>
    <definedName name="BEx3K4EII7GU1CG0BN7UL15M6J8Z" localSheetId="12" hidden="1">#REF!</definedName>
    <definedName name="BEx3K4EII7GU1CG0BN7UL15M6J8Z" localSheetId="11" hidden="1">#REF!</definedName>
    <definedName name="BEx3K4EII7GU1CG0BN7UL15M6J8Z" localSheetId="10" hidden="1">#REF!</definedName>
    <definedName name="BEx3K4EII7GU1CG0BN7UL15M6J8Z" localSheetId="9" hidden="1">#REF!</definedName>
    <definedName name="BEx3K4EII7GU1CG0BN7UL15M6J8Z" localSheetId="8" hidden="1">#REF!</definedName>
    <definedName name="BEx3K4EII7GU1CG0BN7UL15M6J8Z" localSheetId="7" hidden="1">#REF!</definedName>
    <definedName name="BEx3K4EII7GU1CG0BN7UL15M6J8Z" localSheetId="6" hidden="1">#REF!</definedName>
    <definedName name="BEx3K4EII7GU1CG0BN7UL15M6J8Z" localSheetId="5" hidden="1">#REF!</definedName>
    <definedName name="BEx3K4EII7GU1CG0BN7UL15M6J8Z" localSheetId="3" hidden="1">#REF!</definedName>
    <definedName name="BEx3K4EII7GU1CG0BN7UL15M6J8Z" hidden="1">#REF!</definedName>
    <definedName name="BEx3K4ZXQUQ2KYZF74B84SO48XMW" localSheetId="15" hidden="1">#REF!</definedName>
    <definedName name="BEx3K4ZXQUQ2KYZF74B84SO48XMW" localSheetId="14" hidden="1">#REF!</definedName>
    <definedName name="BEx3K4ZXQUQ2KYZF74B84SO48XMW" localSheetId="13" hidden="1">#REF!</definedName>
    <definedName name="BEx3K4ZXQUQ2KYZF74B84SO48XMW" localSheetId="12" hidden="1">#REF!</definedName>
    <definedName name="BEx3K4ZXQUQ2KYZF74B84SO48XMW" localSheetId="11" hidden="1">#REF!</definedName>
    <definedName name="BEx3K4ZXQUQ2KYZF74B84SO48XMW" localSheetId="10" hidden="1">#REF!</definedName>
    <definedName name="BEx3K4ZXQUQ2KYZF74B84SO48XMW" localSheetId="9" hidden="1">#REF!</definedName>
    <definedName name="BEx3K4ZXQUQ2KYZF74B84SO48XMW" localSheetId="8" hidden="1">#REF!</definedName>
    <definedName name="BEx3K4ZXQUQ2KYZF74B84SO48XMW" localSheetId="7" hidden="1">#REF!</definedName>
    <definedName name="BEx3K4ZXQUQ2KYZF74B84SO48XMW" localSheetId="6" hidden="1">#REF!</definedName>
    <definedName name="BEx3K4ZXQUQ2KYZF74B84SO48XMW" localSheetId="5" hidden="1">#REF!</definedName>
    <definedName name="BEx3K4ZXQUQ2KYZF74B84SO48XMW" localSheetId="3" hidden="1">#REF!</definedName>
    <definedName name="BEx3K4ZXQUQ2KYZF74B84SO48XMW" hidden="1">#REF!</definedName>
    <definedName name="BEx3KEFXUCVNVPH7KSEGAZYX13B5" localSheetId="15" hidden="1">#REF!</definedName>
    <definedName name="BEx3KEFXUCVNVPH7KSEGAZYX13B5" localSheetId="14" hidden="1">#REF!</definedName>
    <definedName name="BEx3KEFXUCVNVPH7KSEGAZYX13B5" localSheetId="13" hidden="1">#REF!</definedName>
    <definedName name="BEx3KEFXUCVNVPH7KSEGAZYX13B5" localSheetId="12" hidden="1">#REF!</definedName>
    <definedName name="BEx3KEFXUCVNVPH7KSEGAZYX13B5" localSheetId="11" hidden="1">#REF!</definedName>
    <definedName name="BEx3KEFXUCVNVPH7KSEGAZYX13B5" localSheetId="10" hidden="1">#REF!</definedName>
    <definedName name="BEx3KEFXUCVNVPH7KSEGAZYX13B5" localSheetId="9" hidden="1">#REF!</definedName>
    <definedName name="BEx3KEFXUCVNVPH7KSEGAZYX13B5" localSheetId="8" hidden="1">#REF!</definedName>
    <definedName name="BEx3KEFXUCVNVPH7KSEGAZYX13B5" localSheetId="7" hidden="1">#REF!</definedName>
    <definedName name="BEx3KEFXUCVNVPH7KSEGAZYX13B5" localSheetId="6" hidden="1">#REF!</definedName>
    <definedName name="BEx3KEFXUCVNVPH7KSEGAZYX13B5" localSheetId="5" hidden="1">#REF!</definedName>
    <definedName name="BEx3KEFXUCVNVPH7KSEGAZYX13B5" localSheetId="3" hidden="1">#REF!</definedName>
    <definedName name="BEx3KEFXUCVNVPH7KSEGAZYX13B5" hidden="1">#REF!</definedName>
    <definedName name="BEx3KFXUAF6YXAA47B7Q6X9B3VGB" localSheetId="15" hidden="1">#REF!</definedName>
    <definedName name="BEx3KFXUAF6YXAA47B7Q6X9B3VGB" localSheetId="14" hidden="1">#REF!</definedName>
    <definedName name="BEx3KFXUAF6YXAA47B7Q6X9B3VGB" localSheetId="13" hidden="1">#REF!</definedName>
    <definedName name="BEx3KFXUAF6YXAA47B7Q6X9B3VGB" localSheetId="12" hidden="1">#REF!</definedName>
    <definedName name="BEx3KFXUAF6YXAA47B7Q6X9B3VGB" localSheetId="11" hidden="1">#REF!</definedName>
    <definedName name="BEx3KFXUAF6YXAA47B7Q6X9B3VGB" localSheetId="10" hidden="1">#REF!</definedName>
    <definedName name="BEx3KFXUAF6YXAA47B7Q6X9B3VGB" localSheetId="9" hidden="1">#REF!</definedName>
    <definedName name="BEx3KFXUAF6YXAA47B7Q6X9B3VGB" localSheetId="8" hidden="1">#REF!</definedName>
    <definedName name="BEx3KFXUAF6YXAA47B7Q6X9B3VGB" localSheetId="7" hidden="1">#REF!</definedName>
    <definedName name="BEx3KFXUAF6YXAA47B7Q6X9B3VGB" localSheetId="6" hidden="1">#REF!</definedName>
    <definedName name="BEx3KFXUAF6YXAA47B7Q6X9B3VGB" localSheetId="5" hidden="1">#REF!</definedName>
    <definedName name="BEx3KFXUAF6YXAA47B7Q6X9B3VGB" localSheetId="3" hidden="1">#REF!</definedName>
    <definedName name="BEx3KFXUAF6YXAA47B7Q6X9B3VGB" hidden="1">#REF!</definedName>
    <definedName name="BEx3KIXQYOGMPK4WJJAVBRX4NR28" localSheetId="15" hidden="1">#REF!</definedName>
    <definedName name="BEx3KIXQYOGMPK4WJJAVBRX4NR28" localSheetId="14" hidden="1">#REF!</definedName>
    <definedName name="BEx3KIXQYOGMPK4WJJAVBRX4NR28" localSheetId="13" hidden="1">#REF!</definedName>
    <definedName name="BEx3KIXQYOGMPK4WJJAVBRX4NR28" localSheetId="12" hidden="1">#REF!</definedName>
    <definedName name="BEx3KIXQYOGMPK4WJJAVBRX4NR28" localSheetId="11" hidden="1">#REF!</definedName>
    <definedName name="BEx3KIXQYOGMPK4WJJAVBRX4NR28" localSheetId="10" hidden="1">#REF!</definedName>
    <definedName name="BEx3KIXQYOGMPK4WJJAVBRX4NR28" localSheetId="9" hidden="1">#REF!</definedName>
    <definedName name="BEx3KIXQYOGMPK4WJJAVBRX4NR28" localSheetId="8" hidden="1">#REF!</definedName>
    <definedName name="BEx3KIXQYOGMPK4WJJAVBRX4NR28" localSheetId="7" hidden="1">#REF!</definedName>
    <definedName name="BEx3KIXQYOGMPK4WJJAVBRX4NR28" localSheetId="6" hidden="1">#REF!</definedName>
    <definedName name="BEx3KIXQYOGMPK4WJJAVBRX4NR28" localSheetId="5" hidden="1">#REF!</definedName>
    <definedName name="BEx3KIXQYOGMPK4WJJAVBRX4NR28" localSheetId="3" hidden="1">#REF!</definedName>
    <definedName name="BEx3KIXQYOGMPK4WJJAVBRX4NR28" hidden="1">#REF!</definedName>
    <definedName name="BEx3KJOMVOSFZVJUL3GKCNP6DQDS" localSheetId="15" hidden="1">#REF!</definedName>
    <definedName name="BEx3KJOMVOSFZVJUL3GKCNP6DQDS" localSheetId="14" hidden="1">#REF!</definedName>
    <definedName name="BEx3KJOMVOSFZVJUL3GKCNP6DQDS" localSheetId="13" hidden="1">#REF!</definedName>
    <definedName name="BEx3KJOMVOSFZVJUL3GKCNP6DQDS" localSheetId="12" hidden="1">#REF!</definedName>
    <definedName name="BEx3KJOMVOSFZVJUL3GKCNP6DQDS" localSheetId="11" hidden="1">#REF!</definedName>
    <definedName name="BEx3KJOMVOSFZVJUL3GKCNP6DQDS" localSheetId="10" hidden="1">#REF!</definedName>
    <definedName name="BEx3KJOMVOSFZVJUL3GKCNP6DQDS" localSheetId="9" hidden="1">#REF!</definedName>
    <definedName name="BEx3KJOMVOSFZVJUL3GKCNP6DQDS" localSheetId="8" hidden="1">#REF!</definedName>
    <definedName name="BEx3KJOMVOSFZVJUL3GKCNP6DQDS" localSheetId="7" hidden="1">#REF!</definedName>
    <definedName name="BEx3KJOMVOSFZVJUL3GKCNP6DQDS" localSheetId="6" hidden="1">#REF!</definedName>
    <definedName name="BEx3KJOMVOSFZVJUL3GKCNP6DQDS" localSheetId="5" hidden="1">#REF!</definedName>
    <definedName name="BEx3KJOMVOSFZVJUL3GKCNP6DQDS" localSheetId="3" hidden="1">#REF!</definedName>
    <definedName name="BEx3KJOMVOSFZVJUL3GKCNP6DQDS" hidden="1">#REF!</definedName>
    <definedName name="BEx3KP2VRBMORK0QEAZUYCXL3DHJ" localSheetId="15" hidden="1">#REF!</definedName>
    <definedName name="BEx3KP2VRBMORK0QEAZUYCXL3DHJ" localSheetId="14" hidden="1">#REF!</definedName>
    <definedName name="BEx3KP2VRBMORK0QEAZUYCXL3DHJ" localSheetId="13" hidden="1">#REF!</definedName>
    <definedName name="BEx3KP2VRBMORK0QEAZUYCXL3DHJ" localSheetId="12" hidden="1">#REF!</definedName>
    <definedName name="BEx3KP2VRBMORK0QEAZUYCXL3DHJ" localSheetId="11" hidden="1">#REF!</definedName>
    <definedName name="BEx3KP2VRBMORK0QEAZUYCXL3DHJ" localSheetId="10" hidden="1">#REF!</definedName>
    <definedName name="BEx3KP2VRBMORK0QEAZUYCXL3DHJ" localSheetId="9" hidden="1">#REF!</definedName>
    <definedName name="BEx3KP2VRBMORK0QEAZUYCXL3DHJ" localSheetId="8" hidden="1">#REF!</definedName>
    <definedName name="BEx3KP2VRBMORK0QEAZUYCXL3DHJ" localSheetId="7" hidden="1">#REF!</definedName>
    <definedName name="BEx3KP2VRBMORK0QEAZUYCXL3DHJ" localSheetId="6" hidden="1">#REF!</definedName>
    <definedName name="BEx3KP2VRBMORK0QEAZUYCXL3DHJ" localSheetId="5" hidden="1">#REF!</definedName>
    <definedName name="BEx3KP2VRBMORK0QEAZUYCXL3DHJ" localSheetId="3" hidden="1">#REF!</definedName>
    <definedName name="BEx3KP2VRBMORK0QEAZUYCXL3DHJ" hidden="1">#REF!</definedName>
    <definedName name="BEx3L4IN3LI4C26SITKTGAH27CDU" localSheetId="15" hidden="1">#REF!</definedName>
    <definedName name="BEx3L4IN3LI4C26SITKTGAH27CDU" localSheetId="14" hidden="1">#REF!</definedName>
    <definedName name="BEx3L4IN3LI4C26SITKTGAH27CDU" localSheetId="13" hidden="1">#REF!</definedName>
    <definedName name="BEx3L4IN3LI4C26SITKTGAH27CDU" localSheetId="12" hidden="1">#REF!</definedName>
    <definedName name="BEx3L4IN3LI4C26SITKTGAH27CDU" localSheetId="11" hidden="1">#REF!</definedName>
    <definedName name="BEx3L4IN3LI4C26SITKTGAH27CDU" localSheetId="10" hidden="1">#REF!</definedName>
    <definedName name="BEx3L4IN3LI4C26SITKTGAH27CDU" localSheetId="9" hidden="1">#REF!</definedName>
    <definedName name="BEx3L4IN3LI4C26SITKTGAH27CDU" localSheetId="8" hidden="1">#REF!</definedName>
    <definedName name="BEx3L4IN3LI4C26SITKTGAH27CDU" localSheetId="7" hidden="1">#REF!</definedName>
    <definedName name="BEx3L4IN3LI4C26SITKTGAH27CDU" localSheetId="6" hidden="1">#REF!</definedName>
    <definedName name="BEx3L4IN3LI4C26SITKTGAH27CDU" localSheetId="5" hidden="1">#REF!</definedName>
    <definedName name="BEx3L4IN3LI4C26SITKTGAH27CDU" localSheetId="3" hidden="1">#REF!</definedName>
    <definedName name="BEx3L4IN3LI4C26SITKTGAH27CDU" hidden="1">#REF!</definedName>
    <definedName name="BEx3L4YQ0J7ZU0M5QM6YIPCEYC9K" localSheetId="15" hidden="1">#REF!</definedName>
    <definedName name="BEx3L4YQ0J7ZU0M5QM6YIPCEYC9K" localSheetId="14" hidden="1">#REF!</definedName>
    <definedName name="BEx3L4YQ0J7ZU0M5QM6YIPCEYC9K" localSheetId="13" hidden="1">#REF!</definedName>
    <definedName name="BEx3L4YQ0J7ZU0M5QM6YIPCEYC9K" localSheetId="12" hidden="1">#REF!</definedName>
    <definedName name="BEx3L4YQ0J7ZU0M5QM6YIPCEYC9K" localSheetId="11" hidden="1">#REF!</definedName>
    <definedName name="BEx3L4YQ0J7ZU0M5QM6YIPCEYC9K" localSheetId="10" hidden="1">#REF!</definedName>
    <definedName name="BEx3L4YQ0J7ZU0M5QM6YIPCEYC9K" localSheetId="9" hidden="1">#REF!</definedName>
    <definedName name="BEx3L4YQ0J7ZU0M5QM6YIPCEYC9K" localSheetId="8" hidden="1">#REF!</definedName>
    <definedName name="BEx3L4YQ0J7ZU0M5QM6YIPCEYC9K" localSheetId="7" hidden="1">#REF!</definedName>
    <definedName name="BEx3L4YQ0J7ZU0M5QM6YIPCEYC9K" localSheetId="6" hidden="1">#REF!</definedName>
    <definedName name="BEx3L4YQ0J7ZU0M5QM6YIPCEYC9K" localSheetId="5" hidden="1">#REF!</definedName>
    <definedName name="BEx3L4YQ0J7ZU0M5QM6YIPCEYC9K" localSheetId="3" hidden="1">#REF!</definedName>
    <definedName name="BEx3L4YQ0J7ZU0M5QM6YIPCEYC9K" hidden="1">#REF!</definedName>
    <definedName name="BEx3L60DJOR7NQN42G7YSAODP1EX" localSheetId="15" hidden="1">#REF!</definedName>
    <definedName name="BEx3L60DJOR7NQN42G7YSAODP1EX" localSheetId="14" hidden="1">#REF!</definedName>
    <definedName name="BEx3L60DJOR7NQN42G7YSAODP1EX" localSheetId="13" hidden="1">#REF!</definedName>
    <definedName name="BEx3L60DJOR7NQN42G7YSAODP1EX" localSheetId="12" hidden="1">#REF!</definedName>
    <definedName name="BEx3L60DJOR7NQN42G7YSAODP1EX" localSheetId="11" hidden="1">#REF!</definedName>
    <definedName name="BEx3L60DJOR7NQN42G7YSAODP1EX" localSheetId="10" hidden="1">#REF!</definedName>
    <definedName name="BEx3L60DJOR7NQN42G7YSAODP1EX" localSheetId="9" hidden="1">#REF!</definedName>
    <definedName name="BEx3L60DJOR7NQN42G7YSAODP1EX" localSheetId="8" hidden="1">#REF!</definedName>
    <definedName name="BEx3L60DJOR7NQN42G7YSAODP1EX" localSheetId="7" hidden="1">#REF!</definedName>
    <definedName name="BEx3L60DJOR7NQN42G7YSAODP1EX" localSheetId="6" hidden="1">#REF!</definedName>
    <definedName name="BEx3L60DJOR7NQN42G7YSAODP1EX" localSheetId="5" hidden="1">#REF!</definedName>
    <definedName name="BEx3L60DJOR7NQN42G7YSAODP1EX" localSheetId="3" hidden="1">#REF!</definedName>
    <definedName name="BEx3L60DJOR7NQN42G7YSAODP1EX" hidden="1">#REF!</definedName>
    <definedName name="BEx3L7D0PI38HWZ7VADU16C9E33D" localSheetId="15" hidden="1">#REF!</definedName>
    <definedName name="BEx3L7D0PI38HWZ7VADU16C9E33D" localSheetId="14" hidden="1">#REF!</definedName>
    <definedName name="BEx3L7D0PI38HWZ7VADU16C9E33D" localSheetId="13" hidden="1">#REF!</definedName>
    <definedName name="BEx3L7D0PI38HWZ7VADU16C9E33D" localSheetId="12" hidden="1">#REF!</definedName>
    <definedName name="BEx3L7D0PI38HWZ7VADU16C9E33D" localSheetId="11" hidden="1">#REF!</definedName>
    <definedName name="BEx3L7D0PI38HWZ7VADU16C9E33D" localSheetId="10" hidden="1">#REF!</definedName>
    <definedName name="BEx3L7D0PI38HWZ7VADU16C9E33D" localSheetId="9" hidden="1">#REF!</definedName>
    <definedName name="BEx3L7D0PI38HWZ7VADU16C9E33D" localSheetId="8" hidden="1">#REF!</definedName>
    <definedName name="BEx3L7D0PI38HWZ7VADU16C9E33D" localSheetId="7" hidden="1">#REF!</definedName>
    <definedName name="BEx3L7D0PI38HWZ7VADU16C9E33D" localSheetId="6" hidden="1">#REF!</definedName>
    <definedName name="BEx3L7D0PI38HWZ7VADU16C9E33D" localSheetId="5" hidden="1">#REF!</definedName>
    <definedName name="BEx3L7D0PI38HWZ7VADU16C9E33D" localSheetId="3" hidden="1">#REF!</definedName>
    <definedName name="BEx3L7D0PI38HWZ7VADU16C9E33D" hidden="1">#REF!</definedName>
    <definedName name="BEx3LANPY1HT49TAH98H4B9RC1D4" localSheetId="15" hidden="1">#REF!</definedName>
    <definedName name="BEx3LANPY1HT49TAH98H4B9RC1D4" localSheetId="14" hidden="1">#REF!</definedName>
    <definedName name="BEx3LANPY1HT49TAH98H4B9RC1D4" localSheetId="13" hidden="1">#REF!</definedName>
    <definedName name="BEx3LANPY1HT49TAH98H4B9RC1D4" localSheetId="12" hidden="1">#REF!</definedName>
    <definedName name="BEx3LANPY1HT49TAH98H4B9RC1D4" localSheetId="11" hidden="1">#REF!</definedName>
    <definedName name="BEx3LANPY1HT49TAH98H4B9RC1D4" localSheetId="10" hidden="1">#REF!</definedName>
    <definedName name="BEx3LANPY1HT49TAH98H4B9RC1D4" localSheetId="9" hidden="1">#REF!</definedName>
    <definedName name="BEx3LANPY1HT49TAH98H4B9RC1D4" localSheetId="8" hidden="1">#REF!</definedName>
    <definedName name="BEx3LANPY1HT49TAH98H4B9RC1D4" localSheetId="7" hidden="1">#REF!</definedName>
    <definedName name="BEx3LANPY1HT49TAH98H4B9RC1D4" localSheetId="6" hidden="1">#REF!</definedName>
    <definedName name="BEx3LANPY1HT49TAH98H4B9RC1D4" localSheetId="5" hidden="1">#REF!</definedName>
    <definedName name="BEx3LANPY1HT49TAH98H4B9RC1D4" localSheetId="3" hidden="1">#REF!</definedName>
    <definedName name="BEx3LANPY1HT49TAH98H4B9RC1D4" hidden="1">#REF!</definedName>
    <definedName name="BEx3LM1PR4Y7KINKMTMKR984GX8Q" localSheetId="15" hidden="1">#REF!</definedName>
    <definedName name="BEx3LM1PR4Y7KINKMTMKR984GX8Q" localSheetId="14" hidden="1">#REF!</definedName>
    <definedName name="BEx3LM1PR4Y7KINKMTMKR984GX8Q" localSheetId="13" hidden="1">#REF!</definedName>
    <definedName name="BEx3LM1PR4Y7KINKMTMKR984GX8Q" localSheetId="12" hidden="1">#REF!</definedName>
    <definedName name="BEx3LM1PR4Y7KINKMTMKR984GX8Q" localSheetId="11" hidden="1">#REF!</definedName>
    <definedName name="BEx3LM1PR4Y7KINKMTMKR984GX8Q" localSheetId="10" hidden="1">#REF!</definedName>
    <definedName name="BEx3LM1PR4Y7KINKMTMKR984GX8Q" localSheetId="9" hidden="1">#REF!</definedName>
    <definedName name="BEx3LM1PR4Y7KINKMTMKR984GX8Q" localSheetId="8" hidden="1">#REF!</definedName>
    <definedName name="BEx3LM1PR4Y7KINKMTMKR984GX8Q" localSheetId="7" hidden="1">#REF!</definedName>
    <definedName name="BEx3LM1PR4Y7KINKMTMKR984GX8Q" localSheetId="6" hidden="1">#REF!</definedName>
    <definedName name="BEx3LM1PR4Y7KINKMTMKR984GX8Q" localSheetId="5" hidden="1">#REF!</definedName>
    <definedName name="BEx3LM1PR4Y7KINKMTMKR984GX8Q" localSheetId="3" hidden="1">#REF!</definedName>
    <definedName name="BEx3LM1PR4Y7KINKMTMKR984GX8Q" hidden="1">#REF!</definedName>
    <definedName name="BEx3LM1PWWC9WH0R5TX5K06V559U" localSheetId="15" hidden="1">#REF!</definedName>
    <definedName name="BEx3LM1PWWC9WH0R5TX5K06V559U" localSheetId="14" hidden="1">#REF!</definedName>
    <definedName name="BEx3LM1PWWC9WH0R5TX5K06V559U" localSheetId="13" hidden="1">#REF!</definedName>
    <definedName name="BEx3LM1PWWC9WH0R5TX5K06V559U" localSheetId="12" hidden="1">#REF!</definedName>
    <definedName name="BEx3LM1PWWC9WH0R5TX5K06V559U" localSheetId="11" hidden="1">#REF!</definedName>
    <definedName name="BEx3LM1PWWC9WH0R5TX5K06V559U" localSheetId="10" hidden="1">#REF!</definedName>
    <definedName name="BEx3LM1PWWC9WH0R5TX5K06V559U" localSheetId="9" hidden="1">#REF!</definedName>
    <definedName name="BEx3LM1PWWC9WH0R5TX5K06V559U" localSheetId="8" hidden="1">#REF!</definedName>
    <definedName name="BEx3LM1PWWC9WH0R5TX5K06V559U" localSheetId="7" hidden="1">#REF!</definedName>
    <definedName name="BEx3LM1PWWC9WH0R5TX5K06V559U" localSheetId="6" hidden="1">#REF!</definedName>
    <definedName name="BEx3LM1PWWC9WH0R5TX5K06V559U" localSheetId="5" hidden="1">#REF!</definedName>
    <definedName name="BEx3LM1PWWC9WH0R5TX5K06V559U" localSheetId="3" hidden="1">#REF!</definedName>
    <definedName name="BEx3LM1PWWC9WH0R5TX5K06V559U" hidden="1">#REF!</definedName>
    <definedName name="BEx3LPCEZ1C0XEKNCM3YT09JWCUO" localSheetId="15" hidden="1">#REF!</definedName>
    <definedName name="BEx3LPCEZ1C0XEKNCM3YT09JWCUO" localSheetId="14" hidden="1">#REF!</definedName>
    <definedName name="BEx3LPCEZ1C0XEKNCM3YT09JWCUO" localSheetId="13" hidden="1">#REF!</definedName>
    <definedName name="BEx3LPCEZ1C0XEKNCM3YT09JWCUO" localSheetId="12" hidden="1">#REF!</definedName>
    <definedName name="BEx3LPCEZ1C0XEKNCM3YT09JWCUO" localSheetId="11" hidden="1">#REF!</definedName>
    <definedName name="BEx3LPCEZ1C0XEKNCM3YT09JWCUO" localSheetId="10" hidden="1">#REF!</definedName>
    <definedName name="BEx3LPCEZ1C0XEKNCM3YT09JWCUO" localSheetId="9" hidden="1">#REF!</definedName>
    <definedName name="BEx3LPCEZ1C0XEKNCM3YT09JWCUO" localSheetId="8" hidden="1">#REF!</definedName>
    <definedName name="BEx3LPCEZ1C0XEKNCM3YT09JWCUO" localSheetId="7" hidden="1">#REF!</definedName>
    <definedName name="BEx3LPCEZ1C0XEKNCM3YT09JWCUO" localSheetId="6" hidden="1">#REF!</definedName>
    <definedName name="BEx3LPCEZ1C0XEKNCM3YT09JWCUO" localSheetId="5" hidden="1">#REF!</definedName>
    <definedName name="BEx3LPCEZ1C0XEKNCM3YT09JWCUO" localSheetId="3" hidden="1">#REF!</definedName>
    <definedName name="BEx3LPCEZ1C0XEKNCM3YT09JWCUO" hidden="1">#REF!</definedName>
    <definedName name="BEx3LSXW33WR1ECIMRYUPFBJXGGH" localSheetId="15" hidden="1">#REF!</definedName>
    <definedName name="BEx3LSXW33WR1ECIMRYUPFBJXGGH" localSheetId="14" hidden="1">#REF!</definedName>
    <definedName name="BEx3LSXW33WR1ECIMRYUPFBJXGGH" localSheetId="13" hidden="1">#REF!</definedName>
    <definedName name="BEx3LSXW33WR1ECIMRYUPFBJXGGH" localSheetId="12" hidden="1">#REF!</definedName>
    <definedName name="BEx3LSXW33WR1ECIMRYUPFBJXGGH" localSheetId="11" hidden="1">#REF!</definedName>
    <definedName name="BEx3LSXW33WR1ECIMRYUPFBJXGGH" localSheetId="10" hidden="1">#REF!</definedName>
    <definedName name="BEx3LSXW33WR1ECIMRYUPFBJXGGH" localSheetId="9" hidden="1">#REF!</definedName>
    <definedName name="BEx3LSXW33WR1ECIMRYUPFBJXGGH" localSheetId="8" hidden="1">#REF!</definedName>
    <definedName name="BEx3LSXW33WR1ECIMRYUPFBJXGGH" localSheetId="7" hidden="1">#REF!</definedName>
    <definedName name="BEx3LSXW33WR1ECIMRYUPFBJXGGH" localSheetId="6" hidden="1">#REF!</definedName>
    <definedName name="BEx3LSXW33WR1ECIMRYUPFBJXGGH" localSheetId="5" hidden="1">#REF!</definedName>
    <definedName name="BEx3LSXW33WR1ECIMRYUPFBJXGGH" localSheetId="3" hidden="1">#REF!</definedName>
    <definedName name="BEx3LSXW33WR1ECIMRYUPFBJXGGH" hidden="1">#REF!</definedName>
    <definedName name="BEx3M1MR1K1NQD03H74BFWOK4MWQ" localSheetId="15" hidden="1">#REF!</definedName>
    <definedName name="BEx3M1MR1K1NQD03H74BFWOK4MWQ" localSheetId="14" hidden="1">#REF!</definedName>
    <definedName name="BEx3M1MR1K1NQD03H74BFWOK4MWQ" localSheetId="13" hidden="1">#REF!</definedName>
    <definedName name="BEx3M1MR1K1NQD03H74BFWOK4MWQ" localSheetId="12" hidden="1">#REF!</definedName>
    <definedName name="BEx3M1MR1K1NQD03H74BFWOK4MWQ" localSheetId="11" hidden="1">#REF!</definedName>
    <definedName name="BEx3M1MR1K1NQD03H74BFWOK4MWQ" localSheetId="10" hidden="1">#REF!</definedName>
    <definedName name="BEx3M1MR1K1NQD03H74BFWOK4MWQ" localSheetId="9" hidden="1">#REF!</definedName>
    <definedName name="BEx3M1MR1K1NQD03H74BFWOK4MWQ" localSheetId="8" hidden="1">#REF!</definedName>
    <definedName name="BEx3M1MR1K1NQD03H74BFWOK4MWQ" localSheetId="7" hidden="1">#REF!</definedName>
    <definedName name="BEx3M1MR1K1NQD03H74BFWOK4MWQ" localSheetId="6" hidden="1">#REF!</definedName>
    <definedName name="BEx3M1MR1K1NQD03H74BFWOK4MWQ" localSheetId="5" hidden="1">#REF!</definedName>
    <definedName name="BEx3M1MR1K1NQD03H74BFWOK4MWQ" localSheetId="3" hidden="1">#REF!</definedName>
    <definedName name="BEx3M1MR1K1NQD03H74BFWOK4MWQ" hidden="1">#REF!</definedName>
    <definedName name="BEx3M4H77MYUKOOD31H9F80NMVK8" localSheetId="15" hidden="1">#REF!</definedName>
    <definedName name="BEx3M4H77MYUKOOD31H9F80NMVK8" localSheetId="14" hidden="1">#REF!</definedName>
    <definedName name="BEx3M4H77MYUKOOD31H9F80NMVK8" localSheetId="13" hidden="1">#REF!</definedName>
    <definedName name="BEx3M4H77MYUKOOD31H9F80NMVK8" localSheetId="12" hidden="1">#REF!</definedName>
    <definedName name="BEx3M4H77MYUKOOD31H9F80NMVK8" localSheetId="11" hidden="1">#REF!</definedName>
    <definedName name="BEx3M4H77MYUKOOD31H9F80NMVK8" localSheetId="10" hidden="1">#REF!</definedName>
    <definedName name="BEx3M4H77MYUKOOD31H9F80NMVK8" localSheetId="9" hidden="1">#REF!</definedName>
    <definedName name="BEx3M4H77MYUKOOD31H9F80NMVK8" localSheetId="8" hidden="1">#REF!</definedName>
    <definedName name="BEx3M4H77MYUKOOD31H9F80NMVK8" localSheetId="7" hidden="1">#REF!</definedName>
    <definedName name="BEx3M4H77MYUKOOD31H9F80NMVK8" localSheetId="6" hidden="1">#REF!</definedName>
    <definedName name="BEx3M4H77MYUKOOD31H9F80NMVK8" localSheetId="5" hidden="1">#REF!</definedName>
    <definedName name="BEx3M4H77MYUKOOD31H9F80NMVK8" localSheetId="3" hidden="1">#REF!</definedName>
    <definedName name="BEx3M4H77MYUKOOD31H9F80NMVK8" hidden="1">#REF!</definedName>
    <definedName name="BEx3M9VFX329PZWYC4DMZ6P3W9R2" localSheetId="15" hidden="1">#REF!</definedName>
    <definedName name="BEx3M9VFX329PZWYC4DMZ6P3W9R2" localSheetId="14" hidden="1">#REF!</definedName>
    <definedName name="BEx3M9VFX329PZWYC4DMZ6P3W9R2" localSheetId="13" hidden="1">#REF!</definedName>
    <definedName name="BEx3M9VFX329PZWYC4DMZ6P3W9R2" localSheetId="12" hidden="1">#REF!</definedName>
    <definedName name="BEx3M9VFX329PZWYC4DMZ6P3W9R2" localSheetId="11" hidden="1">#REF!</definedName>
    <definedName name="BEx3M9VFX329PZWYC4DMZ6P3W9R2" localSheetId="10" hidden="1">#REF!</definedName>
    <definedName name="BEx3M9VFX329PZWYC4DMZ6P3W9R2" localSheetId="9" hidden="1">#REF!</definedName>
    <definedName name="BEx3M9VFX329PZWYC4DMZ6P3W9R2" localSheetId="8" hidden="1">#REF!</definedName>
    <definedName name="BEx3M9VFX329PZWYC4DMZ6P3W9R2" localSheetId="7" hidden="1">#REF!</definedName>
    <definedName name="BEx3M9VFX329PZWYC4DMZ6P3W9R2" localSheetId="6" hidden="1">#REF!</definedName>
    <definedName name="BEx3M9VFX329PZWYC4DMZ6P3W9R2" localSheetId="5" hidden="1">#REF!</definedName>
    <definedName name="BEx3M9VFX329PZWYC4DMZ6P3W9R2" localSheetId="3" hidden="1">#REF!</definedName>
    <definedName name="BEx3M9VFX329PZWYC4DMZ6P3W9R2" hidden="1">#REF!</definedName>
    <definedName name="BEx3MCQ0VEBV0CZXDS505L38EQ8N" localSheetId="15" hidden="1">#REF!</definedName>
    <definedName name="BEx3MCQ0VEBV0CZXDS505L38EQ8N" localSheetId="14" hidden="1">#REF!</definedName>
    <definedName name="BEx3MCQ0VEBV0CZXDS505L38EQ8N" localSheetId="13" hidden="1">#REF!</definedName>
    <definedName name="BEx3MCQ0VEBV0CZXDS505L38EQ8N" localSheetId="12" hidden="1">#REF!</definedName>
    <definedName name="BEx3MCQ0VEBV0CZXDS505L38EQ8N" localSheetId="11" hidden="1">#REF!</definedName>
    <definedName name="BEx3MCQ0VEBV0CZXDS505L38EQ8N" localSheetId="10" hidden="1">#REF!</definedName>
    <definedName name="BEx3MCQ0VEBV0CZXDS505L38EQ8N" localSheetId="9" hidden="1">#REF!</definedName>
    <definedName name="BEx3MCQ0VEBV0CZXDS505L38EQ8N" localSheetId="8" hidden="1">#REF!</definedName>
    <definedName name="BEx3MCQ0VEBV0CZXDS505L38EQ8N" localSheetId="7" hidden="1">#REF!</definedName>
    <definedName name="BEx3MCQ0VEBV0CZXDS505L38EQ8N" localSheetId="6" hidden="1">#REF!</definedName>
    <definedName name="BEx3MCQ0VEBV0CZXDS505L38EQ8N" localSheetId="5" hidden="1">#REF!</definedName>
    <definedName name="BEx3MCQ0VEBV0CZXDS505L38EQ8N" localSheetId="3" hidden="1">#REF!</definedName>
    <definedName name="BEx3MCQ0VEBV0CZXDS505L38EQ8N" hidden="1">#REF!</definedName>
    <definedName name="BEx3MEYV5LQY0BAL7V3CFAFVOM3T" localSheetId="15" hidden="1">#REF!</definedName>
    <definedName name="BEx3MEYV5LQY0BAL7V3CFAFVOM3T" localSheetId="14" hidden="1">#REF!</definedName>
    <definedName name="BEx3MEYV5LQY0BAL7V3CFAFVOM3T" localSheetId="13" hidden="1">#REF!</definedName>
    <definedName name="BEx3MEYV5LQY0BAL7V3CFAFVOM3T" localSheetId="12" hidden="1">#REF!</definedName>
    <definedName name="BEx3MEYV5LQY0BAL7V3CFAFVOM3T" localSheetId="11" hidden="1">#REF!</definedName>
    <definedName name="BEx3MEYV5LQY0BAL7V3CFAFVOM3T" localSheetId="10" hidden="1">#REF!</definedName>
    <definedName name="BEx3MEYV5LQY0BAL7V3CFAFVOM3T" localSheetId="9" hidden="1">#REF!</definedName>
    <definedName name="BEx3MEYV5LQY0BAL7V3CFAFVOM3T" localSheetId="8" hidden="1">#REF!</definedName>
    <definedName name="BEx3MEYV5LQY0BAL7V3CFAFVOM3T" localSheetId="7" hidden="1">#REF!</definedName>
    <definedName name="BEx3MEYV5LQY0BAL7V3CFAFVOM3T" localSheetId="6" hidden="1">#REF!</definedName>
    <definedName name="BEx3MEYV5LQY0BAL7V3CFAFVOM3T" localSheetId="5" hidden="1">#REF!</definedName>
    <definedName name="BEx3MEYV5LQY0BAL7V3CFAFVOM3T" localSheetId="3" hidden="1">#REF!</definedName>
    <definedName name="BEx3MEYV5LQY0BAL7V3CFAFVOM3T" hidden="1">#REF!</definedName>
    <definedName name="BEx3MF9LX8G8DXGARRYNTDH542WG" localSheetId="15" hidden="1">#REF!</definedName>
    <definedName name="BEx3MF9LX8G8DXGARRYNTDH542WG" localSheetId="14" hidden="1">#REF!</definedName>
    <definedName name="BEx3MF9LX8G8DXGARRYNTDH542WG" localSheetId="13" hidden="1">#REF!</definedName>
    <definedName name="BEx3MF9LX8G8DXGARRYNTDH542WG" localSheetId="12" hidden="1">#REF!</definedName>
    <definedName name="BEx3MF9LX8G8DXGARRYNTDH542WG" localSheetId="11" hidden="1">#REF!</definedName>
    <definedName name="BEx3MF9LX8G8DXGARRYNTDH542WG" localSheetId="10" hidden="1">#REF!</definedName>
    <definedName name="BEx3MF9LX8G8DXGARRYNTDH542WG" localSheetId="9" hidden="1">#REF!</definedName>
    <definedName name="BEx3MF9LX8G8DXGARRYNTDH542WG" localSheetId="8" hidden="1">#REF!</definedName>
    <definedName name="BEx3MF9LX8G8DXGARRYNTDH542WG" localSheetId="7" hidden="1">#REF!</definedName>
    <definedName name="BEx3MF9LX8G8DXGARRYNTDH542WG" localSheetId="6" hidden="1">#REF!</definedName>
    <definedName name="BEx3MF9LX8G8DXGARRYNTDH542WG" localSheetId="5" hidden="1">#REF!</definedName>
    <definedName name="BEx3MF9LX8G8DXGARRYNTDH542WG" localSheetId="3" hidden="1">#REF!</definedName>
    <definedName name="BEx3MF9LX8G8DXGARRYNTDH542WG" hidden="1">#REF!</definedName>
    <definedName name="BEx3MREOFWJQEYMCMBL7ZE06NBN6" localSheetId="15" hidden="1">#REF!</definedName>
    <definedName name="BEx3MREOFWJQEYMCMBL7ZE06NBN6" localSheetId="14" hidden="1">#REF!</definedName>
    <definedName name="BEx3MREOFWJQEYMCMBL7ZE06NBN6" localSheetId="13" hidden="1">#REF!</definedName>
    <definedName name="BEx3MREOFWJQEYMCMBL7ZE06NBN6" localSheetId="12" hidden="1">#REF!</definedName>
    <definedName name="BEx3MREOFWJQEYMCMBL7ZE06NBN6" localSheetId="11" hidden="1">#REF!</definedName>
    <definedName name="BEx3MREOFWJQEYMCMBL7ZE06NBN6" localSheetId="10" hidden="1">#REF!</definedName>
    <definedName name="BEx3MREOFWJQEYMCMBL7ZE06NBN6" localSheetId="9" hidden="1">#REF!</definedName>
    <definedName name="BEx3MREOFWJQEYMCMBL7ZE06NBN6" localSheetId="8" hidden="1">#REF!</definedName>
    <definedName name="BEx3MREOFWJQEYMCMBL7ZE06NBN6" localSheetId="7" hidden="1">#REF!</definedName>
    <definedName name="BEx3MREOFWJQEYMCMBL7ZE06NBN6" localSheetId="6" hidden="1">#REF!</definedName>
    <definedName name="BEx3MREOFWJQEYMCMBL7ZE06NBN6" localSheetId="5" hidden="1">#REF!</definedName>
    <definedName name="BEx3MREOFWJQEYMCMBL7ZE06NBN6" localSheetId="3" hidden="1">#REF!</definedName>
    <definedName name="BEx3MREOFWJQEYMCMBL7ZE06NBN6" hidden="1">#REF!</definedName>
    <definedName name="BEx3MSGD8I6KBFD4XFWYGH3DKUK3" localSheetId="15" hidden="1">#REF!</definedName>
    <definedName name="BEx3MSGD8I6KBFD4XFWYGH3DKUK3" localSheetId="14" hidden="1">#REF!</definedName>
    <definedName name="BEx3MSGD8I6KBFD4XFWYGH3DKUK3" localSheetId="13" hidden="1">#REF!</definedName>
    <definedName name="BEx3MSGD8I6KBFD4XFWYGH3DKUK3" localSheetId="12" hidden="1">#REF!</definedName>
    <definedName name="BEx3MSGD8I6KBFD4XFWYGH3DKUK3" localSheetId="11" hidden="1">#REF!</definedName>
    <definedName name="BEx3MSGD8I6KBFD4XFWYGH3DKUK3" localSheetId="10" hidden="1">#REF!</definedName>
    <definedName name="BEx3MSGD8I6KBFD4XFWYGH3DKUK3" localSheetId="9" hidden="1">#REF!</definedName>
    <definedName name="BEx3MSGD8I6KBFD4XFWYGH3DKUK3" localSheetId="8" hidden="1">#REF!</definedName>
    <definedName name="BEx3MSGD8I6KBFD4XFWYGH3DKUK3" localSheetId="7" hidden="1">#REF!</definedName>
    <definedName name="BEx3MSGD8I6KBFD4XFWYGH3DKUK3" localSheetId="6" hidden="1">#REF!</definedName>
    <definedName name="BEx3MSGD8I6KBFD4XFWYGH3DKUK3" localSheetId="5" hidden="1">#REF!</definedName>
    <definedName name="BEx3MSGD8I6KBFD4XFWYGH3DKUK3" localSheetId="3" hidden="1">#REF!</definedName>
    <definedName name="BEx3MSGD8I6KBFD4XFWYGH3DKUK3" hidden="1">#REF!</definedName>
    <definedName name="BEx3NDQFYEWZAUGWFMGT2R7E7RBT" localSheetId="15" hidden="1">#REF!</definedName>
    <definedName name="BEx3NDQFYEWZAUGWFMGT2R7E7RBT" localSheetId="14" hidden="1">#REF!</definedName>
    <definedName name="BEx3NDQFYEWZAUGWFMGT2R7E7RBT" localSheetId="13" hidden="1">#REF!</definedName>
    <definedName name="BEx3NDQFYEWZAUGWFMGT2R7E7RBT" localSheetId="12" hidden="1">#REF!</definedName>
    <definedName name="BEx3NDQFYEWZAUGWFMGT2R7E7RBT" localSheetId="11" hidden="1">#REF!</definedName>
    <definedName name="BEx3NDQFYEWZAUGWFMGT2R7E7RBT" localSheetId="10" hidden="1">#REF!</definedName>
    <definedName name="BEx3NDQFYEWZAUGWFMGT2R7E7RBT" localSheetId="9" hidden="1">#REF!</definedName>
    <definedName name="BEx3NDQFYEWZAUGWFMGT2R7E7RBT" localSheetId="8" hidden="1">#REF!</definedName>
    <definedName name="BEx3NDQFYEWZAUGWFMGT2R7E7RBT" localSheetId="7" hidden="1">#REF!</definedName>
    <definedName name="BEx3NDQFYEWZAUGWFMGT2R7E7RBT" localSheetId="6" hidden="1">#REF!</definedName>
    <definedName name="BEx3NDQFYEWZAUGWFMGT2R7E7RBT" localSheetId="5" hidden="1">#REF!</definedName>
    <definedName name="BEx3NDQFYEWZAUGWFMGT2R7E7RBT" localSheetId="3" hidden="1">#REF!</definedName>
    <definedName name="BEx3NDQFYEWZAUGWFMGT2R7E7RBT" hidden="1">#REF!</definedName>
    <definedName name="BEx3NGQBX2HEDKOCDX0TX1TGBB3P" localSheetId="15" hidden="1">#REF!</definedName>
    <definedName name="BEx3NGQBX2HEDKOCDX0TX1TGBB3P" localSheetId="14" hidden="1">#REF!</definedName>
    <definedName name="BEx3NGQBX2HEDKOCDX0TX1TGBB3P" localSheetId="13" hidden="1">#REF!</definedName>
    <definedName name="BEx3NGQBX2HEDKOCDX0TX1TGBB3P" localSheetId="12" hidden="1">#REF!</definedName>
    <definedName name="BEx3NGQBX2HEDKOCDX0TX1TGBB3P" localSheetId="11" hidden="1">#REF!</definedName>
    <definedName name="BEx3NGQBX2HEDKOCDX0TX1TGBB3P" localSheetId="10" hidden="1">#REF!</definedName>
    <definedName name="BEx3NGQBX2HEDKOCDX0TX1TGBB3P" localSheetId="9" hidden="1">#REF!</definedName>
    <definedName name="BEx3NGQBX2HEDKOCDX0TX1TGBB3P" localSheetId="8" hidden="1">#REF!</definedName>
    <definedName name="BEx3NGQBX2HEDKOCDX0TX1TGBB3P" localSheetId="7" hidden="1">#REF!</definedName>
    <definedName name="BEx3NGQBX2HEDKOCDX0TX1TGBB3P" localSheetId="6" hidden="1">#REF!</definedName>
    <definedName name="BEx3NGQBX2HEDKOCDX0TX1TGBB3P" localSheetId="5" hidden="1">#REF!</definedName>
    <definedName name="BEx3NGQBX2HEDKOCDX0TX1TGBB3P" localSheetId="3" hidden="1">#REF!</definedName>
    <definedName name="BEx3NGQBX2HEDKOCDX0TX1TGBB3P" hidden="1">#REF!</definedName>
    <definedName name="BEx3NLIZ7PHF2XE59ECZ3MD04ZG1" localSheetId="15" hidden="1">#REF!</definedName>
    <definedName name="BEx3NLIZ7PHF2XE59ECZ3MD04ZG1" localSheetId="14" hidden="1">#REF!</definedName>
    <definedName name="BEx3NLIZ7PHF2XE59ECZ3MD04ZG1" localSheetId="13" hidden="1">#REF!</definedName>
    <definedName name="BEx3NLIZ7PHF2XE59ECZ3MD04ZG1" localSheetId="12" hidden="1">#REF!</definedName>
    <definedName name="BEx3NLIZ7PHF2XE59ECZ3MD04ZG1" localSheetId="11" hidden="1">#REF!</definedName>
    <definedName name="BEx3NLIZ7PHF2XE59ECZ3MD04ZG1" localSheetId="10" hidden="1">#REF!</definedName>
    <definedName name="BEx3NLIZ7PHF2XE59ECZ3MD04ZG1" localSheetId="9" hidden="1">#REF!</definedName>
    <definedName name="BEx3NLIZ7PHF2XE59ECZ3MD04ZG1" localSheetId="8" hidden="1">#REF!</definedName>
    <definedName name="BEx3NLIZ7PHF2XE59ECZ3MD04ZG1" localSheetId="7" hidden="1">#REF!</definedName>
    <definedName name="BEx3NLIZ7PHF2XE59ECZ3MD04ZG1" localSheetId="6" hidden="1">#REF!</definedName>
    <definedName name="BEx3NLIZ7PHF2XE59ECZ3MD04ZG1" localSheetId="5" hidden="1">#REF!</definedName>
    <definedName name="BEx3NLIZ7PHF2XE59ECZ3MD04ZG1" localSheetId="3" hidden="1">#REF!</definedName>
    <definedName name="BEx3NLIZ7PHF2XE59ECZ3MD04ZG1" hidden="1">#REF!</definedName>
    <definedName name="BEx3NMQ4BVC94728AUM7CCX7UHTU" localSheetId="15" hidden="1">#REF!</definedName>
    <definedName name="BEx3NMQ4BVC94728AUM7CCX7UHTU" localSheetId="14" hidden="1">#REF!</definedName>
    <definedName name="BEx3NMQ4BVC94728AUM7CCX7UHTU" localSheetId="13" hidden="1">#REF!</definedName>
    <definedName name="BEx3NMQ4BVC94728AUM7CCX7UHTU" localSheetId="12" hidden="1">#REF!</definedName>
    <definedName name="BEx3NMQ4BVC94728AUM7CCX7UHTU" localSheetId="11" hidden="1">#REF!</definedName>
    <definedName name="BEx3NMQ4BVC94728AUM7CCX7UHTU" localSheetId="10" hidden="1">#REF!</definedName>
    <definedName name="BEx3NMQ4BVC94728AUM7CCX7UHTU" localSheetId="9" hidden="1">#REF!</definedName>
    <definedName name="BEx3NMQ4BVC94728AUM7CCX7UHTU" localSheetId="8" hidden="1">#REF!</definedName>
    <definedName name="BEx3NMQ4BVC94728AUM7CCX7UHTU" localSheetId="7" hidden="1">#REF!</definedName>
    <definedName name="BEx3NMQ4BVC94728AUM7CCX7UHTU" localSheetId="6" hidden="1">#REF!</definedName>
    <definedName name="BEx3NMQ4BVC94728AUM7CCX7UHTU" localSheetId="5" hidden="1">#REF!</definedName>
    <definedName name="BEx3NMQ4BVC94728AUM7CCX7UHTU" localSheetId="3" hidden="1">#REF!</definedName>
    <definedName name="BEx3NMQ4BVC94728AUM7CCX7UHTU" hidden="1">#REF!</definedName>
    <definedName name="BEx3NR2I4OUFP3Z2QZEDU2PIFIDI" localSheetId="15" hidden="1">#REF!</definedName>
    <definedName name="BEx3NR2I4OUFP3Z2QZEDU2PIFIDI" localSheetId="14" hidden="1">#REF!</definedName>
    <definedName name="BEx3NR2I4OUFP3Z2QZEDU2PIFIDI" localSheetId="13" hidden="1">#REF!</definedName>
    <definedName name="BEx3NR2I4OUFP3Z2QZEDU2PIFIDI" localSheetId="12" hidden="1">#REF!</definedName>
    <definedName name="BEx3NR2I4OUFP3Z2QZEDU2PIFIDI" localSheetId="11" hidden="1">#REF!</definedName>
    <definedName name="BEx3NR2I4OUFP3Z2QZEDU2PIFIDI" localSheetId="10" hidden="1">#REF!</definedName>
    <definedName name="BEx3NR2I4OUFP3Z2QZEDU2PIFIDI" localSheetId="9" hidden="1">#REF!</definedName>
    <definedName name="BEx3NR2I4OUFP3Z2QZEDU2PIFIDI" localSheetId="8" hidden="1">#REF!</definedName>
    <definedName name="BEx3NR2I4OUFP3Z2QZEDU2PIFIDI" localSheetId="7" hidden="1">#REF!</definedName>
    <definedName name="BEx3NR2I4OUFP3Z2QZEDU2PIFIDI" localSheetId="6" hidden="1">#REF!</definedName>
    <definedName name="BEx3NR2I4OUFP3Z2QZEDU2PIFIDI" localSheetId="5" hidden="1">#REF!</definedName>
    <definedName name="BEx3NR2I4OUFP3Z2QZEDU2PIFIDI" localSheetId="3" hidden="1">#REF!</definedName>
    <definedName name="BEx3NR2I4OUFP3Z2QZEDU2PIFIDI" hidden="1">#REF!</definedName>
    <definedName name="BEx3O19B8FTTAPVT5DZXQGQXWFR8" localSheetId="15" hidden="1">#REF!</definedName>
    <definedName name="BEx3O19B8FTTAPVT5DZXQGQXWFR8" localSheetId="14" hidden="1">#REF!</definedName>
    <definedName name="BEx3O19B8FTTAPVT5DZXQGQXWFR8" localSheetId="13" hidden="1">#REF!</definedName>
    <definedName name="BEx3O19B8FTTAPVT5DZXQGQXWFR8" localSheetId="12" hidden="1">#REF!</definedName>
    <definedName name="BEx3O19B8FTTAPVT5DZXQGQXWFR8" localSheetId="11" hidden="1">#REF!</definedName>
    <definedName name="BEx3O19B8FTTAPVT5DZXQGQXWFR8" localSheetId="10" hidden="1">#REF!</definedName>
    <definedName name="BEx3O19B8FTTAPVT5DZXQGQXWFR8" localSheetId="9" hidden="1">#REF!</definedName>
    <definedName name="BEx3O19B8FTTAPVT5DZXQGQXWFR8" localSheetId="8" hidden="1">#REF!</definedName>
    <definedName name="BEx3O19B8FTTAPVT5DZXQGQXWFR8" localSheetId="7" hidden="1">#REF!</definedName>
    <definedName name="BEx3O19B8FTTAPVT5DZXQGQXWFR8" localSheetId="6" hidden="1">#REF!</definedName>
    <definedName name="BEx3O19B8FTTAPVT5DZXQGQXWFR8" localSheetId="5" hidden="1">#REF!</definedName>
    <definedName name="BEx3O19B8FTTAPVT5DZXQGQXWFR8" localSheetId="3" hidden="1">#REF!</definedName>
    <definedName name="BEx3O19B8FTTAPVT5DZXQGQXWFR8" hidden="1">#REF!</definedName>
    <definedName name="BEx3O85IKWARA6NCJOLRBRJFMEWW" localSheetId="15" hidden="1">#REF!</definedName>
    <definedName name="BEx3O85IKWARA6NCJOLRBRJFMEWW" localSheetId="14" hidden="1">#REF!</definedName>
    <definedName name="BEx3O85IKWARA6NCJOLRBRJFMEWW" localSheetId="13" hidden="1">#REF!</definedName>
    <definedName name="BEx3O85IKWARA6NCJOLRBRJFMEWW" localSheetId="12" hidden="1">#REF!</definedName>
    <definedName name="BEx3O85IKWARA6NCJOLRBRJFMEWW" localSheetId="11" hidden="1">#REF!</definedName>
    <definedName name="BEx3O85IKWARA6NCJOLRBRJFMEWW" localSheetId="10" hidden="1">#REF!</definedName>
    <definedName name="BEx3O85IKWARA6NCJOLRBRJFMEWW" localSheetId="9" hidden="1">#REF!</definedName>
    <definedName name="BEx3O85IKWARA6NCJOLRBRJFMEWW" localSheetId="8" hidden="1">#REF!</definedName>
    <definedName name="BEx3O85IKWARA6NCJOLRBRJFMEWW" localSheetId="7" hidden="1">#REF!</definedName>
    <definedName name="BEx3O85IKWARA6NCJOLRBRJFMEWW" localSheetId="6" hidden="1">#REF!</definedName>
    <definedName name="BEx3O85IKWARA6NCJOLRBRJFMEWW" localSheetId="5" hidden="1">#REF!</definedName>
    <definedName name="BEx3O85IKWARA6NCJOLRBRJFMEWW" localSheetId="3" hidden="1">#REF!</definedName>
    <definedName name="BEx3O85IKWARA6NCJOLRBRJFMEWW" hidden="1">#REF!</definedName>
    <definedName name="BEx3OJZSCGFRW7SVGBFI0X9DNVMM" localSheetId="15" hidden="1">#REF!</definedName>
    <definedName name="BEx3OJZSCGFRW7SVGBFI0X9DNVMM" localSheetId="14" hidden="1">#REF!</definedName>
    <definedName name="BEx3OJZSCGFRW7SVGBFI0X9DNVMM" localSheetId="13" hidden="1">#REF!</definedName>
    <definedName name="BEx3OJZSCGFRW7SVGBFI0X9DNVMM" localSheetId="12" hidden="1">#REF!</definedName>
    <definedName name="BEx3OJZSCGFRW7SVGBFI0X9DNVMM" localSheetId="11" hidden="1">#REF!</definedName>
    <definedName name="BEx3OJZSCGFRW7SVGBFI0X9DNVMM" localSheetId="10" hidden="1">#REF!</definedName>
    <definedName name="BEx3OJZSCGFRW7SVGBFI0X9DNVMM" localSheetId="9" hidden="1">#REF!</definedName>
    <definedName name="BEx3OJZSCGFRW7SVGBFI0X9DNVMM" localSheetId="8" hidden="1">#REF!</definedName>
    <definedName name="BEx3OJZSCGFRW7SVGBFI0X9DNVMM" localSheetId="7" hidden="1">#REF!</definedName>
    <definedName name="BEx3OJZSCGFRW7SVGBFI0X9DNVMM" localSheetId="6" hidden="1">#REF!</definedName>
    <definedName name="BEx3OJZSCGFRW7SVGBFI0X9DNVMM" localSheetId="5" hidden="1">#REF!</definedName>
    <definedName name="BEx3OJZSCGFRW7SVGBFI0X9DNVMM" localSheetId="3" hidden="1">#REF!</definedName>
    <definedName name="BEx3OJZSCGFRW7SVGBFI0X9DNVMM" hidden="1">#REF!</definedName>
    <definedName name="BEx3ORSBUXAF21MKEY90YJV9AY9A" localSheetId="15" hidden="1">#REF!</definedName>
    <definedName name="BEx3ORSBUXAF21MKEY90YJV9AY9A" localSheetId="14" hidden="1">#REF!</definedName>
    <definedName name="BEx3ORSBUXAF21MKEY90YJV9AY9A" localSheetId="13" hidden="1">#REF!</definedName>
    <definedName name="BEx3ORSBUXAF21MKEY90YJV9AY9A" localSheetId="12" hidden="1">#REF!</definedName>
    <definedName name="BEx3ORSBUXAF21MKEY90YJV9AY9A" localSheetId="11" hidden="1">#REF!</definedName>
    <definedName name="BEx3ORSBUXAF21MKEY90YJV9AY9A" localSheetId="10" hidden="1">#REF!</definedName>
    <definedName name="BEx3ORSBUXAF21MKEY90YJV9AY9A" localSheetId="9" hidden="1">#REF!</definedName>
    <definedName name="BEx3ORSBUXAF21MKEY90YJV9AY9A" localSheetId="8" hidden="1">#REF!</definedName>
    <definedName name="BEx3ORSBUXAF21MKEY90YJV9AY9A" localSheetId="7" hidden="1">#REF!</definedName>
    <definedName name="BEx3ORSBUXAF21MKEY90YJV9AY9A" localSheetId="6" hidden="1">#REF!</definedName>
    <definedName name="BEx3ORSBUXAF21MKEY90YJV9AY9A" localSheetId="5" hidden="1">#REF!</definedName>
    <definedName name="BEx3ORSBUXAF21MKEY90YJV9AY9A" localSheetId="3" hidden="1">#REF!</definedName>
    <definedName name="BEx3ORSBUXAF21MKEY90YJV9AY9A" hidden="1">#REF!</definedName>
    <definedName name="BEx3OUS0N576NJN078Y1BWUWQK6B" localSheetId="15" hidden="1">#REF!</definedName>
    <definedName name="BEx3OUS0N576NJN078Y1BWUWQK6B" localSheetId="14" hidden="1">#REF!</definedName>
    <definedName name="BEx3OUS0N576NJN078Y1BWUWQK6B" localSheetId="13" hidden="1">#REF!</definedName>
    <definedName name="BEx3OUS0N576NJN078Y1BWUWQK6B" localSheetId="12" hidden="1">#REF!</definedName>
    <definedName name="BEx3OUS0N576NJN078Y1BWUWQK6B" localSheetId="11" hidden="1">#REF!</definedName>
    <definedName name="BEx3OUS0N576NJN078Y1BWUWQK6B" localSheetId="10" hidden="1">#REF!</definedName>
    <definedName name="BEx3OUS0N576NJN078Y1BWUWQK6B" localSheetId="9" hidden="1">#REF!</definedName>
    <definedName name="BEx3OUS0N576NJN078Y1BWUWQK6B" localSheetId="8" hidden="1">#REF!</definedName>
    <definedName name="BEx3OUS0N576NJN078Y1BWUWQK6B" localSheetId="7" hidden="1">#REF!</definedName>
    <definedName name="BEx3OUS0N576NJN078Y1BWUWQK6B" localSheetId="6" hidden="1">#REF!</definedName>
    <definedName name="BEx3OUS0N576NJN078Y1BWUWQK6B" localSheetId="5" hidden="1">#REF!</definedName>
    <definedName name="BEx3OUS0N576NJN078Y1BWUWQK6B" localSheetId="3" hidden="1">#REF!</definedName>
    <definedName name="BEx3OUS0N576NJN078Y1BWUWQK6B" hidden="1">#REF!</definedName>
    <definedName name="BEx3OV8BH6PYNZT7C246LOAU9SVX" localSheetId="15" hidden="1">#REF!</definedName>
    <definedName name="BEx3OV8BH6PYNZT7C246LOAU9SVX" localSheetId="14" hidden="1">#REF!</definedName>
    <definedName name="BEx3OV8BH6PYNZT7C246LOAU9SVX" localSheetId="13" hidden="1">#REF!</definedName>
    <definedName name="BEx3OV8BH6PYNZT7C246LOAU9SVX" localSheetId="12" hidden="1">#REF!</definedName>
    <definedName name="BEx3OV8BH6PYNZT7C246LOAU9SVX" localSheetId="11" hidden="1">#REF!</definedName>
    <definedName name="BEx3OV8BH6PYNZT7C246LOAU9SVX" localSheetId="10" hidden="1">#REF!</definedName>
    <definedName name="BEx3OV8BH6PYNZT7C246LOAU9SVX" localSheetId="9" hidden="1">#REF!</definedName>
    <definedName name="BEx3OV8BH6PYNZT7C246LOAU9SVX" localSheetId="8" hidden="1">#REF!</definedName>
    <definedName name="BEx3OV8BH6PYNZT7C246LOAU9SVX" localSheetId="7" hidden="1">#REF!</definedName>
    <definedName name="BEx3OV8BH6PYNZT7C246LOAU9SVX" localSheetId="6" hidden="1">#REF!</definedName>
    <definedName name="BEx3OV8BH6PYNZT7C246LOAU9SVX" localSheetId="5" hidden="1">#REF!</definedName>
    <definedName name="BEx3OV8BH6PYNZT7C246LOAU9SVX" localSheetId="3" hidden="1">#REF!</definedName>
    <definedName name="BEx3OV8BH6PYNZT7C246LOAU9SVX" hidden="1">#REF!</definedName>
    <definedName name="BEx3OXRYJZUEY6E72UJU0PHLMYAR" localSheetId="15" hidden="1">#REF!</definedName>
    <definedName name="BEx3OXRYJZUEY6E72UJU0PHLMYAR" localSheetId="14" hidden="1">#REF!</definedName>
    <definedName name="BEx3OXRYJZUEY6E72UJU0PHLMYAR" localSheetId="13" hidden="1">#REF!</definedName>
    <definedName name="BEx3OXRYJZUEY6E72UJU0PHLMYAR" localSheetId="12" hidden="1">#REF!</definedName>
    <definedName name="BEx3OXRYJZUEY6E72UJU0PHLMYAR" localSheetId="11" hidden="1">#REF!</definedName>
    <definedName name="BEx3OXRYJZUEY6E72UJU0PHLMYAR" localSheetId="10" hidden="1">#REF!</definedName>
    <definedName name="BEx3OXRYJZUEY6E72UJU0PHLMYAR" localSheetId="9" hidden="1">#REF!</definedName>
    <definedName name="BEx3OXRYJZUEY6E72UJU0PHLMYAR" localSheetId="8" hidden="1">#REF!</definedName>
    <definedName name="BEx3OXRYJZUEY6E72UJU0PHLMYAR" localSheetId="7" hidden="1">#REF!</definedName>
    <definedName name="BEx3OXRYJZUEY6E72UJU0PHLMYAR" localSheetId="6" hidden="1">#REF!</definedName>
    <definedName name="BEx3OXRYJZUEY6E72UJU0PHLMYAR" localSheetId="5" hidden="1">#REF!</definedName>
    <definedName name="BEx3OXRYJZUEY6E72UJU0PHLMYAR" localSheetId="3" hidden="1">#REF!</definedName>
    <definedName name="BEx3OXRYJZUEY6E72UJU0PHLMYAR" hidden="1">#REF!</definedName>
    <definedName name="BEx3P3RP5PYI4BJVYGNU1V7KT5EH" localSheetId="15" hidden="1">#REF!</definedName>
    <definedName name="BEx3P3RP5PYI4BJVYGNU1V7KT5EH" localSheetId="14" hidden="1">#REF!</definedName>
    <definedName name="BEx3P3RP5PYI4BJVYGNU1V7KT5EH" localSheetId="13" hidden="1">#REF!</definedName>
    <definedName name="BEx3P3RP5PYI4BJVYGNU1V7KT5EH" localSheetId="12" hidden="1">#REF!</definedName>
    <definedName name="BEx3P3RP5PYI4BJVYGNU1V7KT5EH" localSheetId="11" hidden="1">#REF!</definedName>
    <definedName name="BEx3P3RP5PYI4BJVYGNU1V7KT5EH" localSheetId="10" hidden="1">#REF!</definedName>
    <definedName name="BEx3P3RP5PYI4BJVYGNU1V7KT5EH" localSheetId="9" hidden="1">#REF!</definedName>
    <definedName name="BEx3P3RP5PYI4BJVYGNU1V7KT5EH" localSheetId="8" hidden="1">#REF!</definedName>
    <definedName name="BEx3P3RP5PYI4BJVYGNU1V7KT5EH" localSheetId="7" hidden="1">#REF!</definedName>
    <definedName name="BEx3P3RP5PYI4BJVYGNU1V7KT5EH" localSheetId="6" hidden="1">#REF!</definedName>
    <definedName name="BEx3P3RP5PYI4BJVYGNU1V7KT5EH" localSheetId="5" hidden="1">#REF!</definedName>
    <definedName name="BEx3P3RP5PYI4BJVYGNU1V7KT5EH" localSheetId="3" hidden="1">#REF!</definedName>
    <definedName name="BEx3P3RP5PYI4BJVYGNU1V7KT5EH" hidden="1">#REF!</definedName>
    <definedName name="BEx3P59TTRSGQY888P5C1O7M2PQT" localSheetId="15" hidden="1">#REF!</definedName>
    <definedName name="BEx3P59TTRSGQY888P5C1O7M2PQT" localSheetId="14" hidden="1">#REF!</definedName>
    <definedName name="BEx3P59TTRSGQY888P5C1O7M2PQT" localSheetId="13" hidden="1">#REF!</definedName>
    <definedName name="BEx3P59TTRSGQY888P5C1O7M2PQT" localSheetId="12" hidden="1">#REF!</definedName>
    <definedName name="BEx3P59TTRSGQY888P5C1O7M2PQT" localSheetId="11" hidden="1">#REF!</definedName>
    <definedName name="BEx3P59TTRSGQY888P5C1O7M2PQT" localSheetId="10" hidden="1">#REF!</definedName>
    <definedName name="BEx3P59TTRSGQY888P5C1O7M2PQT" localSheetId="9" hidden="1">#REF!</definedName>
    <definedName name="BEx3P59TTRSGQY888P5C1O7M2PQT" localSheetId="8" hidden="1">#REF!</definedName>
    <definedName name="BEx3P59TTRSGQY888P5C1O7M2PQT" localSheetId="7" hidden="1">#REF!</definedName>
    <definedName name="BEx3P59TTRSGQY888P5C1O7M2PQT" localSheetId="6" hidden="1">#REF!</definedName>
    <definedName name="BEx3P59TTRSGQY888P5C1O7M2PQT" localSheetId="5" hidden="1">#REF!</definedName>
    <definedName name="BEx3P59TTRSGQY888P5C1O7M2PQT" localSheetId="3" hidden="1">#REF!</definedName>
    <definedName name="BEx3P59TTRSGQY888P5C1O7M2PQT" hidden="1">#REF!</definedName>
    <definedName name="BEx3PDNRRNKD5GOUBUQFXAHIXLD9" localSheetId="15" hidden="1">#REF!</definedName>
    <definedName name="BEx3PDNRRNKD5GOUBUQFXAHIXLD9" localSheetId="14" hidden="1">#REF!</definedName>
    <definedName name="BEx3PDNRRNKD5GOUBUQFXAHIXLD9" localSheetId="13" hidden="1">#REF!</definedName>
    <definedName name="BEx3PDNRRNKD5GOUBUQFXAHIXLD9" localSheetId="12" hidden="1">#REF!</definedName>
    <definedName name="BEx3PDNRRNKD5GOUBUQFXAHIXLD9" localSheetId="11" hidden="1">#REF!</definedName>
    <definedName name="BEx3PDNRRNKD5GOUBUQFXAHIXLD9" localSheetId="10" hidden="1">#REF!</definedName>
    <definedName name="BEx3PDNRRNKD5GOUBUQFXAHIXLD9" localSheetId="9" hidden="1">#REF!</definedName>
    <definedName name="BEx3PDNRRNKD5GOUBUQFXAHIXLD9" localSheetId="8" hidden="1">#REF!</definedName>
    <definedName name="BEx3PDNRRNKD5GOUBUQFXAHIXLD9" localSheetId="7" hidden="1">#REF!</definedName>
    <definedName name="BEx3PDNRRNKD5GOUBUQFXAHIXLD9" localSheetId="6" hidden="1">#REF!</definedName>
    <definedName name="BEx3PDNRRNKD5GOUBUQFXAHIXLD9" localSheetId="5" hidden="1">#REF!</definedName>
    <definedName name="BEx3PDNRRNKD5GOUBUQFXAHIXLD9" localSheetId="3" hidden="1">#REF!</definedName>
    <definedName name="BEx3PDNRRNKD5GOUBUQFXAHIXLD9" hidden="1">#REF!</definedName>
    <definedName name="BEx3PDT8GNPWLLN02IH1XPV90XYK" localSheetId="15" hidden="1">#REF!</definedName>
    <definedName name="BEx3PDT8GNPWLLN02IH1XPV90XYK" localSheetId="14" hidden="1">#REF!</definedName>
    <definedName name="BEx3PDT8GNPWLLN02IH1XPV90XYK" localSheetId="13" hidden="1">#REF!</definedName>
    <definedName name="BEx3PDT8GNPWLLN02IH1XPV90XYK" localSheetId="12" hidden="1">#REF!</definedName>
    <definedName name="BEx3PDT8GNPWLLN02IH1XPV90XYK" localSheetId="11" hidden="1">#REF!</definedName>
    <definedName name="BEx3PDT8GNPWLLN02IH1XPV90XYK" localSheetId="10" hidden="1">#REF!</definedName>
    <definedName name="BEx3PDT8GNPWLLN02IH1XPV90XYK" localSheetId="9" hidden="1">#REF!</definedName>
    <definedName name="BEx3PDT8GNPWLLN02IH1XPV90XYK" localSheetId="8" hidden="1">#REF!</definedName>
    <definedName name="BEx3PDT8GNPWLLN02IH1XPV90XYK" localSheetId="7" hidden="1">#REF!</definedName>
    <definedName name="BEx3PDT8GNPWLLN02IH1XPV90XYK" localSheetId="6" hidden="1">#REF!</definedName>
    <definedName name="BEx3PDT8GNPWLLN02IH1XPV90XYK" localSheetId="5" hidden="1">#REF!</definedName>
    <definedName name="BEx3PDT8GNPWLLN02IH1XPV90XYK" localSheetId="3" hidden="1">#REF!</definedName>
    <definedName name="BEx3PDT8GNPWLLN02IH1XPV90XYK" hidden="1">#REF!</definedName>
    <definedName name="BEx3PKEMDW8KZEP11IL927C5O7I2" localSheetId="15" hidden="1">#REF!</definedName>
    <definedName name="BEx3PKEMDW8KZEP11IL927C5O7I2" localSheetId="14" hidden="1">#REF!</definedName>
    <definedName name="BEx3PKEMDW8KZEP11IL927C5O7I2" localSheetId="13" hidden="1">#REF!</definedName>
    <definedName name="BEx3PKEMDW8KZEP11IL927C5O7I2" localSheetId="12" hidden="1">#REF!</definedName>
    <definedName name="BEx3PKEMDW8KZEP11IL927C5O7I2" localSheetId="11" hidden="1">#REF!</definedName>
    <definedName name="BEx3PKEMDW8KZEP11IL927C5O7I2" localSheetId="10" hidden="1">#REF!</definedName>
    <definedName name="BEx3PKEMDW8KZEP11IL927C5O7I2" localSheetId="9" hidden="1">#REF!</definedName>
    <definedName name="BEx3PKEMDW8KZEP11IL927C5O7I2" localSheetId="8" hidden="1">#REF!</definedName>
    <definedName name="BEx3PKEMDW8KZEP11IL927C5O7I2" localSheetId="7" hidden="1">#REF!</definedName>
    <definedName name="BEx3PKEMDW8KZEP11IL927C5O7I2" localSheetId="6" hidden="1">#REF!</definedName>
    <definedName name="BEx3PKEMDW8KZEP11IL927C5O7I2" localSheetId="5" hidden="1">#REF!</definedName>
    <definedName name="BEx3PKEMDW8KZEP11IL927C5O7I2" localSheetId="3" hidden="1">#REF!</definedName>
    <definedName name="BEx3PKEMDW8KZEP11IL927C5O7I2" hidden="1">#REF!</definedName>
    <definedName name="BEx3PKJZ1Z7L9S6KV8KXVS6B2FX4" localSheetId="15" hidden="1">#REF!</definedName>
    <definedName name="BEx3PKJZ1Z7L9S6KV8KXVS6B2FX4" localSheetId="14" hidden="1">#REF!</definedName>
    <definedName name="BEx3PKJZ1Z7L9S6KV8KXVS6B2FX4" localSheetId="13" hidden="1">#REF!</definedName>
    <definedName name="BEx3PKJZ1Z7L9S6KV8KXVS6B2FX4" localSheetId="12" hidden="1">#REF!</definedName>
    <definedName name="BEx3PKJZ1Z7L9S6KV8KXVS6B2FX4" localSheetId="11" hidden="1">#REF!</definedName>
    <definedName name="BEx3PKJZ1Z7L9S6KV8KXVS6B2FX4" localSheetId="10" hidden="1">#REF!</definedName>
    <definedName name="BEx3PKJZ1Z7L9S6KV8KXVS6B2FX4" localSheetId="9" hidden="1">#REF!</definedName>
    <definedName name="BEx3PKJZ1Z7L9S6KV8KXVS6B2FX4" localSheetId="8" hidden="1">#REF!</definedName>
    <definedName name="BEx3PKJZ1Z7L9S6KV8KXVS6B2FX4" localSheetId="7" hidden="1">#REF!</definedName>
    <definedName name="BEx3PKJZ1Z7L9S6KV8KXVS6B2FX4" localSheetId="6" hidden="1">#REF!</definedName>
    <definedName name="BEx3PKJZ1Z7L9S6KV8KXVS6B2FX4" localSheetId="5" hidden="1">#REF!</definedName>
    <definedName name="BEx3PKJZ1Z7L9S6KV8KXVS6B2FX4" localSheetId="3" hidden="1">#REF!</definedName>
    <definedName name="BEx3PKJZ1Z7L9S6KV8KXVS6B2FX4" hidden="1">#REF!</definedName>
    <definedName name="BEx3PMNG53Z5HY138H99QOMTX8W3" localSheetId="15" hidden="1">#REF!</definedName>
    <definedName name="BEx3PMNG53Z5HY138H99QOMTX8W3" localSheetId="14" hidden="1">#REF!</definedName>
    <definedName name="BEx3PMNG53Z5HY138H99QOMTX8W3" localSheetId="13" hidden="1">#REF!</definedName>
    <definedName name="BEx3PMNG53Z5HY138H99QOMTX8W3" localSheetId="12" hidden="1">#REF!</definedName>
    <definedName name="BEx3PMNG53Z5HY138H99QOMTX8W3" localSheetId="11" hidden="1">#REF!</definedName>
    <definedName name="BEx3PMNG53Z5HY138H99QOMTX8W3" localSheetId="10" hidden="1">#REF!</definedName>
    <definedName name="BEx3PMNG53Z5HY138H99QOMTX8W3" localSheetId="9" hidden="1">#REF!</definedName>
    <definedName name="BEx3PMNG53Z5HY138H99QOMTX8W3" localSheetId="8" hidden="1">#REF!</definedName>
    <definedName name="BEx3PMNG53Z5HY138H99QOMTX8W3" localSheetId="7" hidden="1">#REF!</definedName>
    <definedName name="BEx3PMNG53Z5HY138H99QOMTX8W3" localSheetId="6" hidden="1">#REF!</definedName>
    <definedName name="BEx3PMNG53Z5HY138H99QOMTX8W3" localSheetId="5" hidden="1">#REF!</definedName>
    <definedName name="BEx3PMNG53Z5HY138H99QOMTX8W3" localSheetId="3" hidden="1">#REF!</definedName>
    <definedName name="BEx3PMNG53Z5HY138H99QOMTX8W3" hidden="1">#REF!</definedName>
    <definedName name="BEx3PP1RRSFZ8UC0JC9R91W6LNKW" localSheetId="15" hidden="1">#REF!</definedName>
    <definedName name="BEx3PP1RRSFZ8UC0JC9R91W6LNKW" localSheetId="14" hidden="1">#REF!</definedName>
    <definedName name="BEx3PP1RRSFZ8UC0JC9R91W6LNKW" localSheetId="13" hidden="1">#REF!</definedName>
    <definedName name="BEx3PP1RRSFZ8UC0JC9R91W6LNKW" localSheetId="12" hidden="1">#REF!</definedName>
    <definedName name="BEx3PP1RRSFZ8UC0JC9R91W6LNKW" localSheetId="11" hidden="1">#REF!</definedName>
    <definedName name="BEx3PP1RRSFZ8UC0JC9R91W6LNKW" localSheetId="10" hidden="1">#REF!</definedName>
    <definedName name="BEx3PP1RRSFZ8UC0JC9R91W6LNKW" localSheetId="9" hidden="1">#REF!</definedName>
    <definedName name="BEx3PP1RRSFZ8UC0JC9R91W6LNKW" localSheetId="8" hidden="1">#REF!</definedName>
    <definedName name="BEx3PP1RRSFZ8UC0JC9R91W6LNKW" localSheetId="7" hidden="1">#REF!</definedName>
    <definedName name="BEx3PP1RRSFZ8UC0JC9R91W6LNKW" localSheetId="6" hidden="1">#REF!</definedName>
    <definedName name="BEx3PP1RRSFZ8UC0JC9R91W6LNKW" localSheetId="5" hidden="1">#REF!</definedName>
    <definedName name="BEx3PP1RRSFZ8UC0JC9R91W6LNKW" localSheetId="3" hidden="1">#REF!</definedName>
    <definedName name="BEx3PP1RRSFZ8UC0JC9R91W6LNKW" hidden="1">#REF!</definedName>
    <definedName name="BEx3PRQW017D7T1X732WDV7L1KP8" localSheetId="15" hidden="1">#REF!</definedName>
    <definedName name="BEx3PRQW017D7T1X732WDV7L1KP8" localSheetId="14" hidden="1">#REF!</definedName>
    <definedName name="BEx3PRQW017D7T1X732WDV7L1KP8" localSheetId="13" hidden="1">#REF!</definedName>
    <definedName name="BEx3PRQW017D7T1X732WDV7L1KP8" localSheetId="12" hidden="1">#REF!</definedName>
    <definedName name="BEx3PRQW017D7T1X732WDV7L1KP8" localSheetId="11" hidden="1">#REF!</definedName>
    <definedName name="BEx3PRQW017D7T1X732WDV7L1KP8" localSheetId="10" hidden="1">#REF!</definedName>
    <definedName name="BEx3PRQW017D7T1X732WDV7L1KP8" localSheetId="9" hidden="1">#REF!</definedName>
    <definedName name="BEx3PRQW017D7T1X732WDV7L1KP8" localSheetId="8" hidden="1">#REF!</definedName>
    <definedName name="BEx3PRQW017D7T1X732WDV7L1KP8" localSheetId="7" hidden="1">#REF!</definedName>
    <definedName name="BEx3PRQW017D7T1X732WDV7L1KP8" localSheetId="6" hidden="1">#REF!</definedName>
    <definedName name="BEx3PRQW017D7T1X732WDV7L1KP8" localSheetId="5" hidden="1">#REF!</definedName>
    <definedName name="BEx3PRQW017D7T1X732WDV7L1KP8" localSheetId="3" hidden="1">#REF!</definedName>
    <definedName name="BEx3PRQW017D7T1X732WDV7L1KP8" hidden="1">#REF!</definedName>
    <definedName name="BEx3PVXYZC8WB9ZJE7OCKUXZ46EA" localSheetId="15" hidden="1">#REF!</definedName>
    <definedName name="BEx3PVXYZC8WB9ZJE7OCKUXZ46EA" localSheetId="14" hidden="1">#REF!</definedName>
    <definedName name="BEx3PVXYZC8WB9ZJE7OCKUXZ46EA" localSheetId="13" hidden="1">#REF!</definedName>
    <definedName name="BEx3PVXYZC8WB9ZJE7OCKUXZ46EA" localSheetId="12" hidden="1">#REF!</definedName>
    <definedName name="BEx3PVXYZC8WB9ZJE7OCKUXZ46EA" localSheetId="11" hidden="1">#REF!</definedName>
    <definedName name="BEx3PVXYZC8WB9ZJE7OCKUXZ46EA" localSheetId="10" hidden="1">#REF!</definedName>
    <definedName name="BEx3PVXYZC8WB9ZJE7OCKUXZ46EA" localSheetId="9" hidden="1">#REF!</definedName>
    <definedName name="BEx3PVXYZC8WB9ZJE7OCKUXZ46EA" localSheetId="8" hidden="1">#REF!</definedName>
    <definedName name="BEx3PVXYZC8WB9ZJE7OCKUXZ46EA" localSheetId="7" hidden="1">#REF!</definedName>
    <definedName name="BEx3PVXYZC8WB9ZJE7OCKUXZ46EA" localSheetId="6" hidden="1">#REF!</definedName>
    <definedName name="BEx3PVXYZC8WB9ZJE7OCKUXZ46EA" localSheetId="5" hidden="1">#REF!</definedName>
    <definedName name="BEx3PVXYZC8WB9ZJE7OCKUXZ46EA" localSheetId="3" hidden="1">#REF!</definedName>
    <definedName name="BEx3PVXYZC8WB9ZJE7OCKUXZ46EA" hidden="1">#REF!</definedName>
    <definedName name="BEx3Q0VWPU5EQECK7MQ47TYJ3SWW" localSheetId="15" hidden="1">#REF!</definedName>
    <definedName name="BEx3Q0VWPU5EQECK7MQ47TYJ3SWW" localSheetId="14" hidden="1">#REF!</definedName>
    <definedName name="BEx3Q0VWPU5EQECK7MQ47TYJ3SWW" localSheetId="13" hidden="1">#REF!</definedName>
    <definedName name="BEx3Q0VWPU5EQECK7MQ47TYJ3SWW" localSheetId="12" hidden="1">#REF!</definedName>
    <definedName name="BEx3Q0VWPU5EQECK7MQ47TYJ3SWW" localSheetId="11" hidden="1">#REF!</definedName>
    <definedName name="BEx3Q0VWPU5EQECK7MQ47TYJ3SWW" localSheetId="10" hidden="1">#REF!</definedName>
    <definedName name="BEx3Q0VWPU5EQECK7MQ47TYJ3SWW" localSheetId="9" hidden="1">#REF!</definedName>
    <definedName name="BEx3Q0VWPU5EQECK7MQ47TYJ3SWW" localSheetId="8" hidden="1">#REF!</definedName>
    <definedName name="BEx3Q0VWPU5EQECK7MQ47TYJ3SWW" localSheetId="7" hidden="1">#REF!</definedName>
    <definedName name="BEx3Q0VWPU5EQECK7MQ47TYJ3SWW" localSheetId="6" hidden="1">#REF!</definedName>
    <definedName name="BEx3Q0VWPU5EQECK7MQ47TYJ3SWW" localSheetId="5" hidden="1">#REF!</definedName>
    <definedName name="BEx3Q0VWPU5EQECK7MQ47TYJ3SWW" localSheetId="3" hidden="1">#REF!</definedName>
    <definedName name="BEx3Q0VWPU5EQECK7MQ47TYJ3SWW" hidden="1">#REF!</definedName>
    <definedName name="BEx3Q7BZ9PUXK2RLIOFSIS9AHU1B" localSheetId="15" hidden="1">#REF!</definedName>
    <definedName name="BEx3Q7BZ9PUXK2RLIOFSIS9AHU1B" localSheetId="14" hidden="1">#REF!</definedName>
    <definedName name="BEx3Q7BZ9PUXK2RLIOFSIS9AHU1B" localSheetId="13" hidden="1">#REF!</definedName>
    <definedName name="BEx3Q7BZ9PUXK2RLIOFSIS9AHU1B" localSheetId="12" hidden="1">#REF!</definedName>
    <definedName name="BEx3Q7BZ9PUXK2RLIOFSIS9AHU1B" localSheetId="11" hidden="1">#REF!</definedName>
    <definedName name="BEx3Q7BZ9PUXK2RLIOFSIS9AHU1B" localSheetId="10" hidden="1">#REF!</definedName>
    <definedName name="BEx3Q7BZ9PUXK2RLIOFSIS9AHU1B" localSheetId="9" hidden="1">#REF!</definedName>
    <definedName name="BEx3Q7BZ9PUXK2RLIOFSIS9AHU1B" localSheetId="8" hidden="1">#REF!</definedName>
    <definedName name="BEx3Q7BZ9PUXK2RLIOFSIS9AHU1B" localSheetId="7" hidden="1">#REF!</definedName>
    <definedName name="BEx3Q7BZ9PUXK2RLIOFSIS9AHU1B" localSheetId="6" hidden="1">#REF!</definedName>
    <definedName name="BEx3Q7BZ9PUXK2RLIOFSIS9AHU1B" localSheetId="5" hidden="1">#REF!</definedName>
    <definedName name="BEx3Q7BZ9PUXK2RLIOFSIS9AHU1B" localSheetId="3" hidden="1">#REF!</definedName>
    <definedName name="BEx3Q7BZ9PUXK2RLIOFSIS9AHU1B" hidden="1">#REF!</definedName>
    <definedName name="BEx3Q8J42S9VU6EAN2Y28MR6DF88" localSheetId="15" hidden="1">#REF!</definedName>
    <definedName name="BEx3Q8J42S9VU6EAN2Y28MR6DF88" localSheetId="14" hidden="1">#REF!</definedName>
    <definedName name="BEx3Q8J42S9VU6EAN2Y28MR6DF88" localSheetId="13" hidden="1">#REF!</definedName>
    <definedName name="BEx3Q8J42S9VU6EAN2Y28MR6DF88" localSheetId="12" hidden="1">#REF!</definedName>
    <definedName name="BEx3Q8J42S9VU6EAN2Y28MR6DF88" localSheetId="11" hidden="1">#REF!</definedName>
    <definedName name="BEx3Q8J42S9VU6EAN2Y28MR6DF88" localSheetId="10" hidden="1">#REF!</definedName>
    <definedName name="BEx3Q8J42S9VU6EAN2Y28MR6DF88" localSheetId="9" hidden="1">#REF!</definedName>
    <definedName name="BEx3Q8J42S9VU6EAN2Y28MR6DF88" localSheetId="8" hidden="1">#REF!</definedName>
    <definedName name="BEx3Q8J42S9VU6EAN2Y28MR6DF88" localSheetId="7" hidden="1">#REF!</definedName>
    <definedName name="BEx3Q8J42S9VU6EAN2Y28MR6DF88" localSheetId="6" hidden="1">#REF!</definedName>
    <definedName name="BEx3Q8J42S9VU6EAN2Y28MR6DF88" localSheetId="5" hidden="1">#REF!</definedName>
    <definedName name="BEx3Q8J42S9VU6EAN2Y28MR6DF88" localSheetId="3" hidden="1">#REF!</definedName>
    <definedName name="BEx3Q8J42S9VU6EAN2Y28MR6DF88" hidden="1">#REF!</definedName>
    <definedName name="BEx3QCFD2TBUF95ZN83Q7JPV97FK" localSheetId="15" hidden="1">#REF!</definedName>
    <definedName name="BEx3QCFD2TBUF95ZN83Q7JPV97FK" localSheetId="14" hidden="1">#REF!</definedName>
    <definedName name="BEx3QCFD2TBUF95ZN83Q7JPV97FK" localSheetId="13" hidden="1">#REF!</definedName>
    <definedName name="BEx3QCFD2TBUF95ZN83Q7JPV97FK" localSheetId="12" hidden="1">#REF!</definedName>
    <definedName name="BEx3QCFD2TBUF95ZN83Q7JPV97FK" localSheetId="11" hidden="1">#REF!</definedName>
    <definedName name="BEx3QCFD2TBUF95ZN83Q7JPV97FK" localSheetId="10" hidden="1">#REF!</definedName>
    <definedName name="BEx3QCFD2TBUF95ZN83Q7JPV97FK" localSheetId="9" hidden="1">#REF!</definedName>
    <definedName name="BEx3QCFD2TBUF95ZN83Q7JPV97FK" localSheetId="8" hidden="1">#REF!</definedName>
    <definedName name="BEx3QCFD2TBUF95ZN83Q7JPV97FK" localSheetId="7" hidden="1">#REF!</definedName>
    <definedName name="BEx3QCFD2TBUF95ZN83Q7JPV97FK" localSheetId="6" hidden="1">#REF!</definedName>
    <definedName name="BEx3QCFD2TBUF95ZN83Q7JPV97FK" localSheetId="5" hidden="1">#REF!</definedName>
    <definedName name="BEx3QCFD2TBUF95ZN83Q7JPV97FK" localSheetId="3" hidden="1">#REF!</definedName>
    <definedName name="BEx3QCFD2TBUF95ZN83Q7JPV97FK" hidden="1">#REF!</definedName>
    <definedName name="BEx3QEDFOYFY5NBTININ5W4RLD4Q" localSheetId="15" hidden="1">#REF!</definedName>
    <definedName name="BEx3QEDFOYFY5NBTININ5W4RLD4Q" localSheetId="14" hidden="1">#REF!</definedName>
    <definedName name="BEx3QEDFOYFY5NBTININ5W4RLD4Q" localSheetId="13" hidden="1">#REF!</definedName>
    <definedName name="BEx3QEDFOYFY5NBTININ5W4RLD4Q" localSheetId="12" hidden="1">#REF!</definedName>
    <definedName name="BEx3QEDFOYFY5NBTININ5W4RLD4Q" localSheetId="11" hidden="1">#REF!</definedName>
    <definedName name="BEx3QEDFOYFY5NBTININ5W4RLD4Q" localSheetId="10" hidden="1">#REF!</definedName>
    <definedName name="BEx3QEDFOYFY5NBTININ5W4RLD4Q" localSheetId="9" hidden="1">#REF!</definedName>
    <definedName name="BEx3QEDFOYFY5NBTININ5W4RLD4Q" localSheetId="8" hidden="1">#REF!</definedName>
    <definedName name="BEx3QEDFOYFY5NBTININ5W4RLD4Q" localSheetId="7" hidden="1">#REF!</definedName>
    <definedName name="BEx3QEDFOYFY5NBTININ5W4RLD4Q" localSheetId="6" hidden="1">#REF!</definedName>
    <definedName name="BEx3QEDFOYFY5NBTININ5W4RLD4Q" localSheetId="5" hidden="1">#REF!</definedName>
    <definedName name="BEx3QEDFOYFY5NBTININ5W4RLD4Q" localSheetId="3" hidden="1">#REF!</definedName>
    <definedName name="BEx3QEDFOYFY5NBTININ5W4RLD4Q" hidden="1">#REF!</definedName>
    <definedName name="BEx3QIKJ3U962US1Q564NZDLU8LD" localSheetId="15" hidden="1">#REF!</definedName>
    <definedName name="BEx3QIKJ3U962US1Q564NZDLU8LD" localSheetId="14" hidden="1">#REF!</definedName>
    <definedName name="BEx3QIKJ3U962US1Q564NZDLU8LD" localSheetId="13" hidden="1">#REF!</definedName>
    <definedName name="BEx3QIKJ3U962US1Q564NZDLU8LD" localSheetId="12" hidden="1">#REF!</definedName>
    <definedName name="BEx3QIKJ3U962US1Q564NZDLU8LD" localSheetId="11" hidden="1">#REF!</definedName>
    <definedName name="BEx3QIKJ3U962US1Q564NZDLU8LD" localSheetId="10" hidden="1">#REF!</definedName>
    <definedName name="BEx3QIKJ3U962US1Q564NZDLU8LD" localSheetId="9" hidden="1">#REF!</definedName>
    <definedName name="BEx3QIKJ3U962US1Q564NZDLU8LD" localSheetId="8" hidden="1">#REF!</definedName>
    <definedName name="BEx3QIKJ3U962US1Q564NZDLU8LD" localSheetId="7" hidden="1">#REF!</definedName>
    <definedName name="BEx3QIKJ3U962US1Q564NZDLU8LD" localSheetId="6" hidden="1">#REF!</definedName>
    <definedName name="BEx3QIKJ3U962US1Q564NZDLU8LD" localSheetId="5" hidden="1">#REF!</definedName>
    <definedName name="BEx3QIKJ3U962US1Q564NZDLU8LD" localSheetId="3" hidden="1">#REF!</definedName>
    <definedName name="BEx3QIKJ3U962US1Q564NZDLU8LD" hidden="1">#REF!</definedName>
    <definedName name="BEx3QLF3RHHBNUFLUWEROBZDF1U4" localSheetId="15" hidden="1">#REF!</definedName>
    <definedName name="BEx3QLF3RHHBNUFLUWEROBZDF1U4" localSheetId="14" hidden="1">#REF!</definedName>
    <definedName name="BEx3QLF3RHHBNUFLUWEROBZDF1U4" localSheetId="13" hidden="1">#REF!</definedName>
    <definedName name="BEx3QLF3RHHBNUFLUWEROBZDF1U4" localSheetId="12" hidden="1">#REF!</definedName>
    <definedName name="BEx3QLF3RHHBNUFLUWEROBZDF1U4" localSheetId="11" hidden="1">#REF!</definedName>
    <definedName name="BEx3QLF3RHHBNUFLUWEROBZDF1U4" localSheetId="10" hidden="1">#REF!</definedName>
    <definedName name="BEx3QLF3RHHBNUFLUWEROBZDF1U4" localSheetId="9" hidden="1">#REF!</definedName>
    <definedName name="BEx3QLF3RHHBNUFLUWEROBZDF1U4" localSheetId="8" hidden="1">#REF!</definedName>
    <definedName name="BEx3QLF3RHHBNUFLUWEROBZDF1U4" localSheetId="7" hidden="1">#REF!</definedName>
    <definedName name="BEx3QLF3RHHBNUFLUWEROBZDF1U4" localSheetId="6" hidden="1">#REF!</definedName>
    <definedName name="BEx3QLF3RHHBNUFLUWEROBZDF1U4" localSheetId="5" hidden="1">#REF!</definedName>
    <definedName name="BEx3QLF3RHHBNUFLUWEROBZDF1U4" localSheetId="3" hidden="1">#REF!</definedName>
    <definedName name="BEx3QLF3RHHBNUFLUWEROBZDF1U4" hidden="1">#REF!</definedName>
    <definedName name="BEx3QR9D45DHW50VQ7Y3Q1AXPOB9" localSheetId="15" hidden="1">#REF!</definedName>
    <definedName name="BEx3QR9D45DHW50VQ7Y3Q1AXPOB9" localSheetId="14" hidden="1">#REF!</definedName>
    <definedName name="BEx3QR9D45DHW50VQ7Y3Q1AXPOB9" localSheetId="13" hidden="1">#REF!</definedName>
    <definedName name="BEx3QR9D45DHW50VQ7Y3Q1AXPOB9" localSheetId="12" hidden="1">#REF!</definedName>
    <definedName name="BEx3QR9D45DHW50VQ7Y3Q1AXPOB9" localSheetId="11" hidden="1">#REF!</definedName>
    <definedName name="BEx3QR9D45DHW50VQ7Y3Q1AXPOB9" localSheetId="10" hidden="1">#REF!</definedName>
    <definedName name="BEx3QR9D45DHW50VQ7Y3Q1AXPOB9" localSheetId="9" hidden="1">#REF!</definedName>
    <definedName name="BEx3QR9D45DHW50VQ7Y3Q1AXPOB9" localSheetId="8" hidden="1">#REF!</definedName>
    <definedName name="BEx3QR9D45DHW50VQ7Y3Q1AXPOB9" localSheetId="7" hidden="1">#REF!</definedName>
    <definedName name="BEx3QR9D45DHW50VQ7Y3Q1AXPOB9" localSheetId="6" hidden="1">#REF!</definedName>
    <definedName name="BEx3QR9D45DHW50VQ7Y3Q1AXPOB9" localSheetId="5" hidden="1">#REF!</definedName>
    <definedName name="BEx3QR9D45DHW50VQ7Y3Q1AXPOB9" localSheetId="3" hidden="1">#REF!</definedName>
    <definedName name="BEx3QR9D45DHW50VQ7Y3Q1AXPOB9" hidden="1">#REF!</definedName>
    <definedName name="BEx3QSWT2S5KWG6U2V9711IYDQBM" localSheetId="15" hidden="1">#REF!</definedName>
    <definedName name="BEx3QSWT2S5KWG6U2V9711IYDQBM" localSheetId="14" hidden="1">#REF!</definedName>
    <definedName name="BEx3QSWT2S5KWG6U2V9711IYDQBM" localSheetId="13" hidden="1">#REF!</definedName>
    <definedName name="BEx3QSWT2S5KWG6U2V9711IYDQBM" localSheetId="12" hidden="1">#REF!</definedName>
    <definedName name="BEx3QSWT2S5KWG6U2V9711IYDQBM" localSheetId="11" hidden="1">#REF!</definedName>
    <definedName name="BEx3QSWT2S5KWG6U2V9711IYDQBM" localSheetId="10" hidden="1">#REF!</definedName>
    <definedName name="BEx3QSWT2S5KWG6U2V9711IYDQBM" localSheetId="9" hidden="1">#REF!</definedName>
    <definedName name="BEx3QSWT2S5KWG6U2V9711IYDQBM" localSheetId="8" hidden="1">#REF!</definedName>
    <definedName name="BEx3QSWT2S5KWG6U2V9711IYDQBM" localSheetId="7" hidden="1">#REF!</definedName>
    <definedName name="BEx3QSWT2S5KWG6U2V9711IYDQBM" localSheetId="6" hidden="1">#REF!</definedName>
    <definedName name="BEx3QSWT2S5KWG6U2V9711IYDQBM" localSheetId="5" hidden="1">#REF!</definedName>
    <definedName name="BEx3QSWT2S5KWG6U2V9711IYDQBM" localSheetId="3" hidden="1">#REF!</definedName>
    <definedName name="BEx3QSWT2S5KWG6U2V9711IYDQBM" hidden="1">#REF!</definedName>
    <definedName name="BEx3QVGG7Q2X4HZHJAM35A8T3VR7" localSheetId="15" hidden="1">#REF!</definedName>
    <definedName name="BEx3QVGG7Q2X4HZHJAM35A8T3VR7" localSheetId="14" hidden="1">#REF!</definedName>
    <definedName name="BEx3QVGG7Q2X4HZHJAM35A8T3VR7" localSheetId="13" hidden="1">#REF!</definedName>
    <definedName name="BEx3QVGG7Q2X4HZHJAM35A8T3VR7" localSheetId="12" hidden="1">#REF!</definedName>
    <definedName name="BEx3QVGG7Q2X4HZHJAM35A8T3VR7" localSheetId="11" hidden="1">#REF!</definedName>
    <definedName name="BEx3QVGG7Q2X4HZHJAM35A8T3VR7" localSheetId="10" hidden="1">#REF!</definedName>
    <definedName name="BEx3QVGG7Q2X4HZHJAM35A8T3VR7" localSheetId="9" hidden="1">#REF!</definedName>
    <definedName name="BEx3QVGG7Q2X4HZHJAM35A8T3VR7" localSheetId="8" hidden="1">#REF!</definedName>
    <definedName name="BEx3QVGG7Q2X4HZHJAM35A8T3VR7" localSheetId="7" hidden="1">#REF!</definedName>
    <definedName name="BEx3QVGG7Q2X4HZHJAM35A8T3VR7" localSheetId="6" hidden="1">#REF!</definedName>
    <definedName name="BEx3QVGG7Q2X4HZHJAM35A8T3VR7" localSheetId="5" hidden="1">#REF!</definedName>
    <definedName name="BEx3QVGG7Q2X4HZHJAM35A8T3VR7" localSheetId="3" hidden="1">#REF!</definedName>
    <definedName name="BEx3QVGG7Q2X4HZHJAM35A8T3VR7" hidden="1">#REF!</definedName>
    <definedName name="BEx3R0JUB9YN8PHPPQTAMIT1IHWK" localSheetId="15" hidden="1">#REF!</definedName>
    <definedName name="BEx3R0JUB9YN8PHPPQTAMIT1IHWK" localSheetId="14" hidden="1">#REF!</definedName>
    <definedName name="BEx3R0JUB9YN8PHPPQTAMIT1IHWK" localSheetId="13" hidden="1">#REF!</definedName>
    <definedName name="BEx3R0JUB9YN8PHPPQTAMIT1IHWK" localSheetId="12" hidden="1">#REF!</definedName>
    <definedName name="BEx3R0JUB9YN8PHPPQTAMIT1IHWK" localSheetId="11" hidden="1">#REF!</definedName>
    <definedName name="BEx3R0JUB9YN8PHPPQTAMIT1IHWK" localSheetId="10" hidden="1">#REF!</definedName>
    <definedName name="BEx3R0JUB9YN8PHPPQTAMIT1IHWK" localSheetId="9" hidden="1">#REF!</definedName>
    <definedName name="BEx3R0JUB9YN8PHPPQTAMIT1IHWK" localSheetId="8" hidden="1">#REF!</definedName>
    <definedName name="BEx3R0JUB9YN8PHPPQTAMIT1IHWK" localSheetId="7" hidden="1">#REF!</definedName>
    <definedName name="BEx3R0JUB9YN8PHPPQTAMIT1IHWK" localSheetId="6" hidden="1">#REF!</definedName>
    <definedName name="BEx3R0JUB9YN8PHPPQTAMIT1IHWK" localSheetId="5" hidden="1">#REF!</definedName>
    <definedName name="BEx3R0JUB9YN8PHPPQTAMIT1IHWK" localSheetId="3" hidden="1">#REF!</definedName>
    <definedName name="BEx3R0JUB9YN8PHPPQTAMIT1IHWK" hidden="1">#REF!</definedName>
    <definedName name="BEx3R81NFRO7M81VHVKOBFT0QBIL" localSheetId="15" hidden="1">#REF!</definedName>
    <definedName name="BEx3R81NFRO7M81VHVKOBFT0QBIL" localSheetId="14" hidden="1">#REF!</definedName>
    <definedName name="BEx3R81NFRO7M81VHVKOBFT0QBIL" localSheetId="13" hidden="1">#REF!</definedName>
    <definedName name="BEx3R81NFRO7M81VHVKOBFT0QBIL" localSheetId="12" hidden="1">#REF!</definedName>
    <definedName name="BEx3R81NFRO7M81VHVKOBFT0QBIL" localSheetId="11" hidden="1">#REF!</definedName>
    <definedName name="BEx3R81NFRO7M81VHVKOBFT0QBIL" localSheetId="10" hidden="1">#REF!</definedName>
    <definedName name="BEx3R81NFRO7M81VHVKOBFT0QBIL" localSheetId="9" hidden="1">#REF!</definedName>
    <definedName name="BEx3R81NFRO7M81VHVKOBFT0QBIL" localSheetId="8" hidden="1">#REF!</definedName>
    <definedName name="BEx3R81NFRO7M81VHVKOBFT0QBIL" localSheetId="7" hidden="1">#REF!</definedName>
    <definedName name="BEx3R81NFRO7M81VHVKOBFT0QBIL" localSheetId="6" hidden="1">#REF!</definedName>
    <definedName name="BEx3R81NFRO7M81VHVKOBFT0QBIL" localSheetId="5" hidden="1">#REF!</definedName>
    <definedName name="BEx3R81NFRO7M81VHVKOBFT0QBIL" localSheetId="3" hidden="1">#REF!</definedName>
    <definedName name="BEx3R81NFRO7M81VHVKOBFT0QBIL" hidden="1">#REF!</definedName>
    <definedName name="BEx3RHC2ZD5UFS6QD4OPFCNNMWH1" localSheetId="15" hidden="1">#REF!</definedName>
    <definedName name="BEx3RHC2ZD5UFS6QD4OPFCNNMWH1" localSheetId="14" hidden="1">#REF!</definedName>
    <definedName name="BEx3RHC2ZD5UFS6QD4OPFCNNMWH1" localSheetId="13" hidden="1">#REF!</definedName>
    <definedName name="BEx3RHC2ZD5UFS6QD4OPFCNNMWH1" localSheetId="12" hidden="1">#REF!</definedName>
    <definedName name="BEx3RHC2ZD5UFS6QD4OPFCNNMWH1" localSheetId="11" hidden="1">#REF!</definedName>
    <definedName name="BEx3RHC2ZD5UFS6QD4OPFCNNMWH1" localSheetId="10" hidden="1">#REF!</definedName>
    <definedName name="BEx3RHC2ZD5UFS6QD4OPFCNNMWH1" localSheetId="9" hidden="1">#REF!</definedName>
    <definedName name="BEx3RHC2ZD5UFS6QD4OPFCNNMWH1" localSheetId="8" hidden="1">#REF!</definedName>
    <definedName name="BEx3RHC2ZD5UFS6QD4OPFCNNMWH1" localSheetId="7" hidden="1">#REF!</definedName>
    <definedName name="BEx3RHC2ZD5UFS6QD4OPFCNNMWH1" localSheetId="6" hidden="1">#REF!</definedName>
    <definedName name="BEx3RHC2ZD5UFS6QD4OPFCNNMWH1" localSheetId="5" hidden="1">#REF!</definedName>
    <definedName name="BEx3RHC2ZD5UFS6QD4OPFCNNMWH1" localSheetId="3" hidden="1">#REF!</definedName>
    <definedName name="BEx3RHC2ZD5UFS6QD4OPFCNNMWH1" hidden="1">#REF!</definedName>
    <definedName name="BEx3RQ10QIWBAPHALAA91BUUCM2X" localSheetId="15" hidden="1">#REF!</definedName>
    <definedName name="BEx3RQ10QIWBAPHALAA91BUUCM2X" localSheetId="14" hidden="1">#REF!</definedName>
    <definedName name="BEx3RQ10QIWBAPHALAA91BUUCM2X" localSheetId="13" hidden="1">#REF!</definedName>
    <definedName name="BEx3RQ10QIWBAPHALAA91BUUCM2X" localSheetId="12" hidden="1">#REF!</definedName>
    <definedName name="BEx3RQ10QIWBAPHALAA91BUUCM2X" localSheetId="11" hidden="1">#REF!</definedName>
    <definedName name="BEx3RQ10QIWBAPHALAA91BUUCM2X" localSheetId="10" hidden="1">#REF!</definedName>
    <definedName name="BEx3RQ10QIWBAPHALAA91BUUCM2X" localSheetId="9" hidden="1">#REF!</definedName>
    <definedName name="BEx3RQ10QIWBAPHALAA91BUUCM2X" localSheetId="8" hidden="1">#REF!</definedName>
    <definedName name="BEx3RQ10QIWBAPHALAA91BUUCM2X" localSheetId="7" hidden="1">#REF!</definedName>
    <definedName name="BEx3RQ10QIWBAPHALAA91BUUCM2X" localSheetId="6" hidden="1">#REF!</definedName>
    <definedName name="BEx3RQ10QIWBAPHALAA91BUUCM2X" localSheetId="5" hidden="1">#REF!</definedName>
    <definedName name="BEx3RQ10QIWBAPHALAA91BUUCM2X" localSheetId="3" hidden="1">#REF!</definedName>
    <definedName name="BEx3RQ10QIWBAPHALAA91BUUCM2X" hidden="1">#REF!</definedName>
    <definedName name="BEx3RV4E1WT43SZBUN09RTB8EK1O" localSheetId="15" hidden="1">#REF!</definedName>
    <definedName name="BEx3RV4E1WT43SZBUN09RTB8EK1O" localSheetId="14" hidden="1">#REF!</definedName>
    <definedName name="BEx3RV4E1WT43SZBUN09RTB8EK1O" localSheetId="13" hidden="1">#REF!</definedName>
    <definedName name="BEx3RV4E1WT43SZBUN09RTB8EK1O" localSheetId="12" hidden="1">#REF!</definedName>
    <definedName name="BEx3RV4E1WT43SZBUN09RTB8EK1O" localSheetId="11" hidden="1">#REF!</definedName>
    <definedName name="BEx3RV4E1WT43SZBUN09RTB8EK1O" localSheetId="10" hidden="1">#REF!</definedName>
    <definedName name="BEx3RV4E1WT43SZBUN09RTB8EK1O" localSheetId="9" hidden="1">#REF!</definedName>
    <definedName name="BEx3RV4E1WT43SZBUN09RTB8EK1O" localSheetId="8" hidden="1">#REF!</definedName>
    <definedName name="BEx3RV4E1WT43SZBUN09RTB8EK1O" localSheetId="7" hidden="1">#REF!</definedName>
    <definedName name="BEx3RV4E1WT43SZBUN09RTB8EK1O" localSheetId="6" hidden="1">#REF!</definedName>
    <definedName name="BEx3RV4E1WT43SZBUN09RTB8EK1O" localSheetId="5" hidden="1">#REF!</definedName>
    <definedName name="BEx3RV4E1WT43SZBUN09RTB8EK1O" localSheetId="3" hidden="1">#REF!</definedName>
    <definedName name="BEx3RV4E1WT43SZBUN09RTB8EK1O" hidden="1">#REF!</definedName>
    <definedName name="BEx3RXYU0QLFXSFTM5EB20GD03W5" localSheetId="15" hidden="1">#REF!</definedName>
    <definedName name="BEx3RXYU0QLFXSFTM5EB20GD03W5" localSheetId="14" hidden="1">#REF!</definedName>
    <definedName name="BEx3RXYU0QLFXSFTM5EB20GD03W5" localSheetId="13" hidden="1">#REF!</definedName>
    <definedName name="BEx3RXYU0QLFXSFTM5EB20GD03W5" localSheetId="12" hidden="1">#REF!</definedName>
    <definedName name="BEx3RXYU0QLFXSFTM5EB20GD03W5" localSheetId="11" hidden="1">#REF!</definedName>
    <definedName name="BEx3RXYU0QLFXSFTM5EB20GD03W5" localSheetId="10" hidden="1">#REF!</definedName>
    <definedName name="BEx3RXYU0QLFXSFTM5EB20GD03W5" localSheetId="9" hidden="1">#REF!</definedName>
    <definedName name="BEx3RXYU0QLFXSFTM5EB20GD03W5" localSheetId="8" hidden="1">#REF!</definedName>
    <definedName name="BEx3RXYU0QLFXSFTM5EB20GD03W5" localSheetId="7" hidden="1">#REF!</definedName>
    <definedName name="BEx3RXYU0QLFXSFTM5EB20GD03W5" localSheetId="6" hidden="1">#REF!</definedName>
    <definedName name="BEx3RXYU0QLFXSFTM5EB20GD03W5" localSheetId="5" hidden="1">#REF!</definedName>
    <definedName name="BEx3RXYU0QLFXSFTM5EB20GD03W5" localSheetId="3" hidden="1">#REF!</definedName>
    <definedName name="BEx3RXYU0QLFXSFTM5EB20GD03W5" hidden="1">#REF!</definedName>
    <definedName name="BEx3RYKLC3QQO3XTUN7BEW2AQL98" localSheetId="15" hidden="1">#REF!</definedName>
    <definedName name="BEx3RYKLC3QQO3XTUN7BEW2AQL98" localSheetId="14" hidden="1">#REF!</definedName>
    <definedName name="BEx3RYKLC3QQO3XTUN7BEW2AQL98" localSheetId="13" hidden="1">#REF!</definedName>
    <definedName name="BEx3RYKLC3QQO3XTUN7BEW2AQL98" localSheetId="12" hidden="1">#REF!</definedName>
    <definedName name="BEx3RYKLC3QQO3XTUN7BEW2AQL98" localSheetId="11" hidden="1">#REF!</definedName>
    <definedName name="BEx3RYKLC3QQO3XTUN7BEW2AQL98" localSheetId="10" hidden="1">#REF!</definedName>
    <definedName name="BEx3RYKLC3QQO3XTUN7BEW2AQL98" localSheetId="9" hidden="1">#REF!</definedName>
    <definedName name="BEx3RYKLC3QQO3XTUN7BEW2AQL98" localSheetId="8" hidden="1">#REF!</definedName>
    <definedName name="BEx3RYKLC3QQO3XTUN7BEW2AQL98" localSheetId="7" hidden="1">#REF!</definedName>
    <definedName name="BEx3RYKLC3QQO3XTUN7BEW2AQL98" localSheetId="6" hidden="1">#REF!</definedName>
    <definedName name="BEx3RYKLC3QQO3XTUN7BEW2AQL98" localSheetId="5" hidden="1">#REF!</definedName>
    <definedName name="BEx3RYKLC3QQO3XTUN7BEW2AQL98" localSheetId="3" hidden="1">#REF!</definedName>
    <definedName name="BEx3RYKLC3QQO3XTUN7BEW2AQL98" hidden="1">#REF!</definedName>
    <definedName name="BEx3S37QNFSKW3DGRH5YVVEZLJI7" localSheetId="15" hidden="1">#REF!</definedName>
    <definedName name="BEx3S37QNFSKW3DGRH5YVVEZLJI7" localSheetId="14" hidden="1">#REF!</definedName>
    <definedName name="BEx3S37QNFSKW3DGRH5YVVEZLJI7" localSheetId="13" hidden="1">#REF!</definedName>
    <definedName name="BEx3S37QNFSKW3DGRH5YVVEZLJI7" localSheetId="12" hidden="1">#REF!</definedName>
    <definedName name="BEx3S37QNFSKW3DGRH5YVVEZLJI7" localSheetId="11" hidden="1">#REF!</definedName>
    <definedName name="BEx3S37QNFSKW3DGRH5YVVEZLJI7" localSheetId="10" hidden="1">#REF!</definedName>
    <definedName name="BEx3S37QNFSKW3DGRH5YVVEZLJI7" localSheetId="9" hidden="1">#REF!</definedName>
    <definedName name="BEx3S37QNFSKW3DGRH5YVVEZLJI7" localSheetId="8" hidden="1">#REF!</definedName>
    <definedName name="BEx3S37QNFSKW3DGRH5YVVEZLJI7" localSheetId="7" hidden="1">#REF!</definedName>
    <definedName name="BEx3S37QNFSKW3DGRH5YVVEZLJI7" localSheetId="6" hidden="1">#REF!</definedName>
    <definedName name="BEx3S37QNFSKW3DGRH5YVVEZLJI7" localSheetId="5" hidden="1">#REF!</definedName>
    <definedName name="BEx3S37QNFSKW3DGRH5YVVEZLJI7" localSheetId="3" hidden="1">#REF!</definedName>
    <definedName name="BEx3S37QNFSKW3DGRH5YVVEZLJI7" hidden="1">#REF!</definedName>
    <definedName name="BEx3SICJ45BYT6FHBER86PJT25FC" localSheetId="15" hidden="1">#REF!</definedName>
    <definedName name="BEx3SICJ45BYT6FHBER86PJT25FC" localSheetId="14" hidden="1">#REF!</definedName>
    <definedName name="BEx3SICJ45BYT6FHBER86PJT25FC" localSheetId="13" hidden="1">#REF!</definedName>
    <definedName name="BEx3SICJ45BYT6FHBER86PJT25FC" localSheetId="12" hidden="1">#REF!</definedName>
    <definedName name="BEx3SICJ45BYT6FHBER86PJT25FC" localSheetId="11" hidden="1">#REF!</definedName>
    <definedName name="BEx3SICJ45BYT6FHBER86PJT25FC" localSheetId="10" hidden="1">#REF!</definedName>
    <definedName name="BEx3SICJ45BYT6FHBER86PJT25FC" localSheetId="9" hidden="1">#REF!</definedName>
    <definedName name="BEx3SICJ45BYT6FHBER86PJT25FC" localSheetId="8" hidden="1">#REF!</definedName>
    <definedName name="BEx3SICJ45BYT6FHBER86PJT25FC" localSheetId="7" hidden="1">#REF!</definedName>
    <definedName name="BEx3SICJ45BYT6FHBER86PJT25FC" localSheetId="6" hidden="1">#REF!</definedName>
    <definedName name="BEx3SICJ45BYT6FHBER86PJT25FC" localSheetId="5" hidden="1">#REF!</definedName>
    <definedName name="BEx3SICJ45BYT6FHBER86PJT25FC" localSheetId="3" hidden="1">#REF!</definedName>
    <definedName name="BEx3SICJ45BYT6FHBER86PJT25FC" hidden="1">#REF!</definedName>
    <definedName name="BEx3SMUCMJVGQ2H4EHQI5ZFHEF0P" localSheetId="15" hidden="1">#REF!</definedName>
    <definedName name="BEx3SMUCMJVGQ2H4EHQI5ZFHEF0P" localSheetId="14" hidden="1">#REF!</definedName>
    <definedName name="BEx3SMUCMJVGQ2H4EHQI5ZFHEF0P" localSheetId="13" hidden="1">#REF!</definedName>
    <definedName name="BEx3SMUCMJVGQ2H4EHQI5ZFHEF0P" localSheetId="12" hidden="1">#REF!</definedName>
    <definedName name="BEx3SMUCMJVGQ2H4EHQI5ZFHEF0P" localSheetId="11" hidden="1">#REF!</definedName>
    <definedName name="BEx3SMUCMJVGQ2H4EHQI5ZFHEF0P" localSheetId="10" hidden="1">#REF!</definedName>
    <definedName name="BEx3SMUCMJVGQ2H4EHQI5ZFHEF0P" localSheetId="9" hidden="1">#REF!</definedName>
    <definedName name="BEx3SMUCMJVGQ2H4EHQI5ZFHEF0P" localSheetId="8" hidden="1">#REF!</definedName>
    <definedName name="BEx3SMUCMJVGQ2H4EHQI5ZFHEF0P" localSheetId="7" hidden="1">#REF!</definedName>
    <definedName name="BEx3SMUCMJVGQ2H4EHQI5ZFHEF0P" localSheetId="6" hidden="1">#REF!</definedName>
    <definedName name="BEx3SMUCMJVGQ2H4EHQI5ZFHEF0P" localSheetId="5" hidden="1">#REF!</definedName>
    <definedName name="BEx3SMUCMJVGQ2H4EHQI5ZFHEF0P" localSheetId="3" hidden="1">#REF!</definedName>
    <definedName name="BEx3SMUCMJVGQ2H4EHQI5ZFHEF0P" hidden="1">#REF!</definedName>
    <definedName name="BEx3SN56F03CPDRDA7LZ763V0N4I" localSheetId="15" hidden="1">#REF!</definedName>
    <definedName name="BEx3SN56F03CPDRDA7LZ763V0N4I" localSheetId="14" hidden="1">#REF!</definedName>
    <definedName name="BEx3SN56F03CPDRDA7LZ763V0N4I" localSheetId="13" hidden="1">#REF!</definedName>
    <definedName name="BEx3SN56F03CPDRDA7LZ763V0N4I" localSheetId="12" hidden="1">#REF!</definedName>
    <definedName name="BEx3SN56F03CPDRDA7LZ763V0N4I" localSheetId="11" hidden="1">#REF!</definedName>
    <definedName name="BEx3SN56F03CPDRDA7LZ763V0N4I" localSheetId="10" hidden="1">#REF!</definedName>
    <definedName name="BEx3SN56F03CPDRDA7LZ763V0N4I" localSheetId="9" hidden="1">#REF!</definedName>
    <definedName name="BEx3SN56F03CPDRDA7LZ763V0N4I" localSheetId="8" hidden="1">#REF!</definedName>
    <definedName name="BEx3SN56F03CPDRDA7LZ763V0N4I" localSheetId="7" hidden="1">#REF!</definedName>
    <definedName name="BEx3SN56F03CPDRDA7LZ763V0N4I" localSheetId="6" hidden="1">#REF!</definedName>
    <definedName name="BEx3SN56F03CPDRDA7LZ763V0N4I" localSheetId="5" hidden="1">#REF!</definedName>
    <definedName name="BEx3SN56F03CPDRDA7LZ763V0N4I" localSheetId="3" hidden="1">#REF!</definedName>
    <definedName name="BEx3SN56F03CPDRDA7LZ763V0N4I" hidden="1">#REF!</definedName>
    <definedName name="BEx3SPE6N1ORXPRCDL3JPZD73Z9F" localSheetId="15" hidden="1">#REF!</definedName>
    <definedName name="BEx3SPE6N1ORXPRCDL3JPZD73Z9F" localSheetId="14" hidden="1">#REF!</definedName>
    <definedName name="BEx3SPE6N1ORXPRCDL3JPZD73Z9F" localSheetId="13" hidden="1">#REF!</definedName>
    <definedName name="BEx3SPE6N1ORXPRCDL3JPZD73Z9F" localSheetId="12" hidden="1">#REF!</definedName>
    <definedName name="BEx3SPE6N1ORXPRCDL3JPZD73Z9F" localSheetId="11" hidden="1">#REF!</definedName>
    <definedName name="BEx3SPE6N1ORXPRCDL3JPZD73Z9F" localSheetId="10" hidden="1">#REF!</definedName>
    <definedName name="BEx3SPE6N1ORXPRCDL3JPZD73Z9F" localSheetId="9" hidden="1">#REF!</definedName>
    <definedName name="BEx3SPE6N1ORXPRCDL3JPZD73Z9F" localSheetId="8" hidden="1">#REF!</definedName>
    <definedName name="BEx3SPE6N1ORXPRCDL3JPZD73Z9F" localSheetId="7" hidden="1">#REF!</definedName>
    <definedName name="BEx3SPE6N1ORXPRCDL3JPZD73Z9F" localSheetId="6" hidden="1">#REF!</definedName>
    <definedName name="BEx3SPE6N1ORXPRCDL3JPZD73Z9F" localSheetId="5" hidden="1">#REF!</definedName>
    <definedName name="BEx3SPE6N1ORXPRCDL3JPZD73Z9F" localSheetId="3" hidden="1">#REF!</definedName>
    <definedName name="BEx3SPE6N1ORXPRCDL3JPZD73Z9F" hidden="1">#REF!</definedName>
    <definedName name="BEx3T29ZTULQE0OMSMWUMZDU9ZZ0" localSheetId="15" hidden="1">#REF!</definedName>
    <definedName name="BEx3T29ZTULQE0OMSMWUMZDU9ZZ0" localSheetId="14" hidden="1">#REF!</definedName>
    <definedName name="BEx3T29ZTULQE0OMSMWUMZDU9ZZ0" localSheetId="13" hidden="1">#REF!</definedName>
    <definedName name="BEx3T29ZTULQE0OMSMWUMZDU9ZZ0" localSheetId="12" hidden="1">#REF!</definedName>
    <definedName name="BEx3T29ZTULQE0OMSMWUMZDU9ZZ0" localSheetId="11" hidden="1">#REF!</definedName>
    <definedName name="BEx3T29ZTULQE0OMSMWUMZDU9ZZ0" localSheetId="10" hidden="1">#REF!</definedName>
    <definedName name="BEx3T29ZTULQE0OMSMWUMZDU9ZZ0" localSheetId="9" hidden="1">#REF!</definedName>
    <definedName name="BEx3T29ZTULQE0OMSMWUMZDU9ZZ0" localSheetId="8" hidden="1">#REF!</definedName>
    <definedName name="BEx3T29ZTULQE0OMSMWUMZDU9ZZ0" localSheetId="7" hidden="1">#REF!</definedName>
    <definedName name="BEx3T29ZTULQE0OMSMWUMZDU9ZZ0" localSheetId="6" hidden="1">#REF!</definedName>
    <definedName name="BEx3T29ZTULQE0OMSMWUMZDU9ZZ0" localSheetId="5" hidden="1">#REF!</definedName>
    <definedName name="BEx3T29ZTULQE0OMSMWUMZDU9ZZ0" localSheetId="3" hidden="1">#REF!</definedName>
    <definedName name="BEx3T29ZTULQE0OMSMWUMZDU9ZZ0" hidden="1">#REF!</definedName>
    <definedName name="BEx3T6MJ1QDJ929WMUDVZ0O3UW0Y" localSheetId="15" hidden="1">#REF!</definedName>
    <definedName name="BEx3T6MJ1QDJ929WMUDVZ0O3UW0Y" localSheetId="14" hidden="1">#REF!</definedName>
    <definedName name="BEx3T6MJ1QDJ929WMUDVZ0O3UW0Y" localSheetId="13" hidden="1">#REF!</definedName>
    <definedName name="BEx3T6MJ1QDJ929WMUDVZ0O3UW0Y" localSheetId="12" hidden="1">#REF!</definedName>
    <definedName name="BEx3T6MJ1QDJ929WMUDVZ0O3UW0Y" localSheetId="11" hidden="1">#REF!</definedName>
    <definedName name="BEx3T6MJ1QDJ929WMUDVZ0O3UW0Y" localSheetId="10" hidden="1">#REF!</definedName>
    <definedName name="BEx3T6MJ1QDJ929WMUDVZ0O3UW0Y" localSheetId="9" hidden="1">#REF!</definedName>
    <definedName name="BEx3T6MJ1QDJ929WMUDVZ0O3UW0Y" localSheetId="8" hidden="1">#REF!</definedName>
    <definedName name="BEx3T6MJ1QDJ929WMUDVZ0O3UW0Y" localSheetId="7" hidden="1">#REF!</definedName>
    <definedName name="BEx3T6MJ1QDJ929WMUDVZ0O3UW0Y" localSheetId="6" hidden="1">#REF!</definedName>
    <definedName name="BEx3T6MJ1QDJ929WMUDVZ0O3UW0Y" localSheetId="5" hidden="1">#REF!</definedName>
    <definedName name="BEx3T6MJ1QDJ929WMUDVZ0O3UW0Y" localSheetId="3" hidden="1">#REF!</definedName>
    <definedName name="BEx3T6MJ1QDJ929WMUDVZ0O3UW0Y" hidden="1">#REF!</definedName>
    <definedName name="BEx3TD7WH1NN1OH0MRS4T8ENRU32" localSheetId="15" hidden="1">#REF!</definedName>
    <definedName name="BEx3TD7WH1NN1OH0MRS4T8ENRU32" localSheetId="14" hidden="1">#REF!</definedName>
    <definedName name="BEx3TD7WH1NN1OH0MRS4T8ENRU32" localSheetId="13" hidden="1">#REF!</definedName>
    <definedName name="BEx3TD7WH1NN1OH0MRS4T8ENRU32" localSheetId="12" hidden="1">#REF!</definedName>
    <definedName name="BEx3TD7WH1NN1OH0MRS4T8ENRU32" localSheetId="11" hidden="1">#REF!</definedName>
    <definedName name="BEx3TD7WH1NN1OH0MRS4T8ENRU32" localSheetId="10" hidden="1">#REF!</definedName>
    <definedName name="BEx3TD7WH1NN1OH0MRS4T8ENRU32" localSheetId="9" hidden="1">#REF!</definedName>
    <definedName name="BEx3TD7WH1NN1OH0MRS4T8ENRU32" localSheetId="8" hidden="1">#REF!</definedName>
    <definedName name="BEx3TD7WH1NN1OH0MRS4T8ENRU32" localSheetId="7" hidden="1">#REF!</definedName>
    <definedName name="BEx3TD7WH1NN1OH0MRS4T8ENRU32" localSheetId="6" hidden="1">#REF!</definedName>
    <definedName name="BEx3TD7WH1NN1OH0MRS4T8ENRU32" localSheetId="5" hidden="1">#REF!</definedName>
    <definedName name="BEx3TD7WH1NN1OH0MRS4T8ENRU32" localSheetId="3" hidden="1">#REF!</definedName>
    <definedName name="BEx3TD7WH1NN1OH0MRS4T8ENRU32" hidden="1">#REF!</definedName>
    <definedName name="BEx3TPCSI16OAB2L9M9IULQMQ9J9" localSheetId="15" hidden="1">#REF!</definedName>
    <definedName name="BEx3TPCSI16OAB2L9M9IULQMQ9J9" localSheetId="14" hidden="1">#REF!</definedName>
    <definedName name="BEx3TPCSI16OAB2L9M9IULQMQ9J9" localSheetId="13" hidden="1">#REF!</definedName>
    <definedName name="BEx3TPCSI16OAB2L9M9IULQMQ9J9" localSheetId="12" hidden="1">#REF!</definedName>
    <definedName name="BEx3TPCSI16OAB2L9M9IULQMQ9J9" localSheetId="11" hidden="1">#REF!</definedName>
    <definedName name="BEx3TPCSI16OAB2L9M9IULQMQ9J9" localSheetId="10" hidden="1">#REF!</definedName>
    <definedName name="BEx3TPCSI16OAB2L9M9IULQMQ9J9" localSheetId="9" hidden="1">#REF!</definedName>
    <definedName name="BEx3TPCSI16OAB2L9M9IULQMQ9J9" localSheetId="8" hidden="1">#REF!</definedName>
    <definedName name="BEx3TPCSI16OAB2L9M9IULQMQ9J9" localSheetId="7" hidden="1">#REF!</definedName>
    <definedName name="BEx3TPCSI16OAB2L9M9IULQMQ9J9" localSheetId="6" hidden="1">#REF!</definedName>
    <definedName name="BEx3TPCSI16OAB2L9M9IULQMQ9J9" localSheetId="5" hidden="1">#REF!</definedName>
    <definedName name="BEx3TPCSI16OAB2L9M9IULQMQ9J9" localSheetId="3" hidden="1">#REF!</definedName>
    <definedName name="BEx3TPCSI16OAB2L9M9IULQMQ9J9" hidden="1">#REF!</definedName>
    <definedName name="BEx3TQ3SFJB2WTCV0OXDE56FB46K" localSheetId="15" hidden="1">#REF!</definedName>
    <definedName name="BEx3TQ3SFJB2WTCV0OXDE56FB46K" localSheetId="14" hidden="1">#REF!</definedName>
    <definedName name="BEx3TQ3SFJB2WTCV0OXDE56FB46K" localSheetId="13" hidden="1">#REF!</definedName>
    <definedName name="BEx3TQ3SFJB2WTCV0OXDE56FB46K" localSheetId="12" hidden="1">#REF!</definedName>
    <definedName name="BEx3TQ3SFJB2WTCV0OXDE56FB46K" localSheetId="11" hidden="1">#REF!</definedName>
    <definedName name="BEx3TQ3SFJB2WTCV0OXDE56FB46K" localSheetId="10" hidden="1">#REF!</definedName>
    <definedName name="BEx3TQ3SFJB2WTCV0OXDE56FB46K" localSheetId="9" hidden="1">#REF!</definedName>
    <definedName name="BEx3TQ3SFJB2WTCV0OXDE56FB46K" localSheetId="8" hidden="1">#REF!</definedName>
    <definedName name="BEx3TQ3SFJB2WTCV0OXDE56FB46K" localSheetId="7" hidden="1">#REF!</definedName>
    <definedName name="BEx3TQ3SFJB2WTCV0OXDE56FB46K" localSheetId="6" hidden="1">#REF!</definedName>
    <definedName name="BEx3TQ3SFJB2WTCV0OXDE56FB46K" localSheetId="5" hidden="1">#REF!</definedName>
    <definedName name="BEx3TQ3SFJB2WTCV0OXDE56FB46K" localSheetId="3" hidden="1">#REF!</definedName>
    <definedName name="BEx3TQ3SFJB2WTCV0OXDE56FB46K" hidden="1">#REF!</definedName>
    <definedName name="BEx3TX59M3456DDBXWFJ8X2TU37A" localSheetId="15" hidden="1">#REF!</definedName>
    <definedName name="BEx3TX59M3456DDBXWFJ8X2TU37A" localSheetId="14" hidden="1">#REF!</definedName>
    <definedName name="BEx3TX59M3456DDBXWFJ8X2TU37A" localSheetId="13" hidden="1">#REF!</definedName>
    <definedName name="BEx3TX59M3456DDBXWFJ8X2TU37A" localSheetId="12" hidden="1">#REF!</definedName>
    <definedName name="BEx3TX59M3456DDBXWFJ8X2TU37A" localSheetId="11" hidden="1">#REF!</definedName>
    <definedName name="BEx3TX59M3456DDBXWFJ8X2TU37A" localSheetId="10" hidden="1">#REF!</definedName>
    <definedName name="BEx3TX59M3456DDBXWFJ8X2TU37A" localSheetId="9" hidden="1">#REF!</definedName>
    <definedName name="BEx3TX59M3456DDBXWFJ8X2TU37A" localSheetId="8" hidden="1">#REF!</definedName>
    <definedName name="BEx3TX59M3456DDBXWFJ8X2TU37A" localSheetId="7" hidden="1">#REF!</definedName>
    <definedName name="BEx3TX59M3456DDBXWFJ8X2TU37A" localSheetId="6" hidden="1">#REF!</definedName>
    <definedName name="BEx3TX59M3456DDBXWFJ8X2TU37A" localSheetId="5" hidden="1">#REF!</definedName>
    <definedName name="BEx3TX59M3456DDBXWFJ8X2TU37A" localSheetId="3" hidden="1">#REF!</definedName>
    <definedName name="BEx3TX59M3456DDBXWFJ8X2TU37A" hidden="1">#REF!</definedName>
    <definedName name="BEx3U2UBY80GPGSTYFGI6F8TPKCV" localSheetId="15" hidden="1">#REF!</definedName>
    <definedName name="BEx3U2UBY80GPGSTYFGI6F8TPKCV" localSheetId="14" hidden="1">#REF!</definedName>
    <definedName name="BEx3U2UBY80GPGSTYFGI6F8TPKCV" localSheetId="13" hidden="1">#REF!</definedName>
    <definedName name="BEx3U2UBY80GPGSTYFGI6F8TPKCV" localSheetId="12" hidden="1">#REF!</definedName>
    <definedName name="BEx3U2UBY80GPGSTYFGI6F8TPKCV" localSheetId="11" hidden="1">#REF!</definedName>
    <definedName name="BEx3U2UBY80GPGSTYFGI6F8TPKCV" localSheetId="10" hidden="1">#REF!</definedName>
    <definedName name="BEx3U2UBY80GPGSTYFGI6F8TPKCV" localSheetId="9" hidden="1">#REF!</definedName>
    <definedName name="BEx3U2UBY80GPGSTYFGI6F8TPKCV" localSheetId="8" hidden="1">#REF!</definedName>
    <definedName name="BEx3U2UBY80GPGSTYFGI6F8TPKCV" localSheetId="7" hidden="1">#REF!</definedName>
    <definedName name="BEx3U2UBY80GPGSTYFGI6F8TPKCV" localSheetId="6" hidden="1">#REF!</definedName>
    <definedName name="BEx3U2UBY80GPGSTYFGI6F8TPKCV" localSheetId="5" hidden="1">#REF!</definedName>
    <definedName name="BEx3U2UBY80GPGSTYFGI6F8TPKCV" localSheetId="3" hidden="1">#REF!</definedName>
    <definedName name="BEx3U2UBY80GPGSTYFGI6F8TPKCV" hidden="1">#REF!</definedName>
    <definedName name="BEx3U64YUOZ419BAJS2W78UMATAW" localSheetId="15" hidden="1">#REF!</definedName>
    <definedName name="BEx3U64YUOZ419BAJS2W78UMATAW" localSheetId="14" hidden="1">#REF!</definedName>
    <definedName name="BEx3U64YUOZ419BAJS2W78UMATAW" localSheetId="13" hidden="1">#REF!</definedName>
    <definedName name="BEx3U64YUOZ419BAJS2W78UMATAW" localSheetId="12" hidden="1">#REF!</definedName>
    <definedName name="BEx3U64YUOZ419BAJS2W78UMATAW" localSheetId="11" hidden="1">#REF!</definedName>
    <definedName name="BEx3U64YUOZ419BAJS2W78UMATAW" localSheetId="10" hidden="1">#REF!</definedName>
    <definedName name="BEx3U64YUOZ419BAJS2W78UMATAW" localSheetId="9" hidden="1">#REF!</definedName>
    <definedName name="BEx3U64YUOZ419BAJS2W78UMATAW" localSheetId="8" hidden="1">#REF!</definedName>
    <definedName name="BEx3U64YUOZ419BAJS2W78UMATAW" localSheetId="7" hidden="1">#REF!</definedName>
    <definedName name="BEx3U64YUOZ419BAJS2W78UMATAW" localSheetId="6" hidden="1">#REF!</definedName>
    <definedName name="BEx3U64YUOZ419BAJS2W78UMATAW" localSheetId="5" hidden="1">#REF!</definedName>
    <definedName name="BEx3U64YUOZ419BAJS2W78UMATAW" localSheetId="3" hidden="1">#REF!</definedName>
    <definedName name="BEx3U64YUOZ419BAJS2W78UMATAW" hidden="1">#REF!</definedName>
    <definedName name="BEx3U94WCEA5DKMWBEX1GU0LKYG2" localSheetId="15" hidden="1">#REF!</definedName>
    <definedName name="BEx3U94WCEA5DKMWBEX1GU0LKYG2" localSheetId="14" hidden="1">#REF!</definedName>
    <definedName name="BEx3U94WCEA5DKMWBEX1GU0LKYG2" localSheetId="13" hidden="1">#REF!</definedName>
    <definedName name="BEx3U94WCEA5DKMWBEX1GU0LKYG2" localSheetId="12" hidden="1">#REF!</definedName>
    <definedName name="BEx3U94WCEA5DKMWBEX1GU0LKYG2" localSheetId="11" hidden="1">#REF!</definedName>
    <definedName name="BEx3U94WCEA5DKMWBEX1GU0LKYG2" localSheetId="10" hidden="1">#REF!</definedName>
    <definedName name="BEx3U94WCEA5DKMWBEX1GU0LKYG2" localSheetId="9" hidden="1">#REF!</definedName>
    <definedName name="BEx3U94WCEA5DKMWBEX1GU0LKYG2" localSheetId="8" hidden="1">#REF!</definedName>
    <definedName name="BEx3U94WCEA5DKMWBEX1GU0LKYG2" localSheetId="7" hidden="1">#REF!</definedName>
    <definedName name="BEx3U94WCEA5DKMWBEX1GU0LKYG2" localSheetId="6" hidden="1">#REF!</definedName>
    <definedName name="BEx3U94WCEA5DKMWBEX1GU0LKYG2" localSheetId="5" hidden="1">#REF!</definedName>
    <definedName name="BEx3U94WCEA5DKMWBEX1GU0LKYG2" localSheetId="3" hidden="1">#REF!</definedName>
    <definedName name="BEx3U94WCEA5DKMWBEX1GU0LKYG2" hidden="1">#REF!</definedName>
    <definedName name="BEx3U9VZ8SQVYS6ZA038J7AP7ZGW" localSheetId="15" hidden="1">#REF!</definedName>
    <definedName name="BEx3U9VZ8SQVYS6ZA038J7AP7ZGW" localSheetId="14" hidden="1">#REF!</definedName>
    <definedName name="BEx3U9VZ8SQVYS6ZA038J7AP7ZGW" localSheetId="13" hidden="1">#REF!</definedName>
    <definedName name="BEx3U9VZ8SQVYS6ZA038J7AP7ZGW" localSheetId="12" hidden="1">#REF!</definedName>
    <definedName name="BEx3U9VZ8SQVYS6ZA038J7AP7ZGW" localSheetId="11" hidden="1">#REF!</definedName>
    <definedName name="BEx3U9VZ8SQVYS6ZA038J7AP7ZGW" localSheetId="10" hidden="1">#REF!</definedName>
    <definedName name="BEx3U9VZ8SQVYS6ZA038J7AP7ZGW" localSheetId="9" hidden="1">#REF!</definedName>
    <definedName name="BEx3U9VZ8SQVYS6ZA038J7AP7ZGW" localSheetId="8" hidden="1">#REF!</definedName>
    <definedName name="BEx3U9VZ8SQVYS6ZA038J7AP7ZGW" localSheetId="7" hidden="1">#REF!</definedName>
    <definedName name="BEx3U9VZ8SQVYS6ZA038J7AP7ZGW" localSheetId="6" hidden="1">#REF!</definedName>
    <definedName name="BEx3U9VZ8SQVYS6ZA038J7AP7ZGW" localSheetId="5" hidden="1">#REF!</definedName>
    <definedName name="BEx3U9VZ8SQVYS6ZA038J7AP7ZGW" localSheetId="3" hidden="1">#REF!</definedName>
    <definedName name="BEx3U9VZ8SQVYS6ZA038J7AP7ZGW" hidden="1">#REF!</definedName>
    <definedName name="BEx3UIQ5WRJBGNTFCCLOR4N7B1OQ" localSheetId="15" hidden="1">#REF!</definedName>
    <definedName name="BEx3UIQ5WRJBGNTFCCLOR4N7B1OQ" localSheetId="14" hidden="1">#REF!</definedName>
    <definedName name="BEx3UIQ5WRJBGNTFCCLOR4N7B1OQ" localSheetId="13" hidden="1">#REF!</definedName>
    <definedName name="BEx3UIQ5WRJBGNTFCCLOR4N7B1OQ" localSheetId="12" hidden="1">#REF!</definedName>
    <definedName name="BEx3UIQ5WRJBGNTFCCLOR4N7B1OQ" localSheetId="11" hidden="1">#REF!</definedName>
    <definedName name="BEx3UIQ5WRJBGNTFCCLOR4N7B1OQ" localSheetId="10" hidden="1">#REF!</definedName>
    <definedName name="BEx3UIQ5WRJBGNTFCCLOR4N7B1OQ" localSheetId="9" hidden="1">#REF!</definedName>
    <definedName name="BEx3UIQ5WRJBGNTFCCLOR4N7B1OQ" localSheetId="8" hidden="1">#REF!</definedName>
    <definedName name="BEx3UIQ5WRJBGNTFCCLOR4N7B1OQ" localSheetId="7" hidden="1">#REF!</definedName>
    <definedName name="BEx3UIQ5WRJBGNTFCCLOR4N7B1OQ" localSheetId="6" hidden="1">#REF!</definedName>
    <definedName name="BEx3UIQ5WRJBGNTFCCLOR4N7B1OQ" localSheetId="5" hidden="1">#REF!</definedName>
    <definedName name="BEx3UIQ5WRJBGNTFCCLOR4N7B1OQ" localSheetId="3" hidden="1">#REF!</definedName>
    <definedName name="BEx3UIQ5WRJBGNTFCCLOR4N7B1OQ" hidden="1">#REF!</definedName>
    <definedName name="BEx3UJMIX2NUSSWGMSI25A5DM4CH" localSheetId="15" hidden="1">#REF!</definedName>
    <definedName name="BEx3UJMIX2NUSSWGMSI25A5DM4CH" localSheetId="14" hidden="1">#REF!</definedName>
    <definedName name="BEx3UJMIX2NUSSWGMSI25A5DM4CH" localSheetId="13" hidden="1">#REF!</definedName>
    <definedName name="BEx3UJMIX2NUSSWGMSI25A5DM4CH" localSheetId="12" hidden="1">#REF!</definedName>
    <definedName name="BEx3UJMIX2NUSSWGMSI25A5DM4CH" localSheetId="11" hidden="1">#REF!</definedName>
    <definedName name="BEx3UJMIX2NUSSWGMSI25A5DM4CH" localSheetId="10" hidden="1">#REF!</definedName>
    <definedName name="BEx3UJMIX2NUSSWGMSI25A5DM4CH" localSheetId="9" hidden="1">#REF!</definedName>
    <definedName name="BEx3UJMIX2NUSSWGMSI25A5DM4CH" localSheetId="8" hidden="1">#REF!</definedName>
    <definedName name="BEx3UJMIX2NUSSWGMSI25A5DM4CH" localSheetId="7" hidden="1">#REF!</definedName>
    <definedName name="BEx3UJMIX2NUSSWGMSI25A5DM4CH" localSheetId="6" hidden="1">#REF!</definedName>
    <definedName name="BEx3UJMIX2NUSSWGMSI25A5DM4CH" localSheetId="5" hidden="1">#REF!</definedName>
    <definedName name="BEx3UJMIX2NUSSWGMSI25A5DM4CH" localSheetId="3" hidden="1">#REF!</definedName>
    <definedName name="BEx3UJMIX2NUSSWGMSI25A5DM4CH" hidden="1">#REF!</definedName>
    <definedName name="BEx3UKIX0UULWP3BZA8VT2SQ8WI7" localSheetId="15" hidden="1">#REF!</definedName>
    <definedName name="BEx3UKIX0UULWP3BZA8VT2SQ8WI7" localSheetId="14" hidden="1">#REF!</definedName>
    <definedName name="BEx3UKIX0UULWP3BZA8VT2SQ8WI7" localSheetId="13" hidden="1">#REF!</definedName>
    <definedName name="BEx3UKIX0UULWP3BZA8VT2SQ8WI7" localSheetId="12" hidden="1">#REF!</definedName>
    <definedName name="BEx3UKIX0UULWP3BZA8VT2SQ8WI7" localSheetId="11" hidden="1">#REF!</definedName>
    <definedName name="BEx3UKIX0UULWP3BZA8VT2SQ8WI7" localSheetId="10" hidden="1">#REF!</definedName>
    <definedName name="BEx3UKIX0UULWP3BZA8VT2SQ8WI7" localSheetId="9" hidden="1">#REF!</definedName>
    <definedName name="BEx3UKIX0UULWP3BZA8VT2SQ8WI7" localSheetId="8" hidden="1">#REF!</definedName>
    <definedName name="BEx3UKIX0UULWP3BZA8VT2SQ8WI7" localSheetId="7" hidden="1">#REF!</definedName>
    <definedName name="BEx3UKIX0UULWP3BZA8VT2SQ8WI7" localSheetId="6" hidden="1">#REF!</definedName>
    <definedName name="BEx3UKIX0UULWP3BZA8VT2SQ8WI7" localSheetId="5" hidden="1">#REF!</definedName>
    <definedName name="BEx3UKIX0UULWP3BZA8VT2SQ8WI7" localSheetId="3" hidden="1">#REF!</definedName>
    <definedName name="BEx3UKIX0UULWP3BZA8VT2SQ8WI7" hidden="1">#REF!</definedName>
    <definedName name="BEx3UKOCOQG7S1YQ436S997K1KWV" localSheetId="15" hidden="1">#REF!</definedName>
    <definedName name="BEx3UKOCOQG7S1YQ436S997K1KWV" localSheetId="14" hidden="1">#REF!</definedName>
    <definedName name="BEx3UKOCOQG7S1YQ436S997K1KWV" localSheetId="13" hidden="1">#REF!</definedName>
    <definedName name="BEx3UKOCOQG7S1YQ436S997K1KWV" localSheetId="12" hidden="1">#REF!</definedName>
    <definedName name="BEx3UKOCOQG7S1YQ436S997K1KWV" localSheetId="11" hidden="1">#REF!</definedName>
    <definedName name="BEx3UKOCOQG7S1YQ436S997K1KWV" localSheetId="10" hidden="1">#REF!</definedName>
    <definedName name="BEx3UKOCOQG7S1YQ436S997K1KWV" localSheetId="9" hidden="1">#REF!</definedName>
    <definedName name="BEx3UKOCOQG7S1YQ436S997K1KWV" localSheetId="8" hidden="1">#REF!</definedName>
    <definedName name="BEx3UKOCOQG7S1YQ436S997K1KWV" localSheetId="7" hidden="1">#REF!</definedName>
    <definedName name="BEx3UKOCOQG7S1YQ436S997K1KWV" localSheetId="6" hidden="1">#REF!</definedName>
    <definedName name="BEx3UKOCOQG7S1YQ436S997K1KWV" localSheetId="5" hidden="1">#REF!</definedName>
    <definedName name="BEx3UKOCOQG7S1YQ436S997K1KWV" localSheetId="3" hidden="1">#REF!</definedName>
    <definedName name="BEx3UKOCOQG7S1YQ436S997K1KWV" hidden="1">#REF!</definedName>
    <definedName name="BEx3UNISOEXF3OFHT2BUA6P9RBIJ" localSheetId="15" hidden="1">#REF!</definedName>
    <definedName name="BEx3UNISOEXF3OFHT2BUA6P9RBIJ" localSheetId="14" hidden="1">#REF!</definedName>
    <definedName name="BEx3UNISOEXF3OFHT2BUA6P9RBIJ" localSheetId="13" hidden="1">#REF!</definedName>
    <definedName name="BEx3UNISOEXF3OFHT2BUA6P9RBIJ" localSheetId="12" hidden="1">#REF!</definedName>
    <definedName name="BEx3UNISOEXF3OFHT2BUA6P9RBIJ" localSheetId="11" hidden="1">#REF!</definedName>
    <definedName name="BEx3UNISOEXF3OFHT2BUA6P9RBIJ" localSheetId="10" hidden="1">#REF!</definedName>
    <definedName name="BEx3UNISOEXF3OFHT2BUA6P9RBIJ" localSheetId="9" hidden="1">#REF!</definedName>
    <definedName name="BEx3UNISOEXF3OFHT2BUA6P9RBIJ" localSheetId="8" hidden="1">#REF!</definedName>
    <definedName name="BEx3UNISOEXF3OFHT2BUA6P9RBIJ" localSheetId="7" hidden="1">#REF!</definedName>
    <definedName name="BEx3UNISOEXF3OFHT2BUA6P9RBIJ" localSheetId="6" hidden="1">#REF!</definedName>
    <definedName name="BEx3UNISOEXF3OFHT2BUA6P9RBIJ" localSheetId="5" hidden="1">#REF!</definedName>
    <definedName name="BEx3UNISOEXF3OFHT2BUA6P9RBIJ" localSheetId="3" hidden="1">#REF!</definedName>
    <definedName name="BEx3UNISOEXF3OFHT2BUA6P9RBIJ" hidden="1">#REF!</definedName>
    <definedName name="BEx3UYM19VIXLA0EU7LB9NHA77PB" localSheetId="15" hidden="1">#REF!</definedName>
    <definedName name="BEx3UYM19VIXLA0EU7LB9NHA77PB" localSheetId="14" hidden="1">#REF!</definedName>
    <definedName name="BEx3UYM19VIXLA0EU7LB9NHA77PB" localSheetId="13" hidden="1">#REF!</definedName>
    <definedName name="BEx3UYM19VIXLA0EU7LB9NHA77PB" localSheetId="12" hidden="1">#REF!</definedName>
    <definedName name="BEx3UYM19VIXLA0EU7LB9NHA77PB" localSheetId="11" hidden="1">#REF!</definedName>
    <definedName name="BEx3UYM19VIXLA0EU7LB9NHA77PB" localSheetId="10" hidden="1">#REF!</definedName>
    <definedName name="BEx3UYM19VIXLA0EU7LB9NHA77PB" localSheetId="9" hidden="1">#REF!</definedName>
    <definedName name="BEx3UYM19VIXLA0EU7LB9NHA77PB" localSheetId="8" hidden="1">#REF!</definedName>
    <definedName name="BEx3UYM19VIXLA0EU7LB9NHA77PB" localSheetId="7" hidden="1">#REF!</definedName>
    <definedName name="BEx3UYM19VIXLA0EU7LB9NHA77PB" localSheetId="6" hidden="1">#REF!</definedName>
    <definedName name="BEx3UYM19VIXLA0EU7LB9NHA77PB" localSheetId="5" hidden="1">#REF!</definedName>
    <definedName name="BEx3UYM19VIXLA0EU7LB9NHA77PB" localSheetId="3" hidden="1">#REF!</definedName>
    <definedName name="BEx3UYM19VIXLA0EU7LB9NHA77PB" hidden="1">#REF!</definedName>
    <definedName name="BEx3VML7CG70HPISMVYIUEN3711Q" localSheetId="15" hidden="1">#REF!</definedName>
    <definedName name="BEx3VML7CG70HPISMVYIUEN3711Q" localSheetId="14" hidden="1">#REF!</definedName>
    <definedName name="BEx3VML7CG70HPISMVYIUEN3711Q" localSheetId="13" hidden="1">#REF!</definedName>
    <definedName name="BEx3VML7CG70HPISMVYIUEN3711Q" localSheetId="12" hidden="1">#REF!</definedName>
    <definedName name="BEx3VML7CG70HPISMVYIUEN3711Q" localSheetId="11" hidden="1">#REF!</definedName>
    <definedName name="BEx3VML7CG70HPISMVYIUEN3711Q" localSheetId="10" hidden="1">#REF!</definedName>
    <definedName name="BEx3VML7CG70HPISMVYIUEN3711Q" localSheetId="9" hidden="1">#REF!</definedName>
    <definedName name="BEx3VML7CG70HPISMVYIUEN3711Q" localSheetId="8" hidden="1">#REF!</definedName>
    <definedName name="BEx3VML7CG70HPISMVYIUEN3711Q" localSheetId="7" hidden="1">#REF!</definedName>
    <definedName name="BEx3VML7CG70HPISMVYIUEN3711Q" localSheetId="6" hidden="1">#REF!</definedName>
    <definedName name="BEx3VML7CG70HPISMVYIUEN3711Q" localSheetId="5" hidden="1">#REF!</definedName>
    <definedName name="BEx3VML7CG70HPISMVYIUEN3711Q" localSheetId="3" hidden="1">#REF!</definedName>
    <definedName name="BEx3VML7CG70HPISMVYIUEN3711Q" hidden="1">#REF!</definedName>
    <definedName name="BEx56ZID5H04P9AIYLP1OASFGV56" localSheetId="15" hidden="1">#REF!</definedName>
    <definedName name="BEx56ZID5H04P9AIYLP1OASFGV56" localSheetId="14" hidden="1">#REF!</definedName>
    <definedName name="BEx56ZID5H04P9AIYLP1OASFGV56" localSheetId="13" hidden="1">#REF!</definedName>
    <definedName name="BEx56ZID5H04P9AIYLP1OASFGV56" localSheetId="12" hidden="1">#REF!</definedName>
    <definedName name="BEx56ZID5H04P9AIYLP1OASFGV56" localSheetId="11" hidden="1">#REF!</definedName>
    <definedName name="BEx56ZID5H04P9AIYLP1OASFGV56" localSheetId="10" hidden="1">#REF!</definedName>
    <definedName name="BEx56ZID5H04P9AIYLP1OASFGV56" localSheetId="9" hidden="1">#REF!</definedName>
    <definedName name="BEx56ZID5H04P9AIYLP1OASFGV56" localSheetId="8" hidden="1">#REF!</definedName>
    <definedName name="BEx56ZID5H04P9AIYLP1OASFGV56" localSheetId="7" hidden="1">#REF!</definedName>
    <definedName name="BEx56ZID5H04P9AIYLP1OASFGV56" localSheetId="6" hidden="1">#REF!</definedName>
    <definedName name="BEx56ZID5H04P9AIYLP1OASFGV56" localSheetId="5" hidden="1">#REF!</definedName>
    <definedName name="BEx56ZID5H04P9AIYLP1OASFGV56" localSheetId="3" hidden="1">#REF!</definedName>
    <definedName name="BEx56ZID5H04P9AIYLP1OASFGV56" hidden="1">#REF!</definedName>
    <definedName name="BEx57ROM8UIFKV5C1BOZWSQQLESO" localSheetId="15" hidden="1">#REF!</definedName>
    <definedName name="BEx57ROM8UIFKV5C1BOZWSQQLESO" localSheetId="14" hidden="1">#REF!</definedName>
    <definedName name="BEx57ROM8UIFKV5C1BOZWSQQLESO" localSheetId="13" hidden="1">#REF!</definedName>
    <definedName name="BEx57ROM8UIFKV5C1BOZWSQQLESO" localSheetId="12" hidden="1">#REF!</definedName>
    <definedName name="BEx57ROM8UIFKV5C1BOZWSQQLESO" localSheetId="11" hidden="1">#REF!</definedName>
    <definedName name="BEx57ROM8UIFKV5C1BOZWSQQLESO" localSheetId="10" hidden="1">#REF!</definedName>
    <definedName name="BEx57ROM8UIFKV5C1BOZWSQQLESO" localSheetId="9" hidden="1">#REF!</definedName>
    <definedName name="BEx57ROM8UIFKV5C1BOZWSQQLESO" localSheetId="8" hidden="1">#REF!</definedName>
    <definedName name="BEx57ROM8UIFKV5C1BOZWSQQLESO" localSheetId="7" hidden="1">#REF!</definedName>
    <definedName name="BEx57ROM8UIFKV5C1BOZWSQQLESO" localSheetId="6" hidden="1">#REF!</definedName>
    <definedName name="BEx57ROM8UIFKV5C1BOZWSQQLESO" localSheetId="5" hidden="1">#REF!</definedName>
    <definedName name="BEx57ROM8UIFKV5C1BOZWSQQLESO" localSheetId="3" hidden="1">#REF!</definedName>
    <definedName name="BEx57ROM8UIFKV5C1BOZWSQQLESO" hidden="1">#REF!</definedName>
    <definedName name="BEx587EYSS57E3PI8DT973HLJM9E" localSheetId="15" hidden="1">#REF!</definedName>
    <definedName name="BEx587EYSS57E3PI8DT973HLJM9E" localSheetId="14" hidden="1">#REF!</definedName>
    <definedName name="BEx587EYSS57E3PI8DT973HLJM9E" localSheetId="13" hidden="1">#REF!</definedName>
    <definedName name="BEx587EYSS57E3PI8DT973HLJM9E" localSheetId="12" hidden="1">#REF!</definedName>
    <definedName name="BEx587EYSS57E3PI8DT973HLJM9E" localSheetId="11" hidden="1">#REF!</definedName>
    <definedName name="BEx587EYSS57E3PI8DT973HLJM9E" localSheetId="10" hidden="1">#REF!</definedName>
    <definedName name="BEx587EYSS57E3PI8DT973HLJM9E" localSheetId="9" hidden="1">#REF!</definedName>
    <definedName name="BEx587EYSS57E3PI8DT973HLJM9E" localSheetId="8" hidden="1">#REF!</definedName>
    <definedName name="BEx587EYSS57E3PI8DT973HLJM9E" localSheetId="7" hidden="1">#REF!</definedName>
    <definedName name="BEx587EYSS57E3PI8DT973HLJM9E" localSheetId="6" hidden="1">#REF!</definedName>
    <definedName name="BEx587EYSS57E3PI8DT973HLJM9E" localSheetId="5" hidden="1">#REF!</definedName>
    <definedName name="BEx587EYSS57E3PI8DT973HLJM9E" localSheetId="3" hidden="1">#REF!</definedName>
    <definedName name="BEx587EYSS57E3PI8DT973HLJM9E" hidden="1">#REF!</definedName>
    <definedName name="BEx587KFQ3VKCOCY1SA5F24PQGUI" localSheetId="15" hidden="1">#REF!</definedName>
    <definedName name="BEx587KFQ3VKCOCY1SA5F24PQGUI" localSheetId="14" hidden="1">#REF!</definedName>
    <definedName name="BEx587KFQ3VKCOCY1SA5F24PQGUI" localSheetId="13" hidden="1">#REF!</definedName>
    <definedName name="BEx587KFQ3VKCOCY1SA5F24PQGUI" localSheetId="12" hidden="1">#REF!</definedName>
    <definedName name="BEx587KFQ3VKCOCY1SA5F24PQGUI" localSheetId="11" hidden="1">#REF!</definedName>
    <definedName name="BEx587KFQ3VKCOCY1SA5F24PQGUI" localSheetId="10" hidden="1">#REF!</definedName>
    <definedName name="BEx587KFQ3VKCOCY1SA5F24PQGUI" localSheetId="9" hidden="1">#REF!</definedName>
    <definedName name="BEx587KFQ3VKCOCY1SA5F24PQGUI" localSheetId="8" hidden="1">#REF!</definedName>
    <definedName name="BEx587KFQ3VKCOCY1SA5F24PQGUI" localSheetId="7" hidden="1">#REF!</definedName>
    <definedName name="BEx587KFQ3VKCOCY1SA5F24PQGUI" localSheetId="6" hidden="1">#REF!</definedName>
    <definedName name="BEx587KFQ3VKCOCY1SA5F24PQGUI" localSheetId="5" hidden="1">#REF!</definedName>
    <definedName name="BEx587KFQ3VKCOCY1SA5F24PQGUI" localSheetId="3" hidden="1">#REF!</definedName>
    <definedName name="BEx587KFQ3VKCOCY1SA5F24PQGUI" hidden="1">#REF!</definedName>
    <definedName name="BEx58O780PQ05NF0Z1SKKRB3N099" localSheetId="15" hidden="1">#REF!</definedName>
    <definedName name="BEx58O780PQ05NF0Z1SKKRB3N099" localSheetId="14" hidden="1">#REF!</definedName>
    <definedName name="BEx58O780PQ05NF0Z1SKKRB3N099" localSheetId="13" hidden="1">#REF!</definedName>
    <definedName name="BEx58O780PQ05NF0Z1SKKRB3N099" localSheetId="12" hidden="1">#REF!</definedName>
    <definedName name="BEx58O780PQ05NF0Z1SKKRB3N099" localSheetId="11" hidden="1">#REF!</definedName>
    <definedName name="BEx58O780PQ05NF0Z1SKKRB3N099" localSheetId="10" hidden="1">#REF!</definedName>
    <definedName name="BEx58O780PQ05NF0Z1SKKRB3N099" localSheetId="9" hidden="1">#REF!</definedName>
    <definedName name="BEx58O780PQ05NF0Z1SKKRB3N099" localSheetId="8" hidden="1">#REF!</definedName>
    <definedName name="BEx58O780PQ05NF0Z1SKKRB3N099" localSheetId="7" hidden="1">#REF!</definedName>
    <definedName name="BEx58O780PQ05NF0Z1SKKRB3N099" localSheetId="6" hidden="1">#REF!</definedName>
    <definedName name="BEx58O780PQ05NF0Z1SKKRB3N099" localSheetId="5" hidden="1">#REF!</definedName>
    <definedName name="BEx58O780PQ05NF0Z1SKKRB3N099" localSheetId="3" hidden="1">#REF!</definedName>
    <definedName name="BEx58O780PQ05NF0Z1SKKRB3N099" hidden="1">#REF!</definedName>
    <definedName name="BEx58W57CTL8HFK3U7ZRFYZR6MXE" localSheetId="15" hidden="1">#REF!</definedName>
    <definedName name="BEx58W57CTL8HFK3U7ZRFYZR6MXE" localSheetId="14" hidden="1">#REF!</definedName>
    <definedName name="BEx58W57CTL8HFK3U7ZRFYZR6MXE" localSheetId="13" hidden="1">#REF!</definedName>
    <definedName name="BEx58W57CTL8HFK3U7ZRFYZR6MXE" localSheetId="12" hidden="1">#REF!</definedName>
    <definedName name="BEx58W57CTL8HFK3U7ZRFYZR6MXE" localSheetId="11" hidden="1">#REF!</definedName>
    <definedName name="BEx58W57CTL8HFK3U7ZRFYZR6MXE" localSheetId="10" hidden="1">#REF!</definedName>
    <definedName name="BEx58W57CTL8HFK3U7ZRFYZR6MXE" localSheetId="9" hidden="1">#REF!</definedName>
    <definedName name="BEx58W57CTL8HFK3U7ZRFYZR6MXE" localSheetId="8" hidden="1">#REF!</definedName>
    <definedName name="BEx58W57CTL8HFK3U7ZRFYZR6MXE" localSheetId="7" hidden="1">#REF!</definedName>
    <definedName name="BEx58W57CTL8HFK3U7ZRFYZR6MXE" localSheetId="6" hidden="1">#REF!</definedName>
    <definedName name="BEx58W57CTL8HFK3U7ZRFYZR6MXE" localSheetId="5" hidden="1">#REF!</definedName>
    <definedName name="BEx58W57CTL8HFK3U7ZRFYZR6MXE" localSheetId="3" hidden="1">#REF!</definedName>
    <definedName name="BEx58W57CTL8HFK3U7ZRFYZR6MXE" hidden="1">#REF!</definedName>
    <definedName name="BEx58XHO7ZULLF2EUD7YIS0MGQJ5" localSheetId="15" hidden="1">#REF!</definedName>
    <definedName name="BEx58XHO7ZULLF2EUD7YIS0MGQJ5" localSheetId="14" hidden="1">#REF!</definedName>
    <definedName name="BEx58XHO7ZULLF2EUD7YIS0MGQJ5" localSheetId="13" hidden="1">#REF!</definedName>
    <definedName name="BEx58XHO7ZULLF2EUD7YIS0MGQJ5" localSheetId="12" hidden="1">#REF!</definedName>
    <definedName name="BEx58XHO7ZULLF2EUD7YIS0MGQJ5" localSheetId="11" hidden="1">#REF!</definedName>
    <definedName name="BEx58XHO7ZULLF2EUD7YIS0MGQJ5" localSheetId="10" hidden="1">#REF!</definedName>
    <definedName name="BEx58XHO7ZULLF2EUD7YIS0MGQJ5" localSheetId="9" hidden="1">#REF!</definedName>
    <definedName name="BEx58XHO7ZULLF2EUD7YIS0MGQJ5" localSheetId="8" hidden="1">#REF!</definedName>
    <definedName name="BEx58XHO7ZULLF2EUD7YIS0MGQJ5" localSheetId="7" hidden="1">#REF!</definedName>
    <definedName name="BEx58XHO7ZULLF2EUD7YIS0MGQJ5" localSheetId="6" hidden="1">#REF!</definedName>
    <definedName name="BEx58XHO7ZULLF2EUD7YIS0MGQJ5" localSheetId="5" hidden="1">#REF!</definedName>
    <definedName name="BEx58XHO7ZULLF2EUD7YIS0MGQJ5" localSheetId="3" hidden="1">#REF!</definedName>
    <definedName name="BEx58XHO7ZULLF2EUD7YIS0MGQJ5" hidden="1">#REF!</definedName>
    <definedName name="BEx58ZAFNTMGBNDH52VUYXLRJO7P" localSheetId="15" hidden="1">#REF!</definedName>
    <definedName name="BEx58ZAFNTMGBNDH52VUYXLRJO7P" localSheetId="14" hidden="1">#REF!</definedName>
    <definedName name="BEx58ZAFNTMGBNDH52VUYXLRJO7P" localSheetId="13" hidden="1">#REF!</definedName>
    <definedName name="BEx58ZAFNTMGBNDH52VUYXLRJO7P" localSheetId="12" hidden="1">#REF!</definedName>
    <definedName name="BEx58ZAFNTMGBNDH52VUYXLRJO7P" localSheetId="11" hidden="1">#REF!</definedName>
    <definedName name="BEx58ZAFNTMGBNDH52VUYXLRJO7P" localSheetId="10" hidden="1">#REF!</definedName>
    <definedName name="BEx58ZAFNTMGBNDH52VUYXLRJO7P" localSheetId="9" hidden="1">#REF!</definedName>
    <definedName name="BEx58ZAFNTMGBNDH52VUYXLRJO7P" localSheetId="8" hidden="1">#REF!</definedName>
    <definedName name="BEx58ZAFNTMGBNDH52VUYXLRJO7P" localSheetId="7" hidden="1">#REF!</definedName>
    <definedName name="BEx58ZAFNTMGBNDH52VUYXLRJO7P" localSheetId="6" hidden="1">#REF!</definedName>
    <definedName name="BEx58ZAFNTMGBNDH52VUYXLRJO7P" localSheetId="5" hidden="1">#REF!</definedName>
    <definedName name="BEx58ZAFNTMGBNDH52VUYXLRJO7P" localSheetId="3" hidden="1">#REF!</definedName>
    <definedName name="BEx58ZAFNTMGBNDH52VUYXLRJO7P" hidden="1">#REF!</definedName>
    <definedName name="BEx58ZW0HAIGIPEX9CVA1PQQTR6X" localSheetId="15" hidden="1">#REF!</definedName>
    <definedName name="BEx58ZW0HAIGIPEX9CVA1PQQTR6X" localSheetId="14" hidden="1">#REF!</definedName>
    <definedName name="BEx58ZW0HAIGIPEX9CVA1PQQTR6X" localSheetId="13" hidden="1">#REF!</definedName>
    <definedName name="BEx58ZW0HAIGIPEX9CVA1PQQTR6X" localSheetId="12" hidden="1">#REF!</definedName>
    <definedName name="BEx58ZW0HAIGIPEX9CVA1PQQTR6X" localSheetId="11" hidden="1">#REF!</definedName>
    <definedName name="BEx58ZW0HAIGIPEX9CVA1PQQTR6X" localSheetId="10" hidden="1">#REF!</definedName>
    <definedName name="BEx58ZW0HAIGIPEX9CVA1PQQTR6X" localSheetId="9" hidden="1">#REF!</definedName>
    <definedName name="BEx58ZW0HAIGIPEX9CVA1PQQTR6X" localSheetId="8" hidden="1">#REF!</definedName>
    <definedName name="BEx58ZW0HAIGIPEX9CVA1PQQTR6X" localSheetId="7" hidden="1">#REF!</definedName>
    <definedName name="BEx58ZW0HAIGIPEX9CVA1PQQTR6X" localSheetId="6" hidden="1">#REF!</definedName>
    <definedName name="BEx58ZW0HAIGIPEX9CVA1PQQTR6X" localSheetId="5" hidden="1">#REF!</definedName>
    <definedName name="BEx58ZW0HAIGIPEX9CVA1PQQTR6X" localSheetId="3" hidden="1">#REF!</definedName>
    <definedName name="BEx58ZW0HAIGIPEX9CVA1PQQTR6X" hidden="1">#REF!</definedName>
    <definedName name="BEx593SAFVYKW7V61D9COEZJXDA7" localSheetId="15" hidden="1">#REF!</definedName>
    <definedName name="BEx593SAFVYKW7V61D9COEZJXDA7" localSheetId="14" hidden="1">#REF!</definedName>
    <definedName name="BEx593SAFVYKW7V61D9COEZJXDA7" localSheetId="13" hidden="1">#REF!</definedName>
    <definedName name="BEx593SAFVYKW7V61D9COEZJXDA7" localSheetId="12" hidden="1">#REF!</definedName>
    <definedName name="BEx593SAFVYKW7V61D9COEZJXDA7" localSheetId="11" hidden="1">#REF!</definedName>
    <definedName name="BEx593SAFVYKW7V61D9COEZJXDA7" localSheetId="10" hidden="1">#REF!</definedName>
    <definedName name="BEx593SAFVYKW7V61D9COEZJXDA7" localSheetId="9" hidden="1">#REF!</definedName>
    <definedName name="BEx593SAFVYKW7V61D9COEZJXDA7" localSheetId="8" hidden="1">#REF!</definedName>
    <definedName name="BEx593SAFVYKW7V61D9COEZJXDA7" localSheetId="7" hidden="1">#REF!</definedName>
    <definedName name="BEx593SAFVYKW7V61D9COEZJXDA7" localSheetId="6" hidden="1">#REF!</definedName>
    <definedName name="BEx593SAFVYKW7V61D9COEZJXDA7" localSheetId="5" hidden="1">#REF!</definedName>
    <definedName name="BEx593SAFVYKW7V61D9COEZJXDA7" localSheetId="3" hidden="1">#REF!</definedName>
    <definedName name="BEx593SAFVYKW7V61D9COEZJXDA7" hidden="1">#REF!</definedName>
    <definedName name="BEx59BA1KH3RG6K1LHL7YS2VB79N" localSheetId="15" hidden="1">#REF!</definedName>
    <definedName name="BEx59BA1KH3RG6K1LHL7YS2VB79N" localSheetId="14" hidden="1">#REF!</definedName>
    <definedName name="BEx59BA1KH3RG6K1LHL7YS2VB79N" localSheetId="13" hidden="1">#REF!</definedName>
    <definedName name="BEx59BA1KH3RG6K1LHL7YS2VB79N" localSheetId="12" hidden="1">#REF!</definedName>
    <definedName name="BEx59BA1KH3RG6K1LHL7YS2VB79N" localSheetId="11" hidden="1">#REF!</definedName>
    <definedName name="BEx59BA1KH3RG6K1LHL7YS2VB79N" localSheetId="10" hidden="1">#REF!</definedName>
    <definedName name="BEx59BA1KH3RG6K1LHL7YS2VB79N" localSheetId="9" hidden="1">#REF!</definedName>
    <definedName name="BEx59BA1KH3RG6K1LHL7YS2VB79N" localSheetId="8" hidden="1">#REF!</definedName>
    <definedName name="BEx59BA1KH3RG6K1LHL7YS2VB79N" localSheetId="7" hidden="1">#REF!</definedName>
    <definedName name="BEx59BA1KH3RG6K1LHL7YS2VB79N" localSheetId="6" hidden="1">#REF!</definedName>
    <definedName name="BEx59BA1KH3RG6K1LHL7YS2VB79N" localSheetId="5" hidden="1">#REF!</definedName>
    <definedName name="BEx59BA1KH3RG6K1LHL7YS2VB79N" localSheetId="3" hidden="1">#REF!</definedName>
    <definedName name="BEx59BA1KH3RG6K1LHL7YS2VB79N" hidden="1">#REF!</definedName>
    <definedName name="BEx59DDIU0AMFOY94NSP1ULST8JD" localSheetId="15" hidden="1">#REF!</definedName>
    <definedName name="BEx59DDIU0AMFOY94NSP1ULST8JD" localSheetId="14" hidden="1">#REF!</definedName>
    <definedName name="BEx59DDIU0AMFOY94NSP1ULST8JD" localSheetId="13" hidden="1">#REF!</definedName>
    <definedName name="BEx59DDIU0AMFOY94NSP1ULST8JD" localSheetId="12" hidden="1">#REF!</definedName>
    <definedName name="BEx59DDIU0AMFOY94NSP1ULST8JD" localSheetId="11" hidden="1">#REF!</definedName>
    <definedName name="BEx59DDIU0AMFOY94NSP1ULST8JD" localSheetId="10" hidden="1">#REF!</definedName>
    <definedName name="BEx59DDIU0AMFOY94NSP1ULST8JD" localSheetId="9" hidden="1">#REF!</definedName>
    <definedName name="BEx59DDIU0AMFOY94NSP1ULST8JD" localSheetId="8" hidden="1">#REF!</definedName>
    <definedName name="BEx59DDIU0AMFOY94NSP1ULST8JD" localSheetId="7" hidden="1">#REF!</definedName>
    <definedName name="BEx59DDIU0AMFOY94NSP1ULST8JD" localSheetId="6" hidden="1">#REF!</definedName>
    <definedName name="BEx59DDIU0AMFOY94NSP1ULST8JD" localSheetId="5" hidden="1">#REF!</definedName>
    <definedName name="BEx59DDIU0AMFOY94NSP1ULST8JD" localSheetId="3" hidden="1">#REF!</definedName>
    <definedName name="BEx59DDIU0AMFOY94NSP1ULST8JD" hidden="1">#REF!</definedName>
    <definedName name="BEx59E9WABJP2TN71QAIKK79HPK9" localSheetId="15" hidden="1">#REF!</definedName>
    <definedName name="BEx59E9WABJP2TN71QAIKK79HPK9" localSheetId="14" hidden="1">#REF!</definedName>
    <definedName name="BEx59E9WABJP2TN71QAIKK79HPK9" localSheetId="13" hidden="1">#REF!</definedName>
    <definedName name="BEx59E9WABJP2TN71QAIKK79HPK9" localSheetId="12" hidden="1">#REF!</definedName>
    <definedName name="BEx59E9WABJP2TN71QAIKK79HPK9" localSheetId="11" hidden="1">#REF!</definedName>
    <definedName name="BEx59E9WABJP2TN71QAIKK79HPK9" localSheetId="10" hidden="1">#REF!</definedName>
    <definedName name="BEx59E9WABJP2TN71QAIKK79HPK9" localSheetId="9" hidden="1">#REF!</definedName>
    <definedName name="BEx59E9WABJP2TN71QAIKK79HPK9" localSheetId="8" hidden="1">#REF!</definedName>
    <definedName name="BEx59E9WABJP2TN71QAIKK79HPK9" localSheetId="7" hidden="1">#REF!</definedName>
    <definedName name="BEx59E9WABJP2TN71QAIKK79HPK9" localSheetId="6" hidden="1">#REF!</definedName>
    <definedName name="BEx59E9WABJP2TN71QAIKK79HPK9" localSheetId="5" hidden="1">#REF!</definedName>
    <definedName name="BEx59E9WABJP2TN71QAIKK79HPK9" localSheetId="3" hidden="1">#REF!</definedName>
    <definedName name="BEx59E9WABJP2TN71QAIKK79HPK9" hidden="1">#REF!</definedName>
    <definedName name="BEx59F0T17A80RNLNSZNFX8NAO8Y" localSheetId="15" hidden="1">#REF!</definedName>
    <definedName name="BEx59F0T17A80RNLNSZNFX8NAO8Y" localSheetId="14" hidden="1">#REF!</definedName>
    <definedName name="BEx59F0T17A80RNLNSZNFX8NAO8Y" localSheetId="13" hidden="1">#REF!</definedName>
    <definedName name="BEx59F0T17A80RNLNSZNFX8NAO8Y" localSheetId="12" hidden="1">#REF!</definedName>
    <definedName name="BEx59F0T17A80RNLNSZNFX8NAO8Y" localSheetId="11" hidden="1">#REF!</definedName>
    <definedName name="BEx59F0T17A80RNLNSZNFX8NAO8Y" localSheetId="10" hidden="1">#REF!</definedName>
    <definedName name="BEx59F0T17A80RNLNSZNFX8NAO8Y" localSheetId="9" hidden="1">#REF!</definedName>
    <definedName name="BEx59F0T17A80RNLNSZNFX8NAO8Y" localSheetId="8" hidden="1">#REF!</definedName>
    <definedName name="BEx59F0T17A80RNLNSZNFX8NAO8Y" localSheetId="7" hidden="1">#REF!</definedName>
    <definedName name="BEx59F0T17A80RNLNSZNFX8NAO8Y" localSheetId="6" hidden="1">#REF!</definedName>
    <definedName name="BEx59F0T17A80RNLNSZNFX8NAO8Y" localSheetId="5" hidden="1">#REF!</definedName>
    <definedName name="BEx59F0T17A80RNLNSZNFX8NAO8Y" localSheetId="3" hidden="1">#REF!</definedName>
    <definedName name="BEx59F0T17A80RNLNSZNFX8NAO8Y" hidden="1">#REF!</definedName>
    <definedName name="BEx59P7MAPNU129ZTC5H3EH892G1" localSheetId="15" hidden="1">#REF!</definedName>
    <definedName name="BEx59P7MAPNU129ZTC5H3EH892G1" localSheetId="14" hidden="1">#REF!</definedName>
    <definedName name="BEx59P7MAPNU129ZTC5H3EH892G1" localSheetId="13" hidden="1">#REF!</definedName>
    <definedName name="BEx59P7MAPNU129ZTC5H3EH892G1" localSheetId="12" hidden="1">#REF!</definedName>
    <definedName name="BEx59P7MAPNU129ZTC5H3EH892G1" localSheetId="11" hidden="1">#REF!</definedName>
    <definedName name="BEx59P7MAPNU129ZTC5H3EH892G1" localSheetId="10" hidden="1">#REF!</definedName>
    <definedName name="BEx59P7MAPNU129ZTC5H3EH892G1" localSheetId="9" hidden="1">#REF!</definedName>
    <definedName name="BEx59P7MAPNU129ZTC5H3EH892G1" localSheetId="8" hidden="1">#REF!</definedName>
    <definedName name="BEx59P7MAPNU129ZTC5H3EH892G1" localSheetId="7" hidden="1">#REF!</definedName>
    <definedName name="BEx59P7MAPNU129ZTC5H3EH892G1" localSheetId="6" hidden="1">#REF!</definedName>
    <definedName name="BEx59P7MAPNU129ZTC5H3EH892G1" localSheetId="5" hidden="1">#REF!</definedName>
    <definedName name="BEx59P7MAPNU129ZTC5H3EH892G1" localSheetId="3" hidden="1">#REF!</definedName>
    <definedName name="BEx59P7MAPNU129ZTC5H3EH892G1" hidden="1">#REF!</definedName>
    <definedName name="BEx5A11WZRQSIE089QE119AOX9ZG" localSheetId="15" hidden="1">#REF!</definedName>
    <definedName name="BEx5A11WZRQSIE089QE119AOX9ZG" localSheetId="14" hidden="1">#REF!</definedName>
    <definedName name="BEx5A11WZRQSIE089QE119AOX9ZG" localSheetId="13" hidden="1">#REF!</definedName>
    <definedName name="BEx5A11WZRQSIE089QE119AOX9ZG" localSheetId="12" hidden="1">#REF!</definedName>
    <definedName name="BEx5A11WZRQSIE089QE119AOX9ZG" localSheetId="11" hidden="1">#REF!</definedName>
    <definedName name="BEx5A11WZRQSIE089QE119AOX9ZG" localSheetId="10" hidden="1">#REF!</definedName>
    <definedName name="BEx5A11WZRQSIE089QE119AOX9ZG" localSheetId="9" hidden="1">#REF!</definedName>
    <definedName name="BEx5A11WZRQSIE089QE119AOX9ZG" localSheetId="8" hidden="1">#REF!</definedName>
    <definedName name="BEx5A11WZRQSIE089QE119AOX9ZG" localSheetId="7" hidden="1">#REF!</definedName>
    <definedName name="BEx5A11WZRQSIE089QE119AOX9ZG" localSheetId="6" hidden="1">#REF!</definedName>
    <definedName name="BEx5A11WZRQSIE089QE119AOX9ZG" localSheetId="5" hidden="1">#REF!</definedName>
    <definedName name="BEx5A11WZRQSIE089QE119AOX9ZG" localSheetId="3" hidden="1">#REF!</definedName>
    <definedName name="BEx5A11WZRQSIE089QE119AOX9ZG" hidden="1">#REF!</definedName>
    <definedName name="BEx5A7CIGCOTHJKHGUBDZG91JGPZ" localSheetId="15" hidden="1">#REF!</definedName>
    <definedName name="BEx5A7CIGCOTHJKHGUBDZG91JGPZ" localSheetId="14" hidden="1">#REF!</definedName>
    <definedName name="BEx5A7CIGCOTHJKHGUBDZG91JGPZ" localSheetId="13" hidden="1">#REF!</definedName>
    <definedName name="BEx5A7CIGCOTHJKHGUBDZG91JGPZ" localSheetId="12" hidden="1">#REF!</definedName>
    <definedName name="BEx5A7CIGCOTHJKHGUBDZG91JGPZ" localSheetId="11" hidden="1">#REF!</definedName>
    <definedName name="BEx5A7CIGCOTHJKHGUBDZG91JGPZ" localSheetId="10" hidden="1">#REF!</definedName>
    <definedName name="BEx5A7CIGCOTHJKHGUBDZG91JGPZ" localSheetId="9" hidden="1">#REF!</definedName>
    <definedName name="BEx5A7CIGCOTHJKHGUBDZG91JGPZ" localSheetId="8" hidden="1">#REF!</definedName>
    <definedName name="BEx5A7CIGCOTHJKHGUBDZG91JGPZ" localSheetId="7" hidden="1">#REF!</definedName>
    <definedName name="BEx5A7CIGCOTHJKHGUBDZG91JGPZ" localSheetId="6" hidden="1">#REF!</definedName>
    <definedName name="BEx5A7CIGCOTHJKHGUBDZG91JGPZ" localSheetId="5" hidden="1">#REF!</definedName>
    <definedName name="BEx5A7CIGCOTHJKHGUBDZG91JGPZ" localSheetId="3" hidden="1">#REF!</definedName>
    <definedName name="BEx5A7CIGCOTHJKHGUBDZG91JGPZ" hidden="1">#REF!</definedName>
    <definedName name="BEx5A8UFLT2SWVSG5COFA9B8P376" localSheetId="15" hidden="1">#REF!</definedName>
    <definedName name="BEx5A8UFLT2SWVSG5COFA9B8P376" localSheetId="14" hidden="1">#REF!</definedName>
    <definedName name="BEx5A8UFLT2SWVSG5COFA9B8P376" localSheetId="13" hidden="1">#REF!</definedName>
    <definedName name="BEx5A8UFLT2SWVSG5COFA9B8P376" localSheetId="12" hidden="1">#REF!</definedName>
    <definedName name="BEx5A8UFLT2SWVSG5COFA9B8P376" localSheetId="11" hidden="1">#REF!</definedName>
    <definedName name="BEx5A8UFLT2SWVSG5COFA9B8P376" localSheetId="10" hidden="1">#REF!</definedName>
    <definedName name="BEx5A8UFLT2SWVSG5COFA9B8P376" localSheetId="9" hidden="1">#REF!</definedName>
    <definedName name="BEx5A8UFLT2SWVSG5COFA9B8P376" localSheetId="8" hidden="1">#REF!</definedName>
    <definedName name="BEx5A8UFLT2SWVSG5COFA9B8P376" localSheetId="7" hidden="1">#REF!</definedName>
    <definedName name="BEx5A8UFLT2SWVSG5COFA9B8P376" localSheetId="6" hidden="1">#REF!</definedName>
    <definedName name="BEx5A8UFLT2SWVSG5COFA9B8P376" localSheetId="5" hidden="1">#REF!</definedName>
    <definedName name="BEx5A8UFLT2SWVSG5COFA9B8P376" localSheetId="3" hidden="1">#REF!</definedName>
    <definedName name="BEx5A8UFLT2SWVSG5COFA9B8P376" hidden="1">#REF!</definedName>
    <definedName name="BEx5ABUBK8WJV1WILGYU9A7CO0KI" localSheetId="15" hidden="1">#REF!</definedName>
    <definedName name="BEx5ABUBK8WJV1WILGYU9A7CO0KI" localSheetId="14" hidden="1">#REF!</definedName>
    <definedName name="BEx5ABUBK8WJV1WILGYU9A7CO0KI" localSheetId="13" hidden="1">#REF!</definedName>
    <definedName name="BEx5ABUBK8WJV1WILGYU9A7CO0KI" localSheetId="12" hidden="1">#REF!</definedName>
    <definedName name="BEx5ABUBK8WJV1WILGYU9A7CO0KI" localSheetId="11" hidden="1">#REF!</definedName>
    <definedName name="BEx5ABUBK8WJV1WILGYU9A7CO0KI" localSheetId="10" hidden="1">#REF!</definedName>
    <definedName name="BEx5ABUBK8WJV1WILGYU9A7CO0KI" localSheetId="9" hidden="1">#REF!</definedName>
    <definedName name="BEx5ABUBK8WJV1WILGYU9A7CO0KI" localSheetId="8" hidden="1">#REF!</definedName>
    <definedName name="BEx5ABUBK8WJV1WILGYU9A7CO0KI" localSheetId="7" hidden="1">#REF!</definedName>
    <definedName name="BEx5ABUBK8WJV1WILGYU9A7CO0KI" localSheetId="6" hidden="1">#REF!</definedName>
    <definedName name="BEx5ABUBK8WJV1WILGYU9A7CO0KI" localSheetId="5" hidden="1">#REF!</definedName>
    <definedName name="BEx5ABUBK8WJV1WILGYU9A7CO0KI" localSheetId="3" hidden="1">#REF!</definedName>
    <definedName name="BEx5ABUBK8WJV1WILGYU9A7CO0KI" hidden="1">#REF!</definedName>
    <definedName name="BEx5AFFTN3IXIBHDKM0FYC4OFL1S" localSheetId="15" hidden="1">#REF!</definedName>
    <definedName name="BEx5AFFTN3IXIBHDKM0FYC4OFL1S" localSheetId="14" hidden="1">#REF!</definedName>
    <definedName name="BEx5AFFTN3IXIBHDKM0FYC4OFL1S" localSheetId="13" hidden="1">#REF!</definedName>
    <definedName name="BEx5AFFTN3IXIBHDKM0FYC4OFL1S" localSheetId="12" hidden="1">#REF!</definedName>
    <definedName name="BEx5AFFTN3IXIBHDKM0FYC4OFL1S" localSheetId="11" hidden="1">#REF!</definedName>
    <definedName name="BEx5AFFTN3IXIBHDKM0FYC4OFL1S" localSheetId="10" hidden="1">#REF!</definedName>
    <definedName name="BEx5AFFTN3IXIBHDKM0FYC4OFL1S" localSheetId="9" hidden="1">#REF!</definedName>
    <definedName name="BEx5AFFTN3IXIBHDKM0FYC4OFL1S" localSheetId="8" hidden="1">#REF!</definedName>
    <definedName name="BEx5AFFTN3IXIBHDKM0FYC4OFL1S" localSheetId="7" hidden="1">#REF!</definedName>
    <definedName name="BEx5AFFTN3IXIBHDKM0FYC4OFL1S" localSheetId="6" hidden="1">#REF!</definedName>
    <definedName name="BEx5AFFTN3IXIBHDKM0FYC4OFL1S" localSheetId="5" hidden="1">#REF!</definedName>
    <definedName name="BEx5AFFTN3IXIBHDKM0FYC4OFL1S" localSheetId="3" hidden="1">#REF!</definedName>
    <definedName name="BEx5AFFTN3IXIBHDKM0FYC4OFL1S" hidden="1">#REF!</definedName>
    <definedName name="BEx5AOFIO8KVRHIZ1RII337AA8ML" localSheetId="15" hidden="1">#REF!</definedName>
    <definedName name="BEx5AOFIO8KVRHIZ1RII337AA8ML" localSheetId="14" hidden="1">#REF!</definedName>
    <definedName name="BEx5AOFIO8KVRHIZ1RII337AA8ML" localSheetId="13" hidden="1">#REF!</definedName>
    <definedName name="BEx5AOFIO8KVRHIZ1RII337AA8ML" localSheetId="12" hidden="1">#REF!</definedName>
    <definedName name="BEx5AOFIO8KVRHIZ1RII337AA8ML" localSheetId="11" hidden="1">#REF!</definedName>
    <definedName name="BEx5AOFIO8KVRHIZ1RII337AA8ML" localSheetId="10" hidden="1">#REF!</definedName>
    <definedName name="BEx5AOFIO8KVRHIZ1RII337AA8ML" localSheetId="9" hidden="1">#REF!</definedName>
    <definedName name="BEx5AOFIO8KVRHIZ1RII337AA8ML" localSheetId="8" hidden="1">#REF!</definedName>
    <definedName name="BEx5AOFIO8KVRHIZ1RII337AA8ML" localSheetId="7" hidden="1">#REF!</definedName>
    <definedName name="BEx5AOFIO8KVRHIZ1RII337AA8ML" localSheetId="6" hidden="1">#REF!</definedName>
    <definedName name="BEx5AOFIO8KVRHIZ1RII337AA8ML" localSheetId="5" hidden="1">#REF!</definedName>
    <definedName name="BEx5AOFIO8KVRHIZ1RII337AA8ML" localSheetId="3" hidden="1">#REF!</definedName>
    <definedName name="BEx5AOFIO8KVRHIZ1RII337AA8ML" hidden="1">#REF!</definedName>
    <definedName name="BEx5APRZ66L5BWHFE8E4YYNEDTI4" localSheetId="15" hidden="1">#REF!</definedName>
    <definedName name="BEx5APRZ66L5BWHFE8E4YYNEDTI4" localSheetId="14" hidden="1">#REF!</definedName>
    <definedName name="BEx5APRZ66L5BWHFE8E4YYNEDTI4" localSheetId="13" hidden="1">#REF!</definedName>
    <definedName name="BEx5APRZ66L5BWHFE8E4YYNEDTI4" localSheetId="12" hidden="1">#REF!</definedName>
    <definedName name="BEx5APRZ66L5BWHFE8E4YYNEDTI4" localSheetId="11" hidden="1">#REF!</definedName>
    <definedName name="BEx5APRZ66L5BWHFE8E4YYNEDTI4" localSheetId="10" hidden="1">#REF!</definedName>
    <definedName name="BEx5APRZ66L5BWHFE8E4YYNEDTI4" localSheetId="9" hidden="1">#REF!</definedName>
    <definedName name="BEx5APRZ66L5BWHFE8E4YYNEDTI4" localSheetId="8" hidden="1">#REF!</definedName>
    <definedName name="BEx5APRZ66L5BWHFE8E4YYNEDTI4" localSheetId="7" hidden="1">#REF!</definedName>
    <definedName name="BEx5APRZ66L5BWHFE8E4YYNEDTI4" localSheetId="6" hidden="1">#REF!</definedName>
    <definedName name="BEx5APRZ66L5BWHFE8E4YYNEDTI4" localSheetId="5" hidden="1">#REF!</definedName>
    <definedName name="BEx5APRZ66L5BWHFE8E4YYNEDTI4" localSheetId="3" hidden="1">#REF!</definedName>
    <definedName name="BEx5APRZ66L5BWHFE8E4YYNEDTI4" hidden="1">#REF!</definedName>
    <definedName name="BEx5AQJ1Z64KY10P8ZF1JKJUFEGN" localSheetId="15" hidden="1">#REF!</definedName>
    <definedName name="BEx5AQJ1Z64KY10P8ZF1JKJUFEGN" localSheetId="14" hidden="1">#REF!</definedName>
    <definedName name="BEx5AQJ1Z64KY10P8ZF1JKJUFEGN" localSheetId="13" hidden="1">#REF!</definedName>
    <definedName name="BEx5AQJ1Z64KY10P8ZF1JKJUFEGN" localSheetId="12" hidden="1">#REF!</definedName>
    <definedName name="BEx5AQJ1Z64KY10P8ZF1JKJUFEGN" localSheetId="11" hidden="1">#REF!</definedName>
    <definedName name="BEx5AQJ1Z64KY10P8ZF1JKJUFEGN" localSheetId="10" hidden="1">#REF!</definedName>
    <definedName name="BEx5AQJ1Z64KY10P8ZF1JKJUFEGN" localSheetId="9" hidden="1">#REF!</definedName>
    <definedName name="BEx5AQJ1Z64KY10P8ZF1JKJUFEGN" localSheetId="8" hidden="1">#REF!</definedName>
    <definedName name="BEx5AQJ1Z64KY10P8ZF1JKJUFEGN" localSheetId="7" hidden="1">#REF!</definedName>
    <definedName name="BEx5AQJ1Z64KY10P8ZF1JKJUFEGN" localSheetId="6" hidden="1">#REF!</definedName>
    <definedName name="BEx5AQJ1Z64KY10P8ZF1JKJUFEGN" localSheetId="5" hidden="1">#REF!</definedName>
    <definedName name="BEx5AQJ1Z64KY10P8ZF1JKJUFEGN" localSheetId="3" hidden="1">#REF!</definedName>
    <definedName name="BEx5AQJ1Z64KY10P8ZF1JKJUFEGN" hidden="1">#REF!</definedName>
    <definedName name="BEx5AY62R0TL82VHXE37SCZCINQC" localSheetId="15" hidden="1">#REF!</definedName>
    <definedName name="BEx5AY62R0TL82VHXE37SCZCINQC" localSheetId="14" hidden="1">#REF!</definedName>
    <definedName name="BEx5AY62R0TL82VHXE37SCZCINQC" localSheetId="13" hidden="1">#REF!</definedName>
    <definedName name="BEx5AY62R0TL82VHXE37SCZCINQC" localSheetId="12" hidden="1">#REF!</definedName>
    <definedName name="BEx5AY62R0TL82VHXE37SCZCINQC" localSheetId="11" hidden="1">#REF!</definedName>
    <definedName name="BEx5AY62R0TL82VHXE37SCZCINQC" localSheetId="10" hidden="1">#REF!</definedName>
    <definedName name="BEx5AY62R0TL82VHXE37SCZCINQC" localSheetId="9" hidden="1">#REF!</definedName>
    <definedName name="BEx5AY62R0TL82VHXE37SCZCINQC" localSheetId="8" hidden="1">#REF!</definedName>
    <definedName name="BEx5AY62R0TL82VHXE37SCZCINQC" localSheetId="7" hidden="1">#REF!</definedName>
    <definedName name="BEx5AY62R0TL82VHXE37SCZCINQC" localSheetId="6" hidden="1">#REF!</definedName>
    <definedName name="BEx5AY62R0TL82VHXE37SCZCINQC" localSheetId="5" hidden="1">#REF!</definedName>
    <definedName name="BEx5AY62R0TL82VHXE37SCZCINQC" localSheetId="3" hidden="1">#REF!</definedName>
    <definedName name="BEx5AY62R0TL82VHXE37SCZCINQC" hidden="1">#REF!</definedName>
    <definedName name="BEx5B0PV1FCOUSHWQTY94AO0B8P0" localSheetId="15" hidden="1">#REF!</definedName>
    <definedName name="BEx5B0PV1FCOUSHWQTY94AO0B8P0" localSheetId="14" hidden="1">#REF!</definedName>
    <definedName name="BEx5B0PV1FCOUSHWQTY94AO0B8P0" localSheetId="13" hidden="1">#REF!</definedName>
    <definedName name="BEx5B0PV1FCOUSHWQTY94AO0B8P0" localSheetId="12" hidden="1">#REF!</definedName>
    <definedName name="BEx5B0PV1FCOUSHWQTY94AO0B8P0" localSheetId="11" hidden="1">#REF!</definedName>
    <definedName name="BEx5B0PV1FCOUSHWQTY94AO0B8P0" localSheetId="10" hidden="1">#REF!</definedName>
    <definedName name="BEx5B0PV1FCOUSHWQTY94AO0B8P0" localSheetId="9" hidden="1">#REF!</definedName>
    <definedName name="BEx5B0PV1FCOUSHWQTY94AO0B8P0" localSheetId="8" hidden="1">#REF!</definedName>
    <definedName name="BEx5B0PV1FCOUSHWQTY94AO0B8P0" localSheetId="7" hidden="1">#REF!</definedName>
    <definedName name="BEx5B0PV1FCOUSHWQTY94AO0B8P0" localSheetId="6" hidden="1">#REF!</definedName>
    <definedName name="BEx5B0PV1FCOUSHWQTY94AO0B8P0" localSheetId="5" hidden="1">#REF!</definedName>
    <definedName name="BEx5B0PV1FCOUSHWQTY94AO0B8P0" localSheetId="3" hidden="1">#REF!</definedName>
    <definedName name="BEx5B0PV1FCOUSHWQTY94AO0B8P0" hidden="1">#REF!</definedName>
    <definedName name="BEx5B4RHHX0J1BF2FZKEA0SPP29O" localSheetId="15" hidden="1">#REF!</definedName>
    <definedName name="BEx5B4RHHX0J1BF2FZKEA0SPP29O" localSheetId="14" hidden="1">#REF!</definedName>
    <definedName name="BEx5B4RHHX0J1BF2FZKEA0SPP29O" localSheetId="13" hidden="1">#REF!</definedName>
    <definedName name="BEx5B4RHHX0J1BF2FZKEA0SPP29O" localSheetId="12" hidden="1">#REF!</definedName>
    <definedName name="BEx5B4RHHX0J1BF2FZKEA0SPP29O" localSheetId="11" hidden="1">#REF!</definedName>
    <definedName name="BEx5B4RHHX0J1BF2FZKEA0SPP29O" localSheetId="10" hidden="1">#REF!</definedName>
    <definedName name="BEx5B4RHHX0J1BF2FZKEA0SPP29O" localSheetId="9" hidden="1">#REF!</definedName>
    <definedName name="BEx5B4RHHX0J1BF2FZKEA0SPP29O" localSheetId="8" hidden="1">#REF!</definedName>
    <definedName name="BEx5B4RHHX0J1BF2FZKEA0SPP29O" localSheetId="7" hidden="1">#REF!</definedName>
    <definedName name="BEx5B4RHHX0J1BF2FZKEA0SPP29O" localSheetId="6" hidden="1">#REF!</definedName>
    <definedName name="BEx5B4RHHX0J1BF2FZKEA0SPP29O" localSheetId="5" hidden="1">#REF!</definedName>
    <definedName name="BEx5B4RHHX0J1BF2FZKEA0SPP29O" localSheetId="3" hidden="1">#REF!</definedName>
    <definedName name="BEx5B4RHHX0J1BF2FZKEA0SPP29O" hidden="1">#REF!</definedName>
    <definedName name="BEx5B5YMSWP0OVI5CIQRP5V18D0C" localSheetId="15" hidden="1">#REF!</definedName>
    <definedName name="BEx5B5YMSWP0OVI5CIQRP5V18D0C" localSheetId="14" hidden="1">#REF!</definedName>
    <definedName name="BEx5B5YMSWP0OVI5CIQRP5V18D0C" localSheetId="13" hidden="1">#REF!</definedName>
    <definedName name="BEx5B5YMSWP0OVI5CIQRP5V18D0C" localSheetId="12" hidden="1">#REF!</definedName>
    <definedName name="BEx5B5YMSWP0OVI5CIQRP5V18D0C" localSheetId="11" hidden="1">#REF!</definedName>
    <definedName name="BEx5B5YMSWP0OVI5CIQRP5V18D0C" localSheetId="10" hidden="1">#REF!</definedName>
    <definedName name="BEx5B5YMSWP0OVI5CIQRP5V18D0C" localSheetId="9" hidden="1">#REF!</definedName>
    <definedName name="BEx5B5YMSWP0OVI5CIQRP5V18D0C" localSheetId="8" hidden="1">#REF!</definedName>
    <definedName name="BEx5B5YMSWP0OVI5CIQRP5V18D0C" localSheetId="7" hidden="1">#REF!</definedName>
    <definedName name="BEx5B5YMSWP0OVI5CIQRP5V18D0C" localSheetId="6" hidden="1">#REF!</definedName>
    <definedName name="BEx5B5YMSWP0OVI5CIQRP5V18D0C" localSheetId="5" hidden="1">#REF!</definedName>
    <definedName name="BEx5B5YMSWP0OVI5CIQRP5V18D0C" localSheetId="3" hidden="1">#REF!</definedName>
    <definedName name="BEx5B5YMSWP0OVI5CIQRP5V18D0C" hidden="1">#REF!</definedName>
    <definedName name="BEx5B825RW35M5H0UB2IZGGRS4ER" localSheetId="15" hidden="1">#REF!</definedName>
    <definedName name="BEx5B825RW35M5H0UB2IZGGRS4ER" localSheetId="14" hidden="1">#REF!</definedName>
    <definedName name="BEx5B825RW35M5H0UB2IZGGRS4ER" localSheetId="13" hidden="1">#REF!</definedName>
    <definedName name="BEx5B825RW35M5H0UB2IZGGRS4ER" localSheetId="12" hidden="1">#REF!</definedName>
    <definedName name="BEx5B825RW35M5H0UB2IZGGRS4ER" localSheetId="11" hidden="1">#REF!</definedName>
    <definedName name="BEx5B825RW35M5H0UB2IZGGRS4ER" localSheetId="10" hidden="1">#REF!</definedName>
    <definedName name="BEx5B825RW35M5H0UB2IZGGRS4ER" localSheetId="9" hidden="1">#REF!</definedName>
    <definedName name="BEx5B825RW35M5H0UB2IZGGRS4ER" localSheetId="8" hidden="1">#REF!</definedName>
    <definedName name="BEx5B825RW35M5H0UB2IZGGRS4ER" localSheetId="7" hidden="1">#REF!</definedName>
    <definedName name="BEx5B825RW35M5H0UB2IZGGRS4ER" localSheetId="6" hidden="1">#REF!</definedName>
    <definedName name="BEx5B825RW35M5H0UB2IZGGRS4ER" localSheetId="5" hidden="1">#REF!</definedName>
    <definedName name="BEx5B825RW35M5H0UB2IZGGRS4ER" localSheetId="3" hidden="1">#REF!</definedName>
    <definedName name="BEx5B825RW35M5H0UB2IZGGRS4ER" hidden="1">#REF!</definedName>
    <definedName name="BEx5BAWPMY0TL684WDXX6KKJLRCN" localSheetId="15" hidden="1">#REF!</definedName>
    <definedName name="BEx5BAWPMY0TL684WDXX6KKJLRCN" localSheetId="14" hidden="1">#REF!</definedName>
    <definedName name="BEx5BAWPMY0TL684WDXX6KKJLRCN" localSheetId="13" hidden="1">#REF!</definedName>
    <definedName name="BEx5BAWPMY0TL684WDXX6KKJLRCN" localSheetId="12" hidden="1">#REF!</definedName>
    <definedName name="BEx5BAWPMY0TL684WDXX6KKJLRCN" localSheetId="11" hidden="1">#REF!</definedName>
    <definedName name="BEx5BAWPMY0TL684WDXX6KKJLRCN" localSheetId="10" hidden="1">#REF!</definedName>
    <definedName name="BEx5BAWPMY0TL684WDXX6KKJLRCN" localSheetId="9" hidden="1">#REF!</definedName>
    <definedName name="BEx5BAWPMY0TL684WDXX6KKJLRCN" localSheetId="8" hidden="1">#REF!</definedName>
    <definedName name="BEx5BAWPMY0TL684WDXX6KKJLRCN" localSheetId="7" hidden="1">#REF!</definedName>
    <definedName name="BEx5BAWPMY0TL684WDXX6KKJLRCN" localSheetId="6" hidden="1">#REF!</definedName>
    <definedName name="BEx5BAWPMY0TL684WDXX6KKJLRCN" localSheetId="5" hidden="1">#REF!</definedName>
    <definedName name="BEx5BAWPMY0TL684WDXX6KKJLRCN" localSheetId="3" hidden="1">#REF!</definedName>
    <definedName name="BEx5BAWPMY0TL684WDXX6KKJLRCN" hidden="1">#REF!</definedName>
    <definedName name="BEx5BBCUOWR6J9MZS2ML5XB0X7MW" localSheetId="15" hidden="1">#REF!</definedName>
    <definedName name="BEx5BBCUOWR6J9MZS2ML5XB0X7MW" localSheetId="14" hidden="1">#REF!</definedName>
    <definedName name="BEx5BBCUOWR6J9MZS2ML5XB0X7MW" localSheetId="13" hidden="1">#REF!</definedName>
    <definedName name="BEx5BBCUOWR6J9MZS2ML5XB0X7MW" localSheetId="12" hidden="1">#REF!</definedName>
    <definedName name="BEx5BBCUOWR6J9MZS2ML5XB0X7MW" localSheetId="11" hidden="1">#REF!</definedName>
    <definedName name="BEx5BBCUOWR6J9MZS2ML5XB0X7MW" localSheetId="10" hidden="1">#REF!</definedName>
    <definedName name="BEx5BBCUOWR6J9MZS2ML5XB0X7MW" localSheetId="9" hidden="1">#REF!</definedName>
    <definedName name="BEx5BBCUOWR6J9MZS2ML5XB0X7MW" localSheetId="8" hidden="1">#REF!</definedName>
    <definedName name="BEx5BBCUOWR6J9MZS2ML5XB0X7MW" localSheetId="7" hidden="1">#REF!</definedName>
    <definedName name="BEx5BBCUOWR6J9MZS2ML5XB0X7MW" localSheetId="6" hidden="1">#REF!</definedName>
    <definedName name="BEx5BBCUOWR6J9MZS2ML5XB0X7MW" localSheetId="5" hidden="1">#REF!</definedName>
    <definedName name="BEx5BBCUOWR6J9MZS2ML5XB0X7MW" localSheetId="3" hidden="1">#REF!</definedName>
    <definedName name="BEx5BBCUOWR6J9MZS2ML5XB0X7MW" hidden="1">#REF!</definedName>
    <definedName name="BEx5BBI61U4Y65GD0ARMTALPP7SJ" localSheetId="15" hidden="1">#REF!</definedName>
    <definedName name="BEx5BBI61U4Y65GD0ARMTALPP7SJ" localSheetId="14" hidden="1">#REF!</definedName>
    <definedName name="BEx5BBI61U4Y65GD0ARMTALPP7SJ" localSheetId="13" hidden="1">#REF!</definedName>
    <definedName name="BEx5BBI61U4Y65GD0ARMTALPP7SJ" localSheetId="12" hidden="1">#REF!</definedName>
    <definedName name="BEx5BBI61U4Y65GD0ARMTALPP7SJ" localSheetId="11" hidden="1">#REF!</definedName>
    <definedName name="BEx5BBI61U4Y65GD0ARMTALPP7SJ" localSheetId="10" hidden="1">#REF!</definedName>
    <definedName name="BEx5BBI61U4Y65GD0ARMTALPP7SJ" localSheetId="9" hidden="1">#REF!</definedName>
    <definedName name="BEx5BBI61U4Y65GD0ARMTALPP7SJ" localSheetId="8" hidden="1">#REF!</definedName>
    <definedName name="BEx5BBI61U4Y65GD0ARMTALPP7SJ" localSheetId="7" hidden="1">#REF!</definedName>
    <definedName name="BEx5BBI61U4Y65GD0ARMTALPP7SJ" localSheetId="6" hidden="1">#REF!</definedName>
    <definedName name="BEx5BBI61U4Y65GD0ARMTALPP7SJ" localSheetId="5" hidden="1">#REF!</definedName>
    <definedName name="BEx5BBI61U4Y65GD0ARMTALPP7SJ" localSheetId="3" hidden="1">#REF!</definedName>
    <definedName name="BEx5BBI61U4Y65GD0ARMTALPP7SJ" hidden="1">#REF!</definedName>
    <definedName name="BEx5BDR56MEV4IHY6CIH2SVNG1UB" localSheetId="15" hidden="1">#REF!</definedName>
    <definedName name="BEx5BDR56MEV4IHY6CIH2SVNG1UB" localSheetId="14" hidden="1">#REF!</definedName>
    <definedName name="BEx5BDR56MEV4IHY6CIH2SVNG1UB" localSheetId="13" hidden="1">#REF!</definedName>
    <definedName name="BEx5BDR56MEV4IHY6CIH2SVNG1UB" localSheetId="12" hidden="1">#REF!</definedName>
    <definedName name="BEx5BDR56MEV4IHY6CIH2SVNG1UB" localSheetId="11" hidden="1">#REF!</definedName>
    <definedName name="BEx5BDR56MEV4IHY6CIH2SVNG1UB" localSheetId="10" hidden="1">#REF!</definedName>
    <definedName name="BEx5BDR56MEV4IHY6CIH2SVNG1UB" localSheetId="9" hidden="1">#REF!</definedName>
    <definedName name="BEx5BDR56MEV4IHY6CIH2SVNG1UB" localSheetId="8" hidden="1">#REF!</definedName>
    <definedName name="BEx5BDR56MEV4IHY6CIH2SVNG1UB" localSheetId="7" hidden="1">#REF!</definedName>
    <definedName name="BEx5BDR56MEV4IHY6CIH2SVNG1UB" localSheetId="6" hidden="1">#REF!</definedName>
    <definedName name="BEx5BDR56MEV4IHY6CIH2SVNG1UB" localSheetId="5" hidden="1">#REF!</definedName>
    <definedName name="BEx5BDR56MEV4IHY6CIH2SVNG1UB" localSheetId="3" hidden="1">#REF!</definedName>
    <definedName name="BEx5BDR56MEV4IHY6CIH2SVNG1UB" hidden="1">#REF!</definedName>
    <definedName name="BEx5BESZC5H329SKHGJOHZFILYJJ" localSheetId="15" hidden="1">#REF!</definedName>
    <definedName name="BEx5BESZC5H329SKHGJOHZFILYJJ" localSheetId="14" hidden="1">#REF!</definedName>
    <definedName name="BEx5BESZC5H329SKHGJOHZFILYJJ" localSheetId="13" hidden="1">#REF!</definedName>
    <definedName name="BEx5BESZC5H329SKHGJOHZFILYJJ" localSheetId="12" hidden="1">#REF!</definedName>
    <definedName name="BEx5BESZC5H329SKHGJOHZFILYJJ" localSheetId="11" hidden="1">#REF!</definedName>
    <definedName name="BEx5BESZC5H329SKHGJOHZFILYJJ" localSheetId="10" hidden="1">#REF!</definedName>
    <definedName name="BEx5BESZC5H329SKHGJOHZFILYJJ" localSheetId="9" hidden="1">#REF!</definedName>
    <definedName name="BEx5BESZC5H329SKHGJOHZFILYJJ" localSheetId="8" hidden="1">#REF!</definedName>
    <definedName name="BEx5BESZC5H329SKHGJOHZFILYJJ" localSheetId="7" hidden="1">#REF!</definedName>
    <definedName name="BEx5BESZC5H329SKHGJOHZFILYJJ" localSheetId="6" hidden="1">#REF!</definedName>
    <definedName name="BEx5BESZC5H329SKHGJOHZFILYJJ" localSheetId="5" hidden="1">#REF!</definedName>
    <definedName name="BEx5BESZC5H329SKHGJOHZFILYJJ" localSheetId="3" hidden="1">#REF!</definedName>
    <definedName name="BEx5BESZC5H329SKHGJOHZFILYJJ" hidden="1">#REF!</definedName>
    <definedName name="BEx5BHSQ42B50IU1TEQFUXFX9XQD" localSheetId="15" hidden="1">#REF!</definedName>
    <definedName name="BEx5BHSQ42B50IU1TEQFUXFX9XQD" localSheetId="14" hidden="1">#REF!</definedName>
    <definedName name="BEx5BHSQ42B50IU1TEQFUXFX9XQD" localSheetId="13" hidden="1">#REF!</definedName>
    <definedName name="BEx5BHSQ42B50IU1TEQFUXFX9XQD" localSheetId="12" hidden="1">#REF!</definedName>
    <definedName name="BEx5BHSQ42B50IU1TEQFUXFX9XQD" localSheetId="11" hidden="1">#REF!</definedName>
    <definedName name="BEx5BHSQ42B50IU1TEQFUXFX9XQD" localSheetId="10" hidden="1">#REF!</definedName>
    <definedName name="BEx5BHSQ42B50IU1TEQFUXFX9XQD" localSheetId="9" hidden="1">#REF!</definedName>
    <definedName name="BEx5BHSQ42B50IU1TEQFUXFX9XQD" localSheetId="8" hidden="1">#REF!</definedName>
    <definedName name="BEx5BHSQ42B50IU1TEQFUXFX9XQD" localSheetId="7" hidden="1">#REF!</definedName>
    <definedName name="BEx5BHSQ42B50IU1TEQFUXFX9XQD" localSheetId="6" hidden="1">#REF!</definedName>
    <definedName name="BEx5BHSQ42B50IU1TEQFUXFX9XQD" localSheetId="5" hidden="1">#REF!</definedName>
    <definedName name="BEx5BHSQ42B50IU1TEQFUXFX9XQD" localSheetId="3" hidden="1">#REF!</definedName>
    <definedName name="BEx5BHSQ42B50IU1TEQFUXFX9XQD" hidden="1">#REF!</definedName>
    <definedName name="BEx5BKSM4UN4C1DM3EYKM79MRC5K" localSheetId="15" hidden="1">#REF!</definedName>
    <definedName name="BEx5BKSM4UN4C1DM3EYKM79MRC5K" localSheetId="14" hidden="1">#REF!</definedName>
    <definedName name="BEx5BKSM4UN4C1DM3EYKM79MRC5K" localSheetId="13" hidden="1">#REF!</definedName>
    <definedName name="BEx5BKSM4UN4C1DM3EYKM79MRC5K" localSheetId="12" hidden="1">#REF!</definedName>
    <definedName name="BEx5BKSM4UN4C1DM3EYKM79MRC5K" localSheetId="11" hidden="1">#REF!</definedName>
    <definedName name="BEx5BKSM4UN4C1DM3EYKM79MRC5K" localSheetId="10" hidden="1">#REF!</definedName>
    <definedName name="BEx5BKSM4UN4C1DM3EYKM79MRC5K" localSheetId="9" hidden="1">#REF!</definedName>
    <definedName name="BEx5BKSM4UN4C1DM3EYKM79MRC5K" localSheetId="8" hidden="1">#REF!</definedName>
    <definedName name="BEx5BKSM4UN4C1DM3EYKM79MRC5K" localSheetId="7" hidden="1">#REF!</definedName>
    <definedName name="BEx5BKSM4UN4C1DM3EYKM79MRC5K" localSheetId="6" hidden="1">#REF!</definedName>
    <definedName name="BEx5BKSM4UN4C1DM3EYKM79MRC5K" localSheetId="5" hidden="1">#REF!</definedName>
    <definedName name="BEx5BKSM4UN4C1DM3EYKM79MRC5K" localSheetId="3" hidden="1">#REF!</definedName>
    <definedName name="BEx5BKSM4UN4C1DM3EYKM79MRC5K" hidden="1">#REF!</definedName>
    <definedName name="BEx5BNN8NPH9KVOBARB9CDD9WLB6" localSheetId="15" hidden="1">#REF!</definedName>
    <definedName name="BEx5BNN8NPH9KVOBARB9CDD9WLB6" localSheetId="14" hidden="1">#REF!</definedName>
    <definedName name="BEx5BNN8NPH9KVOBARB9CDD9WLB6" localSheetId="13" hidden="1">#REF!</definedName>
    <definedName name="BEx5BNN8NPH9KVOBARB9CDD9WLB6" localSheetId="12" hidden="1">#REF!</definedName>
    <definedName name="BEx5BNN8NPH9KVOBARB9CDD9WLB6" localSheetId="11" hidden="1">#REF!</definedName>
    <definedName name="BEx5BNN8NPH9KVOBARB9CDD9WLB6" localSheetId="10" hidden="1">#REF!</definedName>
    <definedName name="BEx5BNN8NPH9KVOBARB9CDD9WLB6" localSheetId="9" hidden="1">#REF!</definedName>
    <definedName name="BEx5BNN8NPH9KVOBARB9CDD9WLB6" localSheetId="8" hidden="1">#REF!</definedName>
    <definedName name="BEx5BNN8NPH9KVOBARB9CDD9WLB6" localSheetId="7" hidden="1">#REF!</definedName>
    <definedName name="BEx5BNN8NPH9KVOBARB9CDD9WLB6" localSheetId="6" hidden="1">#REF!</definedName>
    <definedName name="BEx5BNN8NPH9KVOBARB9CDD9WLB6" localSheetId="5" hidden="1">#REF!</definedName>
    <definedName name="BEx5BNN8NPH9KVOBARB9CDD9WLB6" localSheetId="3" hidden="1">#REF!</definedName>
    <definedName name="BEx5BNN8NPH9KVOBARB9CDD9WLB6" hidden="1">#REF!</definedName>
    <definedName name="BEx5BPLEZ8XY6S89R7AZQSKLT4HK" localSheetId="15" hidden="1">#REF!</definedName>
    <definedName name="BEx5BPLEZ8XY6S89R7AZQSKLT4HK" localSheetId="14" hidden="1">#REF!</definedName>
    <definedName name="BEx5BPLEZ8XY6S89R7AZQSKLT4HK" localSheetId="13" hidden="1">#REF!</definedName>
    <definedName name="BEx5BPLEZ8XY6S89R7AZQSKLT4HK" localSheetId="12" hidden="1">#REF!</definedName>
    <definedName name="BEx5BPLEZ8XY6S89R7AZQSKLT4HK" localSheetId="11" hidden="1">#REF!</definedName>
    <definedName name="BEx5BPLEZ8XY6S89R7AZQSKLT4HK" localSheetId="10" hidden="1">#REF!</definedName>
    <definedName name="BEx5BPLEZ8XY6S89R7AZQSKLT4HK" localSheetId="9" hidden="1">#REF!</definedName>
    <definedName name="BEx5BPLEZ8XY6S89R7AZQSKLT4HK" localSheetId="8" hidden="1">#REF!</definedName>
    <definedName name="BEx5BPLEZ8XY6S89R7AZQSKLT4HK" localSheetId="7" hidden="1">#REF!</definedName>
    <definedName name="BEx5BPLEZ8XY6S89R7AZQSKLT4HK" localSheetId="6" hidden="1">#REF!</definedName>
    <definedName name="BEx5BPLEZ8XY6S89R7AZQSKLT4HK" localSheetId="5" hidden="1">#REF!</definedName>
    <definedName name="BEx5BPLEZ8XY6S89R7AZQSKLT4HK" localSheetId="3" hidden="1">#REF!</definedName>
    <definedName name="BEx5BPLEZ8XY6S89R7AZQSKLT4HK" hidden="1">#REF!</definedName>
    <definedName name="BEx5BYFMZ80TDDN2EZO8CF39AIAC" localSheetId="15" hidden="1">#REF!</definedName>
    <definedName name="BEx5BYFMZ80TDDN2EZO8CF39AIAC" localSheetId="14" hidden="1">#REF!</definedName>
    <definedName name="BEx5BYFMZ80TDDN2EZO8CF39AIAC" localSheetId="13" hidden="1">#REF!</definedName>
    <definedName name="BEx5BYFMZ80TDDN2EZO8CF39AIAC" localSheetId="12" hidden="1">#REF!</definedName>
    <definedName name="BEx5BYFMZ80TDDN2EZO8CF39AIAC" localSheetId="11" hidden="1">#REF!</definedName>
    <definedName name="BEx5BYFMZ80TDDN2EZO8CF39AIAC" localSheetId="10" hidden="1">#REF!</definedName>
    <definedName name="BEx5BYFMZ80TDDN2EZO8CF39AIAC" localSheetId="9" hidden="1">#REF!</definedName>
    <definedName name="BEx5BYFMZ80TDDN2EZO8CF39AIAC" localSheetId="8" hidden="1">#REF!</definedName>
    <definedName name="BEx5BYFMZ80TDDN2EZO8CF39AIAC" localSheetId="7" hidden="1">#REF!</definedName>
    <definedName name="BEx5BYFMZ80TDDN2EZO8CF39AIAC" localSheetId="6" hidden="1">#REF!</definedName>
    <definedName name="BEx5BYFMZ80TDDN2EZO8CF39AIAC" localSheetId="5" hidden="1">#REF!</definedName>
    <definedName name="BEx5BYFMZ80TDDN2EZO8CF39AIAC" localSheetId="3" hidden="1">#REF!</definedName>
    <definedName name="BEx5BYFMZ80TDDN2EZO8CF39AIAC" hidden="1">#REF!</definedName>
    <definedName name="BEx5C2BWFW6SHZBFDEISKGXHZCQW" localSheetId="15" hidden="1">#REF!</definedName>
    <definedName name="BEx5C2BWFW6SHZBFDEISKGXHZCQW" localSheetId="14" hidden="1">#REF!</definedName>
    <definedName name="BEx5C2BWFW6SHZBFDEISKGXHZCQW" localSheetId="13" hidden="1">#REF!</definedName>
    <definedName name="BEx5C2BWFW6SHZBFDEISKGXHZCQW" localSheetId="12" hidden="1">#REF!</definedName>
    <definedName name="BEx5C2BWFW6SHZBFDEISKGXHZCQW" localSheetId="11" hidden="1">#REF!</definedName>
    <definedName name="BEx5C2BWFW6SHZBFDEISKGXHZCQW" localSheetId="10" hidden="1">#REF!</definedName>
    <definedName name="BEx5C2BWFW6SHZBFDEISKGXHZCQW" localSheetId="9" hidden="1">#REF!</definedName>
    <definedName name="BEx5C2BWFW6SHZBFDEISKGXHZCQW" localSheetId="8" hidden="1">#REF!</definedName>
    <definedName name="BEx5C2BWFW6SHZBFDEISKGXHZCQW" localSheetId="7" hidden="1">#REF!</definedName>
    <definedName name="BEx5C2BWFW6SHZBFDEISKGXHZCQW" localSheetId="6" hidden="1">#REF!</definedName>
    <definedName name="BEx5C2BWFW6SHZBFDEISKGXHZCQW" localSheetId="5" hidden="1">#REF!</definedName>
    <definedName name="BEx5C2BWFW6SHZBFDEISKGXHZCQW" localSheetId="3" hidden="1">#REF!</definedName>
    <definedName name="BEx5C2BWFW6SHZBFDEISKGXHZCQW" hidden="1">#REF!</definedName>
    <definedName name="BEx5C44NK782B81CBGQUDS6Z8MV9" localSheetId="15" hidden="1">#REF!</definedName>
    <definedName name="BEx5C44NK782B81CBGQUDS6Z8MV9" localSheetId="14" hidden="1">#REF!</definedName>
    <definedName name="BEx5C44NK782B81CBGQUDS6Z8MV9" localSheetId="13" hidden="1">#REF!</definedName>
    <definedName name="BEx5C44NK782B81CBGQUDS6Z8MV9" localSheetId="12" hidden="1">#REF!</definedName>
    <definedName name="BEx5C44NK782B81CBGQUDS6Z8MV9" localSheetId="11" hidden="1">#REF!</definedName>
    <definedName name="BEx5C44NK782B81CBGQUDS6Z8MV9" localSheetId="10" hidden="1">#REF!</definedName>
    <definedName name="BEx5C44NK782B81CBGQUDS6Z8MV9" localSheetId="9" hidden="1">#REF!</definedName>
    <definedName name="BEx5C44NK782B81CBGQUDS6Z8MV9" localSheetId="8" hidden="1">#REF!</definedName>
    <definedName name="BEx5C44NK782B81CBGQUDS6Z8MV9" localSheetId="7" hidden="1">#REF!</definedName>
    <definedName name="BEx5C44NK782B81CBGQUDS6Z8MV9" localSheetId="6" hidden="1">#REF!</definedName>
    <definedName name="BEx5C44NK782B81CBGQUDS6Z8MV9" localSheetId="5" hidden="1">#REF!</definedName>
    <definedName name="BEx5C44NK782B81CBGQUDS6Z8MV9" localSheetId="3" hidden="1">#REF!</definedName>
    <definedName name="BEx5C44NK782B81CBGQUDS6Z8MV9" hidden="1">#REF!</definedName>
    <definedName name="BEx5C49ZFH8TO9ZU55729C3F7XG7" localSheetId="15" hidden="1">#REF!</definedName>
    <definedName name="BEx5C49ZFH8TO9ZU55729C3F7XG7" localSheetId="14" hidden="1">#REF!</definedName>
    <definedName name="BEx5C49ZFH8TO9ZU55729C3F7XG7" localSheetId="13" hidden="1">#REF!</definedName>
    <definedName name="BEx5C49ZFH8TO9ZU55729C3F7XG7" localSheetId="12" hidden="1">#REF!</definedName>
    <definedName name="BEx5C49ZFH8TO9ZU55729C3F7XG7" localSheetId="11" hidden="1">#REF!</definedName>
    <definedName name="BEx5C49ZFH8TO9ZU55729C3F7XG7" localSheetId="10" hidden="1">#REF!</definedName>
    <definedName name="BEx5C49ZFH8TO9ZU55729C3F7XG7" localSheetId="9" hidden="1">#REF!</definedName>
    <definedName name="BEx5C49ZFH8TO9ZU55729C3F7XG7" localSheetId="8" hidden="1">#REF!</definedName>
    <definedName name="BEx5C49ZFH8TO9ZU55729C3F7XG7" localSheetId="7" hidden="1">#REF!</definedName>
    <definedName name="BEx5C49ZFH8TO9ZU55729C3F7XG7" localSheetId="6" hidden="1">#REF!</definedName>
    <definedName name="BEx5C49ZFH8TO9ZU55729C3F7XG7" localSheetId="5" hidden="1">#REF!</definedName>
    <definedName name="BEx5C49ZFH8TO9ZU55729C3F7XG7" localSheetId="3" hidden="1">#REF!</definedName>
    <definedName name="BEx5C49ZFH8TO9ZU55729C3F7XG7" hidden="1">#REF!</definedName>
    <definedName name="BEx5C8GZQK13G60ZM70P63I5OS0L" localSheetId="15" hidden="1">#REF!</definedName>
    <definedName name="BEx5C8GZQK13G60ZM70P63I5OS0L" localSheetId="14" hidden="1">#REF!</definedName>
    <definedName name="BEx5C8GZQK13G60ZM70P63I5OS0L" localSheetId="13" hidden="1">#REF!</definedName>
    <definedName name="BEx5C8GZQK13G60ZM70P63I5OS0L" localSheetId="12" hidden="1">#REF!</definedName>
    <definedName name="BEx5C8GZQK13G60ZM70P63I5OS0L" localSheetId="11" hidden="1">#REF!</definedName>
    <definedName name="BEx5C8GZQK13G60ZM70P63I5OS0L" localSheetId="10" hidden="1">#REF!</definedName>
    <definedName name="BEx5C8GZQK13G60ZM70P63I5OS0L" localSheetId="9" hidden="1">#REF!</definedName>
    <definedName name="BEx5C8GZQK13G60ZM70P63I5OS0L" localSheetId="8" hidden="1">#REF!</definedName>
    <definedName name="BEx5C8GZQK13G60ZM70P63I5OS0L" localSheetId="7" hidden="1">#REF!</definedName>
    <definedName name="BEx5C8GZQK13G60ZM70P63I5OS0L" localSheetId="6" hidden="1">#REF!</definedName>
    <definedName name="BEx5C8GZQK13G60ZM70P63I5OS0L" localSheetId="5" hidden="1">#REF!</definedName>
    <definedName name="BEx5C8GZQK13G60ZM70P63I5OS0L" localSheetId="3" hidden="1">#REF!</definedName>
    <definedName name="BEx5C8GZQK13G60ZM70P63I5OS0L" hidden="1">#REF!</definedName>
    <definedName name="BEx5CAPTVN2NBT3UOMA1UFAL1C2R" localSheetId="15" hidden="1">#REF!</definedName>
    <definedName name="BEx5CAPTVN2NBT3UOMA1UFAL1C2R" localSheetId="14" hidden="1">#REF!</definedName>
    <definedName name="BEx5CAPTVN2NBT3UOMA1UFAL1C2R" localSheetId="13" hidden="1">#REF!</definedName>
    <definedName name="BEx5CAPTVN2NBT3UOMA1UFAL1C2R" localSheetId="12" hidden="1">#REF!</definedName>
    <definedName name="BEx5CAPTVN2NBT3UOMA1UFAL1C2R" localSheetId="11" hidden="1">#REF!</definedName>
    <definedName name="BEx5CAPTVN2NBT3UOMA1UFAL1C2R" localSheetId="10" hidden="1">#REF!</definedName>
    <definedName name="BEx5CAPTVN2NBT3UOMA1UFAL1C2R" localSheetId="9" hidden="1">#REF!</definedName>
    <definedName name="BEx5CAPTVN2NBT3UOMA1UFAL1C2R" localSheetId="8" hidden="1">#REF!</definedName>
    <definedName name="BEx5CAPTVN2NBT3UOMA1UFAL1C2R" localSheetId="7" hidden="1">#REF!</definedName>
    <definedName name="BEx5CAPTVN2NBT3UOMA1UFAL1C2R" localSheetId="6" hidden="1">#REF!</definedName>
    <definedName name="BEx5CAPTVN2NBT3UOMA1UFAL1C2R" localSheetId="5" hidden="1">#REF!</definedName>
    <definedName name="BEx5CAPTVN2NBT3UOMA1UFAL1C2R" localSheetId="3" hidden="1">#REF!</definedName>
    <definedName name="BEx5CAPTVN2NBT3UOMA1UFAL1C2R" hidden="1">#REF!</definedName>
    <definedName name="BEx5CEM3SYF9XP0ZZVE0GEPCLV3F" localSheetId="15" hidden="1">#REF!</definedName>
    <definedName name="BEx5CEM3SYF9XP0ZZVE0GEPCLV3F" localSheetId="14" hidden="1">#REF!</definedName>
    <definedName name="BEx5CEM3SYF9XP0ZZVE0GEPCLV3F" localSheetId="13" hidden="1">#REF!</definedName>
    <definedName name="BEx5CEM3SYF9XP0ZZVE0GEPCLV3F" localSheetId="12" hidden="1">#REF!</definedName>
    <definedName name="BEx5CEM3SYF9XP0ZZVE0GEPCLV3F" localSheetId="11" hidden="1">#REF!</definedName>
    <definedName name="BEx5CEM3SYF9XP0ZZVE0GEPCLV3F" localSheetId="10" hidden="1">#REF!</definedName>
    <definedName name="BEx5CEM3SYF9XP0ZZVE0GEPCLV3F" localSheetId="9" hidden="1">#REF!</definedName>
    <definedName name="BEx5CEM3SYF9XP0ZZVE0GEPCLV3F" localSheetId="8" hidden="1">#REF!</definedName>
    <definedName name="BEx5CEM3SYF9XP0ZZVE0GEPCLV3F" localSheetId="7" hidden="1">#REF!</definedName>
    <definedName name="BEx5CEM3SYF9XP0ZZVE0GEPCLV3F" localSheetId="6" hidden="1">#REF!</definedName>
    <definedName name="BEx5CEM3SYF9XP0ZZVE0GEPCLV3F" localSheetId="5" hidden="1">#REF!</definedName>
    <definedName name="BEx5CEM3SYF9XP0ZZVE0GEPCLV3F" localSheetId="3" hidden="1">#REF!</definedName>
    <definedName name="BEx5CEM3SYF9XP0ZZVE0GEPCLV3F" hidden="1">#REF!</definedName>
    <definedName name="BEx5CFYQ0F1Z6P8SCVJ0I3UPVFE4" localSheetId="15" hidden="1">#REF!</definedName>
    <definedName name="BEx5CFYQ0F1Z6P8SCVJ0I3UPVFE4" localSheetId="14" hidden="1">#REF!</definedName>
    <definedName name="BEx5CFYQ0F1Z6P8SCVJ0I3UPVFE4" localSheetId="13" hidden="1">#REF!</definedName>
    <definedName name="BEx5CFYQ0F1Z6P8SCVJ0I3UPVFE4" localSheetId="12" hidden="1">#REF!</definedName>
    <definedName name="BEx5CFYQ0F1Z6P8SCVJ0I3UPVFE4" localSheetId="11" hidden="1">#REF!</definedName>
    <definedName name="BEx5CFYQ0F1Z6P8SCVJ0I3UPVFE4" localSheetId="10" hidden="1">#REF!</definedName>
    <definedName name="BEx5CFYQ0F1Z6P8SCVJ0I3UPVFE4" localSheetId="9" hidden="1">#REF!</definedName>
    <definedName name="BEx5CFYQ0F1Z6P8SCVJ0I3UPVFE4" localSheetId="8" hidden="1">#REF!</definedName>
    <definedName name="BEx5CFYQ0F1Z6P8SCVJ0I3UPVFE4" localSheetId="7" hidden="1">#REF!</definedName>
    <definedName name="BEx5CFYQ0F1Z6P8SCVJ0I3UPVFE4" localSheetId="6" hidden="1">#REF!</definedName>
    <definedName name="BEx5CFYQ0F1Z6P8SCVJ0I3UPVFE4" localSheetId="5" hidden="1">#REF!</definedName>
    <definedName name="BEx5CFYQ0F1Z6P8SCVJ0I3UPVFE4" localSheetId="3" hidden="1">#REF!</definedName>
    <definedName name="BEx5CFYQ0F1Z6P8SCVJ0I3UPVFE4" hidden="1">#REF!</definedName>
    <definedName name="BEx5CPEKNSJORIPFQC2E1LTRYY8L" localSheetId="15" hidden="1">#REF!</definedName>
    <definedName name="BEx5CPEKNSJORIPFQC2E1LTRYY8L" localSheetId="14" hidden="1">#REF!</definedName>
    <definedName name="BEx5CPEKNSJORIPFQC2E1LTRYY8L" localSheetId="13" hidden="1">#REF!</definedName>
    <definedName name="BEx5CPEKNSJORIPFQC2E1LTRYY8L" localSheetId="12" hidden="1">#REF!</definedName>
    <definedName name="BEx5CPEKNSJORIPFQC2E1LTRYY8L" localSheetId="11" hidden="1">#REF!</definedName>
    <definedName name="BEx5CPEKNSJORIPFQC2E1LTRYY8L" localSheetId="10" hidden="1">#REF!</definedName>
    <definedName name="BEx5CPEKNSJORIPFQC2E1LTRYY8L" localSheetId="9" hidden="1">#REF!</definedName>
    <definedName name="BEx5CPEKNSJORIPFQC2E1LTRYY8L" localSheetId="8" hidden="1">#REF!</definedName>
    <definedName name="BEx5CPEKNSJORIPFQC2E1LTRYY8L" localSheetId="7" hidden="1">#REF!</definedName>
    <definedName name="BEx5CPEKNSJORIPFQC2E1LTRYY8L" localSheetId="6" hidden="1">#REF!</definedName>
    <definedName name="BEx5CPEKNSJORIPFQC2E1LTRYY8L" localSheetId="5" hidden="1">#REF!</definedName>
    <definedName name="BEx5CPEKNSJORIPFQC2E1LTRYY8L" localSheetId="3" hidden="1">#REF!</definedName>
    <definedName name="BEx5CPEKNSJORIPFQC2E1LTRYY8L" hidden="1">#REF!</definedName>
    <definedName name="BEx5CSUOL05D8PAM2TRDA9VRJT1O" localSheetId="15" hidden="1">#REF!</definedName>
    <definedName name="BEx5CSUOL05D8PAM2TRDA9VRJT1O" localSheetId="14" hidden="1">#REF!</definedName>
    <definedName name="BEx5CSUOL05D8PAM2TRDA9VRJT1O" localSheetId="13" hidden="1">#REF!</definedName>
    <definedName name="BEx5CSUOL05D8PAM2TRDA9VRJT1O" localSheetId="12" hidden="1">#REF!</definedName>
    <definedName name="BEx5CSUOL05D8PAM2TRDA9VRJT1O" localSheetId="11" hidden="1">#REF!</definedName>
    <definedName name="BEx5CSUOL05D8PAM2TRDA9VRJT1O" localSheetId="10" hidden="1">#REF!</definedName>
    <definedName name="BEx5CSUOL05D8PAM2TRDA9VRJT1O" localSheetId="9" hidden="1">#REF!</definedName>
    <definedName name="BEx5CSUOL05D8PAM2TRDA9VRJT1O" localSheetId="8" hidden="1">#REF!</definedName>
    <definedName name="BEx5CSUOL05D8PAM2TRDA9VRJT1O" localSheetId="7" hidden="1">#REF!</definedName>
    <definedName name="BEx5CSUOL05D8PAM2TRDA9VRJT1O" localSheetId="6" hidden="1">#REF!</definedName>
    <definedName name="BEx5CSUOL05D8PAM2TRDA9VRJT1O" localSheetId="5" hidden="1">#REF!</definedName>
    <definedName name="BEx5CSUOL05D8PAM2TRDA9VRJT1O" localSheetId="3" hidden="1">#REF!</definedName>
    <definedName name="BEx5CSUOL05D8PAM2TRDA9VRJT1O" hidden="1">#REF!</definedName>
    <definedName name="BEx5CUNFOO4YDFJ22HCMI2QKIGKM" localSheetId="15" hidden="1">#REF!</definedName>
    <definedName name="BEx5CUNFOO4YDFJ22HCMI2QKIGKM" localSheetId="14" hidden="1">#REF!</definedName>
    <definedName name="BEx5CUNFOO4YDFJ22HCMI2QKIGKM" localSheetId="13" hidden="1">#REF!</definedName>
    <definedName name="BEx5CUNFOO4YDFJ22HCMI2QKIGKM" localSheetId="12" hidden="1">#REF!</definedName>
    <definedName name="BEx5CUNFOO4YDFJ22HCMI2QKIGKM" localSheetId="11" hidden="1">#REF!</definedName>
    <definedName name="BEx5CUNFOO4YDFJ22HCMI2QKIGKM" localSheetId="10" hidden="1">#REF!</definedName>
    <definedName name="BEx5CUNFOO4YDFJ22HCMI2QKIGKM" localSheetId="9" hidden="1">#REF!</definedName>
    <definedName name="BEx5CUNFOO4YDFJ22HCMI2QKIGKM" localSheetId="8" hidden="1">#REF!</definedName>
    <definedName name="BEx5CUNFOO4YDFJ22HCMI2QKIGKM" localSheetId="7" hidden="1">#REF!</definedName>
    <definedName name="BEx5CUNFOO4YDFJ22HCMI2QKIGKM" localSheetId="6" hidden="1">#REF!</definedName>
    <definedName name="BEx5CUNFOO4YDFJ22HCMI2QKIGKM" localSheetId="5" hidden="1">#REF!</definedName>
    <definedName name="BEx5CUNFOO4YDFJ22HCMI2QKIGKM" localSheetId="3" hidden="1">#REF!</definedName>
    <definedName name="BEx5CUNFOO4YDFJ22HCMI2QKIGKM" hidden="1">#REF!</definedName>
    <definedName name="BEx5D01O3G6BXWXT7MZEVS1F4TE9" localSheetId="15" hidden="1">#REF!</definedName>
    <definedName name="BEx5D01O3G6BXWXT7MZEVS1F4TE9" localSheetId="14" hidden="1">#REF!</definedName>
    <definedName name="BEx5D01O3G6BXWXT7MZEVS1F4TE9" localSheetId="13" hidden="1">#REF!</definedName>
    <definedName name="BEx5D01O3G6BXWXT7MZEVS1F4TE9" localSheetId="12" hidden="1">#REF!</definedName>
    <definedName name="BEx5D01O3G6BXWXT7MZEVS1F4TE9" localSheetId="11" hidden="1">#REF!</definedName>
    <definedName name="BEx5D01O3G6BXWXT7MZEVS1F4TE9" localSheetId="10" hidden="1">#REF!</definedName>
    <definedName name="BEx5D01O3G6BXWXT7MZEVS1F4TE9" localSheetId="9" hidden="1">#REF!</definedName>
    <definedName name="BEx5D01O3G6BXWXT7MZEVS1F4TE9" localSheetId="8" hidden="1">#REF!</definedName>
    <definedName name="BEx5D01O3G6BXWXT7MZEVS1F4TE9" localSheetId="7" hidden="1">#REF!</definedName>
    <definedName name="BEx5D01O3G6BXWXT7MZEVS1F4TE9" localSheetId="6" hidden="1">#REF!</definedName>
    <definedName name="BEx5D01O3G6BXWXT7MZEVS1F4TE9" localSheetId="5" hidden="1">#REF!</definedName>
    <definedName name="BEx5D01O3G6BXWXT7MZEVS1F4TE9" localSheetId="3" hidden="1">#REF!</definedName>
    <definedName name="BEx5D01O3G6BXWXT7MZEVS1F4TE9" hidden="1">#REF!</definedName>
    <definedName name="BEx5D3HO5XE85AN0NGALZ4K4GE8J" localSheetId="15" hidden="1">#REF!</definedName>
    <definedName name="BEx5D3HO5XE85AN0NGALZ4K4GE8J" localSheetId="14" hidden="1">#REF!</definedName>
    <definedName name="BEx5D3HO5XE85AN0NGALZ4K4GE8J" localSheetId="13" hidden="1">#REF!</definedName>
    <definedName name="BEx5D3HO5XE85AN0NGALZ4K4GE8J" localSheetId="12" hidden="1">#REF!</definedName>
    <definedName name="BEx5D3HO5XE85AN0NGALZ4K4GE8J" localSheetId="11" hidden="1">#REF!</definedName>
    <definedName name="BEx5D3HO5XE85AN0NGALZ4K4GE8J" localSheetId="10" hidden="1">#REF!</definedName>
    <definedName name="BEx5D3HO5XE85AN0NGALZ4K4GE8J" localSheetId="9" hidden="1">#REF!</definedName>
    <definedName name="BEx5D3HO5XE85AN0NGALZ4K4GE8J" localSheetId="8" hidden="1">#REF!</definedName>
    <definedName name="BEx5D3HO5XE85AN0NGALZ4K4GE8J" localSheetId="7" hidden="1">#REF!</definedName>
    <definedName name="BEx5D3HO5XE85AN0NGALZ4K4GE8J" localSheetId="6" hidden="1">#REF!</definedName>
    <definedName name="BEx5D3HO5XE85AN0NGALZ4K4GE8J" localSheetId="5" hidden="1">#REF!</definedName>
    <definedName name="BEx5D3HO5XE85AN0NGALZ4K4GE8J" localSheetId="3" hidden="1">#REF!</definedName>
    <definedName name="BEx5D3HO5XE85AN0NGALZ4K4GE8J" hidden="1">#REF!</definedName>
    <definedName name="BEx5D8L47OF0WHBPFWXGZINZWUBZ" localSheetId="15" hidden="1">#REF!</definedName>
    <definedName name="BEx5D8L47OF0WHBPFWXGZINZWUBZ" localSheetId="14" hidden="1">#REF!</definedName>
    <definedName name="BEx5D8L47OF0WHBPFWXGZINZWUBZ" localSheetId="13" hidden="1">#REF!</definedName>
    <definedName name="BEx5D8L47OF0WHBPFWXGZINZWUBZ" localSheetId="12" hidden="1">#REF!</definedName>
    <definedName name="BEx5D8L47OF0WHBPFWXGZINZWUBZ" localSheetId="11" hidden="1">#REF!</definedName>
    <definedName name="BEx5D8L47OF0WHBPFWXGZINZWUBZ" localSheetId="10" hidden="1">#REF!</definedName>
    <definedName name="BEx5D8L47OF0WHBPFWXGZINZWUBZ" localSheetId="9" hidden="1">#REF!</definedName>
    <definedName name="BEx5D8L47OF0WHBPFWXGZINZWUBZ" localSheetId="8" hidden="1">#REF!</definedName>
    <definedName name="BEx5D8L47OF0WHBPFWXGZINZWUBZ" localSheetId="7" hidden="1">#REF!</definedName>
    <definedName name="BEx5D8L47OF0WHBPFWXGZINZWUBZ" localSheetId="6" hidden="1">#REF!</definedName>
    <definedName name="BEx5D8L47OF0WHBPFWXGZINZWUBZ" localSheetId="5" hidden="1">#REF!</definedName>
    <definedName name="BEx5D8L47OF0WHBPFWXGZINZWUBZ" localSheetId="3" hidden="1">#REF!</definedName>
    <definedName name="BEx5D8L47OF0WHBPFWXGZINZWUBZ" hidden="1">#REF!</definedName>
    <definedName name="BEx5DAJAHQ2SKUPCKSCR3PYML67L" localSheetId="15" hidden="1">#REF!</definedName>
    <definedName name="BEx5DAJAHQ2SKUPCKSCR3PYML67L" localSheetId="14" hidden="1">#REF!</definedName>
    <definedName name="BEx5DAJAHQ2SKUPCKSCR3PYML67L" localSheetId="13" hidden="1">#REF!</definedName>
    <definedName name="BEx5DAJAHQ2SKUPCKSCR3PYML67L" localSheetId="12" hidden="1">#REF!</definedName>
    <definedName name="BEx5DAJAHQ2SKUPCKSCR3PYML67L" localSheetId="11" hidden="1">#REF!</definedName>
    <definedName name="BEx5DAJAHQ2SKUPCKSCR3PYML67L" localSheetId="10" hidden="1">#REF!</definedName>
    <definedName name="BEx5DAJAHQ2SKUPCKSCR3PYML67L" localSheetId="9" hidden="1">#REF!</definedName>
    <definedName name="BEx5DAJAHQ2SKUPCKSCR3PYML67L" localSheetId="8" hidden="1">#REF!</definedName>
    <definedName name="BEx5DAJAHQ2SKUPCKSCR3PYML67L" localSheetId="7" hidden="1">#REF!</definedName>
    <definedName name="BEx5DAJAHQ2SKUPCKSCR3PYML67L" localSheetId="6" hidden="1">#REF!</definedName>
    <definedName name="BEx5DAJAHQ2SKUPCKSCR3PYML67L" localSheetId="5" hidden="1">#REF!</definedName>
    <definedName name="BEx5DAJAHQ2SKUPCKSCR3PYML67L" localSheetId="3" hidden="1">#REF!</definedName>
    <definedName name="BEx5DAJAHQ2SKUPCKSCR3PYML67L" hidden="1">#REF!</definedName>
    <definedName name="BEx5DC18JM1KJCV44PF18E0LNRKA" localSheetId="15" hidden="1">#REF!</definedName>
    <definedName name="BEx5DC18JM1KJCV44PF18E0LNRKA" localSheetId="14" hidden="1">#REF!</definedName>
    <definedName name="BEx5DC18JM1KJCV44PF18E0LNRKA" localSheetId="13" hidden="1">#REF!</definedName>
    <definedName name="BEx5DC18JM1KJCV44PF18E0LNRKA" localSheetId="12" hidden="1">#REF!</definedName>
    <definedName name="BEx5DC18JM1KJCV44PF18E0LNRKA" localSheetId="11" hidden="1">#REF!</definedName>
    <definedName name="BEx5DC18JM1KJCV44PF18E0LNRKA" localSheetId="10" hidden="1">#REF!</definedName>
    <definedName name="BEx5DC18JM1KJCV44PF18E0LNRKA" localSheetId="9" hidden="1">#REF!</definedName>
    <definedName name="BEx5DC18JM1KJCV44PF18E0LNRKA" localSheetId="8" hidden="1">#REF!</definedName>
    <definedName name="BEx5DC18JM1KJCV44PF18E0LNRKA" localSheetId="7" hidden="1">#REF!</definedName>
    <definedName name="BEx5DC18JM1KJCV44PF18E0LNRKA" localSheetId="6" hidden="1">#REF!</definedName>
    <definedName name="BEx5DC18JM1KJCV44PF18E0LNRKA" localSheetId="5" hidden="1">#REF!</definedName>
    <definedName name="BEx5DC18JM1KJCV44PF18E0LNRKA" localSheetId="3" hidden="1">#REF!</definedName>
    <definedName name="BEx5DC18JM1KJCV44PF18E0LNRKA" hidden="1">#REF!</definedName>
    <definedName name="BEx5DFH8EU3RCPUOTFY8S9G8SBCG" localSheetId="15" hidden="1">#REF!</definedName>
    <definedName name="BEx5DFH8EU3RCPUOTFY8S9G8SBCG" localSheetId="14" hidden="1">#REF!</definedName>
    <definedName name="BEx5DFH8EU3RCPUOTFY8S9G8SBCG" localSheetId="13" hidden="1">#REF!</definedName>
    <definedName name="BEx5DFH8EU3RCPUOTFY8S9G8SBCG" localSheetId="12" hidden="1">#REF!</definedName>
    <definedName name="BEx5DFH8EU3RCPUOTFY8S9G8SBCG" localSheetId="11" hidden="1">#REF!</definedName>
    <definedName name="BEx5DFH8EU3RCPUOTFY8S9G8SBCG" localSheetId="10" hidden="1">#REF!</definedName>
    <definedName name="BEx5DFH8EU3RCPUOTFY8S9G8SBCG" localSheetId="9" hidden="1">#REF!</definedName>
    <definedName name="BEx5DFH8EU3RCPUOTFY8S9G8SBCG" localSheetId="8" hidden="1">#REF!</definedName>
    <definedName name="BEx5DFH8EU3RCPUOTFY8S9G8SBCG" localSheetId="7" hidden="1">#REF!</definedName>
    <definedName name="BEx5DFH8EU3RCPUOTFY8S9G8SBCG" localSheetId="6" hidden="1">#REF!</definedName>
    <definedName name="BEx5DFH8EU3RCPUOTFY8S9G8SBCG" localSheetId="5" hidden="1">#REF!</definedName>
    <definedName name="BEx5DFH8EU3RCPUOTFY8S9G8SBCG" localSheetId="3" hidden="1">#REF!</definedName>
    <definedName name="BEx5DFH8EU3RCPUOTFY8S9G8SBCG" hidden="1">#REF!</definedName>
    <definedName name="BEx5DJIZBTNS011R9IIG2OQ2L6ZX" localSheetId="15" hidden="1">#REF!</definedName>
    <definedName name="BEx5DJIZBTNS011R9IIG2OQ2L6ZX" localSheetId="14" hidden="1">#REF!</definedName>
    <definedName name="BEx5DJIZBTNS011R9IIG2OQ2L6ZX" localSheetId="13" hidden="1">#REF!</definedName>
    <definedName name="BEx5DJIZBTNS011R9IIG2OQ2L6ZX" localSheetId="12" hidden="1">#REF!</definedName>
    <definedName name="BEx5DJIZBTNS011R9IIG2OQ2L6ZX" localSheetId="11" hidden="1">#REF!</definedName>
    <definedName name="BEx5DJIZBTNS011R9IIG2OQ2L6ZX" localSheetId="10" hidden="1">#REF!</definedName>
    <definedName name="BEx5DJIZBTNS011R9IIG2OQ2L6ZX" localSheetId="9" hidden="1">#REF!</definedName>
    <definedName name="BEx5DJIZBTNS011R9IIG2OQ2L6ZX" localSheetId="8" hidden="1">#REF!</definedName>
    <definedName name="BEx5DJIZBTNS011R9IIG2OQ2L6ZX" localSheetId="7" hidden="1">#REF!</definedName>
    <definedName name="BEx5DJIZBTNS011R9IIG2OQ2L6ZX" localSheetId="6" hidden="1">#REF!</definedName>
    <definedName name="BEx5DJIZBTNS011R9IIG2OQ2L6ZX" localSheetId="5" hidden="1">#REF!</definedName>
    <definedName name="BEx5DJIZBTNS011R9IIG2OQ2L6ZX" localSheetId="3" hidden="1">#REF!</definedName>
    <definedName name="BEx5DJIZBTNS011R9IIG2OQ2L6ZX" hidden="1">#REF!</definedName>
    <definedName name="BEx5DS2EKWFPC2UWI1W1QESX9QP5" localSheetId="15" hidden="1">#REF!</definedName>
    <definedName name="BEx5DS2EKWFPC2UWI1W1QESX9QP5" localSheetId="14" hidden="1">#REF!</definedName>
    <definedName name="BEx5DS2EKWFPC2UWI1W1QESX9QP5" localSheetId="13" hidden="1">#REF!</definedName>
    <definedName name="BEx5DS2EKWFPC2UWI1W1QESX9QP5" localSheetId="12" hidden="1">#REF!</definedName>
    <definedName name="BEx5DS2EKWFPC2UWI1W1QESX9QP5" localSheetId="11" hidden="1">#REF!</definedName>
    <definedName name="BEx5DS2EKWFPC2UWI1W1QESX9QP5" localSheetId="10" hidden="1">#REF!</definedName>
    <definedName name="BEx5DS2EKWFPC2UWI1W1QESX9QP5" localSheetId="9" hidden="1">#REF!</definedName>
    <definedName name="BEx5DS2EKWFPC2UWI1W1QESX9QP5" localSheetId="8" hidden="1">#REF!</definedName>
    <definedName name="BEx5DS2EKWFPC2UWI1W1QESX9QP5" localSheetId="7" hidden="1">#REF!</definedName>
    <definedName name="BEx5DS2EKWFPC2UWI1W1QESX9QP5" localSheetId="6" hidden="1">#REF!</definedName>
    <definedName name="BEx5DS2EKWFPC2UWI1W1QESX9QP5" localSheetId="5" hidden="1">#REF!</definedName>
    <definedName name="BEx5DS2EKWFPC2UWI1W1QESX9QP5" localSheetId="3" hidden="1">#REF!</definedName>
    <definedName name="BEx5DS2EKWFPC2UWI1W1QESX9QP5" hidden="1">#REF!</definedName>
    <definedName name="BEx5E123OLO9WQUOIRIDJ967KAGK" localSheetId="15" hidden="1">#REF!</definedName>
    <definedName name="BEx5E123OLO9WQUOIRIDJ967KAGK" localSheetId="14" hidden="1">#REF!</definedName>
    <definedName name="BEx5E123OLO9WQUOIRIDJ967KAGK" localSheetId="13" hidden="1">#REF!</definedName>
    <definedName name="BEx5E123OLO9WQUOIRIDJ967KAGK" localSheetId="12" hidden="1">#REF!</definedName>
    <definedName name="BEx5E123OLO9WQUOIRIDJ967KAGK" localSheetId="11" hidden="1">#REF!</definedName>
    <definedName name="BEx5E123OLO9WQUOIRIDJ967KAGK" localSheetId="10" hidden="1">#REF!</definedName>
    <definedName name="BEx5E123OLO9WQUOIRIDJ967KAGK" localSheetId="9" hidden="1">#REF!</definedName>
    <definedName name="BEx5E123OLO9WQUOIRIDJ967KAGK" localSheetId="8" hidden="1">#REF!</definedName>
    <definedName name="BEx5E123OLO9WQUOIRIDJ967KAGK" localSheetId="7" hidden="1">#REF!</definedName>
    <definedName name="BEx5E123OLO9WQUOIRIDJ967KAGK" localSheetId="6" hidden="1">#REF!</definedName>
    <definedName name="BEx5E123OLO9WQUOIRIDJ967KAGK" localSheetId="5" hidden="1">#REF!</definedName>
    <definedName name="BEx5E123OLO9WQUOIRIDJ967KAGK" localSheetId="3" hidden="1">#REF!</definedName>
    <definedName name="BEx5E123OLO9WQUOIRIDJ967KAGK" hidden="1">#REF!</definedName>
    <definedName name="BEx5E2UU5NES6W779W2OZTZOB4O7" localSheetId="15" hidden="1">#REF!</definedName>
    <definedName name="BEx5E2UU5NES6W779W2OZTZOB4O7" localSheetId="14" hidden="1">#REF!</definedName>
    <definedName name="BEx5E2UU5NES6W779W2OZTZOB4O7" localSheetId="13" hidden="1">#REF!</definedName>
    <definedName name="BEx5E2UU5NES6W779W2OZTZOB4O7" localSheetId="12" hidden="1">#REF!</definedName>
    <definedName name="BEx5E2UU5NES6W779W2OZTZOB4O7" localSheetId="11" hidden="1">#REF!</definedName>
    <definedName name="BEx5E2UU5NES6W779W2OZTZOB4O7" localSheetId="10" hidden="1">#REF!</definedName>
    <definedName name="BEx5E2UU5NES6W779W2OZTZOB4O7" localSheetId="9" hidden="1">#REF!</definedName>
    <definedName name="BEx5E2UU5NES6W779W2OZTZOB4O7" localSheetId="8" hidden="1">#REF!</definedName>
    <definedName name="BEx5E2UU5NES6W779W2OZTZOB4O7" localSheetId="7" hidden="1">#REF!</definedName>
    <definedName name="BEx5E2UU5NES6W779W2OZTZOB4O7" localSheetId="6" hidden="1">#REF!</definedName>
    <definedName name="BEx5E2UU5NES6W779W2OZTZOB4O7" localSheetId="5" hidden="1">#REF!</definedName>
    <definedName name="BEx5E2UU5NES6W779W2OZTZOB4O7" localSheetId="3" hidden="1">#REF!</definedName>
    <definedName name="BEx5E2UU5NES6W779W2OZTZOB4O7" hidden="1">#REF!</definedName>
    <definedName name="BEx5ELFT92WAQN3NW8COIMQHUL91" localSheetId="15" hidden="1">#REF!</definedName>
    <definedName name="BEx5ELFT92WAQN3NW8COIMQHUL91" localSheetId="14" hidden="1">#REF!</definedName>
    <definedName name="BEx5ELFT92WAQN3NW8COIMQHUL91" localSheetId="13" hidden="1">#REF!</definedName>
    <definedName name="BEx5ELFT92WAQN3NW8COIMQHUL91" localSheetId="12" hidden="1">#REF!</definedName>
    <definedName name="BEx5ELFT92WAQN3NW8COIMQHUL91" localSheetId="11" hidden="1">#REF!</definedName>
    <definedName name="BEx5ELFT92WAQN3NW8COIMQHUL91" localSheetId="10" hidden="1">#REF!</definedName>
    <definedName name="BEx5ELFT92WAQN3NW8COIMQHUL91" localSheetId="9" hidden="1">#REF!</definedName>
    <definedName name="BEx5ELFT92WAQN3NW8COIMQHUL91" localSheetId="8" hidden="1">#REF!</definedName>
    <definedName name="BEx5ELFT92WAQN3NW8COIMQHUL91" localSheetId="7" hidden="1">#REF!</definedName>
    <definedName name="BEx5ELFT92WAQN3NW8COIMQHUL91" localSheetId="6" hidden="1">#REF!</definedName>
    <definedName name="BEx5ELFT92WAQN3NW8COIMQHUL91" localSheetId="5" hidden="1">#REF!</definedName>
    <definedName name="BEx5ELFT92WAQN3NW8COIMQHUL91" localSheetId="3" hidden="1">#REF!</definedName>
    <definedName name="BEx5ELFT92WAQN3NW8COIMQHUL91" hidden="1">#REF!</definedName>
    <definedName name="BEx5ELQL9B0VR6UT18KP11DHOTFX" localSheetId="15" hidden="1">#REF!</definedName>
    <definedName name="BEx5ELQL9B0VR6UT18KP11DHOTFX" localSheetId="14" hidden="1">#REF!</definedName>
    <definedName name="BEx5ELQL9B0VR6UT18KP11DHOTFX" localSheetId="13" hidden="1">#REF!</definedName>
    <definedName name="BEx5ELQL9B0VR6UT18KP11DHOTFX" localSheetId="12" hidden="1">#REF!</definedName>
    <definedName name="BEx5ELQL9B0VR6UT18KP11DHOTFX" localSheetId="11" hidden="1">#REF!</definedName>
    <definedName name="BEx5ELQL9B0VR6UT18KP11DHOTFX" localSheetId="10" hidden="1">#REF!</definedName>
    <definedName name="BEx5ELQL9B0VR6UT18KP11DHOTFX" localSheetId="9" hidden="1">#REF!</definedName>
    <definedName name="BEx5ELQL9B0VR6UT18KP11DHOTFX" localSheetId="8" hidden="1">#REF!</definedName>
    <definedName name="BEx5ELQL9B0VR6UT18KP11DHOTFX" localSheetId="7" hidden="1">#REF!</definedName>
    <definedName name="BEx5ELQL9B0VR6UT18KP11DHOTFX" localSheetId="6" hidden="1">#REF!</definedName>
    <definedName name="BEx5ELQL9B0VR6UT18KP11DHOTFX" localSheetId="5" hidden="1">#REF!</definedName>
    <definedName name="BEx5ELQL9B0VR6UT18KP11DHOTFX" localSheetId="3" hidden="1">#REF!</definedName>
    <definedName name="BEx5ELQL9B0VR6UT18KP11DHOTFX" hidden="1">#REF!</definedName>
    <definedName name="BEx5ER4TJTFPN7IB1MNEB1ZFR5M6" localSheetId="15" hidden="1">#REF!</definedName>
    <definedName name="BEx5ER4TJTFPN7IB1MNEB1ZFR5M6" localSheetId="14" hidden="1">#REF!</definedName>
    <definedName name="BEx5ER4TJTFPN7IB1MNEB1ZFR5M6" localSheetId="13" hidden="1">#REF!</definedName>
    <definedName name="BEx5ER4TJTFPN7IB1MNEB1ZFR5M6" localSheetId="12" hidden="1">#REF!</definedName>
    <definedName name="BEx5ER4TJTFPN7IB1MNEB1ZFR5M6" localSheetId="11" hidden="1">#REF!</definedName>
    <definedName name="BEx5ER4TJTFPN7IB1MNEB1ZFR5M6" localSheetId="10" hidden="1">#REF!</definedName>
    <definedName name="BEx5ER4TJTFPN7IB1MNEB1ZFR5M6" localSheetId="9" hidden="1">#REF!</definedName>
    <definedName name="BEx5ER4TJTFPN7IB1MNEB1ZFR5M6" localSheetId="8" hidden="1">#REF!</definedName>
    <definedName name="BEx5ER4TJTFPN7IB1MNEB1ZFR5M6" localSheetId="7" hidden="1">#REF!</definedName>
    <definedName name="BEx5ER4TJTFPN7IB1MNEB1ZFR5M6" localSheetId="6" hidden="1">#REF!</definedName>
    <definedName name="BEx5ER4TJTFPN7IB1MNEB1ZFR5M6" localSheetId="5" hidden="1">#REF!</definedName>
    <definedName name="BEx5ER4TJTFPN7IB1MNEB1ZFR5M6" localSheetId="3" hidden="1">#REF!</definedName>
    <definedName name="BEx5ER4TJTFPN7IB1MNEB1ZFR5M6" hidden="1">#REF!</definedName>
    <definedName name="BEx5EYXB2LDMI4FLC3QFAOXC0FZ3" localSheetId="15" hidden="1">#REF!</definedName>
    <definedName name="BEx5EYXB2LDMI4FLC3QFAOXC0FZ3" localSheetId="14" hidden="1">#REF!</definedName>
    <definedName name="BEx5EYXB2LDMI4FLC3QFAOXC0FZ3" localSheetId="13" hidden="1">#REF!</definedName>
    <definedName name="BEx5EYXB2LDMI4FLC3QFAOXC0FZ3" localSheetId="12" hidden="1">#REF!</definedName>
    <definedName name="BEx5EYXB2LDMI4FLC3QFAOXC0FZ3" localSheetId="11" hidden="1">#REF!</definedName>
    <definedName name="BEx5EYXB2LDMI4FLC3QFAOXC0FZ3" localSheetId="10" hidden="1">#REF!</definedName>
    <definedName name="BEx5EYXB2LDMI4FLC3QFAOXC0FZ3" localSheetId="9" hidden="1">#REF!</definedName>
    <definedName name="BEx5EYXB2LDMI4FLC3QFAOXC0FZ3" localSheetId="8" hidden="1">#REF!</definedName>
    <definedName name="BEx5EYXB2LDMI4FLC3QFAOXC0FZ3" localSheetId="7" hidden="1">#REF!</definedName>
    <definedName name="BEx5EYXB2LDMI4FLC3QFAOXC0FZ3" localSheetId="6" hidden="1">#REF!</definedName>
    <definedName name="BEx5EYXB2LDMI4FLC3QFAOXC0FZ3" localSheetId="5" hidden="1">#REF!</definedName>
    <definedName name="BEx5EYXB2LDMI4FLC3QFAOXC0FZ3" localSheetId="3" hidden="1">#REF!</definedName>
    <definedName name="BEx5EYXB2LDMI4FLC3QFAOXC0FZ3" hidden="1">#REF!</definedName>
    <definedName name="BEx5F6V72QTCK7O39Y59R0EVM6CW" localSheetId="15" hidden="1">#REF!</definedName>
    <definedName name="BEx5F6V72QTCK7O39Y59R0EVM6CW" localSheetId="14" hidden="1">#REF!</definedName>
    <definedName name="BEx5F6V72QTCK7O39Y59R0EVM6CW" localSheetId="13" hidden="1">#REF!</definedName>
    <definedName name="BEx5F6V72QTCK7O39Y59R0EVM6CW" localSheetId="12" hidden="1">#REF!</definedName>
    <definedName name="BEx5F6V72QTCK7O39Y59R0EVM6CW" localSheetId="11" hidden="1">#REF!</definedName>
    <definedName name="BEx5F6V72QTCK7O39Y59R0EVM6CW" localSheetId="10" hidden="1">#REF!</definedName>
    <definedName name="BEx5F6V72QTCK7O39Y59R0EVM6CW" localSheetId="9" hidden="1">#REF!</definedName>
    <definedName name="BEx5F6V72QTCK7O39Y59R0EVM6CW" localSheetId="8" hidden="1">#REF!</definedName>
    <definedName name="BEx5F6V72QTCK7O39Y59R0EVM6CW" localSheetId="7" hidden="1">#REF!</definedName>
    <definedName name="BEx5F6V72QTCK7O39Y59R0EVM6CW" localSheetId="6" hidden="1">#REF!</definedName>
    <definedName name="BEx5F6V72QTCK7O39Y59R0EVM6CW" localSheetId="5" hidden="1">#REF!</definedName>
    <definedName name="BEx5F6V72QTCK7O39Y59R0EVM6CW" localSheetId="3" hidden="1">#REF!</definedName>
    <definedName name="BEx5F6V72QTCK7O39Y59R0EVM6CW" hidden="1">#REF!</definedName>
    <definedName name="BEx5FGLQVACD5F5YZG4DGSCHCGO2" localSheetId="15" hidden="1">#REF!</definedName>
    <definedName name="BEx5FGLQVACD5F5YZG4DGSCHCGO2" localSheetId="14" hidden="1">#REF!</definedName>
    <definedName name="BEx5FGLQVACD5F5YZG4DGSCHCGO2" localSheetId="13" hidden="1">#REF!</definedName>
    <definedName name="BEx5FGLQVACD5F5YZG4DGSCHCGO2" localSheetId="12" hidden="1">#REF!</definedName>
    <definedName name="BEx5FGLQVACD5F5YZG4DGSCHCGO2" localSheetId="11" hidden="1">#REF!</definedName>
    <definedName name="BEx5FGLQVACD5F5YZG4DGSCHCGO2" localSheetId="10" hidden="1">#REF!</definedName>
    <definedName name="BEx5FGLQVACD5F5YZG4DGSCHCGO2" localSheetId="9" hidden="1">#REF!</definedName>
    <definedName name="BEx5FGLQVACD5F5YZG4DGSCHCGO2" localSheetId="8" hidden="1">#REF!</definedName>
    <definedName name="BEx5FGLQVACD5F5YZG4DGSCHCGO2" localSheetId="7" hidden="1">#REF!</definedName>
    <definedName name="BEx5FGLQVACD5F5YZG4DGSCHCGO2" localSheetId="6" hidden="1">#REF!</definedName>
    <definedName name="BEx5FGLQVACD5F5YZG4DGSCHCGO2" localSheetId="5" hidden="1">#REF!</definedName>
    <definedName name="BEx5FGLQVACD5F5YZG4DGSCHCGO2" localSheetId="3" hidden="1">#REF!</definedName>
    <definedName name="BEx5FGLQVACD5F5YZG4DGSCHCGO2" hidden="1">#REF!</definedName>
    <definedName name="BEx5FHCTE8VTJEF7IK189AVLNYSY" localSheetId="15" hidden="1">#REF!</definedName>
    <definedName name="BEx5FHCTE8VTJEF7IK189AVLNYSY" localSheetId="14" hidden="1">#REF!</definedName>
    <definedName name="BEx5FHCTE8VTJEF7IK189AVLNYSY" localSheetId="13" hidden="1">#REF!</definedName>
    <definedName name="BEx5FHCTE8VTJEF7IK189AVLNYSY" localSheetId="12" hidden="1">#REF!</definedName>
    <definedName name="BEx5FHCTE8VTJEF7IK189AVLNYSY" localSheetId="11" hidden="1">#REF!</definedName>
    <definedName name="BEx5FHCTE8VTJEF7IK189AVLNYSY" localSheetId="10" hidden="1">#REF!</definedName>
    <definedName name="BEx5FHCTE8VTJEF7IK189AVLNYSY" localSheetId="9" hidden="1">#REF!</definedName>
    <definedName name="BEx5FHCTE8VTJEF7IK189AVLNYSY" localSheetId="8" hidden="1">#REF!</definedName>
    <definedName name="BEx5FHCTE8VTJEF7IK189AVLNYSY" localSheetId="7" hidden="1">#REF!</definedName>
    <definedName name="BEx5FHCTE8VTJEF7IK189AVLNYSY" localSheetId="6" hidden="1">#REF!</definedName>
    <definedName name="BEx5FHCTE8VTJEF7IK189AVLNYSY" localSheetId="5" hidden="1">#REF!</definedName>
    <definedName name="BEx5FHCTE8VTJEF7IK189AVLNYSY" localSheetId="3" hidden="1">#REF!</definedName>
    <definedName name="BEx5FHCTE8VTJEF7IK189AVLNYSY" hidden="1">#REF!</definedName>
    <definedName name="BEx5FLJWHLW3BTZILDPN5NMA449V" localSheetId="15" hidden="1">#REF!</definedName>
    <definedName name="BEx5FLJWHLW3BTZILDPN5NMA449V" localSheetId="14" hidden="1">#REF!</definedName>
    <definedName name="BEx5FLJWHLW3BTZILDPN5NMA449V" localSheetId="13" hidden="1">#REF!</definedName>
    <definedName name="BEx5FLJWHLW3BTZILDPN5NMA449V" localSheetId="12" hidden="1">#REF!</definedName>
    <definedName name="BEx5FLJWHLW3BTZILDPN5NMA449V" localSheetId="11" hidden="1">#REF!</definedName>
    <definedName name="BEx5FLJWHLW3BTZILDPN5NMA449V" localSheetId="10" hidden="1">#REF!</definedName>
    <definedName name="BEx5FLJWHLW3BTZILDPN5NMA449V" localSheetId="9" hidden="1">#REF!</definedName>
    <definedName name="BEx5FLJWHLW3BTZILDPN5NMA449V" localSheetId="8" hidden="1">#REF!</definedName>
    <definedName name="BEx5FLJWHLW3BTZILDPN5NMA449V" localSheetId="7" hidden="1">#REF!</definedName>
    <definedName name="BEx5FLJWHLW3BTZILDPN5NMA449V" localSheetId="6" hidden="1">#REF!</definedName>
    <definedName name="BEx5FLJWHLW3BTZILDPN5NMA449V" localSheetId="5" hidden="1">#REF!</definedName>
    <definedName name="BEx5FLJWHLW3BTZILDPN5NMA449V" localSheetId="3" hidden="1">#REF!</definedName>
    <definedName name="BEx5FLJWHLW3BTZILDPN5NMA449V" hidden="1">#REF!</definedName>
    <definedName name="BEx5FNI2O10YN2SI1NO4X5GP3GTF" localSheetId="15" hidden="1">#REF!</definedName>
    <definedName name="BEx5FNI2O10YN2SI1NO4X5GP3GTF" localSheetId="14" hidden="1">#REF!</definedName>
    <definedName name="BEx5FNI2O10YN2SI1NO4X5GP3GTF" localSheetId="13" hidden="1">#REF!</definedName>
    <definedName name="BEx5FNI2O10YN2SI1NO4X5GP3GTF" localSheetId="12" hidden="1">#REF!</definedName>
    <definedName name="BEx5FNI2O10YN2SI1NO4X5GP3GTF" localSheetId="11" hidden="1">#REF!</definedName>
    <definedName name="BEx5FNI2O10YN2SI1NO4X5GP3GTF" localSheetId="10" hidden="1">#REF!</definedName>
    <definedName name="BEx5FNI2O10YN2SI1NO4X5GP3GTF" localSheetId="9" hidden="1">#REF!</definedName>
    <definedName name="BEx5FNI2O10YN2SI1NO4X5GP3GTF" localSheetId="8" hidden="1">#REF!</definedName>
    <definedName name="BEx5FNI2O10YN2SI1NO4X5GP3GTF" localSheetId="7" hidden="1">#REF!</definedName>
    <definedName name="BEx5FNI2O10YN2SI1NO4X5GP3GTF" localSheetId="6" hidden="1">#REF!</definedName>
    <definedName name="BEx5FNI2O10YN2SI1NO4X5GP3GTF" localSheetId="5" hidden="1">#REF!</definedName>
    <definedName name="BEx5FNI2O10YN2SI1NO4X5GP3GTF" localSheetId="3" hidden="1">#REF!</definedName>
    <definedName name="BEx5FNI2O10YN2SI1NO4X5GP3GTF" hidden="1">#REF!</definedName>
    <definedName name="BEx5FO8YRFSZCG3L608EHIHIHFY4" localSheetId="15" hidden="1">#REF!</definedName>
    <definedName name="BEx5FO8YRFSZCG3L608EHIHIHFY4" localSheetId="14" hidden="1">#REF!</definedName>
    <definedName name="BEx5FO8YRFSZCG3L608EHIHIHFY4" localSheetId="13" hidden="1">#REF!</definedName>
    <definedName name="BEx5FO8YRFSZCG3L608EHIHIHFY4" localSheetId="12" hidden="1">#REF!</definedName>
    <definedName name="BEx5FO8YRFSZCG3L608EHIHIHFY4" localSheetId="11" hidden="1">#REF!</definedName>
    <definedName name="BEx5FO8YRFSZCG3L608EHIHIHFY4" localSheetId="10" hidden="1">#REF!</definedName>
    <definedName name="BEx5FO8YRFSZCG3L608EHIHIHFY4" localSheetId="9" hidden="1">#REF!</definedName>
    <definedName name="BEx5FO8YRFSZCG3L608EHIHIHFY4" localSheetId="8" hidden="1">#REF!</definedName>
    <definedName name="BEx5FO8YRFSZCG3L608EHIHIHFY4" localSheetId="7" hidden="1">#REF!</definedName>
    <definedName name="BEx5FO8YRFSZCG3L608EHIHIHFY4" localSheetId="6" hidden="1">#REF!</definedName>
    <definedName name="BEx5FO8YRFSZCG3L608EHIHIHFY4" localSheetId="5" hidden="1">#REF!</definedName>
    <definedName name="BEx5FO8YRFSZCG3L608EHIHIHFY4" localSheetId="3" hidden="1">#REF!</definedName>
    <definedName name="BEx5FO8YRFSZCG3L608EHIHIHFY4" hidden="1">#REF!</definedName>
    <definedName name="BEx5FQNA6V4CNYSH013K45RI4BCV" localSheetId="15" hidden="1">#REF!</definedName>
    <definedName name="BEx5FQNA6V4CNYSH013K45RI4BCV" localSheetId="14" hidden="1">#REF!</definedName>
    <definedName name="BEx5FQNA6V4CNYSH013K45RI4BCV" localSheetId="13" hidden="1">#REF!</definedName>
    <definedName name="BEx5FQNA6V4CNYSH013K45RI4BCV" localSheetId="12" hidden="1">#REF!</definedName>
    <definedName name="BEx5FQNA6V4CNYSH013K45RI4BCV" localSheetId="11" hidden="1">#REF!</definedName>
    <definedName name="BEx5FQNA6V4CNYSH013K45RI4BCV" localSheetId="10" hidden="1">#REF!</definedName>
    <definedName name="BEx5FQNA6V4CNYSH013K45RI4BCV" localSheetId="9" hidden="1">#REF!</definedName>
    <definedName name="BEx5FQNA6V4CNYSH013K45RI4BCV" localSheetId="8" hidden="1">#REF!</definedName>
    <definedName name="BEx5FQNA6V4CNYSH013K45RI4BCV" localSheetId="7" hidden="1">#REF!</definedName>
    <definedName name="BEx5FQNA6V4CNYSH013K45RI4BCV" localSheetId="6" hidden="1">#REF!</definedName>
    <definedName name="BEx5FQNA6V4CNYSH013K45RI4BCV" localSheetId="5" hidden="1">#REF!</definedName>
    <definedName name="BEx5FQNA6V4CNYSH013K45RI4BCV" localSheetId="3" hidden="1">#REF!</definedName>
    <definedName name="BEx5FQNA6V4CNYSH013K45RI4BCV" hidden="1">#REF!</definedName>
    <definedName name="BEx5FVQPPEU32CPNV9RRQ9MNLLVE" localSheetId="15" hidden="1">#REF!</definedName>
    <definedName name="BEx5FVQPPEU32CPNV9RRQ9MNLLVE" localSheetId="14" hidden="1">#REF!</definedName>
    <definedName name="BEx5FVQPPEU32CPNV9RRQ9MNLLVE" localSheetId="13" hidden="1">#REF!</definedName>
    <definedName name="BEx5FVQPPEU32CPNV9RRQ9MNLLVE" localSheetId="12" hidden="1">#REF!</definedName>
    <definedName name="BEx5FVQPPEU32CPNV9RRQ9MNLLVE" localSheetId="11" hidden="1">#REF!</definedName>
    <definedName name="BEx5FVQPPEU32CPNV9RRQ9MNLLVE" localSheetId="10" hidden="1">#REF!</definedName>
    <definedName name="BEx5FVQPPEU32CPNV9RRQ9MNLLVE" localSheetId="9" hidden="1">#REF!</definedName>
    <definedName name="BEx5FVQPPEU32CPNV9RRQ9MNLLVE" localSheetId="8" hidden="1">#REF!</definedName>
    <definedName name="BEx5FVQPPEU32CPNV9RRQ9MNLLVE" localSheetId="7" hidden="1">#REF!</definedName>
    <definedName name="BEx5FVQPPEU32CPNV9RRQ9MNLLVE" localSheetId="6" hidden="1">#REF!</definedName>
    <definedName name="BEx5FVQPPEU32CPNV9RRQ9MNLLVE" localSheetId="5" hidden="1">#REF!</definedName>
    <definedName name="BEx5FVQPPEU32CPNV9RRQ9MNLLVE" localSheetId="3" hidden="1">#REF!</definedName>
    <definedName name="BEx5FVQPPEU32CPNV9RRQ9MNLLVE" hidden="1">#REF!</definedName>
    <definedName name="BEx5G08KGMG5X2AQKDGPFYG5GH94" localSheetId="15" hidden="1">#REF!</definedName>
    <definedName name="BEx5G08KGMG5X2AQKDGPFYG5GH94" localSheetId="14" hidden="1">#REF!</definedName>
    <definedName name="BEx5G08KGMG5X2AQKDGPFYG5GH94" localSheetId="13" hidden="1">#REF!</definedName>
    <definedName name="BEx5G08KGMG5X2AQKDGPFYG5GH94" localSheetId="12" hidden="1">#REF!</definedName>
    <definedName name="BEx5G08KGMG5X2AQKDGPFYG5GH94" localSheetId="11" hidden="1">#REF!</definedName>
    <definedName name="BEx5G08KGMG5X2AQKDGPFYG5GH94" localSheetId="10" hidden="1">#REF!</definedName>
    <definedName name="BEx5G08KGMG5X2AQKDGPFYG5GH94" localSheetId="9" hidden="1">#REF!</definedName>
    <definedName name="BEx5G08KGMG5X2AQKDGPFYG5GH94" localSheetId="8" hidden="1">#REF!</definedName>
    <definedName name="BEx5G08KGMG5X2AQKDGPFYG5GH94" localSheetId="7" hidden="1">#REF!</definedName>
    <definedName name="BEx5G08KGMG5X2AQKDGPFYG5GH94" localSheetId="6" hidden="1">#REF!</definedName>
    <definedName name="BEx5G08KGMG5X2AQKDGPFYG5GH94" localSheetId="5" hidden="1">#REF!</definedName>
    <definedName name="BEx5G08KGMG5X2AQKDGPFYG5GH94" localSheetId="3" hidden="1">#REF!</definedName>
    <definedName name="BEx5G08KGMG5X2AQKDGPFYG5GH94" hidden="1">#REF!</definedName>
    <definedName name="BEx5G1A8TFN4C4QII35U9DKYNIS8" localSheetId="15" hidden="1">#REF!</definedName>
    <definedName name="BEx5G1A8TFN4C4QII35U9DKYNIS8" localSheetId="14" hidden="1">#REF!</definedName>
    <definedName name="BEx5G1A8TFN4C4QII35U9DKYNIS8" localSheetId="13" hidden="1">#REF!</definedName>
    <definedName name="BEx5G1A8TFN4C4QII35U9DKYNIS8" localSheetId="12" hidden="1">#REF!</definedName>
    <definedName name="BEx5G1A8TFN4C4QII35U9DKYNIS8" localSheetId="11" hidden="1">#REF!</definedName>
    <definedName name="BEx5G1A8TFN4C4QII35U9DKYNIS8" localSheetId="10" hidden="1">#REF!</definedName>
    <definedName name="BEx5G1A8TFN4C4QII35U9DKYNIS8" localSheetId="9" hidden="1">#REF!</definedName>
    <definedName name="BEx5G1A8TFN4C4QII35U9DKYNIS8" localSheetId="8" hidden="1">#REF!</definedName>
    <definedName name="BEx5G1A8TFN4C4QII35U9DKYNIS8" localSheetId="7" hidden="1">#REF!</definedName>
    <definedName name="BEx5G1A8TFN4C4QII35U9DKYNIS8" localSheetId="6" hidden="1">#REF!</definedName>
    <definedName name="BEx5G1A8TFN4C4QII35U9DKYNIS8" localSheetId="5" hidden="1">#REF!</definedName>
    <definedName name="BEx5G1A8TFN4C4QII35U9DKYNIS8" localSheetId="3" hidden="1">#REF!</definedName>
    <definedName name="BEx5G1A8TFN4C4QII35U9DKYNIS8" hidden="1">#REF!</definedName>
    <definedName name="BEx5G1L0QO91KEPDMV1D8OT4BT73" localSheetId="15" hidden="1">#REF!</definedName>
    <definedName name="BEx5G1L0QO91KEPDMV1D8OT4BT73" localSheetId="14" hidden="1">#REF!</definedName>
    <definedName name="BEx5G1L0QO91KEPDMV1D8OT4BT73" localSheetId="13" hidden="1">#REF!</definedName>
    <definedName name="BEx5G1L0QO91KEPDMV1D8OT4BT73" localSheetId="12" hidden="1">#REF!</definedName>
    <definedName name="BEx5G1L0QO91KEPDMV1D8OT4BT73" localSheetId="11" hidden="1">#REF!</definedName>
    <definedName name="BEx5G1L0QO91KEPDMV1D8OT4BT73" localSheetId="10" hidden="1">#REF!</definedName>
    <definedName name="BEx5G1L0QO91KEPDMV1D8OT4BT73" localSheetId="9" hidden="1">#REF!</definedName>
    <definedName name="BEx5G1L0QO91KEPDMV1D8OT4BT73" localSheetId="8" hidden="1">#REF!</definedName>
    <definedName name="BEx5G1L0QO91KEPDMV1D8OT4BT73" localSheetId="7" hidden="1">#REF!</definedName>
    <definedName name="BEx5G1L0QO91KEPDMV1D8OT4BT73" localSheetId="6" hidden="1">#REF!</definedName>
    <definedName name="BEx5G1L0QO91KEPDMV1D8OT4BT73" localSheetId="5" hidden="1">#REF!</definedName>
    <definedName name="BEx5G1L0QO91KEPDMV1D8OT4BT73" localSheetId="3" hidden="1">#REF!</definedName>
    <definedName name="BEx5G1L0QO91KEPDMV1D8OT4BT73" hidden="1">#REF!</definedName>
    <definedName name="BEx5G1QHX69GFUYHUZA5X74MTDMR" localSheetId="15" hidden="1">#REF!</definedName>
    <definedName name="BEx5G1QHX69GFUYHUZA5X74MTDMR" localSheetId="14" hidden="1">#REF!</definedName>
    <definedName name="BEx5G1QHX69GFUYHUZA5X74MTDMR" localSheetId="13" hidden="1">#REF!</definedName>
    <definedName name="BEx5G1QHX69GFUYHUZA5X74MTDMR" localSheetId="12" hidden="1">#REF!</definedName>
    <definedName name="BEx5G1QHX69GFUYHUZA5X74MTDMR" localSheetId="11" hidden="1">#REF!</definedName>
    <definedName name="BEx5G1QHX69GFUYHUZA5X74MTDMR" localSheetId="10" hidden="1">#REF!</definedName>
    <definedName name="BEx5G1QHX69GFUYHUZA5X74MTDMR" localSheetId="9" hidden="1">#REF!</definedName>
    <definedName name="BEx5G1QHX69GFUYHUZA5X74MTDMR" localSheetId="8" hidden="1">#REF!</definedName>
    <definedName name="BEx5G1QHX69GFUYHUZA5X74MTDMR" localSheetId="7" hidden="1">#REF!</definedName>
    <definedName name="BEx5G1QHX69GFUYHUZA5X74MTDMR" localSheetId="6" hidden="1">#REF!</definedName>
    <definedName name="BEx5G1QHX69GFUYHUZA5X74MTDMR" localSheetId="5" hidden="1">#REF!</definedName>
    <definedName name="BEx5G1QHX69GFUYHUZA5X74MTDMR" localSheetId="3" hidden="1">#REF!</definedName>
    <definedName name="BEx5G1QHX69GFUYHUZA5X74MTDMR" hidden="1">#REF!</definedName>
    <definedName name="BEx5G5S2C9JRD28ZQMMQLCBHWOHB" localSheetId="15" hidden="1">#REF!</definedName>
    <definedName name="BEx5G5S2C9JRD28ZQMMQLCBHWOHB" localSheetId="14" hidden="1">#REF!</definedName>
    <definedName name="BEx5G5S2C9JRD28ZQMMQLCBHWOHB" localSheetId="13" hidden="1">#REF!</definedName>
    <definedName name="BEx5G5S2C9JRD28ZQMMQLCBHWOHB" localSheetId="12" hidden="1">#REF!</definedName>
    <definedName name="BEx5G5S2C9JRD28ZQMMQLCBHWOHB" localSheetId="11" hidden="1">#REF!</definedName>
    <definedName name="BEx5G5S2C9JRD28ZQMMQLCBHWOHB" localSheetId="10" hidden="1">#REF!</definedName>
    <definedName name="BEx5G5S2C9JRD28ZQMMQLCBHWOHB" localSheetId="9" hidden="1">#REF!</definedName>
    <definedName name="BEx5G5S2C9JRD28ZQMMQLCBHWOHB" localSheetId="8" hidden="1">#REF!</definedName>
    <definedName name="BEx5G5S2C9JRD28ZQMMQLCBHWOHB" localSheetId="7" hidden="1">#REF!</definedName>
    <definedName name="BEx5G5S2C9JRD28ZQMMQLCBHWOHB" localSheetId="6" hidden="1">#REF!</definedName>
    <definedName name="BEx5G5S2C9JRD28ZQMMQLCBHWOHB" localSheetId="5" hidden="1">#REF!</definedName>
    <definedName name="BEx5G5S2C9JRD28ZQMMQLCBHWOHB" localSheetId="3" hidden="1">#REF!</definedName>
    <definedName name="BEx5G5S2C9JRD28ZQMMQLCBHWOHB" hidden="1">#REF!</definedName>
    <definedName name="BEx5G7KU3EGZQSYN2YNML8EW8NDC" localSheetId="15" hidden="1">#REF!</definedName>
    <definedName name="BEx5G7KU3EGZQSYN2YNML8EW8NDC" localSheetId="14" hidden="1">#REF!</definedName>
    <definedName name="BEx5G7KU3EGZQSYN2YNML8EW8NDC" localSheetId="13" hidden="1">#REF!</definedName>
    <definedName name="BEx5G7KU3EGZQSYN2YNML8EW8NDC" localSheetId="12" hidden="1">#REF!</definedName>
    <definedName name="BEx5G7KU3EGZQSYN2YNML8EW8NDC" localSheetId="11" hidden="1">#REF!</definedName>
    <definedName name="BEx5G7KU3EGZQSYN2YNML8EW8NDC" localSheetId="10" hidden="1">#REF!</definedName>
    <definedName name="BEx5G7KU3EGZQSYN2YNML8EW8NDC" localSheetId="9" hidden="1">#REF!</definedName>
    <definedName name="BEx5G7KU3EGZQSYN2YNML8EW8NDC" localSheetId="8" hidden="1">#REF!</definedName>
    <definedName name="BEx5G7KU3EGZQSYN2YNML8EW8NDC" localSheetId="7" hidden="1">#REF!</definedName>
    <definedName name="BEx5G7KU3EGZQSYN2YNML8EW8NDC" localSheetId="6" hidden="1">#REF!</definedName>
    <definedName name="BEx5G7KU3EGZQSYN2YNML8EW8NDC" localSheetId="5" hidden="1">#REF!</definedName>
    <definedName name="BEx5G7KU3EGZQSYN2YNML8EW8NDC" localSheetId="3" hidden="1">#REF!</definedName>
    <definedName name="BEx5G7KU3EGZQSYN2YNML8EW8NDC" hidden="1">#REF!</definedName>
    <definedName name="BEx5G86DZL1VYUX6KWODAP3WFAWP" localSheetId="15" hidden="1">#REF!</definedName>
    <definedName name="BEx5G86DZL1VYUX6KWODAP3WFAWP" localSheetId="14" hidden="1">#REF!</definedName>
    <definedName name="BEx5G86DZL1VYUX6KWODAP3WFAWP" localSheetId="13" hidden="1">#REF!</definedName>
    <definedName name="BEx5G86DZL1VYUX6KWODAP3WFAWP" localSheetId="12" hidden="1">#REF!</definedName>
    <definedName name="BEx5G86DZL1VYUX6KWODAP3WFAWP" localSheetId="11" hidden="1">#REF!</definedName>
    <definedName name="BEx5G86DZL1VYUX6KWODAP3WFAWP" localSheetId="10" hidden="1">#REF!</definedName>
    <definedName name="BEx5G86DZL1VYUX6KWODAP3WFAWP" localSheetId="9" hidden="1">#REF!</definedName>
    <definedName name="BEx5G86DZL1VYUX6KWODAP3WFAWP" localSheetId="8" hidden="1">#REF!</definedName>
    <definedName name="BEx5G86DZL1VYUX6KWODAP3WFAWP" localSheetId="7" hidden="1">#REF!</definedName>
    <definedName name="BEx5G86DZL1VYUX6KWODAP3WFAWP" localSheetId="6" hidden="1">#REF!</definedName>
    <definedName name="BEx5G86DZL1VYUX6KWODAP3WFAWP" localSheetId="5" hidden="1">#REF!</definedName>
    <definedName name="BEx5G86DZL1VYUX6KWODAP3WFAWP" localSheetId="3" hidden="1">#REF!</definedName>
    <definedName name="BEx5G86DZL1VYUX6KWODAP3WFAWP" hidden="1">#REF!</definedName>
    <definedName name="BEx5G8BV2GIOCM3C7IUFK8L04A6M" localSheetId="15" hidden="1">#REF!</definedName>
    <definedName name="BEx5G8BV2GIOCM3C7IUFK8L04A6M" localSheetId="14" hidden="1">#REF!</definedName>
    <definedName name="BEx5G8BV2GIOCM3C7IUFK8L04A6M" localSheetId="13" hidden="1">#REF!</definedName>
    <definedName name="BEx5G8BV2GIOCM3C7IUFK8L04A6M" localSheetId="12" hidden="1">#REF!</definedName>
    <definedName name="BEx5G8BV2GIOCM3C7IUFK8L04A6M" localSheetId="11" hidden="1">#REF!</definedName>
    <definedName name="BEx5G8BV2GIOCM3C7IUFK8L04A6M" localSheetId="10" hidden="1">#REF!</definedName>
    <definedName name="BEx5G8BV2GIOCM3C7IUFK8L04A6M" localSheetId="9" hidden="1">#REF!</definedName>
    <definedName name="BEx5G8BV2GIOCM3C7IUFK8L04A6M" localSheetId="8" hidden="1">#REF!</definedName>
    <definedName name="BEx5G8BV2GIOCM3C7IUFK8L04A6M" localSheetId="7" hidden="1">#REF!</definedName>
    <definedName name="BEx5G8BV2GIOCM3C7IUFK8L04A6M" localSheetId="6" hidden="1">#REF!</definedName>
    <definedName name="BEx5G8BV2GIOCM3C7IUFK8L04A6M" localSheetId="5" hidden="1">#REF!</definedName>
    <definedName name="BEx5G8BV2GIOCM3C7IUFK8L04A6M" localSheetId="3" hidden="1">#REF!</definedName>
    <definedName name="BEx5G8BV2GIOCM3C7IUFK8L04A6M" hidden="1">#REF!</definedName>
    <definedName name="BEx5GID9MVBUPFFT9M8K8B5MO9NV" localSheetId="15" hidden="1">#REF!</definedName>
    <definedName name="BEx5GID9MVBUPFFT9M8K8B5MO9NV" localSheetId="14" hidden="1">#REF!</definedName>
    <definedName name="BEx5GID9MVBUPFFT9M8K8B5MO9NV" localSheetId="13" hidden="1">#REF!</definedName>
    <definedName name="BEx5GID9MVBUPFFT9M8K8B5MO9NV" localSheetId="12" hidden="1">#REF!</definedName>
    <definedName name="BEx5GID9MVBUPFFT9M8K8B5MO9NV" localSheetId="11" hidden="1">#REF!</definedName>
    <definedName name="BEx5GID9MVBUPFFT9M8K8B5MO9NV" localSheetId="10" hidden="1">#REF!</definedName>
    <definedName name="BEx5GID9MVBUPFFT9M8K8B5MO9NV" localSheetId="9" hidden="1">#REF!</definedName>
    <definedName name="BEx5GID9MVBUPFFT9M8K8B5MO9NV" localSheetId="8" hidden="1">#REF!</definedName>
    <definedName name="BEx5GID9MVBUPFFT9M8K8B5MO9NV" localSheetId="7" hidden="1">#REF!</definedName>
    <definedName name="BEx5GID9MVBUPFFT9M8K8B5MO9NV" localSheetId="6" hidden="1">#REF!</definedName>
    <definedName name="BEx5GID9MVBUPFFT9M8K8B5MO9NV" localSheetId="5" hidden="1">#REF!</definedName>
    <definedName name="BEx5GID9MVBUPFFT9M8K8B5MO9NV" localSheetId="3" hidden="1">#REF!</definedName>
    <definedName name="BEx5GID9MVBUPFFT9M8K8B5MO9NV" hidden="1">#REF!</definedName>
    <definedName name="BEx5GN0EWA9SCQDPQ7NTUQH82QVK" localSheetId="15" hidden="1">#REF!</definedName>
    <definedName name="BEx5GN0EWA9SCQDPQ7NTUQH82QVK" localSheetId="14" hidden="1">#REF!</definedName>
    <definedName name="BEx5GN0EWA9SCQDPQ7NTUQH82QVK" localSheetId="13" hidden="1">#REF!</definedName>
    <definedName name="BEx5GN0EWA9SCQDPQ7NTUQH82QVK" localSheetId="12" hidden="1">#REF!</definedName>
    <definedName name="BEx5GN0EWA9SCQDPQ7NTUQH82QVK" localSheetId="11" hidden="1">#REF!</definedName>
    <definedName name="BEx5GN0EWA9SCQDPQ7NTUQH82QVK" localSheetId="10" hidden="1">#REF!</definedName>
    <definedName name="BEx5GN0EWA9SCQDPQ7NTUQH82QVK" localSheetId="9" hidden="1">#REF!</definedName>
    <definedName name="BEx5GN0EWA9SCQDPQ7NTUQH82QVK" localSheetId="8" hidden="1">#REF!</definedName>
    <definedName name="BEx5GN0EWA9SCQDPQ7NTUQH82QVK" localSheetId="7" hidden="1">#REF!</definedName>
    <definedName name="BEx5GN0EWA9SCQDPQ7NTUQH82QVK" localSheetId="6" hidden="1">#REF!</definedName>
    <definedName name="BEx5GN0EWA9SCQDPQ7NTUQH82QVK" localSheetId="5" hidden="1">#REF!</definedName>
    <definedName name="BEx5GN0EWA9SCQDPQ7NTUQH82QVK" localSheetId="3" hidden="1">#REF!</definedName>
    <definedName name="BEx5GN0EWA9SCQDPQ7NTUQH82QVK" hidden="1">#REF!</definedName>
    <definedName name="BEx5GNBCU4WZ74I0UXFL9ZG2XSGJ" localSheetId="15" hidden="1">#REF!</definedName>
    <definedName name="BEx5GNBCU4WZ74I0UXFL9ZG2XSGJ" localSheetId="14" hidden="1">#REF!</definedName>
    <definedName name="BEx5GNBCU4WZ74I0UXFL9ZG2XSGJ" localSheetId="13" hidden="1">#REF!</definedName>
    <definedName name="BEx5GNBCU4WZ74I0UXFL9ZG2XSGJ" localSheetId="12" hidden="1">#REF!</definedName>
    <definedName name="BEx5GNBCU4WZ74I0UXFL9ZG2XSGJ" localSheetId="11" hidden="1">#REF!</definedName>
    <definedName name="BEx5GNBCU4WZ74I0UXFL9ZG2XSGJ" localSheetId="10" hidden="1">#REF!</definedName>
    <definedName name="BEx5GNBCU4WZ74I0UXFL9ZG2XSGJ" localSheetId="9" hidden="1">#REF!</definedName>
    <definedName name="BEx5GNBCU4WZ74I0UXFL9ZG2XSGJ" localSheetId="8" hidden="1">#REF!</definedName>
    <definedName name="BEx5GNBCU4WZ74I0UXFL9ZG2XSGJ" localSheetId="7" hidden="1">#REF!</definedName>
    <definedName name="BEx5GNBCU4WZ74I0UXFL9ZG2XSGJ" localSheetId="6" hidden="1">#REF!</definedName>
    <definedName name="BEx5GNBCU4WZ74I0UXFL9ZG2XSGJ" localSheetId="5" hidden="1">#REF!</definedName>
    <definedName name="BEx5GNBCU4WZ74I0UXFL9ZG2XSGJ" localSheetId="3" hidden="1">#REF!</definedName>
    <definedName name="BEx5GNBCU4WZ74I0UXFL9ZG2XSGJ" hidden="1">#REF!</definedName>
    <definedName name="BEx5GUCTYC7QCWGWU5BTO7Y7HDZX" localSheetId="15" hidden="1">#REF!</definedName>
    <definedName name="BEx5GUCTYC7QCWGWU5BTO7Y7HDZX" localSheetId="14" hidden="1">#REF!</definedName>
    <definedName name="BEx5GUCTYC7QCWGWU5BTO7Y7HDZX" localSheetId="13" hidden="1">#REF!</definedName>
    <definedName name="BEx5GUCTYC7QCWGWU5BTO7Y7HDZX" localSheetId="12" hidden="1">#REF!</definedName>
    <definedName name="BEx5GUCTYC7QCWGWU5BTO7Y7HDZX" localSheetId="11" hidden="1">#REF!</definedName>
    <definedName name="BEx5GUCTYC7QCWGWU5BTO7Y7HDZX" localSheetId="10" hidden="1">#REF!</definedName>
    <definedName name="BEx5GUCTYC7QCWGWU5BTO7Y7HDZX" localSheetId="9" hidden="1">#REF!</definedName>
    <definedName name="BEx5GUCTYC7QCWGWU5BTO7Y7HDZX" localSheetId="8" hidden="1">#REF!</definedName>
    <definedName name="BEx5GUCTYC7QCWGWU5BTO7Y7HDZX" localSheetId="7" hidden="1">#REF!</definedName>
    <definedName name="BEx5GUCTYC7QCWGWU5BTO7Y7HDZX" localSheetId="6" hidden="1">#REF!</definedName>
    <definedName name="BEx5GUCTYC7QCWGWU5BTO7Y7HDZX" localSheetId="5" hidden="1">#REF!</definedName>
    <definedName name="BEx5GUCTYC7QCWGWU5BTO7Y7HDZX" localSheetId="3" hidden="1">#REF!</definedName>
    <definedName name="BEx5GUCTYC7QCWGWU5BTO7Y7HDZX" hidden="1">#REF!</definedName>
    <definedName name="BEx5GYUPJULJQ624TEESYFG1NFOH" localSheetId="15" hidden="1">#REF!</definedName>
    <definedName name="BEx5GYUPJULJQ624TEESYFG1NFOH" localSheetId="14" hidden="1">#REF!</definedName>
    <definedName name="BEx5GYUPJULJQ624TEESYFG1NFOH" localSheetId="13" hidden="1">#REF!</definedName>
    <definedName name="BEx5GYUPJULJQ624TEESYFG1NFOH" localSheetId="12" hidden="1">#REF!</definedName>
    <definedName name="BEx5GYUPJULJQ624TEESYFG1NFOH" localSheetId="11" hidden="1">#REF!</definedName>
    <definedName name="BEx5GYUPJULJQ624TEESYFG1NFOH" localSheetId="10" hidden="1">#REF!</definedName>
    <definedName name="BEx5GYUPJULJQ624TEESYFG1NFOH" localSheetId="9" hidden="1">#REF!</definedName>
    <definedName name="BEx5GYUPJULJQ624TEESYFG1NFOH" localSheetId="8" hidden="1">#REF!</definedName>
    <definedName name="BEx5GYUPJULJQ624TEESYFG1NFOH" localSheetId="7" hidden="1">#REF!</definedName>
    <definedName name="BEx5GYUPJULJQ624TEESYFG1NFOH" localSheetId="6" hidden="1">#REF!</definedName>
    <definedName name="BEx5GYUPJULJQ624TEESYFG1NFOH" localSheetId="5" hidden="1">#REF!</definedName>
    <definedName name="BEx5GYUPJULJQ624TEESYFG1NFOH" localSheetId="3" hidden="1">#REF!</definedName>
    <definedName name="BEx5GYUPJULJQ624TEESYFG1NFOH" hidden="1">#REF!</definedName>
    <definedName name="BEx5H0NEE0AIN5E2UHJ9J9ISU9N1" localSheetId="15" hidden="1">#REF!</definedName>
    <definedName name="BEx5H0NEE0AIN5E2UHJ9J9ISU9N1" localSheetId="14" hidden="1">#REF!</definedName>
    <definedName name="BEx5H0NEE0AIN5E2UHJ9J9ISU9N1" localSheetId="13" hidden="1">#REF!</definedName>
    <definedName name="BEx5H0NEE0AIN5E2UHJ9J9ISU9N1" localSheetId="12" hidden="1">#REF!</definedName>
    <definedName name="BEx5H0NEE0AIN5E2UHJ9J9ISU9N1" localSheetId="11" hidden="1">#REF!</definedName>
    <definedName name="BEx5H0NEE0AIN5E2UHJ9J9ISU9N1" localSheetId="10" hidden="1">#REF!</definedName>
    <definedName name="BEx5H0NEE0AIN5E2UHJ9J9ISU9N1" localSheetId="9" hidden="1">#REF!</definedName>
    <definedName name="BEx5H0NEE0AIN5E2UHJ9J9ISU9N1" localSheetId="8" hidden="1">#REF!</definedName>
    <definedName name="BEx5H0NEE0AIN5E2UHJ9J9ISU9N1" localSheetId="7" hidden="1">#REF!</definedName>
    <definedName name="BEx5H0NEE0AIN5E2UHJ9J9ISU9N1" localSheetId="6" hidden="1">#REF!</definedName>
    <definedName name="BEx5H0NEE0AIN5E2UHJ9J9ISU9N1" localSheetId="5" hidden="1">#REF!</definedName>
    <definedName name="BEx5H0NEE0AIN5E2UHJ9J9ISU9N1" localSheetId="3" hidden="1">#REF!</definedName>
    <definedName name="BEx5H0NEE0AIN5E2UHJ9J9ISU9N1" hidden="1">#REF!</definedName>
    <definedName name="BEx5H1UJSEUQM2K8QHQXO5THVHSO" localSheetId="15" hidden="1">#REF!</definedName>
    <definedName name="BEx5H1UJSEUQM2K8QHQXO5THVHSO" localSheetId="14" hidden="1">#REF!</definedName>
    <definedName name="BEx5H1UJSEUQM2K8QHQXO5THVHSO" localSheetId="13" hidden="1">#REF!</definedName>
    <definedName name="BEx5H1UJSEUQM2K8QHQXO5THVHSO" localSheetId="12" hidden="1">#REF!</definedName>
    <definedName name="BEx5H1UJSEUQM2K8QHQXO5THVHSO" localSheetId="11" hidden="1">#REF!</definedName>
    <definedName name="BEx5H1UJSEUQM2K8QHQXO5THVHSO" localSheetId="10" hidden="1">#REF!</definedName>
    <definedName name="BEx5H1UJSEUQM2K8QHQXO5THVHSO" localSheetId="9" hidden="1">#REF!</definedName>
    <definedName name="BEx5H1UJSEUQM2K8QHQXO5THVHSO" localSheetId="8" hidden="1">#REF!</definedName>
    <definedName name="BEx5H1UJSEUQM2K8QHQXO5THVHSO" localSheetId="7" hidden="1">#REF!</definedName>
    <definedName name="BEx5H1UJSEUQM2K8QHQXO5THVHSO" localSheetId="6" hidden="1">#REF!</definedName>
    <definedName name="BEx5H1UJSEUQM2K8QHQXO5THVHSO" localSheetId="5" hidden="1">#REF!</definedName>
    <definedName name="BEx5H1UJSEUQM2K8QHQXO5THVHSO" localSheetId="3" hidden="1">#REF!</definedName>
    <definedName name="BEx5H1UJSEUQM2K8QHQXO5THVHSO" hidden="1">#REF!</definedName>
    <definedName name="BEx5HAOT9XWUF7XIFRZZS8B9F5TZ" localSheetId="15" hidden="1">#REF!</definedName>
    <definedName name="BEx5HAOT9XWUF7XIFRZZS8B9F5TZ" localSheetId="14" hidden="1">#REF!</definedName>
    <definedName name="BEx5HAOT9XWUF7XIFRZZS8B9F5TZ" localSheetId="13" hidden="1">#REF!</definedName>
    <definedName name="BEx5HAOT9XWUF7XIFRZZS8B9F5TZ" localSheetId="12" hidden="1">#REF!</definedName>
    <definedName name="BEx5HAOT9XWUF7XIFRZZS8B9F5TZ" localSheetId="11" hidden="1">#REF!</definedName>
    <definedName name="BEx5HAOT9XWUF7XIFRZZS8B9F5TZ" localSheetId="10" hidden="1">#REF!</definedName>
    <definedName name="BEx5HAOT9XWUF7XIFRZZS8B9F5TZ" localSheetId="9" hidden="1">#REF!</definedName>
    <definedName name="BEx5HAOT9XWUF7XIFRZZS8B9F5TZ" localSheetId="8" hidden="1">#REF!</definedName>
    <definedName name="BEx5HAOT9XWUF7XIFRZZS8B9F5TZ" localSheetId="7" hidden="1">#REF!</definedName>
    <definedName name="BEx5HAOT9XWUF7XIFRZZS8B9F5TZ" localSheetId="6" hidden="1">#REF!</definedName>
    <definedName name="BEx5HAOT9XWUF7XIFRZZS8B9F5TZ" localSheetId="5" hidden="1">#REF!</definedName>
    <definedName name="BEx5HAOT9XWUF7XIFRZZS8B9F5TZ" localSheetId="3" hidden="1">#REF!</definedName>
    <definedName name="BEx5HAOT9XWUF7XIFRZZS8B9F5TZ" hidden="1">#REF!</definedName>
    <definedName name="BEx5HB534CO7TBSALKMD27WHMAQJ" localSheetId="15" hidden="1">#REF!</definedName>
    <definedName name="BEx5HB534CO7TBSALKMD27WHMAQJ" localSheetId="14" hidden="1">#REF!</definedName>
    <definedName name="BEx5HB534CO7TBSALKMD27WHMAQJ" localSheetId="13" hidden="1">#REF!</definedName>
    <definedName name="BEx5HB534CO7TBSALKMD27WHMAQJ" localSheetId="12" hidden="1">#REF!</definedName>
    <definedName name="BEx5HB534CO7TBSALKMD27WHMAQJ" localSheetId="11" hidden="1">#REF!</definedName>
    <definedName name="BEx5HB534CO7TBSALKMD27WHMAQJ" localSheetId="10" hidden="1">#REF!</definedName>
    <definedName name="BEx5HB534CO7TBSALKMD27WHMAQJ" localSheetId="9" hidden="1">#REF!</definedName>
    <definedName name="BEx5HB534CO7TBSALKMD27WHMAQJ" localSheetId="8" hidden="1">#REF!</definedName>
    <definedName name="BEx5HB534CO7TBSALKMD27WHMAQJ" localSheetId="7" hidden="1">#REF!</definedName>
    <definedName name="BEx5HB534CO7TBSALKMD27WHMAQJ" localSheetId="6" hidden="1">#REF!</definedName>
    <definedName name="BEx5HB534CO7TBSALKMD27WHMAQJ" localSheetId="5" hidden="1">#REF!</definedName>
    <definedName name="BEx5HB534CO7TBSALKMD27WHMAQJ" localSheetId="3" hidden="1">#REF!</definedName>
    <definedName name="BEx5HB534CO7TBSALKMD27WHMAQJ" hidden="1">#REF!</definedName>
    <definedName name="BEx5HE4XRF9BUY04MENWY9CHHN5H" localSheetId="15" hidden="1">#REF!</definedName>
    <definedName name="BEx5HE4XRF9BUY04MENWY9CHHN5H" localSheetId="14" hidden="1">#REF!</definedName>
    <definedName name="BEx5HE4XRF9BUY04MENWY9CHHN5H" localSheetId="13" hidden="1">#REF!</definedName>
    <definedName name="BEx5HE4XRF9BUY04MENWY9CHHN5H" localSheetId="12" hidden="1">#REF!</definedName>
    <definedName name="BEx5HE4XRF9BUY04MENWY9CHHN5H" localSheetId="11" hidden="1">#REF!</definedName>
    <definedName name="BEx5HE4XRF9BUY04MENWY9CHHN5H" localSheetId="10" hidden="1">#REF!</definedName>
    <definedName name="BEx5HE4XRF9BUY04MENWY9CHHN5H" localSheetId="9" hidden="1">#REF!</definedName>
    <definedName name="BEx5HE4XRF9BUY04MENWY9CHHN5H" localSheetId="8" hidden="1">#REF!</definedName>
    <definedName name="BEx5HE4XRF9BUY04MENWY9CHHN5H" localSheetId="7" hidden="1">#REF!</definedName>
    <definedName name="BEx5HE4XRF9BUY04MENWY9CHHN5H" localSheetId="6" hidden="1">#REF!</definedName>
    <definedName name="BEx5HE4XRF9BUY04MENWY9CHHN5H" localSheetId="5" hidden="1">#REF!</definedName>
    <definedName name="BEx5HE4XRF9BUY04MENWY9CHHN5H" localSheetId="3" hidden="1">#REF!</definedName>
    <definedName name="BEx5HE4XRF9BUY04MENWY9CHHN5H" hidden="1">#REF!</definedName>
    <definedName name="BEx5HFHMABAT0H9KKS754X4T304E" localSheetId="15" hidden="1">#REF!</definedName>
    <definedName name="BEx5HFHMABAT0H9KKS754X4T304E" localSheetId="14" hidden="1">#REF!</definedName>
    <definedName name="BEx5HFHMABAT0H9KKS754X4T304E" localSheetId="13" hidden="1">#REF!</definedName>
    <definedName name="BEx5HFHMABAT0H9KKS754X4T304E" localSheetId="12" hidden="1">#REF!</definedName>
    <definedName name="BEx5HFHMABAT0H9KKS754X4T304E" localSheetId="11" hidden="1">#REF!</definedName>
    <definedName name="BEx5HFHMABAT0H9KKS754X4T304E" localSheetId="10" hidden="1">#REF!</definedName>
    <definedName name="BEx5HFHMABAT0H9KKS754X4T304E" localSheetId="9" hidden="1">#REF!</definedName>
    <definedName name="BEx5HFHMABAT0H9KKS754X4T304E" localSheetId="8" hidden="1">#REF!</definedName>
    <definedName name="BEx5HFHMABAT0H9KKS754X4T304E" localSheetId="7" hidden="1">#REF!</definedName>
    <definedName name="BEx5HFHMABAT0H9KKS754X4T304E" localSheetId="6" hidden="1">#REF!</definedName>
    <definedName name="BEx5HFHMABAT0H9KKS754X4T304E" localSheetId="5" hidden="1">#REF!</definedName>
    <definedName name="BEx5HFHMABAT0H9KKS754X4T304E" localSheetId="3" hidden="1">#REF!</definedName>
    <definedName name="BEx5HFHMABAT0H9KKS754X4T304E" hidden="1">#REF!</definedName>
    <definedName name="BEx5HGDZ7MX1S3KNXLRL9WU565V4" localSheetId="15" hidden="1">#REF!</definedName>
    <definedName name="BEx5HGDZ7MX1S3KNXLRL9WU565V4" localSheetId="14" hidden="1">#REF!</definedName>
    <definedName name="BEx5HGDZ7MX1S3KNXLRL9WU565V4" localSheetId="13" hidden="1">#REF!</definedName>
    <definedName name="BEx5HGDZ7MX1S3KNXLRL9WU565V4" localSheetId="12" hidden="1">#REF!</definedName>
    <definedName name="BEx5HGDZ7MX1S3KNXLRL9WU565V4" localSheetId="11" hidden="1">#REF!</definedName>
    <definedName name="BEx5HGDZ7MX1S3KNXLRL9WU565V4" localSheetId="10" hidden="1">#REF!</definedName>
    <definedName name="BEx5HGDZ7MX1S3KNXLRL9WU565V4" localSheetId="9" hidden="1">#REF!</definedName>
    <definedName name="BEx5HGDZ7MX1S3KNXLRL9WU565V4" localSheetId="8" hidden="1">#REF!</definedName>
    <definedName name="BEx5HGDZ7MX1S3KNXLRL9WU565V4" localSheetId="7" hidden="1">#REF!</definedName>
    <definedName name="BEx5HGDZ7MX1S3KNXLRL9WU565V4" localSheetId="6" hidden="1">#REF!</definedName>
    <definedName name="BEx5HGDZ7MX1S3KNXLRL9WU565V4" localSheetId="5" hidden="1">#REF!</definedName>
    <definedName name="BEx5HGDZ7MX1S3KNXLRL9WU565V4" localSheetId="3" hidden="1">#REF!</definedName>
    <definedName name="BEx5HGDZ7MX1S3KNXLRL9WU565V4" hidden="1">#REF!</definedName>
    <definedName name="BEx5HJZ9FAVNZSSBTAYRPZDYM9NU" localSheetId="15" hidden="1">#REF!</definedName>
    <definedName name="BEx5HJZ9FAVNZSSBTAYRPZDYM9NU" localSheetId="14" hidden="1">#REF!</definedName>
    <definedName name="BEx5HJZ9FAVNZSSBTAYRPZDYM9NU" localSheetId="13" hidden="1">#REF!</definedName>
    <definedName name="BEx5HJZ9FAVNZSSBTAYRPZDYM9NU" localSheetId="12" hidden="1">#REF!</definedName>
    <definedName name="BEx5HJZ9FAVNZSSBTAYRPZDYM9NU" localSheetId="11" hidden="1">#REF!</definedName>
    <definedName name="BEx5HJZ9FAVNZSSBTAYRPZDYM9NU" localSheetId="10" hidden="1">#REF!</definedName>
    <definedName name="BEx5HJZ9FAVNZSSBTAYRPZDYM9NU" localSheetId="9" hidden="1">#REF!</definedName>
    <definedName name="BEx5HJZ9FAVNZSSBTAYRPZDYM9NU" localSheetId="8" hidden="1">#REF!</definedName>
    <definedName name="BEx5HJZ9FAVNZSSBTAYRPZDYM9NU" localSheetId="7" hidden="1">#REF!</definedName>
    <definedName name="BEx5HJZ9FAVNZSSBTAYRPZDYM9NU" localSheetId="6" hidden="1">#REF!</definedName>
    <definedName name="BEx5HJZ9FAVNZSSBTAYRPZDYM9NU" localSheetId="5" hidden="1">#REF!</definedName>
    <definedName name="BEx5HJZ9FAVNZSSBTAYRPZDYM9NU" localSheetId="3" hidden="1">#REF!</definedName>
    <definedName name="BEx5HJZ9FAVNZSSBTAYRPZDYM9NU" hidden="1">#REF!</definedName>
    <definedName name="BEx5HZ9JMKHNLFWLVUB1WP5B39BL" localSheetId="15" hidden="1">#REF!</definedName>
    <definedName name="BEx5HZ9JMKHNLFWLVUB1WP5B39BL" localSheetId="14" hidden="1">#REF!</definedName>
    <definedName name="BEx5HZ9JMKHNLFWLVUB1WP5B39BL" localSheetId="13" hidden="1">#REF!</definedName>
    <definedName name="BEx5HZ9JMKHNLFWLVUB1WP5B39BL" localSheetId="12" hidden="1">#REF!</definedName>
    <definedName name="BEx5HZ9JMKHNLFWLVUB1WP5B39BL" localSheetId="11" hidden="1">#REF!</definedName>
    <definedName name="BEx5HZ9JMKHNLFWLVUB1WP5B39BL" localSheetId="10" hidden="1">#REF!</definedName>
    <definedName name="BEx5HZ9JMKHNLFWLVUB1WP5B39BL" localSheetId="9" hidden="1">#REF!</definedName>
    <definedName name="BEx5HZ9JMKHNLFWLVUB1WP5B39BL" localSheetId="8" hidden="1">#REF!</definedName>
    <definedName name="BEx5HZ9JMKHNLFWLVUB1WP5B39BL" localSheetId="7" hidden="1">#REF!</definedName>
    <definedName name="BEx5HZ9JMKHNLFWLVUB1WP5B39BL" localSheetId="6" hidden="1">#REF!</definedName>
    <definedName name="BEx5HZ9JMKHNLFWLVUB1WP5B39BL" localSheetId="5" hidden="1">#REF!</definedName>
    <definedName name="BEx5HZ9JMKHNLFWLVUB1WP5B39BL" localSheetId="3" hidden="1">#REF!</definedName>
    <definedName name="BEx5HZ9JMKHNLFWLVUB1WP5B39BL" hidden="1">#REF!</definedName>
    <definedName name="BEx5I17QJ0PQ1OG1IMH69HMQWNEA" localSheetId="15" hidden="1">#REF!</definedName>
    <definedName name="BEx5I17QJ0PQ1OG1IMH69HMQWNEA" localSheetId="14" hidden="1">#REF!</definedName>
    <definedName name="BEx5I17QJ0PQ1OG1IMH69HMQWNEA" localSheetId="13" hidden="1">#REF!</definedName>
    <definedName name="BEx5I17QJ0PQ1OG1IMH69HMQWNEA" localSheetId="12" hidden="1">#REF!</definedName>
    <definedName name="BEx5I17QJ0PQ1OG1IMH69HMQWNEA" localSheetId="11" hidden="1">#REF!</definedName>
    <definedName name="BEx5I17QJ0PQ1OG1IMH69HMQWNEA" localSheetId="10" hidden="1">#REF!</definedName>
    <definedName name="BEx5I17QJ0PQ1OG1IMH69HMQWNEA" localSheetId="9" hidden="1">#REF!</definedName>
    <definedName name="BEx5I17QJ0PQ1OG1IMH69HMQWNEA" localSheetId="8" hidden="1">#REF!</definedName>
    <definedName name="BEx5I17QJ0PQ1OG1IMH69HMQWNEA" localSheetId="7" hidden="1">#REF!</definedName>
    <definedName name="BEx5I17QJ0PQ1OG1IMH69HMQWNEA" localSheetId="6" hidden="1">#REF!</definedName>
    <definedName name="BEx5I17QJ0PQ1OG1IMH69HMQWNEA" localSheetId="5" hidden="1">#REF!</definedName>
    <definedName name="BEx5I17QJ0PQ1OG1IMH69HMQWNEA" localSheetId="3" hidden="1">#REF!</definedName>
    <definedName name="BEx5I17QJ0PQ1OG1IMH69HMQWNEA" hidden="1">#REF!</definedName>
    <definedName name="BEx5I244LQHZTF3XI66J8705R9XX" localSheetId="15" hidden="1">#REF!</definedName>
    <definedName name="BEx5I244LQHZTF3XI66J8705R9XX" localSheetId="14" hidden="1">#REF!</definedName>
    <definedName name="BEx5I244LQHZTF3XI66J8705R9XX" localSheetId="13" hidden="1">#REF!</definedName>
    <definedName name="BEx5I244LQHZTF3XI66J8705R9XX" localSheetId="12" hidden="1">#REF!</definedName>
    <definedName name="BEx5I244LQHZTF3XI66J8705R9XX" localSheetId="11" hidden="1">#REF!</definedName>
    <definedName name="BEx5I244LQHZTF3XI66J8705R9XX" localSheetId="10" hidden="1">#REF!</definedName>
    <definedName name="BEx5I244LQHZTF3XI66J8705R9XX" localSheetId="9" hidden="1">#REF!</definedName>
    <definedName name="BEx5I244LQHZTF3XI66J8705R9XX" localSheetId="8" hidden="1">#REF!</definedName>
    <definedName name="BEx5I244LQHZTF3XI66J8705R9XX" localSheetId="7" hidden="1">#REF!</definedName>
    <definedName name="BEx5I244LQHZTF3XI66J8705R9XX" localSheetId="6" hidden="1">#REF!</definedName>
    <definedName name="BEx5I244LQHZTF3XI66J8705R9XX" localSheetId="5" hidden="1">#REF!</definedName>
    <definedName name="BEx5I244LQHZTF3XI66J8705R9XX" localSheetId="3" hidden="1">#REF!</definedName>
    <definedName name="BEx5I244LQHZTF3XI66J8705R9XX" hidden="1">#REF!</definedName>
    <definedName name="BEx5I8PBP4LIXDGID5BP0THLO0AQ" localSheetId="15" hidden="1">#REF!</definedName>
    <definedName name="BEx5I8PBP4LIXDGID5BP0THLO0AQ" localSheetId="14" hidden="1">#REF!</definedName>
    <definedName name="BEx5I8PBP4LIXDGID5BP0THLO0AQ" localSheetId="13" hidden="1">#REF!</definedName>
    <definedName name="BEx5I8PBP4LIXDGID5BP0THLO0AQ" localSheetId="12" hidden="1">#REF!</definedName>
    <definedName name="BEx5I8PBP4LIXDGID5BP0THLO0AQ" localSheetId="11" hidden="1">#REF!</definedName>
    <definedName name="BEx5I8PBP4LIXDGID5BP0THLO0AQ" localSheetId="10" hidden="1">#REF!</definedName>
    <definedName name="BEx5I8PBP4LIXDGID5BP0THLO0AQ" localSheetId="9" hidden="1">#REF!</definedName>
    <definedName name="BEx5I8PBP4LIXDGID5BP0THLO0AQ" localSheetId="8" hidden="1">#REF!</definedName>
    <definedName name="BEx5I8PBP4LIXDGID5BP0THLO0AQ" localSheetId="7" hidden="1">#REF!</definedName>
    <definedName name="BEx5I8PBP4LIXDGID5BP0THLO0AQ" localSheetId="6" hidden="1">#REF!</definedName>
    <definedName name="BEx5I8PBP4LIXDGID5BP0THLO0AQ" localSheetId="5" hidden="1">#REF!</definedName>
    <definedName name="BEx5I8PBP4LIXDGID5BP0THLO0AQ" localSheetId="3" hidden="1">#REF!</definedName>
    <definedName name="BEx5I8PBP4LIXDGID5BP0THLO0AQ" hidden="1">#REF!</definedName>
    <definedName name="BEx5I8USVUB3JP4S9OXGMZVMOQXR" localSheetId="15" hidden="1">#REF!</definedName>
    <definedName name="BEx5I8USVUB3JP4S9OXGMZVMOQXR" localSheetId="14" hidden="1">#REF!</definedName>
    <definedName name="BEx5I8USVUB3JP4S9OXGMZVMOQXR" localSheetId="13" hidden="1">#REF!</definedName>
    <definedName name="BEx5I8USVUB3JP4S9OXGMZVMOQXR" localSheetId="12" hidden="1">#REF!</definedName>
    <definedName name="BEx5I8USVUB3JP4S9OXGMZVMOQXR" localSheetId="11" hidden="1">#REF!</definedName>
    <definedName name="BEx5I8USVUB3JP4S9OXGMZVMOQXR" localSheetId="10" hidden="1">#REF!</definedName>
    <definedName name="BEx5I8USVUB3JP4S9OXGMZVMOQXR" localSheetId="9" hidden="1">#REF!</definedName>
    <definedName name="BEx5I8USVUB3JP4S9OXGMZVMOQXR" localSheetId="8" hidden="1">#REF!</definedName>
    <definedName name="BEx5I8USVUB3JP4S9OXGMZVMOQXR" localSheetId="7" hidden="1">#REF!</definedName>
    <definedName name="BEx5I8USVUB3JP4S9OXGMZVMOQXR" localSheetId="6" hidden="1">#REF!</definedName>
    <definedName name="BEx5I8USVUB3JP4S9OXGMZVMOQXR" localSheetId="5" hidden="1">#REF!</definedName>
    <definedName name="BEx5I8USVUB3JP4S9OXGMZVMOQXR" localSheetId="3" hidden="1">#REF!</definedName>
    <definedName name="BEx5I8USVUB3JP4S9OXGMZVMOQXR" hidden="1">#REF!</definedName>
    <definedName name="BEx5I9GDQSYIAL65UQNDMNFQCS9Y" localSheetId="15" hidden="1">#REF!</definedName>
    <definedName name="BEx5I9GDQSYIAL65UQNDMNFQCS9Y" localSheetId="14" hidden="1">#REF!</definedName>
    <definedName name="BEx5I9GDQSYIAL65UQNDMNFQCS9Y" localSheetId="13" hidden="1">#REF!</definedName>
    <definedName name="BEx5I9GDQSYIAL65UQNDMNFQCS9Y" localSheetId="12" hidden="1">#REF!</definedName>
    <definedName name="BEx5I9GDQSYIAL65UQNDMNFQCS9Y" localSheetId="11" hidden="1">#REF!</definedName>
    <definedName name="BEx5I9GDQSYIAL65UQNDMNFQCS9Y" localSheetId="10" hidden="1">#REF!</definedName>
    <definedName name="BEx5I9GDQSYIAL65UQNDMNFQCS9Y" localSheetId="9" hidden="1">#REF!</definedName>
    <definedName name="BEx5I9GDQSYIAL65UQNDMNFQCS9Y" localSheetId="8" hidden="1">#REF!</definedName>
    <definedName name="BEx5I9GDQSYIAL65UQNDMNFQCS9Y" localSheetId="7" hidden="1">#REF!</definedName>
    <definedName name="BEx5I9GDQSYIAL65UQNDMNFQCS9Y" localSheetId="6" hidden="1">#REF!</definedName>
    <definedName name="BEx5I9GDQSYIAL65UQNDMNFQCS9Y" localSheetId="5" hidden="1">#REF!</definedName>
    <definedName name="BEx5I9GDQSYIAL65UQNDMNFQCS9Y" localSheetId="3" hidden="1">#REF!</definedName>
    <definedName name="BEx5I9GDQSYIAL65UQNDMNFQCS9Y" hidden="1">#REF!</definedName>
    <definedName name="BEx5IBUPG9AWNW5PK7JGRGEJ4OLM" localSheetId="15" hidden="1">#REF!</definedName>
    <definedName name="BEx5IBUPG9AWNW5PK7JGRGEJ4OLM" localSheetId="14" hidden="1">#REF!</definedName>
    <definedName name="BEx5IBUPG9AWNW5PK7JGRGEJ4OLM" localSheetId="13" hidden="1">#REF!</definedName>
    <definedName name="BEx5IBUPG9AWNW5PK7JGRGEJ4OLM" localSheetId="12" hidden="1">#REF!</definedName>
    <definedName name="BEx5IBUPG9AWNW5PK7JGRGEJ4OLM" localSheetId="11" hidden="1">#REF!</definedName>
    <definedName name="BEx5IBUPG9AWNW5PK7JGRGEJ4OLM" localSheetId="10" hidden="1">#REF!</definedName>
    <definedName name="BEx5IBUPG9AWNW5PK7JGRGEJ4OLM" localSheetId="9" hidden="1">#REF!</definedName>
    <definedName name="BEx5IBUPG9AWNW5PK7JGRGEJ4OLM" localSheetId="8" hidden="1">#REF!</definedName>
    <definedName name="BEx5IBUPG9AWNW5PK7JGRGEJ4OLM" localSheetId="7" hidden="1">#REF!</definedName>
    <definedName name="BEx5IBUPG9AWNW5PK7JGRGEJ4OLM" localSheetId="6" hidden="1">#REF!</definedName>
    <definedName name="BEx5IBUPG9AWNW5PK7JGRGEJ4OLM" localSheetId="5" hidden="1">#REF!</definedName>
    <definedName name="BEx5IBUPG9AWNW5PK7JGRGEJ4OLM" localSheetId="3" hidden="1">#REF!</definedName>
    <definedName name="BEx5IBUPG9AWNW5PK7JGRGEJ4OLM" hidden="1">#REF!</definedName>
    <definedName name="BEx5IC06RVN8BSAEPREVKHKLCJ2L" localSheetId="15" hidden="1">#REF!</definedName>
    <definedName name="BEx5IC06RVN8BSAEPREVKHKLCJ2L" localSheetId="14" hidden="1">#REF!</definedName>
    <definedName name="BEx5IC06RVN8BSAEPREVKHKLCJ2L" localSheetId="13" hidden="1">#REF!</definedName>
    <definedName name="BEx5IC06RVN8BSAEPREVKHKLCJ2L" localSheetId="12" hidden="1">#REF!</definedName>
    <definedName name="BEx5IC06RVN8BSAEPREVKHKLCJ2L" localSheetId="11" hidden="1">#REF!</definedName>
    <definedName name="BEx5IC06RVN8BSAEPREVKHKLCJ2L" localSheetId="10" hidden="1">#REF!</definedName>
    <definedName name="BEx5IC06RVN8BSAEPREVKHKLCJ2L" localSheetId="9" hidden="1">#REF!</definedName>
    <definedName name="BEx5IC06RVN8BSAEPREVKHKLCJ2L" localSheetId="8" hidden="1">#REF!</definedName>
    <definedName name="BEx5IC06RVN8BSAEPREVKHKLCJ2L" localSheetId="7" hidden="1">#REF!</definedName>
    <definedName name="BEx5IC06RVN8BSAEPREVKHKLCJ2L" localSheetId="6" hidden="1">#REF!</definedName>
    <definedName name="BEx5IC06RVN8BSAEPREVKHKLCJ2L" localSheetId="5" hidden="1">#REF!</definedName>
    <definedName name="BEx5IC06RVN8BSAEPREVKHKLCJ2L" localSheetId="3" hidden="1">#REF!</definedName>
    <definedName name="BEx5IC06RVN8BSAEPREVKHKLCJ2L" hidden="1">#REF!</definedName>
    <definedName name="BEx5IGY4M04BPXSQF2J4GQYXF85O" localSheetId="15" hidden="1">#REF!</definedName>
    <definedName name="BEx5IGY4M04BPXSQF2J4GQYXF85O" localSheetId="14" hidden="1">#REF!</definedName>
    <definedName name="BEx5IGY4M04BPXSQF2J4GQYXF85O" localSheetId="13" hidden="1">#REF!</definedName>
    <definedName name="BEx5IGY4M04BPXSQF2J4GQYXF85O" localSheetId="12" hidden="1">#REF!</definedName>
    <definedName name="BEx5IGY4M04BPXSQF2J4GQYXF85O" localSheetId="11" hidden="1">#REF!</definedName>
    <definedName name="BEx5IGY4M04BPXSQF2J4GQYXF85O" localSheetId="10" hidden="1">#REF!</definedName>
    <definedName name="BEx5IGY4M04BPXSQF2J4GQYXF85O" localSheetId="9" hidden="1">#REF!</definedName>
    <definedName name="BEx5IGY4M04BPXSQF2J4GQYXF85O" localSheetId="8" hidden="1">#REF!</definedName>
    <definedName name="BEx5IGY4M04BPXSQF2J4GQYXF85O" localSheetId="7" hidden="1">#REF!</definedName>
    <definedName name="BEx5IGY4M04BPXSQF2J4GQYXF85O" localSheetId="6" hidden="1">#REF!</definedName>
    <definedName name="BEx5IGY4M04BPXSQF2J4GQYXF85O" localSheetId="5" hidden="1">#REF!</definedName>
    <definedName name="BEx5IGY4M04BPXSQF2J4GQYXF85O" localSheetId="3" hidden="1">#REF!</definedName>
    <definedName name="BEx5IGY4M04BPXSQF2J4GQYXF85O" hidden="1">#REF!</definedName>
    <definedName name="BEx5IWTZDCLZ5CCDG108STY04SAJ" localSheetId="15" hidden="1">#REF!</definedName>
    <definedName name="BEx5IWTZDCLZ5CCDG108STY04SAJ" localSheetId="14" hidden="1">#REF!</definedName>
    <definedName name="BEx5IWTZDCLZ5CCDG108STY04SAJ" localSheetId="13" hidden="1">#REF!</definedName>
    <definedName name="BEx5IWTZDCLZ5CCDG108STY04SAJ" localSheetId="12" hidden="1">#REF!</definedName>
    <definedName name="BEx5IWTZDCLZ5CCDG108STY04SAJ" localSheetId="11" hidden="1">#REF!</definedName>
    <definedName name="BEx5IWTZDCLZ5CCDG108STY04SAJ" localSheetId="10" hidden="1">#REF!</definedName>
    <definedName name="BEx5IWTZDCLZ5CCDG108STY04SAJ" localSheetId="9" hidden="1">#REF!</definedName>
    <definedName name="BEx5IWTZDCLZ5CCDG108STY04SAJ" localSheetId="8" hidden="1">#REF!</definedName>
    <definedName name="BEx5IWTZDCLZ5CCDG108STY04SAJ" localSheetId="7" hidden="1">#REF!</definedName>
    <definedName name="BEx5IWTZDCLZ5CCDG108STY04SAJ" localSheetId="6" hidden="1">#REF!</definedName>
    <definedName name="BEx5IWTZDCLZ5CCDG108STY04SAJ" localSheetId="5" hidden="1">#REF!</definedName>
    <definedName name="BEx5IWTZDCLZ5CCDG108STY04SAJ" localSheetId="3" hidden="1">#REF!</definedName>
    <definedName name="BEx5IWTZDCLZ5CCDG108STY04SAJ" hidden="1">#REF!</definedName>
    <definedName name="BEx5J0FFP1KS4NGY20AEJI8VREEA" localSheetId="15" hidden="1">#REF!</definedName>
    <definedName name="BEx5J0FFP1KS4NGY20AEJI8VREEA" localSheetId="14" hidden="1">#REF!</definedName>
    <definedName name="BEx5J0FFP1KS4NGY20AEJI8VREEA" localSheetId="13" hidden="1">#REF!</definedName>
    <definedName name="BEx5J0FFP1KS4NGY20AEJI8VREEA" localSheetId="12" hidden="1">#REF!</definedName>
    <definedName name="BEx5J0FFP1KS4NGY20AEJI8VREEA" localSheetId="11" hidden="1">#REF!</definedName>
    <definedName name="BEx5J0FFP1KS4NGY20AEJI8VREEA" localSheetId="10" hidden="1">#REF!</definedName>
    <definedName name="BEx5J0FFP1KS4NGY20AEJI8VREEA" localSheetId="9" hidden="1">#REF!</definedName>
    <definedName name="BEx5J0FFP1KS4NGY20AEJI8VREEA" localSheetId="8" hidden="1">#REF!</definedName>
    <definedName name="BEx5J0FFP1KS4NGY20AEJI8VREEA" localSheetId="7" hidden="1">#REF!</definedName>
    <definedName name="BEx5J0FFP1KS4NGY20AEJI8VREEA" localSheetId="6" hidden="1">#REF!</definedName>
    <definedName name="BEx5J0FFP1KS4NGY20AEJI8VREEA" localSheetId="5" hidden="1">#REF!</definedName>
    <definedName name="BEx5J0FFP1KS4NGY20AEJI8VREEA" localSheetId="3" hidden="1">#REF!</definedName>
    <definedName name="BEx5J0FFP1KS4NGY20AEJI8VREEA" hidden="1">#REF!</definedName>
    <definedName name="BEx5J1XE5FVWL6IJV6CWKPN24UBK" localSheetId="15" hidden="1">#REF!</definedName>
    <definedName name="BEx5J1XE5FVWL6IJV6CWKPN24UBK" localSheetId="14" hidden="1">#REF!</definedName>
    <definedName name="BEx5J1XE5FVWL6IJV6CWKPN24UBK" localSheetId="13" hidden="1">#REF!</definedName>
    <definedName name="BEx5J1XE5FVWL6IJV6CWKPN24UBK" localSheetId="12" hidden="1">#REF!</definedName>
    <definedName name="BEx5J1XE5FVWL6IJV6CWKPN24UBK" localSheetId="11" hidden="1">#REF!</definedName>
    <definedName name="BEx5J1XE5FVWL6IJV6CWKPN24UBK" localSheetId="10" hidden="1">#REF!</definedName>
    <definedName name="BEx5J1XE5FVWL6IJV6CWKPN24UBK" localSheetId="9" hidden="1">#REF!</definedName>
    <definedName name="BEx5J1XE5FVWL6IJV6CWKPN24UBK" localSheetId="8" hidden="1">#REF!</definedName>
    <definedName name="BEx5J1XE5FVWL6IJV6CWKPN24UBK" localSheetId="7" hidden="1">#REF!</definedName>
    <definedName name="BEx5J1XE5FVWL6IJV6CWKPN24UBK" localSheetId="6" hidden="1">#REF!</definedName>
    <definedName name="BEx5J1XE5FVWL6IJV6CWKPN24UBK" localSheetId="5" hidden="1">#REF!</definedName>
    <definedName name="BEx5J1XE5FVWL6IJV6CWKPN24UBK" localSheetId="3" hidden="1">#REF!</definedName>
    <definedName name="BEx5J1XE5FVWL6IJV6CWKPN24UBK" hidden="1">#REF!</definedName>
    <definedName name="BEx5JF3ZXLDIS8VNKDCY7ZI7H1CI" localSheetId="15" hidden="1">#REF!</definedName>
    <definedName name="BEx5JF3ZXLDIS8VNKDCY7ZI7H1CI" localSheetId="14" hidden="1">#REF!</definedName>
    <definedName name="BEx5JF3ZXLDIS8VNKDCY7ZI7H1CI" localSheetId="13" hidden="1">#REF!</definedName>
    <definedName name="BEx5JF3ZXLDIS8VNKDCY7ZI7H1CI" localSheetId="12" hidden="1">#REF!</definedName>
    <definedName name="BEx5JF3ZXLDIS8VNKDCY7ZI7H1CI" localSheetId="11" hidden="1">#REF!</definedName>
    <definedName name="BEx5JF3ZXLDIS8VNKDCY7ZI7H1CI" localSheetId="10" hidden="1">#REF!</definedName>
    <definedName name="BEx5JF3ZXLDIS8VNKDCY7ZI7H1CI" localSheetId="9" hidden="1">#REF!</definedName>
    <definedName name="BEx5JF3ZXLDIS8VNKDCY7ZI7H1CI" localSheetId="8" hidden="1">#REF!</definedName>
    <definedName name="BEx5JF3ZXLDIS8VNKDCY7ZI7H1CI" localSheetId="7" hidden="1">#REF!</definedName>
    <definedName name="BEx5JF3ZXLDIS8VNKDCY7ZI7H1CI" localSheetId="6" hidden="1">#REF!</definedName>
    <definedName name="BEx5JF3ZXLDIS8VNKDCY7ZI7H1CI" localSheetId="5" hidden="1">#REF!</definedName>
    <definedName name="BEx5JF3ZXLDIS8VNKDCY7ZI7H1CI" localSheetId="3" hidden="1">#REF!</definedName>
    <definedName name="BEx5JF3ZXLDIS8VNKDCY7ZI7H1CI" hidden="1">#REF!</definedName>
    <definedName name="BEx5JHCZJ8G6OOOW6EF3GABXKH6F" localSheetId="15" hidden="1">#REF!</definedName>
    <definedName name="BEx5JHCZJ8G6OOOW6EF3GABXKH6F" localSheetId="14" hidden="1">#REF!</definedName>
    <definedName name="BEx5JHCZJ8G6OOOW6EF3GABXKH6F" localSheetId="13" hidden="1">#REF!</definedName>
    <definedName name="BEx5JHCZJ8G6OOOW6EF3GABXKH6F" localSheetId="12" hidden="1">#REF!</definedName>
    <definedName name="BEx5JHCZJ8G6OOOW6EF3GABXKH6F" localSheetId="11" hidden="1">#REF!</definedName>
    <definedName name="BEx5JHCZJ8G6OOOW6EF3GABXKH6F" localSheetId="10" hidden="1">#REF!</definedName>
    <definedName name="BEx5JHCZJ8G6OOOW6EF3GABXKH6F" localSheetId="9" hidden="1">#REF!</definedName>
    <definedName name="BEx5JHCZJ8G6OOOW6EF3GABXKH6F" localSheetId="8" hidden="1">#REF!</definedName>
    <definedName name="BEx5JHCZJ8G6OOOW6EF3GABXKH6F" localSheetId="7" hidden="1">#REF!</definedName>
    <definedName name="BEx5JHCZJ8G6OOOW6EF3GABXKH6F" localSheetId="6" hidden="1">#REF!</definedName>
    <definedName name="BEx5JHCZJ8G6OOOW6EF3GABXKH6F" localSheetId="5" hidden="1">#REF!</definedName>
    <definedName name="BEx5JHCZJ8G6OOOW6EF3GABXKH6F" localSheetId="3" hidden="1">#REF!</definedName>
    <definedName name="BEx5JHCZJ8G6OOOW6EF3GABXKH6F" hidden="1">#REF!</definedName>
    <definedName name="BEx5JJB6W446THXQCRUKD3I7RKLP" localSheetId="15" hidden="1">#REF!</definedName>
    <definedName name="BEx5JJB6W446THXQCRUKD3I7RKLP" localSheetId="14" hidden="1">#REF!</definedName>
    <definedName name="BEx5JJB6W446THXQCRUKD3I7RKLP" localSheetId="13" hidden="1">#REF!</definedName>
    <definedName name="BEx5JJB6W446THXQCRUKD3I7RKLP" localSheetId="12" hidden="1">#REF!</definedName>
    <definedName name="BEx5JJB6W446THXQCRUKD3I7RKLP" localSheetId="11" hidden="1">#REF!</definedName>
    <definedName name="BEx5JJB6W446THXQCRUKD3I7RKLP" localSheetId="10" hidden="1">#REF!</definedName>
    <definedName name="BEx5JJB6W446THXQCRUKD3I7RKLP" localSheetId="9" hidden="1">#REF!</definedName>
    <definedName name="BEx5JJB6W446THXQCRUKD3I7RKLP" localSheetId="8" hidden="1">#REF!</definedName>
    <definedName name="BEx5JJB6W446THXQCRUKD3I7RKLP" localSheetId="7" hidden="1">#REF!</definedName>
    <definedName name="BEx5JJB6W446THXQCRUKD3I7RKLP" localSheetId="6" hidden="1">#REF!</definedName>
    <definedName name="BEx5JJB6W446THXQCRUKD3I7RKLP" localSheetId="5" hidden="1">#REF!</definedName>
    <definedName name="BEx5JJB6W446THXQCRUKD3I7RKLP" localSheetId="3" hidden="1">#REF!</definedName>
    <definedName name="BEx5JJB6W446THXQCRUKD3I7RKLP" hidden="1">#REF!</definedName>
    <definedName name="BEx5JNCT8Z7XSSPD5EMNAJELCU2V" localSheetId="15" hidden="1">#REF!</definedName>
    <definedName name="BEx5JNCT8Z7XSSPD5EMNAJELCU2V" localSheetId="14" hidden="1">#REF!</definedName>
    <definedName name="BEx5JNCT8Z7XSSPD5EMNAJELCU2V" localSheetId="13" hidden="1">#REF!</definedName>
    <definedName name="BEx5JNCT8Z7XSSPD5EMNAJELCU2V" localSheetId="12" hidden="1">#REF!</definedName>
    <definedName name="BEx5JNCT8Z7XSSPD5EMNAJELCU2V" localSheetId="11" hidden="1">#REF!</definedName>
    <definedName name="BEx5JNCT8Z7XSSPD5EMNAJELCU2V" localSheetId="10" hidden="1">#REF!</definedName>
    <definedName name="BEx5JNCT8Z7XSSPD5EMNAJELCU2V" localSheetId="9" hidden="1">#REF!</definedName>
    <definedName name="BEx5JNCT8Z7XSSPD5EMNAJELCU2V" localSheetId="8" hidden="1">#REF!</definedName>
    <definedName name="BEx5JNCT8Z7XSSPD5EMNAJELCU2V" localSheetId="7" hidden="1">#REF!</definedName>
    <definedName name="BEx5JNCT8Z7XSSPD5EMNAJELCU2V" localSheetId="6" hidden="1">#REF!</definedName>
    <definedName name="BEx5JNCT8Z7XSSPD5EMNAJELCU2V" localSheetId="5" hidden="1">#REF!</definedName>
    <definedName name="BEx5JNCT8Z7XSSPD5EMNAJELCU2V" localSheetId="3" hidden="1">#REF!</definedName>
    <definedName name="BEx5JNCT8Z7XSSPD5EMNAJELCU2V" hidden="1">#REF!</definedName>
    <definedName name="BEx5JQCNT9Y4RM306CHC8IPY3HBZ" localSheetId="15" hidden="1">#REF!</definedName>
    <definedName name="BEx5JQCNT9Y4RM306CHC8IPY3HBZ" localSheetId="14" hidden="1">#REF!</definedName>
    <definedName name="BEx5JQCNT9Y4RM306CHC8IPY3HBZ" localSheetId="13" hidden="1">#REF!</definedName>
    <definedName name="BEx5JQCNT9Y4RM306CHC8IPY3HBZ" localSheetId="12" hidden="1">#REF!</definedName>
    <definedName name="BEx5JQCNT9Y4RM306CHC8IPY3HBZ" localSheetId="11" hidden="1">#REF!</definedName>
    <definedName name="BEx5JQCNT9Y4RM306CHC8IPY3HBZ" localSheetId="10" hidden="1">#REF!</definedName>
    <definedName name="BEx5JQCNT9Y4RM306CHC8IPY3HBZ" localSheetId="9" hidden="1">#REF!</definedName>
    <definedName name="BEx5JQCNT9Y4RM306CHC8IPY3HBZ" localSheetId="8" hidden="1">#REF!</definedName>
    <definedName name="BEx5JQCNT9Y4RM306CHC8IPY3HBZ" localSheetId="7" hidden="1">#REF!</definedName>
    <definedName name="BEx5JQCNT9Y4RM306CHC8IPY3HBZ" localSheetId="6" hidden="1">#REF!</definedName>
    <definedName name="BEx5JQCNT9Y4RM306CHC8IPY3HBZ" localSheetId="5" hidden="1">#REF!</definedName>
    <definedName name="BEx5JQCNT9Y4RM306CHC8IPY3HBZ" localSheetId="3" hidden="1">#REF!</definedName>
    <definedName name="BEx5JQCNT9Y4RM306CHC8IPY3HBZ" hidden="1">#REF!</definedName>
    <definedName name="BEx5K08PYKE6JOKBYIB006TX619P" localSheetId="15" hidden="1">#REF!</definedName>
    <definedName name="BEx5K08PYKE6JOKBYIB006TX619P" localSheetId="14" hidden="1">#REF!</definedName>
    <definedName name="BEx5K08PYKE6JOKBYIB006TX619P" localSheetId="13" hidden="1">#REF!</definedName>
    <definedName name="BEx5K08PYKE6JOKBYIB006TX619P" localSheetId="12" hidden="1">#REF!</definedName>
    <definedName name="BEx5K08PYKE6JOKBYIB006TX619P" localSheetId="11" hidden="1">#REF!</definedName>
    <definedName name="BEx5K08PYKE6JOKBYIB006TX619P" localSheetId="10" hidden="1">#REF!</definedName>
    <definedName name="BEx5K08PYKE6JOKBYIB006TX619P" localSheetId="9" hidden="1">#REF!</definedName>
    <definedName name="BEx5K08PYKE6JOKBYIB006TX619P" localSheetId="8" hidden="1">#REF!</definedName>
    <definedName name="BEx5K08PYKE6JOKBYIB006TX619P" localSheetId="7" hidden="1">#REF!</definedName>
    <definedName name="BEx5K08PYKE6JOKBYIB006TX619P" localSheetId="6" hidden="1">#REF!</definedName>
    <definedName name="BEx5K08PYKE6JOKBYIB006TX619P" localSheetId="5" hidden="1">#REF!</definedName>
    <definedName name="BEx5K08PYKE6JOKBYIB006TX619P" localSheetId="3" hidden="1">#REF!</definedName>
    <definedName name="BEx5K08PYKE6JOKBYIB006TX619P" hidden="1">#REF!</definedName>
    <definedName name="BEx5K4W2S2K7M9V2M304KW93LK8Q" localSheetId="15" hidden="1">#REF!</definedName>
    <definedName name="BEx5K4W2S2K7M9V2M304KW93LK8Q" localSheetId="14" hidden="1">#REF!</definedName>
    <definedName name="BEx5K4W2S2K7M9V2M304KW93LK8Q" localSheetId="13" hidden="1">#REF!</definedName>
    <definedName name="BEx5K4W2S2K7M9V2M304KW93LK8Q" localSheetId="12" hidden="1">#REF!</definedName>
    <definedName name="BEx5K4W2S2K7M9V2M304KW93LK8Q" localSheetId="11" hidden="1">#REF!</definedName>
    <definedName name="BEx5K4W2S2K7M9V2M304KW93LK8Q" localSheetId="10" hidden="1">#REF!</definedName>
    <definedName name="BEx5K4W2S2K7M9V2M304KW93LK8Q" localSheetId="9" hidden="1">#REF!</definedName>
    <definedName name="BEx5K4W2S2K7M9V2M304KW93LK8Q" localSheetId="8" hidden="1">#REF!</definedName>
    <definedName name="BEx5K4W2S2K7M9V2M304KW93LK8Q" localSheetId="7" hidden="1">#REF!</definedName>
    <definedName name="BEx5K4W2S2K7M9V2M304KW93LK8Q" localSheetId="6" hidden="1">#REF!</definedName>
    <definedName name="BEx5K4W2S2K7M9V2M304KW93LK8Q" localSheetId="5" hidden="1">#REF!</definedName>
    <definedName name="BEx5K4W2S2K7M9V2M304KW93LK8Q" localSheetId="3" hidden="1">#REF!</definedName>
    <definedName name="BEx5K4W2S2K7M9V2M304KW93LK8Q" hidden="1">#REF!</definedName>
    <definedName name="BEx5K51DSERT1TR7B4A29R41W4NX" localSheetId="15" hidden="1">#REF!</definedName>
    <definedName name="BEx5K51DSERT1TR7B4A29R41W4NX" localSheetId="14" hidden="1">#REF!</definedName>
    <definedName name="BEx5K51DSERT1TR7B4A29R41W4NX" localSheetId="13" hidden="1">#REF!</definedName>
    <definedName name="BEx5K51DSERT1TR7B4A29R41W4NX" localSheetId="12" hidden="1">#REF!</definedName>
    <definedName name="BEx5K51DSERT1TR7B4A29R41W4NX" localSheetId="11" hidden="1">#REF!</definedName>
    <definedName name="BEx5K51DSERT1TR7B4A29R41W4NX" localSheetId="10" hidden="1">#REF!</definedName>
    <definedName name="BEx5K51DSERT1TR7B4A29R41W4NX" localSheetId="9" hidden="1">#REF!</definedName>
    <definedName name="BEx5K51DSERT1TR7B4A29R41W4NX" localSheetId="8" hidden="1">#REF!</definedName>
    <definedName name="BEx5K51DSERT1TR7B4A29R41W4NX" localSheetId="7" hidden="1">#REF!</definedName>
    <definedName name="BEx5K51DSERT1TR7B4A29R41W4NX" localSheetId="6" hidden="1">#REF!</definedName>
    <definedName name="BEx5K51DSERT1TR7B4A29R41W4NX" localSheetId="5" hidden="1">#REF!</definedName>
    <definedName name="BEx5K51DSERT1TR7B4A29R41W4NX" localSheetId="3" hidden="1">#REF!</definedName>
    <definedName name="BEx5K51DSERT1TR7B4A29R41W4NX" hidden="1">#REF!</definedName>
    <definedName name="BEx5KBBZ8KCEQK36ARG4ERYOFD4G" localSheetId="15" hidden="1">#REF!</definedName>
    <definedName name="BEx5KBBZ8KCEQK36ARG4ERYOFD4G" localSheetId="14" hidden="1">#REF!</definedName>
    <definedName name="BEx5KBBZ8KCEQK36ARG4ERYOFD4G" localSheetId="13" hidden="1">#REF!</definedName>
    <definedName name="BEx5KBBZ8KCEQK36ARG4ERYOFD4G" localSheetId="12" hidden="1">#REF!</definedName>
    <definedName name="BEx5KBBZ8KCEQK36ARG4ERYOFD4G" localSheetId="11" hidden="1">#REF!</definedName>
    <definedName name="BEx5KBBZ8KCEQK36ARG4ERYOFD4G" localSheetId="10" hidden="1">#REF!</definedName>
    <definedName name="BEx5KBBZ8KCEQK36ARG4ERYOFD4G" localSheetId="9" hidden="1">#REF!</definedName>
    <definedName name="BEx5KBBZ8KCEQK36ARG4ERYOFD4G" localSheetId="8" hidden="1">#REF!</definedName>
    <definedName name="BEx5KBBZ8KCEQK36ARG4ERYOFD4G" localSheetId="7" hidden="1">#REF!</definedName>
    <definedName name="BEx5KBBZ8KCEQK36ARG4ERYOFD4G" localSheetId="6" hidden="1">#REF!</definedName>
    <definedName name="BEx5KBBZ8KCEQK36ARG4ERYOFD4G" localSheetId="5" hidden="1">#REF!</definedName>
    <definedName name="BEx5KBBZ8KCEQK36ARG4ERYOFD4G" localSheetId="3" hidden="1">#REF!</definedName>
    <definedName name="BEx5KBBZ8KCEQK36ARG4ERYOFD4G" hidden="1">#REF!</definedName>
    <definedName name="BEx5KCOET0DYMY4VILOLGVBX7E3C" localSheetId="15" hidden="1">#REF!</definedName>
    <definedName name="BEx5KCOET0DYMY4VILOLGVBX7E3C" localSheetId="14" hidden="1">#REF!</definedName>
    <definedName name="BEx5KCOET0DYMY4VILOLGVBX7E3C" localSheetId="13" hidden="1">#REF!</definedName>
    <definedName name="BEx5KCOET0DYMY4VILOLGVBX7E3C" localSheetId="12" hidden="1">#REF!</definedName>
    <definedName name="BEx5KCOET0DYMY4VILOLGVBX7E3C" localSheetId="11" hidden="1">#REF!</definedName>
    <definedName name="BEx5KCOET0DYMY4VILOLGVBX7E3C" localSheetId="10" hidden="1">#REF!</definedName>
    <definedName name="BEx5KCOET0DYMY4VILOLGVBX7E3C" localSheetId="9" hidden="1">#REF!</definedName>
    <definedName name="BEx5KCOET0DYMY4VILOLGVBX7E3C" localSheetId="8" hidden="1">#REF!</definedName>
    <definedName name="BEx5KCOET0DYMY4VILOLGVBX7E3C" localSheetId="7" hidden="1">#REF!</definedName>
    <definedName name="BEx5KCOET0DYMY4VILOLGVBX7E3C" localSheetId="6" hidden="1">#REF!</definedName>
    <definedName name="BEx5KCOET0DYMY4VILOLGVBX7E3C" localSheetId="5" hidden="1">#REF!</definedName>
    <definedName name="BEx5KCOET0DYMY4VILOLGVBX7E3C" localSheetId="3" hidden="1">#REF!</definedName>
    <definedName name="BEx5KCOET0DYMY4VILOLGVBX7E3C" hidden="1">#REF!</definedName>
    <definedName name="BEx5KYER580I4T7WTLMUN7NLNP5K" localSheetId="15" hidden="1">#REF!</definedName>
    <definedName name="BEx5KYER580I4T7WTLMUN7NLNP5K" localSheetId="14" hidden="1">#REF!</definedName>
    <definedName name="BEx5KYER580I4T7WTLMUN7NLNP5K" localSheetId="13" hidden="1">#REF!</definedName>
    <definedName name="BEx5KYER580I4T7WTLMUN7NLNP5K" localSheetId="12" hidden="1">#REF!</definedName>
    <definedName name="BEx5KYER580I4T7WTLMUN7NLNP5K" localSheetId="11" hidden="1">#REF!</definedName>
    <definedName name="BEx5KYER580I4T7WTLMUN7NLNP5K" localSheetId="10" hidden="1">#REF!</definedName>
    <definedName name="BEx5KYER580I4T7WTLMUN7NLNP5K" localSheetId="9" hidden="1">#REF!</definedName>
    <definedName name="BEx5KYER580I4T7WTLMUN7NLNP5K" localSheetId="8" hidden="1">#REF!</definedName>
    <definedName name="BEx5KYER580I4T7WTLMUN7NLNP5K" localSheetId="7" hidden="1">#REF!</definedName>
    <definedName name="BEx5KYER580I4T7WTLMUN7NLNP5K" localSheetId="6" hidden="1">#REF!</definedName>
    <definedName name="BEx5KYER580I4T7WTLMUN7NLNP5K" localSheetId="5" hidden="1">#REF!</definedName>
    <definedName name="BEx5KYER580I4T7WTLMUN7NLNP5K" localSheetId="3" hidden="1">#REF!</definedName>
    <definedName name="BEx5KYER580I4T7WTLMUN7NLNP5K" hidden="1">#REF!</definedName>
    <definedName name="BEx5LHLB3M6K4ZKY2F42QBZT30ZH" localSheetId="15" hidden="1">#REF!</definedName>
    <definedName name="BEx5LHLB3M6K4ZKY2F42QBZT30ZH" localSheetId="14" hidden="1">#REF!</definedName>
    <definedName name="BEx5LHLB3M6K4ZKY2F42QBZT30ZH" localSheetId="13" hidden="1">#REF!</definedName>
    <definedName name="BEx5LHLB3M6K4ZKY2F42QBZT30ZH" localSheetId="12" hidden="1">#REF!</definedName>
    <definedName name="BEx5LHLB3M6K4ZKY2F42QBZT30ZH" localSheetId="11" hidden="1">#REF!</definedName>
    <definedName name="BEx5LHLB3M6K4ZKY2F42QBZT30ZH" localSheetId="10" hidden="1">#REF!</definedName>
    <definedName name="BEx5LHLB3M6K4ZKY2F42QBZT30ZH" localSheetId="9" hidden="1">#REF!</definedName>
    <definedName name="BEx5LHLB3M6K4ZKY2F42QBZT30ZH" localSheetId="8" hidden="1">#REF!</definedName>
    <definedName name="BEx5LHLB3M6K4ZKY2F42QBZT30ZH" localSheetId="7" hidden="1">#REF!</definedName>
    <definedName name="BEx5LHLB3M6K4ZKY2F42QBZT30ZH" localSheetId="6" hidden="1">#REF!</definedName>
    <definedName name="BEx5LHLB3M6K4ZKY2F42QBZT30ZH" localSheetId="5" hidden="1">#REF!</definedName>
    <definedName name="BEx5LHLB3M6K4ZKY2F42QBZT30ZH" localSheetId="3" hidden="1">#REF!</definedName>
    <definedName name="BEx5LHLB3M6K4ZKY2F42QBZT30ZH" hidden="1">#REF!</definedName>
    <definedName name="BEx5LKQJG40DO2JR1ZF6KD3PON9K" localSheetId="15" hidden="1">#REF!</definedName>
    <definedName name="BEx5LKQJG40DO2JR1ZF6KD3PON9K" localSheetId="14" hidden="1">#REF!</definedName>
    <definedName name="BEx5LKQJG40DO2JR1ZF6KD3PON9K" localSheetId="13" hidden="1">#REF!</definedName>
    <definedName name="BEx5LKQJG40DO2JR1ZF6KD3PON9K" localSheetId="12" hidden="1">#REF!</definedName>
    <definedName name="BEx5LKQJG40DO2JR1ZF6KD3PON9K" localSheetId="11" hidden="1">#REF!</definedName>
    <definedName name="BEx5LKQJG40DO2JR1ZF6KD3PON9K" localSheetId="10" hidden="1">#REF!</definedName>
    <definedName name="BEx5LKQJG40DO2JR1ZF6KD3PON9K" localSheetId="9" hidden="1">#REF!</definedName>
    <definedName name="BEx5LKQJG40DO2JR1ZF6KD3PON9K" localSheetId="8" hidden="1">#REF!</definedName>
    <definedName name="BEx5LKQJG40DO2JR1ZF6KD3PON9K" localSheetId="7" hidden="1">#REF!</definedName>
    <definedName name="BEx5LKQJG40DO2JR1ZF6KD3PON9K" localSheetId="6" hidden="1">#REF!</definedName>
    <definedName name="BEx5LKQJG40DO2JR1ZF6KD3PON9K" localSheetId="5" hidden="1">#REF!</definedName>
    <definedName name="BEx5LKQJG40DO2JR1ZF6KD3PON9K" localSheetId="3" hidden="1">#REF!</definedName>
    <definedName name="BEx5LKQJG40DO2JR1ZF6KD3PON9K" hidden="1">#REF!</definedName>
    <definedName name="BEx5LQA84QRPGAR4FLC7MCT3H9EN" localSheetId="15" hidden="1">#REF!</definedName>
    <definedName name="BEx5LQA84QRPGAR4FLC7MCT3H9EN" localSheetId="14" hidden="1">#REF!</definedName>
    <definedName name="BEx5LQA84QRPGAR4FLC7MCT3H9EN" localSheetId="13" hidden="1">#REF!</definedName>
    <definedName name="BEx5LQA84QRPGAR4FLC7MCT3H9EN" localSheetId="12" hidden="1">#REF!</definedName>
    <definedName name="BEx5LQA84QRPGAR4FLC7MCT3H9EN" localSheetId="11" hidden="1">#REF!</definedName>
    <definedName name="BEx5LQA84QRPGAR4FLC7MCT3H9EN" localSheetId="10" hidden="1">#REF!</definedName>
    <definedName name="BEx5LQA84QRPGAR4FLC7MCT3H9EN" localSheetId="9" hidden="1">#REF!</definedName>
    <definedName name="BEx5LQA84QRPGAR4FLC7MCT3H9EN" localSheetId="8" hidden="1">#REF!</definedName>
    <definedName name="BEx5LQA84QRPGAR4FLC7MCT3H9EN" localSheetId="7" hidden="1">#REF!</definedName>
    <definedName name="BEx5LQA84QRPGAR4FLC7MCT3H9EN" localSheetId="6" hidden="1">#REF!</definedName>
    <definedName name="BEx5LQA84QRPGAR4FLC7MCT3H9EN" localSheetId="5" hidden="1">#REF!</definedName>
    <definedName name="BEx5LQA84QRPGAR4FLC7MCT3H9EN" localSheetId="3" hidden="1">#REF!</definedName>
    <definedName name="BEx5LQA84QRPGAR4FLC7MCT3H9EN" hidden="1">#REF!</definedName>
    <definedName name="BEx5LRMNU3HXIE1BUMDHRU31F7JJ" localSheetId="15" hidden="1">#REF!</definedName>
    <definedName name="BEx5LRMNU3HXIE1BUMDHRU31F7JJ" localSheetId="14" hidden="1">#REF!</definedName>
    <definedName name="BEx5LRMNU3HXIE1BUMDHRU31F7JJ" localSheetId="13" hidden="1">#REF!</definedName>
    <definedName name="BEx5LRMNU3HXIE1BUMDHRU31F7JJ" localSheetId="12" hidden="1">#REF!</definedName>
    <definedName name="BEx5LRMNU3HXIE1BUMDHRU31F7JJ" localSheetId="11" hidden="1">#REF!</definedName>
    <definedName name="BEx5LRMNU3HXIE1BUMDHRU31F7JJ" localSheetId="10" hidden="1">#REF!</definedName>
    <definedName name="BEx5LRMNU3HXIE1BUMDHRU31F7JJ" localSheetId="9" hidden="1">#REF!</definedName>
    <definedName name="BEx5LRMNU3HXIE1BUMDHRU31F7JJ" localSheetId="8" hidden="1">#REF!</definedName>
    <definedName name="BEx5LRMNU3HXIE1BUMDHRU31F7JJ" localSheetId="7" hidden="1">#REF!</definedName>
    <definedName name="BEx5LRMNU3HXIE1BUMDHRU31F7JJ" localSheetId="6" hidden="1">#REF!</definedName>
    <definedName name="BEx5LRMNU3HXIE1BUMDHRU31F7JJ" localSheetId="5" hidden="1">#REF!</definedName>
    <definedName name="BEx5LRMNU3HXIE1BUMDHRU31F7JJ" localSheetId="3" hidden="1">#REF!</definedName>
    <definedName name="BEx5LRMNU3HXIE1BUMDHRU31F7JJ" hidden="1">#REF!</definedName>
    <definedName name="BEx5LSJ1LPUAX3ENSPECWPG4J7D1" localSheetId="15" hidden="1">#REF!</definedName>
    <definedName name="BEx5LSJ1LPUAX3ENSPECWPG4J7D1" localSheetId="14" hidden="1">#REF!</definedName>
    <definedName name="BEx5LSJ1LPUAX3ENSPECWPG4J7D1" localSheetId="13" hidden="1">#REF!</definedName>
    <definedName name="BEx5LSJ1LPUAX3ENSPECWPG4J7D1" localSheetId="12" hidden="1">#REF!</definedName>
    <definedName name="BEx5LSJ1LPUAX3ENSPECWPG4J7D1" localSheetId="11" hidden="1">#REF!</definedName>
    <definedName name="BEx5LSJ1LPUAX3ENSPECWPG4J7D1" localSheetId="10" hidden="1">#REF!</definedName>
    <definedName name="BEx5LSJ1LPUAX3ENSPECWPG4J7D1" localSheetId="9" hidden="1">#REF!</definedName>
    <definedName name="BEx5LSJ1LPUAX3ENSPECWPG4J7D1" localSheetId="8" hidden="1">#REF!</definedName>
    <definedName name="BEx5LSJ1LPUAX3ENSPECWPG4J7D1" localSheetId="7" hidden="1">#REF!</definedName>
    <definedName name="BEx5LSJ1LPUAX3ENSPECWPG4J7D1" localSheetId="6" hidden="1">#REF!</definedName>
    <definedName name="BEx5LSJ1LPUAX3ENSPECWPG4J7D1" localSheetId="5" hidden="1">#REF!</definedName>
    <definedName name="BEx5LSJ1LPUAX3ENSPECWPG4J7D1" localSheetId="3" hidden="1">#REF!</definedName>
    <definedName name="BEx5LSJ1LPUAX3ENSPECWPG4J7D1" hidden="1">#REF!</definedName>
    <definedName name="BEx5LTKQ8RQWJE4BC88OP928893U" localSheetId="15" hidden="1">#REF!</definedName>
    <definedName name="BEx5LTKQ8RQWJE4BC88OP928893U" localSheetId="14" hidden="1">#REF!</definedName>
    <definedName name="BEx5LTKQ8RQWJE4BC88OP928893U" localSheetId="13" hidden="1">#REF!</definedName>
    <definedName name="BEx5LTKQ8RQWJE4BC88OP928893U" localSheetId="12" hidden="1">#REF!</definedName>
    <definedName name="BEx5LTKQ8RQWJE4BC88OP928893U" localSheetId="11" hidden="1">#REF!</definedName>
    <definedName name="BEx5LTKQ8RQWJE4BC88OP928893U" localSheetId="10" hidden="1">#REF!</definedName>
    <definedName name="BEx5LTKQ8RQWJE4BC88OP928893U" localSheetId="9" hidden="1">#REF!</definedName>
    <definedName name="BEx5LTKQ8RQWJE4BC88OP928893U" localSheetId="8" hidden="1">#REF!</definedName>
    <definedName name="BEx5LTKQ8RQWJE4BC88OP928893U" localSheetId="7" hidden="1">#REF!</definedName>
    <definedName name="BEx5LTKQ8RQWJE4BC88OP928893U" localSheetId="6" hidden="1">#REF!</definedName>
    <definedName name="BEx5LTKQ8RQWJE4BC88OP928893U" localSheetId="5" hidden="1">#REF!</definedName>
    <definedName name="BEx5LTKQ8RQWJE4BC88OP928893U" localSheetId="3" hidden="1">#REF!</definedName>
    <definedName name="BEx5LTKQ8RQWJE4BC88OP928893U" hidden="1">#REF!</definedName>
    <definedName name="BEx5M4D4KHXU4JXKDEHZZNRG7NRA" localSheetId="15" hidden="1">#REF!</definedName>
    <definedName name="BEx5M4D4KHXU4JXKDEHZZNRG7NRA" localSheetId="14" hidden="1">#REF!</definedName>
    <definedName name="BEx5M4D4KHXU4JXKDEHZZNRG7NRA" localSheetId="13" hidden="1">#REF!</definedName>
    <definedName name="BEx5M4D4KHXU4JXKDEHZZNRG7NRA" localSheetId="12" hidden="1">#REF!</definedName>
    <definedName name="BEx5M4D4KHXU4JXKDEHZZNRG7NRA" localSheetId="11" hidden="1">#REF!</definedName>
    <definedName name="BEx5M4D4KHXU4JXKDEHZZNRG7NRA" localSheetId="10" hidden="1">#REF!</definedName>
    <definedName name="BEx5M4D4KHXU4JXKDEHZZNRG7NRA" localSheetId="9" hidden="1">#REF!</definedName>
    <definedName name="BEx5M4D4KHXU4JXKDEHZZNRG7NRA" localSheetId="8" hidden="1">#REF!</definedName>
    <definedName name="BEx5M4D4KHXU4JXKDEHZZNRG7NRA" localSheetId="7" hidden="1">#REF!</definedName>
    <definedName name="BEx5M4D4KHXU4JXKDEHZZNRG7NRA" localSheetId="6" hidden="1">#REF!</definedName>
    <definedName name="BEx5M4D4KHXU4JXKDEHZZNRG7NRA" localSheetId="5" hidden="1">#REF!</definedName>
    <definedName name="BEx5M4D4KHXU4JXKDEHZZNRG7NRA" localSheetId="3" hidden="1">#REF!</definedName>
    <definedName name="BEx5M4D4KHXU4JXKDEHZZNRG7NRA" hidden="1">#REF!</definedName>
    <definedName name="BEx5MB9BR71LZDG7XXQ2EO58JC5F" localSheetId="15" hidden="1">#REF!</definedName>
    <definedName name="BEx5MB9BR71LZDG7XXQ2EO58JC5F" localSheetId="14" hidden="1">#REF!</definedName>
    <definedName name="BEx5MB9BR71LZDG7XXQ2EO58JC5F" localSheetId="13" hidden="1">#REF!</definedName>
    <definedName name="BEx5MB9BR71LZDG7XXQ2EO58JC5F" localSheetId="12" hidden="1">#REF!</definedName>
    <definedName name="BEx5MB9BR71LZDG7XXQ2EO58JC5F" localSheetId="11" hidden="1">#REF!</definedName>
    <definedName name="BEx5MB9BR71LZDG7XXQ2EO58JC5F" localSheetId="10" hidden="1">#REF!</definedName>
    <definedName name="BEx5MB9BR71LZDG7XXQ2EO58JC5F" localSheetId="9" hidden="1">#REF!</definedName>
    <definedName name="BEx5MB9BR71LZDG7XXQ2EO58JC5F" localSheetId="8" hidden="1">#REF!</definedName>
    <definedName name="BEx5MB9BR71LZDG7XXQ2EO58JC5F" localSheetId="7" hidden="1">#REF!</definedName>
    <definedName name="BEx5MB9BR71LZDG7XXQ2EO58JC5F" localSheetId="6" hidden="1">#REF!</definedName>
    <definedName name="BEx5MB9BR71LZDG7XXQ2EO58JC5F" localSheetId="5" hidden="1">#REF!</definedName>
    <definedName name="BEx5MB9BR71LZDG7XXQ2EO58JC5F" localSheetId="3" hidden="1">#REF!</definedName>
    <definedName name="BEx5MB9BR71LZDG7XXQ2EO58JC5F" hidden="1">#REF!</definedName>
    <definedName name="BEx5MHEF05EVRV5DPTG4KMPWZSUS" localSheetId="15" hidden="1">#REF!</definedName>
    <definedName name="BEx5MHEF05EVRV5DPTG4KMPWZSUS" localSheetId="14" hidden="1">#REF!</definedName>
    <definedName name="BEx5MHEF05EVRV5DPTG4KMPWZSUS" localSheetId="13" hidden="1">#REF!</definedName>
    <definedName name="BEx5MHEF05EVRV5DPTG4KMPWZSUS" localSheetId="12" hidden="1">#REF!</definedName>
    <definedName name="BEx5MHEF05EVRV5DPTG4KMPWZSUS" localSheetId="11" hidden="1">#REF!</definedName>
    <definedName name="BEx5MHEF05EVRV5DPTG4KMPWZSUS" localSheetId="10" hidden="1">#REF!</definedName>
    <definedName name="BEx5MHEF05EVRV5DPTG4KMPWZSUS" localSheetId="9" hidden="1">#REF!</definedName>
    <definedName name="BEx5MHEF05EVRV5DPTG4KMPWZSUS" localSheetId="8" hidden="1">#REF!</definedName>
    <definedName name="BEx5MHEF05EVRV5DPTG4KMPWZSUS" localSheetId="7" hidden="1">#REF!</definedName>
    <definedName name="BEx5MHEF05EVRV5DPTG4KMPWZSUS" localSheetId="6" hidden="1">#REF!</definedName>
    <definedName name="BEx5MHEF05EVRV5DPTG4KMPWZSUS" localSheetId="5" hidden="1">#REF!</definedName>
    <definedName name="BEx5MHEF05EVRV5DPTG4KMPWZSUS" localSheetId="3" hidden="1">#REF!</definedName>
    <definedName name="BEx5MHEF05EVRV5DPTG4KMPWZSUS" hidden="1">#REF!</definedName>
    <definedName name="BEx5MLQZM68YQSKARVWTTPINFQ2C" localSheetId="15" hidden="1">#REF!</definedName>
    <definedName name="BEx5MLQZM68YQSKARVWTTPINFQ2C" localSheetId="14" hidden="1">#REF!</definedName>
    <definedName name="BEx5MLQZM68YQSKARVWTTPINFQ2C" localSheetId="13" hidden="1">#REF!</definedName>
    <definedName name="BEx5MLQZM68YQSKARVWTTPINFQ2C" localSheetId="12" hidden="1">#REF!</definedName>
    <definedName name="BEx5MLQZM68YQSKARVWTTPINFQ2C" localSheetId="11" hidden="1">#REF!</definedName>
    <definedName name="BEx5MLQZM68YQSKARVWTTPINFQ2C" localSheetId="10" hidden="1">#REF!</definedName>
    <definedName name="BEx5MLQZM68YQSKARVWTTPINFQ2C" localSheetId="9" hidden="1">#REF!</definedName>
    <definedName name="BEx5MLQZM68YQSKARVWTTPINFQ2C" localSheetId="8" hidden="1">#REF!</definedName>
    <definedName name="BEx5MLQZM68YQSKARVWTTPINFQ2C" localSheetId="7" hidden="1">#REF!</definedName>
    <definedName name="BEx5MLQZM68YQSKARVWTTPINFQ2C" localSheetId="6" hidden="1">#REF!</definedName>
    <definedName name="BEx5MLQZM68YQSKARVWTTPINFQ2C" localSheetId="5" hidden="1">#REF!</definedName>
    <definedName name="BEx5MLQZM68YQSKARVWTTPINFQ2C" localSheetId="3" hidden="1">#REF!</definedName>
    <definedName name="BEx5MLQZM68YQSKARVWTTPINFQ2C" hidden="1">#REF!</definedName>
    <definedName name="BEx5MMCJMU7FOOWUCW9EA13B7V5F" localSheetId="15" hidden="1">#REF!</definedName>
    <definedName name="BEx5MMCJMU7FOOWUCW9EA13B7V5F" localSheetId="14" hidden="1">#REF!</definedName>
    <definedName name="BEx5MMCJMU7FOOWUCW9EA13B7V5F" localSheetId="13" hidden="1">#REF!</definedName>
    <definedName name="BEx5MMCJMU7FOOWUCW9EA13B7V5F" localSheetId="12" hidden="1">#REF!</definedName>
    <definedName name="BEx5MMCJMU7FOOWUCW9EA13B7V5F" localSheetId="11" hidden="1">#REF!</definedName>
    <definedName name="BEx5MMCJMU7FOOWUCW9EA13B7V5F" localSheetId="10" hidden="1">#REF!</definedName>
    <definedName name="BEx5MMCJMU7FOOWUCW9EA13B7V5F" localSheetId="9" hidden="1">#REF!</definedName>
    <definedName name="BEx5MMCJMU7FOOWUCW9EA13B7V5F" localSheetId="8" hidden="1">#REF!</definedName>
    <definedName name="BEx5MMCJMU7FOOWUCW9EA13B7V5F" localSheetId="7" hidden="1">#REF!</definedName>
    <definedName name="BEx5MMCJMU7FOOWUCW9EA13B7V5F" localSheetId="6" hidden="1">#REF!</definedName>
    <definedName name="BEx5MMCJMU7FOOWUCW9EA13B7V5F" localSheetId="5" hidden="1">#REF!</definedName>
    <definedName name="BEx5MMCJMU7FOOWUCW9EA13B7V5F" localSheetId="3" hidden="1">#REF!</definedName>
    <definedName name="BEx5MMCJMU7FOOWUCW9EA13B7V5F" hidden="1">#REF!</definedName>
    <definedName name="BEx5MVXTKNBXHNWTL43C670E4KXC" localSheetId="15" hidden="1">#REF!</definedName>
    <definedName name="BEx5MVXTKNBXHNWTL43C670E4KXC" localSheetId="14" hidden="1">#REF!</definedName>
    <definedName name="BEx5MVXTKNBXHNWTL43C670E4KXC" localSheetId="13" hidden="1">#REF!</definedName>
    <definedName name="BEx5MVXTKNBXHNWTL43C670E4KXC" localSheetId="12" hidden="1">#REF!</definedName>
    <definedName name="BEx5MVXTKNBXHNWTL43C670E4KXC" localSheetId="11" hidden="1">#REF!</definedName>
    <definedName name="BEx5MVXTKNBXHNWTL43C670E4KXC" localSheetId="10" hidden="1">#REF!</definedName>
    <definedName name="BEx5MVXTKNBXHNWTL43C670E4KXC" localSheetId="9" hidden="1">#REF!</definedName>
    <definedName name="BEx5MVXTKNBXHNWTL43C670E4KXC" localSheetId="8" hidden="1">#REF!</definedName>
    <definedName name="BEx5MVXTKNBXHNWTL43C670E4KXC" localSheetId="7" hidden="1">#REF!</definedName>
    <definedName name="BEx5MVXTKNBXHNWTL43C670E4KXC" localSheetId="6" hidden="1">#REF!</definedName>
    <definedName name="BEx5MVXTKNBXHNWTL43C670E4KXC" localSheetId="5" hidden="1">#REF!</definedName>
    <definedName name="BEx5MVXTKNBXHNWTL43C670E4KXC" localSheetId="3" hidden="1">#REF!</definedName>
    <definedName name="BEx5MVXTKNBXHNWTL43C670E4KXC" hidden="1">#REF!</definedName>
    <definedName name="BEx5MWZGZ3VRB5418C2RNF9H17BQ" localSheetId="15" hidden="1">#REF!</definedName>
    <definedName name="BEx5MWZGZ3VRB5418C2RNF9H17BQ" localSheetId="14" hidden="1">#REF!</definedName>
    <definedName name="BEx5MWZGZ3VRB5418C2RNF9H17BQ" localSheetId="13" hidden="1">#REF!</definedName>
    <definedName name="BEx5MWZGZ3VRB5418C2RNF9H17BQ" localSheetId="12" hidden="1">#REF!</definedName>
    <definedName name="BEx5MWZGZ3VRB5418C2RNF9H17BQ" localSheetId="11" hidden="1">#REF!</definedName>
    <definedName name="BEx5MWZGZ3VRB5418C2RNF9H17BQ" localSheetId="10" hidden="1">#REF!</definedName>
    <definedName name="BEx5MWZGZ3VRB5418C2RNF9H17BQ" localSheetId="9" hidden="1">#REF!</definedName>
    <definedName name="BEx5MWZGZ3VRB5418C2RNF9H17BQ" localSheetId="8" hidden="1">#REF!</definedName>
    <definedName name="BEx5MWZGZ3VRB5418C2RNF9H17BQ" localSheetId="7" hidden="1">#REF!</definedName>
    <definedName name="BEx5MWZGZ3VRB5418C2RNF9H17BQ" localSheetId="6" hidden="1">#REF!</definedName>
    <definedName name="BEx5MWZGZ3VRB5418C2RNF9H17BQ" localSheetId="5" hidden="1">#REF!</definedName>
    <definedName name="BEx5MWZGZ3VRB5418C2RNF9H17BQ" localSheetId="3" hidden="1">#REF!</definedName>
    <definedName name="BEx5MWZGZ3VRB5418C2RNF9H17BQ" hidden="1">#REF!</definedName>
    <definedName name="BEx5MX4YD2QV39W04QH9C6AOA0FB" localSheetId="15" hidden="1">#REF!</definedName>
    <definedName name="BEx5MX4YD2QV39W04QH9C6AOA0FB" localSheetId="14" hidden="1">#REF!</definedName>
    <definedName name="BEx5MX4YD2QV39W04QH9C6AOA0FB" localSheetId="13" hidden="1">#REF!</definedName>
    <definedName name="BEx5MX4YD2QV39W04QH9C6AOA0FB" localSheetId="12" hidden="1">#REF!</definedName>
    <definedName name="BEx5MX4YD2QV39W04QH9C6AOA0FB" localSheetId="11" hidden="1">#REF!</definedName>
    <definedName name="BEx5MX4YD2QV39W04QH9C6AOA0FB" localSheetId="10" hidden="1">#REF!</definedName>
    <definedName name="BEx5MX4YD2QV39W04QH9C6AOA0FB" localSheetId="9" hidden="1">#REF!</definedName>
    <definedName name="BEx5MX4YD2QV39W04QH9C6AOA0FB" localSheetId="8" hidden="1">#REF!</definedName>
    <definedName name="BEx5MX4YD2QV39W04QH9C6AOA0FB" localSheetId="7" hidden="1">#REF!</definedName>
    <definedName name="BEx5MX4YD2QV39W04QH9C6AOA0FB" localSheetId="6" hidden="1">#REF!</definedName>
    <definedName name="BEx5MX4YD2QV39W04QH9C6AOA0FB" localSheetId="5" hidden="1">#REF!</definedName>
    <definedName name="BEx5MX4YD2QV39W04QH9C6AOA0FB" localSheetId="3" hidden="1">#REF!</definedName>
    <definedName name="BEx5MX4YD2QV39W04QH9C6AOA0FB" hidden="1">#REF!</definedName>
    <definedName name="BEx5N3A8LULD7YBJH5J83X27PZSW" localSheetId="15" hidden="1">#REF!</definedName>
    <definedName name="BEx5N3A8LULD7YBJH5J83X27PZSW" localSheetId="14" hidden="1">#REF!</definedName>
    <definedName name="BEx5N3A8LULD7YBJH5J83X27PZSW" localSheetId="13" hidden="1">#REF!</definedName>
    <definedName name="BEx5N3A8LULD7YBJH5J83X27PZSW" localSheetId="12" hidden="1">#REF!</definedName>
    <definedName name="BEx5N3A8LULD7YBJH5J83X27PZSW" localSheetId="11" hidden="1">#REF!</definedName>
    <definedName name="BEx5N3A8LULD7YBJH5J83X27PZSW" localSheetId="10" hidden="1">#REF!</definedName>
    <definedName name="BEx5N3A8LULD7YBJH5J83X27PZSW" localSheetId="9" hidden="1">#REF!</definedName>
    <definedName name="BEx5N3A8LULD7YBJH5J83X27PZSW" localSheetId="8" hidden="1">#REF!</definedName>
    <definedName name="BEx5N3A8LULD7YBJH5J83X27PZSW" localSheetId="7" hidden="1">#REF!</definedName>
    <definedName name="BEx5N3A8LULD7YBJH5J83X27PZSW" localSheetId="6" hidden="1">#REF!</definedName>
    <definedName name="BEx5N3A8LULD7YBJH5J83X27PZSW" localSheetId="5" hidden="1">#REF!</definedName>
    <definedName name="BEx5N3A8LULD7YBJH5J83X27PZSW" localSheetId="3" hidden="1">#REF!</definedName>
    <definedName name="BEx5N3A8LULD7YBJH5J83X27PZSW" hidden="1">#REF!</definedName>
    <definedName name="BEx5N4XI4PWB1W9PMZ4O5R0HWTYD" localSheetId="15" hidden="1">#REF!</definedName>
    <definedName name="BEx5N4XI4PWB1W9PMZ4O5R0HWTYD" localSheetId="14" hidden="1">#REF!</definedName>
    <definedName name="BEx5N4XI4PWB1W9PMZ4O5R0HWTYD" localSheetId="13" hidden="1">#REF!</definedName>
    <definedName name="BEx5N4XI4PWB1W9PMZ4O5R0HWTYD" localSheetId="12" hidden="1">#REF!</definedName>
    <definedName name="BEx5N4XI4PWB1W9PMZ4O5R0HWTYD" localSheetId="11" hidden="1">#REF!</definedName>
    <definedName name="BEx5N4XI4PWB1W9PMZ4O5R0HWTYD" localSheetId="10" hidden="1">#REF!</definedName>
    <definedName name="BEx5N4XI4PWB1W9PMZ4O5R0HWTYD" localSheetId="9" hidden="1">#REF!</definedName>
    <definedName name="BEx5N4XI4PWB1W9PMZ4O5R0HWTYD" localSheetId="8" hidden="1">#REF!</definedName>
    <definedName name="BEx5N4XI4PWB1W9PMZ4O5R0HWTYD" localSheetId="7" hidden="1">#REF!</definedName>
    <definedName name="BEx5N4XI4PWB1W9PMZ4O5R0HWTYD" localSheetId="6" hidden="1">#REF!</definedName>
    <definedName name="BEx5N4XI4PWB1W9PMZ4O5R0HWTYD" localSheetId="5" hidden="1">#REF!</definedName>
    <definedName name="BEx5N4XI4PWB1W9PMZ4O5R0HWTYD" localSheetId="3" hidden="1">#REF!</definedName>
    <definedName name="BEx5N4XI4PWB1W9PMZ4O5R0HWTYD" hidden="1">#REF!</definedName>
    <definedName name="BEx5N8DH1SY888WI2GZ2D6E9XCXB" localSheetId="15" hidden="1">#REF!</definedName>
    <definedName name="BEx5N8DH1SY888WI2GZ2D6E9XCXB" localSheetId="14" hidden="1">#REF!</definedName>
    <definedName name="BEx5N8DH1SY888WI2GZ2D6E9XCXB" localSheetId="13" hidden="1">#REF!</definedName>
    <definedName name="BEx5N8DH1SY888WI2GZ2D6E9XCXB" localSheetId="12" hidden="1">#REF!</definedName>
    <definedName name="BEx5N8DH1SY888WI2GZ2D6E9XCXB" localSheetId="11" hidden="1">#REF!</definedName>
    <definedName name="BEx5N8DH1SY888WI2GZ2D6E9XCXB" localSheetId="10" hidden="1">#REF!</definedName>
    <definedName name="BEx5N8DH1SY888WI2GZ2D6E9XCXB" localSheetId="9" hidden="1">#REF!</definedName>
    <definedName name="BEx5N8DH1SY888WI2GZ2D6E9XCXB" localSheetId="8" hidden="1">#REF!</definedName>
    <definedName name="BEx5N8DH1SY888WI2GZ2D6E9XCXB" localSheetId="7" hidden="1">#REF!</definedName>
    <definedName name="BEx5N8DH1SY888WI2GZ2D6E9XCXB" localSheetId="6" hidden="1">#REF!</definedName>
    <definedName name="BEx5N8DH1SY888WI2GZ2D6E9XCXB" localSheetId="5" hidden="1">#REF!</definedName>
    <definedName name="BEx5N8DH1SY888WI2GZ2D6E9XCXB" localSheetId="3" hidden="1">#REF!</definedName>
    <definedName name="BEx5N8DH1SY888WI2GZ2D6E9XCXB" hidden="1">#REF!</definedName>
    <definedName name="BEx5NA68N6FJFX9UJXK4M14U487F" localSheetId="15" hidden="1">#REF!</definedName>
    <definedName name="BEx5NA68N6FJFX9UJXK4M14U487F" localSheetId="14" hidden="1">#REF!</definedName>
    <definedName name="BEx5NA68N6FJFX9UJXK4M14U487F" localSheetId="13" hidden="1">#REF!</definedName>
    <definedName name="BEx5NA68N6FJFX9UJXK4M14U487F" localSheetId="12" hidden="1">#REF!</definedName>
    <definedName name="BEx5NA68N6FJFX9UJXK4M14U487F" localSheetId="11" hidden="1">#REF!</definedName>
    <definedName name="BEx5NA68N6FJFX9UJXK4M14U487F" localSheetId="10" hidden="1">#REF!</definedName>
    <definedName name="BEx5NA68N6FJFX9UJXK4M14U487F" localSheetId="9" hidden="1">#REF!</definedName>
    <definedName name="BEx5NA68N6FJFX9UJXK4M14U487F" localSheetId="8" hidden="1">#REF!</definedName>
    <definedName name="BEx5NA68N6FJFX9UJXK4M14U487F" localSheetId="7" hidden="1">#REF!</definedName>
    <definedName name="BEx5NA68N6FJFX9UJXK4M14U487F" localSheetId="6" hidden="1">#REF!</definedName>
    <definedName name="BEx5NA68N6FJFX9UJXK4M14U487F" localSheetId="5" hidden="1">#REF!</definedName>
    <definedName name="BEx5NA68N6FJFX9UJXK4M14U487F" localSheetId="3" hidden="1">#REF!</definedName>
    <definedName name="BEx5NA68N6FJFX9UJXK4M14U487F" hidden="1">#REF!</definedName>
    <definedName name="BEx5NIKBG2GDJOYGE3WCXKU7YY51" localSheetId="15" hidden="1">#REF!</definedName>
    <definedName name="BEx5NIKBG2GDJOYGE3WCXKU7YY51" localSheetId="14" hidden="1">#REF!</definedName>
    <definedName name="BEx5NIKBG2GDJOYGE3WCXKU7YY51" localSheetId="13" hidden="1">#REF!</definedName>
    <definedName name="BEx5NIKBG2GDJOYGE3WCXKU7YY51" localSheetId="12" hidden="1">#REF!</definedName>
    <definedName name="BEx5NIKBG2GDJOYGE3WCXKU7YY51" localSheetId="11" hidden="1">#REF!</definedName>
    <definedName name="BEx5NIKBG2GDJOYGE3WCXKU7YY51" localSheetId="10" hidden="1">#REF!</definedName>
    <definedName name="BEx5NIKBG2GDJOYGE3WCXKU7YY51" localSheetId="9" hidden="1">#REF!</definedName>
    <definedName name="BEx5NIKBG2GDJOYGE3WCXKU7YY51" localSheetId="8" hidden="1">#REF!</definedName>
    <definedName name="BEx5NIKBG2GDJOYGE3WCXKU7YY51" localSheetId="7" hidden="1">#REF!</definedName>
    <definedName name="BEx5NIKBG2GDJOYGE3WCXKU7YY51" localSheetId="6" hidden="1">#REF!</definedName>
    <definedName name="BEx5NIKBG2GDJOYGE3WCXKU7YY51" localSheetId="5" hidden="1">#REF!</definedName>
    <definedName name="BEx5NIKBG2GDJOYGE3WCXKU7YY51" localSheetId="3" hidden="1">#REF!</definedName>
    <definedName name="BEx5NIKBG2GDJOYGE3WCXKU7YY51" hidden="1">#REF!</definedName>
    <definedName name="BEx5NV06L5J5IMKGOMGKGJ4PBZCD" localSheetId="15" hidden="1">#REF!</definedName>
    <definedName name="BEx5NV06L5J5IMKGOMGKGJ4PBZCD" localSheetId="14" hidden="1">#REF!</definedName>
    <definedName name="BEx5NV06L5J5IMKGOMGKGJ4PBZCD" localSheetId="13" hidden="1">#REF!</definedName>
    <definedName name="BEx5NV06L5J5IMKGOMGKGJ4PBZCD" localSheetId="12" hidden="1">#REF!</definedName>
    <definedName name="BEx5NV06L5J5IMKGOMGKGJ4PBZCD" localSheetId="11" hidden="1">#REF!</definedName>
    <definedName name="BEx5NV06L5J5IMKGOMGKGJ4PBZCD" localSheetId="10" hidden="1">#REF!</definedName>
    <definedName name="BEx5NV06L5J5IMKGOMGKGJ4PBZCD" localSheetId="9" hidden="1">#REF!</definedName>
    <definedName name="BEx5NV06L5J5IMKGOMGKGJ4PBZCD" localSheetId="8" hidden="1">#REF!</definedName>
    <definedName name="BEx5NV06L5J5IMKGOMGKGJ4PBZCD" localSheetId="7" hidden="1">#REF!</definedName>
    <definedName name="BEx5NV06L5J5IMKGOMGKGJ4PBZCD" localSheetId="6" hidden="1">#REF!</definedName>
    <definedName name="BEx5NV06L5J5IMKGOMGKGJ4PBZCD" localSheetId="5" hidden="1">#REF!</definedName>
    <definedName name="BEx5NV06L5J5IMKGOMGKGJ4PBZCD" localSheetId="3" hidden="1">#REF!</definedName>
    <definedName name="BEx5NV06L5J5IMKGOMGKGJ4PBZCD" hidden="1">#REF!</definedName>
    <definedName name="BEx5NW1V6AB25NEEX9VPHRXWJDSS" localSheetId="15" hidden="1">#REF!</definedName>
    <definedName name="BEx5NW1V6AB25NEEX9VPHRXWJDSS" localSheetId="14" hidden="1">#REF!</definedName>
    <definedName name="BEx5NW1V6AB25NEEX9VPHRXWJDSS" localSheetId="13" hidden="1">#REF!</definedName>
    <definedName name="BEx5NW1V6AB25NEEX9VPHRXWJDSS" localSheetId="12" hidden="1">#REF!</definedName>
    <definedName name="BEx5NW1V6AB25NEEX9VPHRXWJDSS" localSheetId="11" hidden="1">#REF!</definedName>
    <definedName name="BEx5NW1V6AB25NEEX9VPHRXWJDSS" localSheetId="10" hidden="1">#REF!</definedName>
    <definedName name="BEx5NW1V6AB25NEEX9VPHRXWJDSS" localSheetId="9" hidden="1">#REF!</definedName>
    <definedName name="BEx5NW1V6AB25NEEX9VPHRXWJDSS" localSheetId="8" hidden="1">#REF!</definedName>
    <definedName name="BEx5NW1V6AB25NEEX9VPHRXWJDSS" localSheetId="7" hidden="1">#REF!</definedName>
    <definedName name="BEx5NW1V6AB25NEEX9VPHRXWJDSS" localSheetId="6" hidden="1">#REF!</definedName>
    <definedName name="BEx5NW1V6AB25NEEX9VPHRXWJDSS" localSheetId="5" hidden="1">#REF!</definedName>
    <definedName name="BEx5NW1V6AB25NEEX9VPHRXWJDSS" localSheetId="3" hidden="1">#REF!</definedName>
    <definedName name="BEx5NW1V6AB25NEEX9VPHRXWJDSS" hidden="1">#REF!</definedName>
    <definedName name="BEx5NWSXWACAUHWVZAI57DGZ8OCQ" localSheetId="15" hidden="1">#REF!</definedName>
    <definedName name="BEx5NWSXWACAUHWVZAI57DGZ8OCQ" localSheetId="14" hidden="1">#REF!</definedName>
    <definedName name="BEx5NWSXWACAUHWVZAI57DGZ8OCQ" localSheetId="13" hidden="1">#REF!</definedName>
    <definedName name="BEx5NWSXWACAUHWVZAI57DGZ8OCQ" localSheetId="12" hidden="1">#REF!</definedName>
    <definedName name="BEx5NWSXWACAUHWVZAI57DGZ8OCQ" localSheetId="11" hidden="1">#REF!</definedName>
    <definedName name="BEx5NWSXWACAUHWVZAI57DGZ8OCQ" localSheetId="10" hidden="1">#REF!</definedName>
    <definedName name="BEx5NWSXWACAUHWVZAI57DGZ8OCQ" localSheetId="9" hidden="1">#REF!</definedName>
    <definedName name="BEx5NWSXWACAUHWVZAI57DGZ8OCQ" localSheetId="8" hidden="1">#REF!</definedName>
    <definedName name="BEx5NWSXWACAUHWVZAI57DGZ8OCQ" localSheetId="7" hidden="1">#REF!</definedName>
    <definedName name="BEx5NWSXWACAUHWVZAI57DGZ8OCQ" localSheetId="6" hidden="1">#REF!</definedName>
    <definedName name="BEx5NWSXWACAUHWVZAI57DGZ8OCQ" localSheetId="5" hidden="1">#REF!</definedName>
    <definedName name="BEx5NWSXWACAUHWVZAI57DGZ8OCQ" localSheetId="3" hidden="1">#REF!</definedName>
    <definedName name="BEx5NWSXWACAUHWVZAI57DGZ8OCQ" hidden="1">#REF!</definedName>
    <definedName name="BEx5NZSSQ6PY99ZX2D7Q9IGOR34W" localSheetId="15" hidden="1">#REF!</definedName>
    <definedName name="BEx5NZSSQ6PY99ZX2D7Q9IGOR34W" localSheetId="14" hidden="1">#REF!</definedName>
    <definedName name="BEx5NZSSQ6PY99ZX2D7Q9IGOR34W" localSheetId="13" hidden="1">#REF!</definedName>
    <definedName name="BEx5NZSSQ6PY99ZX2D7Q9IGOR34W" localSheetId="12" hidden="1">#REF!</definedName>
    <definedName name="BEx5NZSSQ6PY99ZX2D7Q9IGOR34W" localSheetId="11" hidden="1">#REF!</definedName>
    <definedName name="BEx5NZSSQ6PY99ZX2D7Q9IGOR34W" localSheetId="10" hidden="1">#REF!</definedName>
    <definedName name="BEx5NZSSQ6PY99ZX2D7Q9IGOR34W" localSheetId="9" hidden="1">#REF!</definedName>
    <definedName name="BEx5NZSSQ6PY99ZX2D7Q9IGOR34W" localSheetId="8" hidden="1">#REF!</definedName>
    <definedName name="BEx5NZSSQ6PY99ZX2D7Q9IGOR34W" localSheetId="7" hidden="1">#REF!</definedName>
    <definedName name="BEx5NZSSQ6PY99ZX2D7Q9IGOR34W" localSheetId="6" hidden="1">#REF!</definedName>
    <definedName name="BEx5NZSSQ6PY99ZX2D7Q9IGOR34W" localSheetId="5" hidden="1">#REF!</definedName>
    <definedName name="BEx5NZSSQ6PY99ZX2D7Q9IGOR34W" localSheetId="3" hidden="1">#REF!</definedName>
    <definedName name="BEx5NZSSQ6PY99ZX2D7Q9IGOR34W" hidden="1">#REF!</definedName>
    <definedName name="BEx5O2N9HTGG4OJHR62PKFMNZTTW" localSheetId="15" hidden="1">#REF!</definedName>
    <definedName name="BEx5O2N9HTGG4OJHR62PKFMNZTTW" localSheetId="14" hidden="1">#REF!</definedName>
    <definedName name="BEx5O2N9HTGG4OJHR62PKFMNZTTW" localSheetId="13" hidden="1">#REF!</definedName>
    <definedName name="BEx5O2N9HTGG4OJHR62PKFMNZTTW" localSheetId="12" hidden="1">#REF!</definedName>
    <definedName name="BEx5O2N9HTGG4OJHR62PKFMNZTTW" localSheetId="11" hidden="1">#REF!</definedName>
    <definedName name="BEx5O2N9HTGG4OJHR62PKFMNZTTW" localSheetId="10" hidden="1">#REF!</definedName>
    <definedName name="BEx5O2N9HTGG4OJHR62PKFMNZTTW" localSheetId="9" hidden="1">#REF!</definedName>
    <definedName name="BEx5O2N9HTGG4OJHR62PKFMNZTTW" localSheetId="8" hidden="1">#REF!</definedName>
    <definedName name="BEx5O2N9HTGG4OJHR62PKFMNZTTW" localSheetId="7" hidden="1">#REF!</definedName>
    <definedName name="BEx5O2N9HTGG4OJHR62PKFMNZTTW" localSheetId="6" hidden="1">#REF!</definedName>
    <definedName name="BEx5O2N9HTGG4OJHR62PKFMNZTTW" localSheetId="5" hidden="1">#REF!</definedName>
    <definedName name="BEx5O2N9HTGG4OJHR62PKFMNZTTW" localSheetId="3" hidden="1">#REF!</definedName>
    <definedName name="BEx5O2N9HTGG4OJHR62PKFMNZTTW" hidden="1">#REF!</definedName>
    <definedName name="BEx5O3ZUQ2OARA1CDOZ3NC4UE5AA" localSheetId="15" hidden="1">#REF!</definedName>
    <definedName name="BEx5O3ZUQ2OARA1CDOZ3NC4UE5AA" localSheetId="14" hidden="1">#REF!</definedName>
    <definedName name="BEx5O3ZUQ2OARA1CDOZ3NC4UE5AA" localSheetId="13" hidden="1">#REF!</definedName>
    <definedName name="BEx5O3ZUQ2OARA1CDOZ3NC4UE5AA" localSheetId="12" hidden="1">#REF!</definedName>
    <definedName name="BEx5O3ZUQ2OARA1CDOZ3NC4UE5AA" localSheetId="11" hidden="1">#REF!</definedName>
    <definedName name="BEx5O3ZUQ2OARA1CDOZ3NC4UE5AA" localSheetId="10" hidden="1">#REF!</definedName>
    <definedName name="BEx5O3ZUQ2OARA1CDOZ3NC4UE5AA" localSheetId="9" hidden="1">#REF!</definedName>
    <definedName name="BEx5O3ZUQ2OARA1CDOZ3NC4UE5AA" localSheetId="8" hidden="1">#REF!</definedName>
    <definedName name="BEx5O3ZUQ2OARA1CDOZ3NC4UE5AA" localSheetId="7" hidden="1">#REF!</definedName>
    <definedName name="BEx5O3ZUQ2OARA1CDOZ3NC4UE5AA" localSheetId="6" hidden="1">#REF!</definedName>
    <definedName name="BEx5O3ZUQ2OARA1CDOZ3NC4UE5AA" localSheetId="5" hidden="1">#REF!</definedName>
    <definedName name="BEx5O3ZUQ2OARA1CDOZ3NC4UE5AA" localSheetId="3" hidden="1">#REF!</definedName>
    <definedName name="BEx5O3ZUQ2OARA1CDOZ3NC4UE5AA" hidden="1">#REF!</definedName>
    <definedName name="BEx5OAFS0NJ2CB86A02E1JYHMLQ1" localSheetId="15" hidden="1">#REF!</definedName>
    <definedName name="BEx5OAFS0NJ2CB86A02E1JYHMLQ1" localSheetId="14" hidden="1">#REF!</definedName>
    <definedName name="BEx5OAFS0NJ2CB86A02E1JYHMLQ1" localSheetId="13" hidden="1">#REF!</definedName>
    <definedName name="BEx5OAFS0NJ2CB86A02E1JYHMLQ1" localSheetId="12" hidden="1">#REF!</definedName>
    <definedName name="BEx5OAFS0NJ2CB86A02E1JYHMLQ1" localSheetId="11" hidden="1">#REF!</definedName>
    <definedName name="BEx5OAFS0NJ2CB86A02E1JYHMLQ1" localSheetId="10" hidden="1">#REF!</definedName>
    <definedName name="BEx5OAFS0NJ2CB86A02E1JYHMLQ1" localSheetId="9" hidden="1">#REF!</definedName>
    <definedName name="BEx5OAFS0NJ2CB86A02E1JYHMLQ1" localSheetId="8" hidden="1">#REF!</definedName>
    <definedName name="BEx5OAFS0NJ2CB86A02E1JYHMLQ1" localSheetId="7" hidden="1">#REF!</definedName>
    <definedName name="BEx5OAFS0NJ2CB86A02E1JYHMLQ1" localSheetId="6" hidden="1">#REF!</definedName>
    <definedName name="BEx5OAFS0NJ2CB86A02E1JYHMLQ1" localSheetId="5" hidden="1">#REF!</definedName>
    <definedName name="BEx5OAFS0NJ2CB86A02E1JYHMLQ1" localSheetId="3" hidden="1">#REF!</definedName>
    <definedName name="BEx5OAFS0NJ2CB86A02E1JYHMLQ1" hidden="1">#REF!</definedName>
    <definedName name="BEx5OG4RPU8W1ETWDWM234NYYYEN" localSheetId="15" hidden="1">#REF!</definedName>
    <definedName name="BEx5OG4RPU8W1ETWDWM234NYYYEN" localSheetId="14" hidden="1">#REF!</definedName>
    <definedName name="BEx5OG4RPU8W1ETWDWM234NYYYEN" localSheetId="13" hidden="1">#REF!</definedName>
    <definedName name="BEx5OG4RPU8W1ETWDWM234NYYYEN" localSheetId="12" hidden="1">#REF!</definedName>
    <definedName name="BEx5OG4RPU8W1ETWDWM234NYYYEN" localSheetId="11" hidden="1">#REF!</definedName>
    <definedName name="BEx5OG4RPU8W1ETWDWM234NYYYEN" localSheetId="10" hidden="1">#REF!</definedName>
    <definedName name="BEx5OG4RPU8W1ETWDWM234NYYYEN" localSheetId="9" hidden="1">#REF!</definedName>
    <definedName name="BEx5OG4RPU8W1ETWDWM234NYYYEN" localSheetId="8" hidden="1">#REF!</definedName>
    <definedName name="BEx5OG4RPU8W1ETWDWM234NYYYEN" localSheetId="7" hidden="1">#REF!</definedName>
    <definedName name="BEx5OG4RPU8W1ETWDWM234NYYYEN" localSheetId="6" hidden="1">#REF!</definedName>
    <definedName name="BEx5OG4RPU8W1ETWDWM234NYYYEN" localSheetId="5" hidden="1">#REF!</definedName>
    <definedName name="BEx5OG4RPU8W1ETWDWM234NYYYEN" localSheetId="3" hidden="1">#REF!</definedName>
    <definedName name="BEx5OG4RPU8W1ETWDWM234NYYYEN" hidden="1">#REF!</definedName>
    <definedName name="BEx5OP9Y43F99O2IT69MKCCXGL61" localSheetId="15" hidden="1">#REF!</definedName>
    <definedName name="BEx5OP9Y43F99O2IT69MKCCXGL61" localSheetId="14" hidden="1">#REF!</definedName>
    <definedName name="BEx5OP9Y43F99O2IT69MKCCXGL61" localSheetId="13" hidden="1">#REF!</definedName>
    <definedName name="BEx5OP9Y43F99O2IT69MKCCXGL61" localSheetId="12" hidden="1">#REF!</definedName>
    <definedName name="BEx5OP9Y43F99O2IT69MKCCXGL61" localSheetId="11" hidden="1">#REF!</definedName>
    <definedName name="BEx5OP9Y43F99O2IT69MKCCXGL61" localSheetId="10" hidden="1">#REF!</definedName>
    <definedName name="BEx5OP9Y43F99O2IT69MKCCXGL61" localSheetId="9" hidden="1">#REF!</definedName>
    <definedName name="BEx5OP9Y43F99O2IT69MKCCXGL61" localSheetId="8" hidden="1">#REF!</definedName>
    <definedName name="BEx5OP9Y43F99O2IT69MKCCXGL61" localSheetId="7" hidden="1">#REF!</definedName>
    <definedName name="BEx5OP9Y43F99O2IT69MKCCXGL61" localSheetId="6" hidden="1">#REF!</definedName>
    <definedName name="BEx5OP9Y43F99O2IT69MKCCXGL61" localSheetId="5" hidden="1">#REF!</definedName>
    <definedName name="BEx5OP9Y43F99O2IT69MKCCXGL61" localSheetId="3" hidden="1">#REF!</definedName>
    <definedName name="BEx5OP9Y43F99O2IT69MKCCXGL61" hidden="1">#REF!</definedName>
    <definedName name="BEx5P9Y9RDXNUAJ6CZ2LHMM8IM7T" localSheetId="15" hidden="1">#REF!</definedName>
    <definedName name="BEx5P9Y9RDXNUAJ6CZ2LHMM8IM7T" localSheetId="14" hidden="1">#REF!</definedName>
    <definedName name="BEx5P9Y9RDXNUAJ6CZ2LHMM8IM7T" localSheetId="13" hidden="1">#REF!</definedName>
    <definedName name="BEx5P9Y9RDXNUAJ6CZ2LHMM8IM7T" localSheetId="12" hidden="1">#REF!</definedName>
    <definedName name="BEx5P9Y9RDXNUAJ6CZ2LHMM8IM7T" localSheetId="11" hidden="1">#REF!</definedName>
    <definedName name="BEx5P9Y9RDXNUAJ6CZ2LHMM8IM7T" localSheetId="10" hidden="1">#REF!</definedName>
    <definedName name="BEx5P9Y9RDXNUAJ6CZ2LHMM8IM7T" localSheetId="9" hidden="1">#REF!</definedName>
    <definedName name="BEx5P9Y9RDXNUAJ6CZ2LHMM8IM7T" localSheetId="8" hidden="1">#REF!</definedName>
    <definedName name="BEx5P9Y9RDXNUAJ6CZ2LHMM8IM7T" localSheetId="7" hidden="1">#REF!</definedName>
    <definedName name="BEx5P9Y9RDXNUAJ6CZ2LHMM8IM7T" localSheetId="6" hidden="1">#REF!</definedName>
    <definedName name="BEx5P9Y9RDXNUAJ6CZ2LHMM8IM7T" localSheetId="5" hidden="1">#REF!</definedName>
    <definedName name="BEx5P9Y9RDXNUAJ6CZ2LHMM8IM7T" localSheetId="3" hidden="1">#REF!</definedName>
    <definedName name="BEx5P9Y9RDXNUAJ6CZ2LHMM8IM7T" hidden="1">#REF!</definedName>
    <definedName name="BEx5PHWB2C0D5QLP3BZIP3UO7DIZ" localSheetId="15" hidden="1">#REF!</definedName>
    <definedName name="BEx5PHWB2C0D5QLP3BZIP3UO7DIZ" localSheetId="14" hidden="1">#REF!</definedName>
    <definedName name="BEx5PHWB2C0D5QLP3BZIP3UO7DIZ" localSheetId="13" hidden="1">#REF!</definedName>
    <definedName name="BEx5PHWB2C0D5QLP3BZIP3UO7DIZ" localSheetId="12" hidden="1">#REF!</definedName>
    <definedName name="BEx5PHWB2C0D5QLP3BZIP3UO7DIZ" localSheetId="11" hidden="1">#REF!</definedName>
    <definedName name="BEx5PHWB2C0D5QLP3BZIP3UO7DIZ" localSheetId="10" hidden="1">#REF!</definedName>
    <definedName name="BEx5PHWB2C0D5QLP3BZIP3UO7DIZ" localSheetId="9" hidden="1">#REF!</definedName>
    <definedName name="BEx5PHWB2C0D5QLP3BZIP3UO7DIZ" localSheetId="8" hidden="1">#REF!</definedName>
    <definedName name="BEx5PHWB2C0D5QLP3BZIP3UO7DIZ" localSheetId="7" hidden="1">#REF!</definedName>
    <definedName name="BEx5PHWB2C0D5QLP3BZIP3UO7DIZ" localSheetId="6" hidden="1">#REF!</definedName>
    <definedName name="BEx5PHWB2C0D5QLP3BZIP3UO7DIZ" localSheetId="5" hidden="1">#REF!</definedName>
    <definedName name="BEx5PHWB2C0D5QLP3BZIP3UO7DIZ" localSheetId="3" hidden="1">#REF!</definedName>
    <definedName name="BEx5PHWB2C0D5QLP3BZIP3UO7DIZ" hidden="1">#REF!</definedName>
    <definedName name="BEx5PJP02W68K2E46L5C5YBSNU6T" localSheetId="15" hidden="1">#REF!</definedName>
    <definedName name="BEx5PJP02W68K2E46L5C5YBSNU6T" localSheetId="14" hidden="1">#REF!</definedName>
    <definedName name="BEx5PJP02W68K2E46L5C5YBSNU6T" localSheetId="13" hidden="1">#REF!</definedName>
    <definedName name="BEx5PJP02W68K2E46L5C5YBSNU6T" localSheetId="12" hidden="1">#REF!</definedName>
    <definedName name="BEx5PJP02W68K2E46L5C5YBSNU6T" localSheetId="11" hidden="1">#REF!</definedName>
    <definedName name="BEx5PJP02W68K2E46L5C5YBSNU6T" localSheetId="10" hidden="1">#REF!</definedName>
    <definedName name="BEx5PJP02W68K2E46L5C5YBSNU6T" localSheetId="9" hidden="1">#REF!</definedName>
    <definedName name="BEx5PJP02W68K2E46L5C5YBSNU6T" localSheetId="8" hidden="1">#REF!</definedName>
    <definedName name="BEx5PJP02W68K2E46L5C5YBSNU6T" localSheetId="7" hidden="1">#REF!</definedName>
    <definedName name="BEx5PJP02W68K2E46L5C5YBSNU6T" localSheetId="6" hidden="1">#REF!</definedName>
    <definedName name="BEx5PJP02W68K2E46L5C5YBSNU6T" localSheetId="5" hidden="1">#REF!</definedName>
    <definedName name="BEx5PJP02W68K2E46L5C5YBSNU6T" localSheetId="3" hidden="1">#REF!</definedName>
    <definedName name="BEx5PJP02W68K2E46L5C5YBSNU6T" hidden="1">#REF!</definedName>
    <definedName name="BEx5PLCA8DOMAU315YCS5275L2HS" localSheetId="15" hidden="1">#REF!</definedName>
    <definedName name="BEx5PLCA8DOMAU315YCS5275L2HS" localSheetId="14" hidden="1">#REF!</definedName>
    <definedName name="BEx5PLCA8DOMAU315YCS5275L2HS" localSheetId="13" hidden="1">#REF!</definedName>
    <definedName name="BEx5PLCA8DOMAU315YCS5275L2HS" localSheetId="12" hidden="1">#REF!</definedName>
    <definedName name="BEx5PLCA8DOMAU315YCS5275L2HS" localSheetId="11" hidden="1">#REF!</definedName>
    <definedName name="BEx5PLCA8DOMAU315YCS5275L2HS" localSheetId="10" hidden="1">#REF!</definedName>
    <definedName name="BEx5PLCA8DOMAU315YCS5275L2HS" localSheetId="9" hidden="1">#REF!</definedName>
    <definedName name="BEx5PLCA8DOMAU315YCS5275L2HS" localSheetId="8" hidden="1">#REF!</definedName>
    <definedName name="BEx5PLCA8DOMAU315YCS5275L2HS" localSheetId="7" hidden="1">#REF!</definedName>
    <definedName name="BEx5PLCA8DOMAU315YCS5275L2HS" localSheetId="6" hidden="1">#REF!</definedName>
    <definedName name="BEx5PLCA8DOMAU315YCS5275L2HS" localSheetId="5" hidden="1">#REF!</definedName>
    <definedName name="BEx5PLCA8DOMAU315YCS5275L2HS" localSheetId="3" hidden="1">#REF!</definedName>
    <definedName name="BEx5PLCA8DOMAU315YCS5275L2HS" hidden="1">#REF!</definedName>
    <definedName name="BEx5PRXMZ5M65Z732WNNGV564C2J" localSheetId="15" hidden="1">#REF!</definedName>
    <definedName name="BEx5PRXMZ5M65Z732WNNGV564C2J" localSheetId="14" hidden="1">#REF!</definedName>
    <definedName name="BEx5PRXMZ5M65Z732WNNGV564C2J" localSheetId="13" hidden="1">#REF!</definedName>
    <definedName name="BEx5PRXMZ5M65Z732WNNGV564C2J" localSheetId="12" hidden="1">#REF!</definedName>
    <definedName name="BEx5PRXMZ5M65Z732WNNGV564C2J" localSheetId="11" hidden="1">#REF!</definedName>
    <definedName name="BEx5PRXMZ5M65Z732WNNGV564C2J" localSheetId="10" hidden="1">#REF!</definedName>
    <definedName name="BEx5PRXMZ5M65Z732WNNGV564C2J" localSheetId="9" hidden="1">#REF!</definedName>
    <definedName name="BEx5PRXMZ5M65Z732WNNGV564C2J" localSheetId="8" hidden="1">#REF!</definedName>
    <definedName name="BEx5PRXMZ5M65Z732WNNGV564C2J" localSheetId="7" hidden="1">#REF!</definedName>
    <definedName name="BEx5PRXMZ5M65Z732WNNGV564C2J" localSheetId="6" hidden="1">#REF!</definedName>
    <definedName name="BEx5PRXMZ5M65Z732WNNGV564C2J" localSheetId="5" hidden="1">#REF!</definedName>
    <definedName name="BEx5PRXMZ5M65Z732WNNGV564C2J" localSheetId="3" hidden="1">#REF!</definedName>
    <definedName name="BEx5PRXMZ5M65Z732WNNGV564C2J" hidden="1">#REF!</definedName>
    <definedName name="BEx5Q29Y91E64DPE0YY53A6YHF3Y" localSheetId="15" hidden="1">#REF!</definedName>
    <definedName name="BEx5Q29Y91E64DPE0YY53A6YHF3Y" localSheetId="14" hidden="1">#REF!</definedName>
    <definedName name="BEx5Q29Y91E64DPE0YY53A6YHF3Y" localSheetId="13" hidden="1">#REF!</definedName>
    <definedName name="BEx5Q29Y91E64DPE0YY53A6YHF3Y" localSheetId="12" hidden="1">#REF!</definedName>
    <definedName name="BEx5Q29Y91E64DPE0YY53A6YHF3Y" localSheetId="11" hidden="1">#REF!</definedName>
    <definedName name="BEx5Q29Y91E64DPE0YY53A6YHF3Y" localSheetId="10" hidden="1">#REF!</definedName>
    <definedName name="BEx5Q29Y91E64DPE0YY53A6YHF3Y" localSheetId="9" hidden="1">#REF!</definedName>
    <definedName name="BEx5Q29Y91E64DPE0YY53A6YHF3Y" localSheetId="8" hidden="1">#REF!</definedName>
    <definedName name="BEx5Q29Y91E64DPE0YY53A6YHF3Y" localSheetId="7" hidden="1">#REF!</definedName>
    <definedName name="BEx5Q29Y91E64DPE0YY53A6YHF3Y" localSheetId="6" hidden="1">#REF!</definedName>
    <definedName name="BEx5Q29Y91E64DPE0YY53A6YHF3Y" localSheetId="5" hidden="1">#REF!</definedName>
    <definedName name="BEx5Q29Y91E64DPE0YY53A6YHF3Y" localSheetId="3" hidden="1">#REF!</definedName>
    <definedName name="BEx5Q29Y91E64DPE0YY53A6YHF3Y" hidden="1">#REF!</definedName>
    <definedName name="BEx5QPSW4IPLH50WSR87HRER05RF" localSheetId="15" hidden="1">#REF!</definedName>
    <definedName name="BEx5QPSW4IPLH50WSR87HRER05RF" localSheetId="14" hidden="1">#REF!</definedName>
    <definedName name="BEx5QPSW4IPLH50WSR87HRER05RF" localSheetId="13" hidden="1">#REF!</definedName>
    <definedName name="BEx5QPSW4IPLH50WSR87HRER05RF" localSheetId="12" hidden="1">#REF!</definedName>
    <definedName name="BEx5QPSW4IPLH50WSR87HRER05RF" localSheetId="11" hidden="1">#REF!</definedName>
    <definedName name="BEx5QPSW4IPLH50WSR87HRER05RF" localSheetId="10" hidden="1">#REF!</definedName>
    <definedName name="BEx5QPSW4IPLH50WSR87HRER05RF" localSheetId="9" hidden="1">#REF!</definedName>
    <definedName name="BEx5QPSW4IPLH50WSR87HRER05RF" localSheetId="8" hidden="1">#REF!</definedName>
    <definedName name="BEx5QPSW4IPLH50WSR87HRER05RF" localSheetId="7" hidden="1">#REF!</definedName>
    <definedName name="BEx5QPSW4IPLH50WSR87HRER05RF" localSheetId="6" hidden="1">#REF!</definedName>
    <definedName name="BEx5QPSW4IPLH50WSR87HRER05RF" localSheetId="5" hidden="1">#REF!</definedName>
    <definedName name="BEx5QPSW4IPLH50WSR87HRER05RF" localSheetId="3" hidden="1">#REF!</definedName>
    <definedName name="BEx5QPSW4IPLH50WSR87HRER05RF" hidden="1">#REF!</definedName>
    <definedName name="BEx73V0EP8EMNRC3EZJJKKVKWQVB" localSheetId="15" hidden="1">#REF!</definedName>
    <definedName name="BEx73V0EP8EMNRC3EZJJKKVKWQVB" localSheetId="14" hidden="1">#REF!</definedName>
    <definedName name="BEx73V0EP8EMNRC3EZJJKKVKWQVB" localSheetId="13" hidden="1">#REF!</definedName>
    <definedName name="BEx73V0EP8EMNRC3EZJJKKVKWQVB" localSheetId="12" hidden="1">#REF!</definedName>
    <definedName name="BEx73V0EP8EMNRC3EZJJKKVKWQVB" localSheetId="11" hidden="1">#REF!</definedName>
    <definedName name="BEx73V0EP8EMNRC3EZJJKKVKWQVB" localSheetId="10" hidden="1">#REF!</definedName>
    <definedName name="BEx73V0EP8EMNRC3EZJJKKVKWQVB" localSheetId="9" hidden="1">#REF!</definedName>
    <definedName name="BEx73V0EP8EMNRC3EZJJKKVKWQVB" localSheetId="8" hidden="1">#REF!</definedName>
    <definedName name="BEx73V0EP8EMNRC3EZJJKKVKWQVB" localSheetId="7" hidden="1">#REF!</definedName>
    <definedName name="BEx73V0EP8EMNRC3EZJJKKVKWQVB" localSheetId="6" hidden="1">#REF!</definedName>
    <definedName name="BEx73V0EP8EMNRC3EZJJKKVKWQVB" localSheetId="5" hidden="1">#REF!</definedName>
    <definedName name="BEx73V0EP8EMNRC3EZJJKKVKWQVB" localSheetId="3" hidden="1">#REF!</definedName>
    <definedName name="BEx73V0EP8EMNRC3EZJJKKVKWQVB" hidden="1">#REF!</definedName>
    <definedName name="BEx741WJHIJVXUX131SBXTVW8D71" localSheetId="15" hidden="1">#REF!</definedName>
    <definedName name="BEx741WJHIJVXUX131SBXTVW8D71" localSheetId="14" hidden="1">#REF!</definedName>
    <definedName name="BEx741WJHIJVXUX131SBXTVW8D71" localSheetId="13" hidden="1">#REF!</definedName>
    <definedName name="BEx741WJHIJVXUX131SBXTVW8D71" localSheetId="12" hidden="1">#REF!</definedName>
    <definedName name="BEx741WJHIJVXUX131SBXTVW8D71" localSheetId="11" hidden="1">#REF!</definedName>
    <definedName name="BEx741WJHIJVXUX131SBXTVW8D71" localSheetId="10" hidden="1">#REF!</definedName>
    <definedName name="BEx741WJHIJVXUX131SBXTVW8D71" localSheetId="9" hidden="1">#REF!</definedName>
    <definedName name="BEx741WJHIJVXUX131SBXTVW8D71" localSheetId="8" hidden="1">#REF!</definedName>
    <definedName name="BEx741WJHIJVXUX131SBXTVW8D71" localSheetId="7" hidden="1">#REF!</definedName>
    <definedName name="BEx741WJHIJVXUX131SBXTVW8D71" localSheetId="6" hidden="1">#REF!</definedName>
    <definedName name="BEx741WJHIJVXUX131SBXTVW8D71" localSheetId="5" hidden="1">#REF!</definedName>
    <definedName name="BEx741WJHIJVXUX131SBXTVW8D71" localSheetId="3" hidden="1">#REF!</definedName>
    <definedName name="BEx741WJHIJVXUX131SBXTVW8D71" hidden="1">#REF!</definedName>
    <definedName name="BEx74Q6H3O7133AWQXWC21MI2UFT" localSheetId="15" hidden="1">#REF!</definedName>
    <definedName name="BEx74Q6H3O7133AWQXWC21MI2UFT" localSheetId="14" hidden="1">#REF!</definedName>
    <definedName name="BEx74Q6H3O7133AWQXWC21MI2UFT" localSheetId="13" hidden="1">#REF!</definedName>
    <definedName name="BEx74Q6H3O7133AWQXWC21MI2UFT" localSheetId="12" hidden="1">#REF!</definedName>
    <definedName name="BEx74Q6H3O7133AWQXWC21MI2UFT" localSheetId="11" hidden="1">#REF!</definedName>
    <definedName name="BEx74Q6H3O7133AWQXWC21MI2UFT" localSheetId="10" hidden="1">#REF!</definedName>
    <definedName name="BEx74Q6H3O7133AWQXWC21MI2UFT" localSheetId="9" hidden="1">#REF!</definedName>
    <definedName name="BEx74Q6H3O7133AWQXWC21MI2UFT" localSheetId="8" hidden="1">#REF!</definedName>
    <definedName name="BEx74Q6H3O7133AWQXWC21MI2UFT" localSheetId="7" hidden="1">#REF!</definedName>
    <definedName name="BEx74Q6H3O7133AWQXWC21MI2UFT" localSheetId="6" hidden="1">#REF!</definedName>
    <definedName name="BEx74Q6H3O7133AWQXWC21MI2UFT" localSheetId="5" hidden="1">#REF!</definedName>
    <definedName name="BEx74Q6H3O7133AWQXWC21MI2UFT" localSheetId="3" hidden="1">#REF!</definedName>
    <definedName name="BEx74Q6H3O7133AWQXWC21MI2UFT" hidden="1">#REF!</definedName>
    <definedName name="BEx74R2VQ8BSMKPX25262AU3VZF7" localSheetId="15" hidden="1">#REF!</definedName>
    <definedName name="BEx74R2VQ8BSMKPX25262AU3VZF7" localSheetId="14" hidden="1">#REF!</definedName>
    <definedName name="BEx74R2VQ8BSMKPX25262AU3VZF7" localSheetId="13" hidden="1">#REF!</definedName>
    <definedName name="BEx74R2VQ8BSMKPX25262AU3VZF7" localSheetId="12" hidden="1">#REF!</definedName>
    <definedName name="BEx74R2VQ8BSMKPX25262AU3VZF7" localSheetId="11" hidden="1">#REF!</definedName>
    <definedName name="BEx74R2VQ8BSMKPX25262AU3VZF7" localSheetId="10" hidden="1">#REF!</definedName>
    <definedName name="BEx74R2VQ8BSMKPX25262AU3VZF7" localSheetId="9" hidden="1">#REF!</definedName>
    <definedName name="BEx74R2VQ8BSMKPX25262AU3VZF7" localSheetId="8" hidden="1">#REF!</definedName>
    <definedName name="BEx74R2VQ8BSMKPX25262AU3VZF7" localSheetId="7" hidden="1">#REF!</definedName>
    <definedName name="BEx74R2VQ8BSMKPX25262AU3VZF7" localSheetId="6" hidden="1">#REF!</definedName>
    <definedName name="BEx74R2VQ8BSMKPX25262AU3VZF7" localSheetId="5" hidden="1">#REF!</definedName>
    <definedName name="BEx74R2VQ8BSMKPX25262AU3VZF7" localSheetId="3" hidden="1">#REF!</definedName>
    <definedName name="BEx74R2VQ8BSMKPX25262AU3VZF7" hidden="1">#REF!</definedName>
    <definedName name="BEx74W6BJ8ENO3J25WNM5H5APKA3" localSheetId="15" hidden="1">#REF!</definedName>
    <definedName name="BEx74W6BJ8ENO3J25WNM5H5APKA3" localSheetId="14" hidden="1">#REF!</definedName>
    <definedName name="BEx74W6BJ8ENO3J25WNM5H5APKA3" localSheetId="13" hidden="1">#REF!</definedName>
    <definedName name="BEx74W6BJ8ENO3J25WNM5H5APKA3" localSheetId="12" hidden="1">#REF!</definedName>
    <definedName name="BEx74W6BJ8ENO3J25WNM5H5APKA3" localSheetId="11" hidden="1">#REF!</definedName>
    <definedName name="BEx74W6BJ8ENO3J25WNM5H5APKA3" localSheetId="10" hidden="1">#REF!</definedName>
    <definedName name="BEx74W6BJ8ENO3J25WNM5H5APKA3" localSheetId="9" hidden="1">#REF!</definedName>
    <definedName name="BEx74W6BJ8ENO3J25WNM5H5APKA3" localSheetId="8" hidden="1">#REF!</definedName>
    <definedName name="BEx74W6BJ8ENO3J25WNM5H5APKA3" localSheetId="7" hidden="1">#REF!</definedName>
    <definedName name="BEx74W6BJ8ENO3J25WNM5H5APKA3" localSheetId="6" hidden="1">#REF!</definedName>
    <definedName name="BEx74W6BJ8ENO3J25WNM5H5APKA3" localSheetId="5" hidden="1">#REF!</definedName>
    <definedName name="BEx74W6BJ8ENO3J25WNM5H5APKA3" localSheetId="3" hidden="1">#REF!</definedName>
    <definedName name="BEx74W6BJ8ENO3J25WNM5H5APKA3" hidden="1">#REF!</definedName>
    <definedName name="BEx74YKLW1FKLWC3DJ2ELZBZBY1M" localSheetId="15" hidden="1">#REF!</definedName>
    <definedName name="BEx74YKLW1FKLWC3DJ2ELZBZBY1M" localSheetId="14" hidden="1">#REF!</definedName>
    <definedName name="BEx74YKLW1FKLWC3DJ2ELZBZBY1M" localSheetId="13" hidden="1">#REF!</definedName>
    <definedName name="BEx74YKLW1FKLWC3DJ2ELZBZBY1M" localSheetId="12" hidden="1">#REF!</definedName>
    <definedName name="BEx74YKLW1FKLWC3DJ2ELZBZBY1M" localSheetId="11" hidden="1">#REF!</definedName>
    <definedName name="BEx74YKLW1FKLWC3DJ2ELZBZBY1M" localSheetId="10" hidden="1">#REF!</definedName>
    <definedName name="BEx74YKLW1FKLWC3DJ2ELZBZBY1M" localSheetId="9" hidden="1">#REF!</definedName>
    <definedName name="BEx74YKLW1FKLWC3DJ2ELZBZBY1M" localSheetId="8" hidden="1">#REF!</definedName>
    <definedName name="BEx74YKLW1FKLWC3DJ2ELZBZBY1M" localSheetId="7" hidden="1">#REF!</definedName>
    <definedName name="BEx74YKLW1FKLWC3DJ2ELZBZBY1M" localSheetId="6" hidden="1">#REF!</definedName>
    <definedName name="BEx74YKLW1FKLWC3DJ2ELZBZBY1M" localSheetId="5" hidden="1">#REF!</definedName>
    <definedName name="BEx74YKLW1FKLWC3DJ2ELZBZBY1M" localSheetId="3" hidden="1">#REF!</definedName>
    <definedName name="BEx74YKLW1FKLWC3DJ2ELZBZBY1M" hidden="1">#REF!</definedName>
    <definedName name="BEx755GRRD9BL27YHLH5QWIYLWB7" localSheetId="15" hidden="1">#REF!</definedName>
    <definedName name="BEx755GRRD9BL27YHLH5QWIYLWB7" localSheetId="14" hidden="1">#REF!</definedName>
    <definedName name="BEx755GRRD9BL27YHLH5QWIYLWB7" localSheetId="13" hidden="1">#REF!</definedName>
    <definedName name="BEx755GRRD9BL27YHLH5QWIYLWB7" localSheetId="12" hidden="1">#REF!</definedName>
    <definedName name="BEx755GRRD9BL27YHLH5QWIYLWB7" localSheetId="11" hidden="1">#REF!</definedName>
    <definedName name="BEx755GRRD9BL27YHLH5QWIYLWB7" localSheetId="10" hidden="1">#REF!</definedName>
    <definedName name="BEx755GRRD9BL27YHLH5QWIYLWB7" localSheetId="9" hidden="1">#REF!</definedName>
    <definedName name="BEx755GRRD9BL27YHLH5QWIYLWB7" localSheetId="8" hidden="1">#REF!</definedName>
    <definedName name="BEx755GRRD9BL27YHLH5QWIYLWB7" localSheetId="7" hidden="1">#REF!</definedName>
    <definedName name="BEx755GRRD9BL27YHLH5QWIYLWB7" localSheetId="6" hidden="1">#REF!</definedName>
    <definedName name="BEx755GRRD9BL27YHLH5QWIYLWB7" localSheetId="5" hidden="1">#REF!</definedName>
    <definedName name="BEx755GRRD9BL27YHLH5QWIYLWB7" localSheetId="3" hidden="1">#REF!</definedName>
    <definedName name="BEx755GRRD9BL27YHLH5QWIYLWB7" hidden="1">#REF!</definedName>
    <definedName name="BEx759D1D5SXS5ELLZVBI0SXYUNF" localSheetId="15" hidden="1">#REF!</definedName>
    <definedName name="BEx759D1D5SXS5ELLZVBI0SXYUNF" localSheetId="14" hidden="1">#REF!</definedName>
    <definedName name="BEx759D1D5SXS5ELLZVBI0SXYUNF" localSheetId="13" hidden="1">#REF!</definedName>
    <definedName name="BEx759D1D5SXS5ELLZVBI0SXYUNF" localSheetId="12" hidden="1">#REF!</definedName>
    <definedName name="BEx759D1D5SXS5ELLZVBI0SXYUNF" localSheetId="11" hidden="1">#REF!</definedName>
    <definedName name="BEx759D1D5SXS5ELLZVBI0SXYUNF" localSheetId="10" hidden="1">#REF!</definedName>
    <definedName name="BEx759D1D5SXS5ELLZVBI0SXYUNF" localSheetId="9" hidden="1">#REF!</definedName>
    <definedName name="BEx759D1D5SXS5ELLZVBI0SXYUNF" localSheetId="8" hidden="1">#REF!</definedName>
    <definedName name="BEx759D1D5SXS5ELLZVBI0SXYUNF" localSheetId="7" hidden="1">#REF!</definedName>
    <definedName name="BEx759D1D5SXS5ELLZVBI0SXYUNF" localSheetId="6" hidden="1">#REF!</definedName>
    <definedName name="BEx759D1D5SXS5ELLZVBI0SXYUNF" localSheetId="5" hidden="1">#REF!</definedName>
    <definedName name="BEx759D1D5SXS5ELLZVBI0SXYUNF" localSheetId="3" hidden="1">#REF!</definedName>
    <definedName name="BEx759D1D5SXS5ELLZVBI0SXYUNF" hidden="1">#REF!</definedName>
    <definedName name="BEx75DPEQTX055IZ2L8UVLJOT1DD" localSheetId="15" hidden="1">#REF!</definedName>
    <definedName name="BEx75DPEQTX055IZ2L8UVLJOT1DD" localSheetId="14" hidden="1">#REF!</definedName>
    <definedName name="BEx75DPEQTX055IZ2L8UVLJOT1DD" localSheetId="13" hidden="1">#REF!</definedName>
    <definedName name="BEx75DPEQTX055IZ2L8UVLJOT1DD" localSheetId="12" hidden="1">#REF!</definedName>
    <definedName name="BEx75DPEQTX055IZ2L8UVLJOT1DD" localSheetId="11" hidden="1">#REF!</definedName>
    <definedName name="BEx75DPEQTX055IZ2L8UVLJOT1DD" localSheetId="10" hidden="1">#REF!</definedName>
    <definedName name="BEx75DPEQTX055IZ2L8UVLJOT1DD" localSheetId="9" hidden="1">#REF!</definedName>
    <definedName name="BEx75DPEQTX055IZ2L8UVLJOT1DD" localSheetId="8" hidden="1">#REF!</definedName>
    <definedName name="BEx75DPEQTX055IZ2L8UVLJOT1DD" localSheetId="7" hidden="1">#REF!</definedName>
    <definedName name="BEx75DPEQTX055IZ2L8UVLJOT1DD" localSheetId="6" hidden="1">#REF!</definedName>
    <definedName name="BEx75DPEQTX055IZ2L8UVLJOT1DD" localSheetId="5" hidden="1">#REF!</definedName>
    <definedName name="BEx75DPEQTX055IZ2L8UVLJOT1DD" localSheetId="3" hidden="1">#REF!</definedName>
    <definedName name="BEx75DPEQTX055IZ2L8UVLJOT1DD" hidden="1">#REF!</definedName>
    <definedName name="BEx75GJZSZHUDN6OOAGQYFUDA2LP" localSheetId="15" hidden="1">#REF!</definedName>
    <definedName name="BEx75GJZSZHUDN6OOAGQYFUDA2LP" localSheetId="14" hidden="1">#REF!</definedName>
    <definedName name="BEx75GJZSZHUDN6OOAGQYFUDA2LP" localSheetId="13" hidden="1">#REF!</definedName>
    <definedName name="BEx75GJZSZHUDN6OOAGQYFUDA2LP" localSheetId="12" hidden="1">#REF!</definedName>
    <definedName name="BEx75GJZSZHUDN6OOAGQYFUDA2LP" localSheetId="11" hidden="1">#REF!</definedName>
    <definedName name="BEx75GJZSZHUDN6OOAGQYFUDA2LP" localSheetId="10" hidden="1">#REF!</definedName>
    <definedName name="BEx75GJZSZHUDN6OOAGQYFUDA2LP" localSheetId="9" hidden="1">#REF!</definedName>
    <definedName name="BEx75GJZSZHUDN6OOAGQYFUDA2LP" localSheetId="8" hidden="1">#REF!</definedName>
    <definedName name="BEx75GJZSZHUDN6OOAGQYFUDA2LP" localSheetId="7" hidden="1">#REF!</definedName>
    <definedName name="BEx75GJZSZHUDN6OOAGQYFUDA2LP" localSheetId="6" hidden="1">#REF!</definedName>
    <definedName name="BEx75GJZSZHUDN6OOAGQYFUDA2LP" localSheetId="5" hidden="1">#REF!</definedName>
    <definedName name="BEx75GJZSZHUDN6OOAGQYFUDA2LP" localSheetId="3" hidden="1">#REF!</definedName>
    <definedName name="BEx75GJZSZHUDN6OOAGQYFUDA2LP" hidden="1">#REF!</definedName>
    <definedName name="BEx75HGCCV5K4UCJWYV8EV9AG5YT" localSheetId="15" hidden="1">#REF!</definedName>
    <definedName name="BEx75HGCCV5K4UCJWYV8EV9AG5YT" localSheetId="14" hidden="1">#REF!</definedName>
    <definedName name="BEx75HGCCV5K4UCJWYV8EV9AG5YT" localSheetId="13" hidden="1">#REF!</definedName>
    <definedName name="BEx75HGCCV5K4UCJWYV8EV9AG5YT" localSheetId="12" hidden="1">#REF!</definedName>
    <definedName name="BEx75HGCCV5K4UCJWYV8EV9AG5YT" localSheetId="11" hidden="1">#REF!</definedName>
    <definedName name="BEx75HGCCV5K4UCJWYV8EV9AG5YT" localSheetId="10" hidden="1">#REF!</definedName>
    <definedName name="BEx75HGCCV5K4UCJWYV8EV9AG5YT" localSheetId="9" hidden="1">#REF!</definedName>
    <definedName name="BEx75HGCCV5K4UCJWYV8EV9AG5YT" localSheetId="8" hidden="1">#REF!</definedName>
    <definedName name="BEx75HGCCV5K4UCJWYV8EV9AG5YT" localSheetId="7" hidden="1">#REF!</definedName>
    <definedName name="BEx75HGCCV5K4UCJWYV8EV9AG5YT" localSheetId="6" hidden="1">#REF!</definedName>
    <definedName name="BEx75HGCCV5K4UCJWYV8EV9AG5YT" localSheetId="5" hidden="1">#REF!</definedName>
    <definedName name="BEx75HGCCV5K4UCJWYV8EV9AG5YT" localSheetId="3" hidden="1">#REF!</definedName>
    <definedName name="BEx75HGCCV5K4UCJWYV8EV9AG5YT" hidden="1">#REF!</definedName>
    <definedName name="BEx75PZT8TY5P13U978NVBUXKHT4" localSheetId="15" hidden="1">#REF!</definedName>
    <definedName name="BEx75PZT8TY5P13U978NVBUXKHT4" localSheetId="14" hidden="1">#REF!</definedName>
    <definedName name="BEx75PZT8TY5P13U978NVBUXKHT4" localSheetId="13" hidden="1">#REF!</definedName>
    <definedName name="BEx75PZT8TY5P13U978NVBUXKHT4" localSheetId="12" hidden="1">#REF!</definedName>
    <definedName name="BEx75PZT8TY5P13U978NVBUXKHT4" localSheetId="11" hidden="1">#REF!</definedName>
    <definedName name="BEx75PZT8TY5P13U978NVBUXKHT4" localSheetId="10" hidden="1">#REF!</definedName>
    <definedName name="BEx75PZT8TY5P13U978NVBUXKHT4" localSheetId="9" hidden="1">#REF!</definedName>
    <definedName name="BEx75PZT8TY5P13U978NVBUXKHT4" localSheetId="8" hidden="1">#REF!</definedName>
    <definedName name="BEx75PZT8TY5P13U978NVBUXKHT4" localSheetId="7" hidden="1">#REF!</definedName>
    <definedName name="BEx75PZT8TY5P13U978NVBUXKHT4" localSheetId="6" hidden="1">#REF!</definedName>
    <definedName name="BEx75PZT8TY5P13U978NVBUXKHT4" localSheetId="5" hidden="1">#REF!</definedName>
    <definedName name="BEx75PZT8TY5P13U978NVBUXKHT4" localSheetId="3" hidden="1">#REF!</definedName>
    <definedName name="BEx75PZT8TY5P13U978NVBUXKHT4" hidden="1">#REF!</definedName>
    <definedName name="BEx75T55F7GML8V1DMWL26WRT006" localSheetId="15" hidden="1">#REF!</definedName>
    <definedName name="BEx75T55F7GML8V1DMWL26WRT006" localSheetId="14" hidden="1">#REF!</definedName>
    <definedName name="BEx75T55F7GML8V1DMWL26WRT006" localSheetId="13" hidden="1">#REF!</definedName>
    <definedName name="BEx75T55F7GML8V1DMWL26WRT006" localSheetId="12" hidden="1">#REF!</definedName>
    <definedName name="BEx75T55F7GML8V1DMWL26WRT006" localSheetId="11" hidden="1">#REF!</definedName>
    <definedName name="BEx75T55F7GML8V1DMWL26WRT006" localSheetId="10" hidden="1">#REF!</definedName>
    <definedName name="BEx75T55F7GML8V1DMWL26WRT006" localSheetId="9" hidden="1">#REF!</definedName>
    <definedName name="BEx75T55F7GML8V1DMWL26WRT006" localSheetId="8" hidden="1">#REF!</definedName>
    <definedName name="BEx75T55F7GML8V1DMWL26WRT006" localSheetId="7" hidden="1">#REF!</definedName>
    <definedName name="BEx75T55F7GML8V1DMWL26WRT006" localSheetId="6" hidden="1">#REF!</definedName>
    <definedName name="BEx75T55F7GML8V1DMWL26WRT006" localSheetId="5" hidden="1">#REF!</definedName>
    <definedName name="BEx75T55F7GML8V1DMWL26WRT006" localSheetId="3" hidden="1">#REF!</definedName>
    <definedName name="BEx75T55F7GML8V1DMWL26WRT006" hidden="1">#REF!</definedName>
    <definedName name="BEx75VJGR07JY6UUWURQ4PJ29UKC" localSheetId="15" hidden="1">#REF!</definedName>
    <definedName name="BEx75VJGR07JY6UUWURQ4PJ29UKC" localSheetId="14" hidden="1">#REF!</definedName>
    <definedName name="BEx75VJGR07JY6UUWURQ4PJ29UKC" localSheetId="13" hidden="1">#REF!</definedName>
    <definedName name="BEx75VJGR07JY6UUWURQ4PJ29UKC" localSheetId="12" hidden="1">#REF!</definedName>
    <definedName name="BEx75VJGR07JY6UUWURQ4PJ29UKC" localSheetId="11" hidden="1">#REF!</definedName>
    <definedName name="BEx75VJGR07JY6UUWURQ4PJ29UKC" localSheetId="10" hidden="1">#REF!</definedName>
    <definedName name="BEx75VJGR07JY6UUWURQ4PJ29UKC" localSheetId="9" hidden="1">#REF!</definedName>
    <definedName name="BEx75VJGR07JY6UUWURQ4PJ29UKC" localSheetId="8" hidden="1">#REF!</definedName>
    <definedName name="BEx75VJGR07JY6UUWURQ4PJ29UKC" localSheetId="7" hidden="1">#REF!</definedName>
    <definedName name="BEx75VJGR07JY6UUWURQ4PJ29UKC" localSheetId="6" hidden="1">#REF!</definedName>
    <definedName name="BEx75VJGR07JY6UUWURQ4PJ29UKC" localSheetId="5" hidden="1">#REF!</definedName>
    <definedName name="BEx75VJGR07JY6UUWURQ4PJ29UKC" localSheetId="3" hidden="1">#REF!</definedName>
    <definedName name="BEx75VJGR07JY6UUWURQ4PJ29UKC" hidden="1">#REF!</definedName>
    <definedName name="BEx7696AZUPB1PK30JJQUWUELQPJ" localSheetId="15" hidden="1">#REF!</definedName>
    <definedName name="BEx7696AZUPB1PK30JJQUWUELQPJ" localSheetId="14" hidden="1">#REF!</definedName>
    <definedName name="BEx7696AZUPB1PK30JJQUWUELQPJ" localSheetId="13" hidden="1">#REF!</definedName>
    <definedName name="BEx7696AZUPB1PK30JJQUWUELQPJ" localSheetId="12" hidden="1">#REF!</definedName>
    <definedName name="BEx7696AZUPB1PK30JJQUWUELQPJ" localSheetId="11" hidden="1">#REF!</definedName>
    <definedName name="BEx7696AZUPB1PK30JJQUWUELQPJ" localSheetId="10" hidden="1">#REF!</definedName>
    <definedName name="BEx7696AZUPB1PK30JJQUWUELQPJ" localSheetId="9" hidden="1">#REF!</definedName>
    <definedName name="BEx7696AZUPB1PK30JJQUWUELQPJ" localSheetId="8" hidden="1">#REF!</definedName>
    <definedName name="BEx7696AZUPB1PK30JJQUWUELQPJ" localSheetId="7" hidden="1">#REF!</definedName>
    <definedName name="BEx7696AZUPB1PK30JJQUWUELQPJ" localSheetId="6" hidden="1">#REF!</definedName>
    <definedName name="BEx7696AZUPB1PK30JJQUWUELQPJ" localSheetId="5" hidden="1">#REF!</definedName>
    <definedName name="BEx7696AZUPB1PK30JJQUWUELQPJ" localSheetId="3" hidden="1">#REF!</definedName>
    <definedName name="BEx7696AZUPB1PK30JJQUWUELQPJ" hidden="1">#REF!</definedName>
    <definedName name="BEx76PNR8S4T4VUQS0KU58SEX0VN" localSheetId="15" hidden="1">#REF!</definedName>
    <definedName name="BEx76PNR8S4T4VUQS0KU58SEX0VN" localSheetId="14" hidden="1">#REF!</definedName>
    <definedName name="BEx76PNR8S4T4VUQS0KU58SEX0VN" localSheetId="13" hidden="1">#REF!</definedName>
    <definedName name="BEx76PNR8S4T4VUQS0KU58SEX0VN" localSheetId="12" hidden="1">#REF!</definedName>
    <definedName name="BEx76PNR8S4T4VUQS0KU58SEX0VN" localSheetId="11" hidden="1">#REF!</definedName>
    <definedName name="BEx76PNR8S4T4VUQS0KU58SEX0VN" localSheetId="10" hidden="1">#REF!</definedName>
    <definedName name="BEx76PNR8S4T4VUQS0KU58SEX0VN" localSheetId="9" hidden="1">#REF!</definedName>
    <definedName name="BEx76PNR8S4T4VUQS0KU58SEX0VN" localSheetId="8" hidden="1">#REF!</definedName>
    <definedName name="BEx76PNR8S4T4VUQS0KU58SEX0VN" localSheetId="7" hidden="1">#REF!</definedName>
    <definedName name="BEx76PNR8S4T4VUQS0KU58SEX0VN" localSheetId="6" hidden="1">#REF!</definedName>
    <definedName name="BEx76PNR8S4T4VUQS0KU58SEX0VN" localSheetId="5" hidden="1">#REF!</definedName>
    <definedName name="BEx76PNR8S4T4VUQS0KU58SEX0VN" localSheetId="3" hidden="1">#REF!</definedName>
    <definedName name="BEx76PNR8S4T4VUQS0KU58SEX0VN" hidden="1">#REF!</definedName>
    <definedName name="BEx76YY7ODSIKDD9VDF9TLTDM18I" localSheetId="15" hidden="1">#REF!</definedName>
    <definedName name="BEx76YY7ODSIKDD9VDF9TLTDM18I" localSheetId="14" hidden="1">#REF!</definedName>
    <definedName name="BEx76YY7ODSIKDD9VDF9TLTDM18I" localSheetId="13" hidden="1">#REF!</definedName>
    <definedName name="BEx76YY7ODSIKDD9VDF9TLTDM18I" localSheetId="12" hidden="1">#REF!</definedName>
    <definedName name="BEx76YY7ODSIKDD9VDF9TLTDM18I" localSheetId="11" hidden="1">#REF!</definedName>
    <definedName name="BEx76YY7ODSIKDD9VDF9TLTDM18I" localSheetId="10" hidden="1">#REF!</definedName>
    <definedName name="BEx76YY7ODSIKDD9VDF9TLTDM18I" localSheetId="9" hidden="1">#REF!</definedName>
    <definedName name="BEx76YY7ODSIKDD9VDF9TLTDM18I" localSheetId="8" hidden="1">#REF!</definedName>
    <definedName name="BEx76YY7ODSIKDD9VDF9TLTDM18I" localSheetId="7" hidden="1">#REF!</definedName>
    <definedName name="BEx76YY7ODSIKDD9VDF9TLTDM18I" localSheetId="6" hidden="1">#REF!</definedName>
    <definedName name="BEx76YY7ODSIKDD9VDF9TLTDM18I" localSheetId="5" hidden="1">#REF!</definedName>
    <definedName name="BEx76YY7ODSIKDD9VDF9TLTDM18I" localSheetId="3" hidden="1">#REF!</definedName>
    <definedName name="BEx76YY7ODSIKDD9VDF9TLTDM18I" hidden="1">#REF!</definedName>
    <definedName name="BEx7705E86I9B7DTKMMJMAFSYMUL" localSheetId="15" hidden="1">#REF!</definedName>
    <definedName name="BEx7705E86I9B7DTKMMJMAFSYMUL" localSheetId="14" hidden="1">#REF!</definedName>
    <definedName name="BEx7705E86I9B7DTKMMJMAFSYMUL" localSheetId="13" hidden="1">#REF!</definedName>
    <definedName name="BEx7705E86I9B7DTKMMJMAFSYMUL" localSheetId="12" hidden="1">#REF!</definedName>
    <definedName name="BEx7705E86I9B7DTKMMJMAFSYMUL" localSheetId="11" hidden="1">#REF!</definedName>
    <definedName name="BEx7705E86I9B7DTKMMJMAFSYMUL" localSheetId="10" hidden="1">#REF!</definedName>
    <definedName name="BEx7705E86I9B7DTKMMJMAFSYMUL" localSheetId="9" hidden="1">#REF!</definedName>
    <definedName name="BEx7705E86I9B7DTKMMJMAFSYMUL" localSheetId="8" hidden="1">#REF!</definedName>
    <definedName name="BEx7705E86I9B7DTKMMJMAFSYMUL" localSheetId="7" hidden="1">#REF!</definedName>
    <definedName name="BEx7705E86I9B7DTKMMJMAFSYMUL" localSheetId="6" hidden="1">#REF!</definedName>
    <definedName name="BEx7705E86I9B7DTKMMJMAFSYMUL" localSheetId="5" hidden="1">#REF!</definedName>
    <definedName name="BEx7705E86I9B7DTKMMJMAFSYMUL" localSheetId="3" hidden="1">#REF!</definedName>
    <definedName name="BEx7705E86I9B7DTKMMJMAFSYMUL" hidden="1">#REF!</definedName>
    <definedName name="BEx7741OUGLA0WJQLQRUJSL4DE00" localSheetId="15" hidden="1">#REF!</definedName>
    <definedName name="BEx7741OUGLA0WJQLQRUJSL4DE00" localSheetId="14" hidden="1">#REF!</definedName>
    <definedName name="BEx7741OUGLA0WJQLQRUJSL4DE00" localSheetId="13" hidden="1">#REF!</definedName>
    <definedName name="BEx7741OUGLA0WJQLQRUJSL4DE00" localSheetId="12" hidden="1">#REF!</definedName>
    <definedName name="BEx7741OUGLA0WJQLQRUJSL4DE00" localSheetId="11" hidden="1">#REF!</definedName>
    <definedName name="BEx7741OUGLA0WJQLQRUJSL4DE00" localSheetId="10" hidden="1">#REF!</definedName>
    <definedName name="BEx7741OUGLA0WJQLQRUJSL4DE00" localSheetId="9" hidden="1">#REF!</definedName>
    <definedName name="BEx7741OUGLA0WJQLQRUJSL4DE00" localSheetId="8" hidden="1">#REF!</definedName>
    <definedName name="BEx7741OUGLA0WJQLQRUJSL4DE00" localSheetId="7" hidden="1">#REF!</definedName>
    <definedName name="BEx7741OUGLA0WJQLQRUJSL4DE00" localSheetId="6" hidden="1">#REF!</definedName>
    <definedName name="BEx7741OUGLA0WJQLQRUJSL4DE00" localSheetId="5" hidden="1">#REF!</definedName>
    <definedName name="BEx7741OUGLA0WJQLQRUJSL4DE00" localSheetId="3" hidden="1">#REF!</definedName>
    <definedName name="BEx7741OUGLA0WJQLQRUJSL4DE00" hidden="1">#REF!</definedName>
    <definedName name="BEx774N83DXLJZ54Q42PWIJZ2DN1" localSheetId="15" hidden="1">#REF!</definedName>
    <definedName name="BEx774N83DXLJZ54Q42PWIJZ2DN1" localSheetId="14" hidden="1">#REF!</definedName>
    <definedName name="BEx774N83DXLJZ54Q42PWIJZ2DN1" localSheetId="13" hidden="1">#REF!</definedName>
    <definedName name="BEx774N83DXLJZ54Q42PWIJZ2DN1" localSheetId="12" hidden="1">#REF!</definedName>
    <definedName name="BEx774N83DXLJZ54Q42PWIJZ2DN1" localSheetId="11" hidden="1">#REF!</definedName>
    <definedName name="BEx774N83DXLJZ54Q42PWIJZ2DN1" localSheetId="10" hidden="1">#REF!</definedName>
    <definedName name="BEx774N83DXLJZ54Q42PWIJZ2DN1" localSheetId="9" hidden="1">#REF!</definedName>
    <definedName name="BEx774N83DXLJZ54Q42PWIJZ2DN1" localSheetId="8" hidden="1">#REF!</definedName>
    <definedName name="BEx774N83DXLJZ54Q42PWIJZ2DN1" localSheetId="7" hidden="1">#REF!</definedName>
    <definedName name="BEx774N83DXLJZ54Q42PWIJZ2DN1" localSheetId="6" hidden="1">#REF!</definedName>
    <definedName name="BEx774N83DXLJZ54Q42PWIJZ2DN1" localSheetId="5" hidden="1">#REF!</definedName>
    <definedName name="BEx774N83DXLJZ54Q42PWIJZ2DN1" localSheetId="3" hidden="1">#REF!</definedName>
    <definedName name="BEx774N83DXLJZ54Q42PWIJZ2DN1" hidden="1">#REF!</definedName>
    <definedName name="BEx779QNIY3061ZV9BR462WKEGRW" localSheetId="15" hidden="1">#REF!</definedName>
    <definedName name="BEx779QNIY3061ZV9BR462WKEGRW" localSheetId="14" hidden="1">#REF!</definedName>
    <definedName name="BEx779QNIY3061ZV9BR462WKEGRW" localSheetId="13" hidden="1">#REF!</definedName>
    <definedName name="BEx779QNIY3061ZV9BR462WKEGRW" localSheetId="12" hidden="1">#REF!</definedName>
    <definedName name="BEx779QNIY3061ZV9BR462WKEGRW" localSheetId="11" hidden="1">#REF!</definedName>
    <definedName name="BEx779QNIY3061ZV9BR462WKEGRW" localSheetId="10" hidden="1">#REF!</definedName>
    <definedName name="BEx779QNIY3061ZV9BR462WKEGRW" localSheetId="9" hidden="1">#REF!</definedName>
    <definedName name="BEx779QNIY3061ZV9BR462WKEGRW" localSheetId="8" hidden="1">#REF!</definedName>
    <definedName name="BEx779QNIY3061ZV9BR462WKEGRW" localSheetId="7" hidden="1">#REF!</definedName>
    <definedName name="BEx779QNIY3061ZV9BR462WKEGRW" localSheetId="6" hidden="1">#REF!</definedName>
    <definedName name="BEx779QNIY3061ZV9BR462WKEGRW" localSheetId="5" hidden="1">#REF!</definedName>
    <definedName name="BEx779QNIY3061ZV9BR462WKEGRW" localSheetId="3" hidden="1">#REF!</definedName>
    <definedName name="BEx779QNIY3061ZV9BR462WKEGRW" hidden="1">#REF!</definedName>
    <definedName name="BEx77G19QU9A95CNHE6QMVSQR2T3" localSheetId="15" hidden="1">#REF!</definedName>
    <definedName name="BEx77G19QU9A95CNHE6QMVSQR2T3" localSheetId="14" hidden="1">#REF!</definedName>
    <definedName name="BEx77G19QU9A95CNHE6QMVSQR2T3" localSheetId="13" hidden="1">#REF!</definedName>
    <definedName name="BEx77G19QU9A95CNHE6QMVSQR2T3" localSheetId="12" hidden="1">#REF!</definedName>
    <definedName name="BEx77G19QU9A95CNHE6QMVSQR2T3" localSheetId="11" hidden="1">#REF!</definedName>
    <definedName name="BEx77G19QU9A95CNHE6QMVSQR2T3" localSheetId="10" hidden="1">#REF!</definedName>
    <definedName name="BEx77G19QU9A95CNHE6QMVSQR2T3" localSheetId="9" hidden="1">#REF!</definedName>
    <definedName name="BEx77G19QU9A95CNHE6QMVSQR2T3" localSheetId="8" hidden="1">#REF!</definedName>
    <definedName name="BEx77G19QU9A95CNHE6QMVSQR2T3" localSheetId="7" hidden="1">#REF!</definedName>
    <definedName name="BEx77G19QU9A95CNHE6QMVSQR2T3" localSheetId="6" hidden="1">#REF!</definedName>
    <definedName name="BEx77G19QU9A95CNHE6QMVSQR2T3" localSheetId="5" hidden="1">#REF!</definedName>
    <definedName name="BEx77G19QU9A95CNHE6QMVSQR2T3" localSheetId="3" hidden="1">#REF!</definedName>
    <definedName name="BEx77G19QU9A95CNHE6QMVSQR2T3" hidden="1">#REF!</definedName>
    <definedName name="BEx77P0S3GVMS7BJUL9OWUGJ1B02" localSheetId="15" hidden="1">#REF!</definedName>
    <definedName name="BEx77P0S3GVMS7BJUL9OWUGJ1B02" localSheetId="14" hidden="1">#REF!</definedName>
    <definedName name="BEx77P0S3GVMS7BJUL9OWUGJ1B02" localSheetId="13" hidden="1">#REF!</definedName>
    <definedName name="BEx77P0S3GVMS7BJUL9OWUGJ1B02" localSheetId="12" hidden="1">#REF!</definedName>
    <definedName name="BEx77P0S3GVMS7BJUL9OWUGJ1B02" localSheetId="11" hidden="1">#REF!</definedName>
    <definedName name="BEx77P0S3GVMS7BJUL9OWUGJ1B02" localSheetId="10" hidden="1">#REF!</definedName>
    <definedName name="BEx77P0S3GVMS7BJUL9OWUGJ1B02" localSheetId="9" hidden="1">#REF!</definedName>
    <definedName name="BEx77P0S3GVMS7BJUL9OWUGJ1B02" localSheetId="8" hidden="1">#REF!</definedName>
    <definedName name="BEx77P0S3GVMS7BJUL9OWUGJ1B02" localSheetId="7" hidden="1">#REF!</definedName>
    <definedName name="BEx77P0S3GVMS7BJUL9OWUGJ1B02" localSheetId="6" hidden="1">#REF!</definedName>
    <definedName name="BEx77P0S3GVMS7BJUL9OWUGJ1B02" localSheetId="5" hidden="1">#REF!</definedName>
    <definedName name="BEx77P0S3GVMS7BJUL9OWUGJ1B02" localSheetId="3" hidden="1">#REF!</definedName>
    <definedName name="BEx77P0S3GVMS7BJUL9OWUGJ1B02" hidden="1">#REF!</definedName>
    <definedName name="BEx77QDESURI6WW5582YXSK3A972" localSheetId="15" hidden="1">#REF!</definedName>
    <definedName name="BEx77QDESURI6WW5582YXSK3A972" localSheetId="14" hidden="1">#REF!</definedName>
    <definedName name="BEx77QDESURI6WW5582YXSK3A972" localSheetId="13" hidden="1">#REF!</definedName>
    <definedName name="BEx77QDESURI6WW5582YXSK3A972" localSheetId="12" hidden="1">#REF!</definedName>
    <definedName name="BEx77QDESURI6WW5582YXSK3A972" localSheetId="11" hidden="1">#REF!</definedName>
    <definedName name="BEx77QDESURI6WW5582YXSK3A972" localSheetId="10" hidden="1">#REF!</definedName>
    <definedName name="BEx77QDESURI6WW5582YXSK3A972" localSheetId="9" hidden="1">#REF!</definedName>
    <definedName name="BEx77QDESURI6WW5582YXSK3A972" localSheetId="8" hidden="1">#REF!</definedName>
    <definedName name="BEx77QDESURI6WW5582YXSK3A972" localSheetId="7" hidden="1">#REF!</definedName>
    <definedName name="BEx77QDESURI6WW5582YXSK3A972" localSheetId="6" hidden="1">#REF!</definedName>
    <definedName name="BEx77QDESURI6WW5582YXSK3A972" localSheetId="5" hidden="1">#REF!</definedName>
    <definedName name="BEx77QDESURI6WW5582YXSK3A972" localSheetId="3" hidden="1">#REF!</definedName>
    <definedName name="BEx77QDESURI6WW5582YXSK3A972" hidden="1">#REF!</definedName>
    <definedName name="BEx77VBI9XOPFHKEWU5EHQ9J675Y" localSheetId="15" hidden="1">#REF!</definedName>
    <definedName name="BEx77VBI9XOPFHKEWU5EHQ9J675Y" localSheetId="14" hidden="1">#REF!</definedName>
    <definedName name="BEx77VBI9XOPFHKEWU5EHQ9J675Y" localSheetId="13" hidden="1">#REF!</definedName>
    <definedName name="BEx77VBI9XOPFHKEWU5EHQ9J675Y" localSheetId="12" hidden="1">#REF!</definedName>
    <definedName name="BEx77VBI9XOPFHKEWU5EHQ9J675Y" localSheetId="11" hidden="1">#REF!</definedName>
    <definedName name="BEx77VBI9XOPFHKEWU5EHQ9J675Y" localSheetId="10" hidden="1">#REF!</definedName>
    <definedName name="BEx77VBI9XOPFHKEWU5EHQ9J675Y" localSheetId="9" hidden="1">#REF!</definedName>
    <definedName name="BEx77VBI9XOPFHKEWU5EHQ9J675Y" localSheetId="8" hidden="1">#REF!</definedName>
    <definedName name="BEx77VBI9XOPFHKEWU5EHQ9J675Y" localSheetId="7" hidden="1">#REF!</definedName>
    <definedName name="BEx77VBI9XOPFHKEWU5EHQ9J675Y" localSheetId="6" hidden="1">#REF!</definedName>
    <definedName name="BEx77VBI9XOPFHKEWU5EHQ9J675Y" localSheetId="5" hidden="1">#REF!</definedName>
    <definedName name="BEx77VBI9XOPFHKEWU5EHQ9J675Y" localSheetId="3" hidden="1">#REF!</definedName>
    <definedName name="BEx77VBI9XOPFHKEWU5EHQ9J675Y" hidden="1">#REF!</definedName>
    <definedName name="BEx7809GQOCLHSNH95VOYIX7P1TV" localSheetId="15" hidden="1">#REF!</definedName>
    <definedName name="BEx7809GQOCLHSNH95VOYIX7P1TV" localSheetId="14" hidden="1">#REF!</definedName>
    <definedName name="BEx7809GQOCLHSNH95VOYIX7P1TV" localSheetId="13" hidden="1">#REF!</definedName>
    <definedName name="BEx7809GQOCLHSNH95VOYIX7P1TV" localSheetId="12" hidden="1">#REF!</definedName>
    <definedName name="BEx7809GQOCLHSNH95VOYIX7P1TV" localSheetId="11" hidden="1">#REF!</definedName>
    <definedName name="BEx7809GQOCLHSNH95VOYIX7P1TV" localSheetId="10" hidden="1">#REF!</definedName>
    <definedName name="BEx7809GQOCLHSNH95VOYIX7P1TV" localSheetId="9" hidden="1">#REF!</definedName>
    <definedName name="BEx7809GQOCLHSNH95VOYIX7P1TV" localSheetId="8" hidden="1">#REF!</definedName>
    <definedName name="BEx7809GQOCLHSNH95VOYIX7P1TV" localSheetId="7" hidden="1">#REF!</definedName>
    <definedName name="BEx7809GQOCLHSNH95VOYIX7P1TV" localSheetId="6" hidden="1">#REF!</definedName>
    <definedName name="BEx7809GQOCLHSNH95VOYIX7P1TV" localSheetId="5" hidden="1">#REF!</definedName>
    <definedName name="BEx7809GQOCLHSNH95VOYIX7P1TV" localSheetId="3" hidden="1">#REF!</definedName>
    <definedName name="BEx7809GQOCLHSNH95VOYIX7P1TV" hidden="1">#REF!</definedName>
    <definedName name="BEx780K8XAXUHGVZGZWQ74DK4CI3" localSheetId="15" hidden="1">#REF!</definedName>
    <definedName name="BEx780K8XAXUHGVZGZWQ74DK4CI3" localSheetId="14" hidden="1">#REF!</definedName>
    <definedName name="BEx780K8XAXUHGVZGZWQ74DK4CI3" localSheetId="13" hidden="1">#REF!</definedName>
    <definedName name="BEx780K8XAXUHGVZGZWQ74DK4CI3" localSheetId="12" hidden="1">#REF!</definedName>
    <definedName name="BEx780K8XAXUHGVZGZWQ74DK4CI3" localSheetId="11" hidden="1">#REF!</definedName>
    <definedName name="BEx780K8XAXUHGVZGZWQ74DK4CI3" localSheetId="10" hidden="1">#REF!</definedName>
    <definedName name="BEx780K8XAXUHGVZGZWQ74DK4CI3" localSheetId="9" hidden="1">#REF!</definedName>
    <definedName name="BEx780K8XAXUHGVZGZWQ74DK4CI3" localSheetId="8" hidden="1">#REF!</definedName>
    <definedName name="BEx780K8XAXUHGVZGZWQ74DK4CI3" localSheetId="7" hidden="1">#REF!</definedName>
    <definedName name="BEx780K8XAXUHGVZGZWQ74DK4CI3" localSheetId="6" hidden="1">#REF!</definedName>
    <definedName name="BEx780K8XAXUHGVZGZWQ74DK4CI3" localSheetId="5" hidden="1">#REF!</definedName>
    <definedName name="BEx780K8XAXUHGVZGZWQ74DK4CI3" localSheetId="3" hidden="1">#REF!</definedName>
    <definedName name="BEx780K8XAXUHGVZGZWQ74DK4CI3" hidden="1">#REF!</definedName>
    <definedName name="BEx78226TN58UE0CTY98YEDU0LSL" localSheetId="15" hidden="1">#REF!</definedName>
    <definedName name="BEx78226TN58UE0CTY98YEDU0LSL" localSheetId="14" hidden="1">#REF!</definedName>
    <definedName name="BEx78226TN58UE0CTY98YEDU0LSL" localSheetId="13" hidden="1">#REF!</definedName>
    <definedName name="BEx78226TN58UE0CTY98YEDU0LSL" localSheetId="12" hidden="1">#REF!</definedName>
    <definedName name="BEx78226TN58UE0CTY98YEDU0LSL" localSheetId="11" hidden="1">#REF!</definedName>
    <definedName name="BEx78226TN58UE0CTY98YEDU0LSL" localSheetId="10" hidden="1">#REF!</definedName>
    <definedName name="BEx78226TN58UE0CTY98YEDU0LSL" localSheetId="9" hidden="1">#REF!</definedName>
    <definedName name="BEx78226TN58UE0CTY98YEDU0LSL" localSheetId="8" hidden="1">#REF!</definedName>
    <definedName name="BEx78226TN58UE0CTY98YEDU0LSL" localSheetId="7" hidden="1">#REF!</definedName>
    <definedName name="BEx78226TN58UE0CTY98YEDU0LSL" localSheetId="6" hidden="1">#REF!</definedName>
    <definedName name="BEx78226TN58UE0CTY98YEDU0LSL" localSheetId="5" hidden="1">#REF!</definedName>
    <definedName name="BEx78226TN58UE0CTY98YEDU0LSL" localSheetId="3" hidden="1">#REF!</definedName>
    <definedName name="BEx78226TN58UE0CTY98YEDU0LSL" hidden="1">#REF!</definedName>
    <definedName name="BEx7881ZZBWHRAX6W2GY19J8MGEQ" localSheetId="15" hidden="1">#REF!</definedName>
    <definedName name="BEx7881ZZBWHRAX6W2GY19J8MGEQ" localSheetId="14" hidden="1">#REF!</definedName>
    <definedName name="BEx7881ZZBWHRAX6W2GY19J8MGEQ" localSheetId="13" hidden="1">#REF!</definedName>
    <definedName name="BEx7881ZZBWHRAX6W2GY19J8MGEQ" localSheetId="12" hidden="1">#REF!</definedName>
    <definedName name="BEx7881ZZBWHRAX6W2GY19J8MGEQ" localSheetId="11" hidden="1">#REF!</definedName>
    <definedName name="BEx7881ZZBWHRAX6W2GY19J8MGEQ" localSheetId="10" hidden="1">#REF!</definedName>
    <definedName name="BEx7881ZZBWHRAX6W2GY19J8MGEQ" localSheetId="9" hidden="1">#REF!</definedName>
    <definedName name="BEx7881ZZBWHRAX6W2GY19J8MGEQ" localSheetId="8" hidden="1">#REF!</definedName>
    <definedName name="BEx7881ZZBWHRAX6W2GY19J8MGEQ" localSheetId="7" hidden="1">#REF!</definedName>
    <definedName name="BEx7881ZZBWHRAX6W2GY19J8MGEQ" localSheetId="6" hidden="1">#REF!</definedName>
    <definedName name="BEx7881ZZBWHRAX6W2GY19J8MGEQ" localSheetId="5" hidden="1">#REF!</definedName>
    <definedName name="BEx7881ZZBWHRAX6W2GY19J8MGEQ" localSheetId="3" hidden="1">#REF!</definedName>
    <definedName name="BEx7881ZZBWHRAX6W2GY19J8MGEQ" hidden="1">#REF!</definedName>
    <definedName name="BEx78BSYINF85GYNSCIRD95PH86Q" localSheetId="15" hidden="1">#REF!</definedName>
    <definedName name="BEx78BSYINF85GYNSCIRD95PH86Q" localSheetId="14" hidden="1">#REF!</definedName>
    <definedName name="BEx78BSYINF85GYNSCIRD95PH86Q" localSheetId="13" hidden="1">#REF!</definedName>
    <definedName name="BEx78BSYINF85GYNSCIRD95PH86Q" localSheetId="12" hidden="1">#REF!</definedName>
    <definedName name="BEx78BSYINF85GYNSCIRD95PH86Q" localSheetId="11" hidden="1">#REF!</definedName>
    <definedName name="BEx78BSYINF85GYNSCIRD95PH86Q" localSheetId="10" hidden="1">#REF!</definedName>
    <definedName name="BEx78BSYINF85GYNSCIRD95PH86Q" localSheetId="9" hidden="1">#REF!</definedName>
    <definedName name="BEx78BSYINF85GYNSCIRD95PH86Q" localSheetId="8" hidden="1">#REF!</definedName>
    <definedName name="BEx78BSYINF85GYNSCIRD95PH86Q" localSheetId="7" hidden="1">#REF!</definedName>
    <definedName name="BEx78BSYINF85GYNSCIRD95PH86Q" localSheetId="6" hidden="1">#REF!</definedName>
    <definedName name="BEx78BSYINF85GYNSCIRD95PH86Q" localSheetId="5" hidden="1">#REF!</definedName>
    <definedName name="BEx78BSYINF85GYNSCIRD95PH86Q" localSheetId="3" hidden="1">#REF!</definedName>
    <definedName name="BEx78BSYINF85GYNSCIRD95PH86Q" hidden="1">#REF!</definedName>
    <definedName name="BEx78HHRIWDLHQX2LG0HWFRYEL1T" localSheetId="15" hidden="1">#REF!</definedName>
    <definedName name="BEx78HHRIWDLHQX2LG0HWFRYEL1T" localSheetId="14" hidden="1">#REF!</definedName>
    <definedName name="BEx78HHRIWDLHQX2LG0HWFRYEL1T" localSheetId="13" hidden="1">#REF!</definedName>
    <definedName name="BEx78HHRIWDLHQX2LG0HWFRYEL1T" localSheetId="12" hidden="1">#REF!</definedName>
    <definedName name="BEx78HHRIWDLHQX2LG0HWFRYEL1T" localSheetId="11" hidden="1">#REF!</definedName>
    <definedName name="BEx78HHRIWDLHQX2LG0HWFRYEL1T" localSheetId="10" hidden="1">#REF!</definedName>
    <definedName name="BEx78HHRIWDLHQX2LG0HWFRYEL1T" localSheetId="9" hidden="1">#REF!</definedName>
    <definedName name="BEx78HHRIWDLHQX2LG0HWFRYEL1T" localSheetId="8" hidden="1">#REF!</definedName>
    <definedName name="BEx78HHRIWDLHQX2LG0HWFRYEL1T" localSheetId="7" hidden="1">#REF!</definedName>
    <definedName name="BEx78HHRIWDLHQX2LG0HWFRYEL1T" localSheetId="6" hidden="1">#REF!</definedName>
    <definedName name="BEx78HHRIWDLHQX2LG0HWFRYEL1T" localSheetId="5" hidden="1">#REF!</definedName>
    <definedName name="BEx78HHRIWDLHQX2LG0HWFRYEL1T" localSheetId="3" hidden="1">#REF!</definedName>
    <definedName name="BEx78HHRIWDLHQX2LG0HWFRYEL1T" hidden="1">#REF!</definedName>
    <definedName name="BEx78QC4X2YVM9K6MQRB2WJG36N3" localSheetId="15" hidden="1">#REF!</definedName>
    <definedName name="BEx78QC4X2YVM9K6MQRB2WJG36N3" localSheetId="14" hidden="1">#REF!</definedName>
    <definedName name="BEx78QC4X2YVM9K6MQRB2WJG36N3" localSheetId="13" hidden="1">#REF!</definedName>
    <definedName name="BEx78QC4X2YVM9K6MQRB2WJG36N3" localSheetId="12" hidden="1">#REF!</definedName>
    <definedName name="BEx78QC4X2YVM9K6MQRB2WJG36N3" localSheetId="11" hidden="1">#REF!</definedName>
    <definedName name="BEx78QC4X2YVM9K6MQRB2WJG36N3" localSheetId="10" hidden="1">#REF!</definedName>
    <definedName name="BEx78QC4X2YVM9K6MQRB2WJG36N3" localSheetId="9" hidden="1">#REF!</definedName>
    <definedName name="BEx78QC4X2YVM9K6MQRB2WJG36N3" localSheetId="8" hidden="1">#REF!</definedName>
    <definedName name="BEx78QC4X2YVM9K6MQRB2WJG36N3" localSheetId="7" hidden="1">#REF!</definedName>
    <definedName name="BEx78QC4X2YVM9K6MQRB2WJG36N3" localSheetId="6" hidden="1">#REF!</definedName>
    <definedName name="BEx78QC4X2YVM9K6MQRB2WJG36N3" localSheetId="5" hidden="1">#REF!</definedName>
    <definedName name="BEx78QC4X2YVM9K6MQRB2WJG36N3" localSheetId="3" hidden="1">#REF!</definedName>
    <definedName name="BEx78QC4X2YVM9K6MQRB2WJG36N3" hidden="1">#REF!</definedName>
    <definedName name="BEx78QMXZ2P1ZB3HJ9O50DWHCMXR" localSheetId="15" hidden="1">#REF!</definedName>
    <definedName name="BEx78QMXZ2P1ZB3HJ9O50DWHCMXR" localSheetId="14" hidden="1">#REF!</definedName>
    <definedName name="BEx78QMXZ2P1ZB3HJ9O50DWHCMXR" localSheetId="13" hidden="1">#REF!</definedName>
    <definedName name="BEx78QMXZ2P1ZB3HJ9O50DWHCMXR" localSheetId="12" hidden="1">#REF!</definedName>
    <definedName name="BEx78QMXZ2P1ZB3HJ9O50DWHCMXR" localSheetId="11" hidden="1">#REF!</definedName>
    <definedName name="BEx78QMXZ2P1ZB3HJ9O50DWHCMXR" localSheetId="10" hidden="1">#REF!</definedName>
    <definedName name="BEx78QMXZ2P1ZB3HJ9O50DWHCMXR" localSheetId="9" hidden="1">#REF!</definedName>
    <definedName name="BEx78QMXZ2P1ZB3HJ9O50DWHCMXR" localSheetId="8" hidden="1">#REF!</definedName>
    <definedName name="BEx78QMXZ2P1ZB3HJ9O50DWHCMXR" localSheetId="7" hidden="1">#REF!</definedName>
    <definedName name="BEx78QMXZ2P1ZB3HJ9O50DWHCMXR" localSheetId="6" hidden="1">#REF!</definedName>
    <definedName name="BEx78QMXZ2P1ZB3HJ9O50DWHCMXR" localSheetId="5" hidden="1">#REF!</definedName>
    <definedName name="BEx78QMXZ2P1ZB3HJ9O50DWHCMXR" localSheetId="3" hidden="1">#REF!</definedName>
    <definedName name="BEx78QMXZ2P1ZB3HJ9O50DWHCMXR" hidden="1">#REF!</definedName>
    <definedName name="BEx78SFO5VR28677DWZEMDN7G86X" localSheetId="15" hidden="1">#REF!</definedName>
    <definedName name="BEx78SFO5VR28677DWZEMDN7G86X" localSheetId="14" hidden="1">#REF!</definedName>
    <definedName name="BEx78SFO5VR28677DWZEMDN7G86X" localSheetId="13" hidden="1">#REF!</definedName>
    <definedName name="BEx78SFO5VR28677DWZEMDN7G86X" localSheetId="12" hidden="1">#REF!</definedName>
    <definedName name="BEx78SFO5VR28677DWZEMDN7G86X" localSheetId="11" hidden="1">#REF!</definedName>
    <definedName name="BEx78SFO5VR28677DWZEMDN7G86X" localSheetId="10" hidden="1">#REF!</definedName>
    <definedName name="BEx78SFO5VR28677DWZEMDN7G86X" localSheetId="9" hidden="1">#REF!</definedName>
    <definedName name="BEx78SFO5VR28677DWZEMDN7G86X" localSheetId="8" hidden="1">#REF!</definedName>
    <definedName name="BEx78SFO5VR28677DWZEMDN7G86X" localSheetId="7" hidden="1">#REF!</definedName>
    <definedName name="BEx78SFO5VR28677DWZEMDN7G86X" localSheetId="6" hidden="1">#REF!</definedName>
    <definedName name="BEx78SFO5VR28677DWZEMDN7G86X" localSheetId="5" hidden="1">#REF!</definedName>
    <definedName name="BEx78SFO5VR28677DWZEMDN7G86X" localSheetId="3" hidden="1">#REF!</definedName>
    <definedName name="BEx78SFO5VR28677DWZEMDN7G86X" hidden="1">#REF!</definedName>
    <definedName name="BEx78SFOYH1Z0ZDTO47W2M60TW6K" localSheetId="15" hidden="1">#REF!</definedName>
    <definedName name="BEx78SFOYH1Z0ZDTO47W2M60TW6K" localSheetId="14" hidden="1">#REF!</definedName>
    <definedName name="BEx78SFOYH1Z0ZDTO47W2M60TW6K" localSheetId="13" hidden="1">#REF!</definedName>
    <definedName name="BEx78SFOYH1Z0ZDTO47W2M60TW6K" localSheetId="12" hidden="1">#REF!</definedName>
    <definedName name="BEx78SFOYH1Z0ZDTO47W2M60TW6K" localSheetId="11" hidden="1">#REF!</definedName>
    <definedName name="BEx78SFOYH1Z0ZDTO47W2M60TW6K" localSheetId="10" hidden="1">#REF!</definedName>
    <definedName name="BEx78SFOYH1Z0ZDTO47W2M60TW6K" localSheetId="9" hidden="1">#REF!</definedName>
    <definedName name="BEx78SFOYH1Z0ZDTO47W2M60TW6K" localSheetId="8" hidden="1">#REF!</definedName>
    <definedName name="BEx78SFOYH1Z0ZDTO47W2M60TW6K" localSheetId="7" hidden="1">#REF!</definedName>
    <definedName name="BEx78SFOYH1Z0ZDTO47W2M60TW6K" localSheetId="6" hidden="1">#REF!</definedName>
    <definedName name="BEx78SFOYH1Z0ZDTO47W2M60TW6K" localSheetId="5" hidden="1">#REF!</definedName>
    <definedName name="BEx78SFOYH1Z0ZDTO47W2M60TW6K" localSheetId="3" hidden="1">#REF!</definedName>
    <definedName name="BEx78SFOYH1Z0ZDTO47W2M60TW6K" hidden="1">#REF!</definedName>
    <definedName name="BEx7974EARYYX2ICWU0YC50VO5D8" localSheetId="15" hidden="1">#REF!</definedName>
    <definedName name="BEx7974EARYYX2ICWU0YC50VO5D8" localSheetId="14" hidden="1">#REF!</definedName>
    <definedName name="BEx7974EARYYX2ICWU0YC50VO5D8" localSheetId="13" hidden="1">#REF!</definedName>
    <definedName name="BEx7974EARYYX2ICWU0YC50VO5D8" localSheetId="12" hidden="1">#REF!</definedName>
    <definedName name="BEx7974EARYYX2ICWU0YC50VO5D8" localSheetId="11" hidden="1">#REF!</definedName>
    <definedName name="BEx7974EARYYX2ICWU0YC50VO5D8" localSheetId="10" hidden="1">#REF!</definedName>
    <definedName name="BEx7974EARYYX2ICWU0YC50VO5D8" localSheetId="9" hidden="1">#REF!</definedName>
    <definedName name="BEx7974EARYYX2ICWU0YC50VO5D8" localSheetId="8" hidden="1">#REF!</definedName>
    <definedName name="BEx7974EARYYX2ICWU0YC50VO5D8" localSheetId="7" hidden="1">#REF!</definedName>
    <definedName name="BEx7974EARYYX2ICWU0YC50VO5D8" localSheetId="6" hidden="1">#REF!</definedName>
    <definedName name="BEx7974EARYYX2ICWU0YC50VO5D8" localSheetId="5" hidden="1">#REF!</definedName>
    <definedName name="BEx7974EARYYX2ICWU0YC50VO5D8" localSheetId="3" hidden="1">#REF!</definedName>
    <definedName name="BEx7974EARYYX2ICWU0YC50VO5D8" hidden="1">#REF!</definedName>
    <definedName name="BEx79JK3E6JO8MX4O35A5G8NZCC8" localSheetId="15" hidden="1">#REF!</definedName>
    <definedName name="BEx79JK3E6JO8MX4O35A5G8NZCC8" localSheetId="14" hidden="1">#REF!</definedName>
    <definedName name="BEx79JK3E6JO8MX4O35A5G8NZCC8" localSheetId="13" hidden="1">#REF!</definedName>
    <definedName name="BEx79JK3E6JO8MX4O35A5G8NZCC8" localSheetId="12" hidden="1">#REF!</definedName>
    <definedName name="BEx79JK3E6JO8MX4O35A5G8NZCC8" localSheetId="11" hidden="1">#REF!</definedName>
    <definedName name="BEx79JK3E6JO8MX4O35A5G8NZCC8" localSheetId="10" hidden="1">#REF!</definedName>
    <definedName name="BEx79JK3E6JO8MX4O35A5G8NZCC8" localSheetId="9" hidden="1">#REF!</definedName>
    <definedName name="BEx79JK3E6JO8MX4O35A5G8NZCC8" localSheetId="8" hidden="1">#REF!</definedName>
    <definedName name="BEx79JK3E6JO8MX4O35A5G8NZCC8" localSheetId="7" hidden="1">#REF!</definedName>
    <definedName name="BEx79JK3E6JO8MX4O35A5G8NZCC8" localSheetId="6" hidden="1">#REF!</definedName>
    <definedName name="BEx79JK3E6JO8MX4O35A5G8NZCC8" localSheetId="5" hidden="1">#REF!</definedName>
    <definedName name="BEx79JK3E6JO8MX4O35A5G8NZCC8" localSheetId="3" hidden="1">#REF!</definedName>
    <definedName name="BEx79JK3E6JO8MX4O35A5G8NZCC8" hidden="1">#REF!</definedName>
    <definedName name="BEx79OCP4HQ6XP8EWNGEUDLOZBBS" localSheetId="15" hidden="1">#REF!</definedName>
    <definedName name="BEx79OCP4HQ6XP8EWNGEUDLOZBBS" localSheetId="14" hidden="1">#REF!</definedName>
    <definedName name="BEx79OCP4HQ6XP8EWNGEUDLOZBBS" localSheetId="13" hidden="1">#REF!</definedName>
    <definedName name="BEx79OCP4HQ6XP8EWNGEUDLOZBBS" localSheetId="12" hidden="1">#REF!</definedName>
    <definedName name="BEx79OCP4HQ6XP8EWNGEUDLOZBBS" localSheetId="11" hidden="1">#REF!</definedName>
    <definedName name="BEx79OCP4HQ6XP8EWNGEUDLOZBBS" localSheetId="10" hidden="1">#REF!</definedName>
    <definedName name="BEx79OCP4HQ6XP8EWNGEUDLOZBBS" localSheetId="9" hidden="1">#REF!</definedName>
    <definedName name="BEx79OCP4HQ6XP8EWNGEUDLOZBBS" localSheetId="8" hidden="1">#REF!</definedName>
    <definedName name="BEx79OCP4HQ6XP8EWNGEUDLOZBBS" localSheetId="7" hidden="1">#REF!</definedName>
    <definedName name="BEx79OCP4HQ6XP8EWNGEUDLOZBBS" localSheetId="6" hidden="1">#REF!</definedName>
    <definedName name="BEx79OCP4HQ6XP8EWNGEUDLOZBBS" localSheetId="5" hidden="1">#REF!</definedName>
    <definedName name="BEx79OCP4HQ6XP8EWNGEUDLOZBBS" localSheetId="3" hidden="1">#REF!</definedName>
    <definedName name="BEx79OCP4HQ6XP8EWNGEUDLOZBBS" hidden="1">#REF!</definedName>
    <definedName name="BEx79SEAYKUZB0H4LYBCD6WWJBG2" localSheetId="15" hidden="1">#REF!</definedName>
    <definedName name="BEx79SEAYKUZB0H4LYBCD6WWJBG2" localSheetId="14" hidden="1">#REF!</definedName>
    <definedName name="BEx79SEAYKUZB0H4LYBCD6WWJBG2" localSheetId="13" hidden="1">#REF!</definedName>
    <definedName name="BEx79SEAYKUZB0H4LYBCD6WWJBG2" localSheetId="12" hidden="1">#REF!</definedName>
    <definedName name="BEx79SEAYKUZB0H4LYBCD6WWJBG2" localSheetId="11" hidden="1">#REF!</definedName>
    <definedName name="BEx79SEAYKUZB0H4LYBCD6WWJBG2" localSheetId="10" hidden="1">#REF!</definedName>
    <definedName name="BEx79SEAYKUZB0H4LYBCD6WWJBG2" localSheetId="9" hidden="1">#REF!</definedName>
    <definedName name="BEx79SEAYKUZB0H4LYBCD6WWJBG2" localSheetId="8" hidden="1">#REF!</definedName>
    <definedName name="BEx79SEAYKUZB0H4LYBCD6WWJBG2" localSheetId="7" hidden="1">#REF!</definedName>
    <definedName name="BEx79SEAYKUZB0H4LYBCD6WWJBG2" localSheetId="6" hidden="1">#REF!</definedName>
    <definedName name="BEx79SEAYKUZB0H4LYBCD6WWJBG2" localSheetId="5" hidden="1">#REF!</definedName>
    <definedName name="BEx79SEAYKUZB0H4LYBCD6WWJBG2" localSheetId="3" hidden="1">#REF!</definedName>
    <definedName name="BEx79SEAYKUZB0H4LYBCD6WWJBG2" hidden="1">#REF!</definedName>
    <definedName name="BEx79SJRHTLS9PYM69O9BWW1FMJK" localSheetId="15" hidden="1">#REF!</definedName>
    <definedName name="BEx79SJRHTLS9PYM69O9BWW1FMJK" localSheetId="14" hidden="1">#REF!</definedName>
    <definedName name="BEx79SJRHTLS9PYM69O9BWW1FMJK" localSheetId="13" hidden="1">#REF!</definedName>
    <definedName name="BEx79SJRHTLS9PYM69O9BWW1FMJK" localSheetId="12" hidden="1">#REF!</definedName>
    <definedName name="BEx79SJRHTLS9PYM69O9BWW1FMJK" localSheetId="11" hidden="1">#REF!</definedName>
    <definedName name="BEx79SJRHTLS9PYM69O9BWW1FMJK" localSheetId="10" hidden="1">#REF!</definedName>
    <definedName name="BEx79SJRHTLS9PYM69O9BWW1FMJK" localSheetId="9" hidden="1">#REF!</definedName>
    <definedName name="BEx79SJRHTLS9PYM69O9BWW1FMJK" localSheetId="8" hidden="1">#REF!</definedName>
    <definedName name="BEx79SJRHTLS9PYM69O9BWW1FMJK" localSheetId="7" hidden="1">#REF!</definedName>
    <definedName name="BEx79SJRHTLS9PYM69O9BWW1FMJK" localSheetId="6" hidden="1">#REF!</definedName>
    <definedName name="BEx79SJRHTLS9PYM69O9BWW1FMJK" localSheetId="5" hidden="1">#REF!</definedName>
    <definedName name="BEx79SJRHTLS9PYM69O9BWW1FMJK" localSheetId="3" hidden="1">#REF!</definedName>
    <definedName name="BEx79SJRHTLS9PYM69O9BWW1FMJK" hidden="1">#REF!</definedName>
    <definedName name="BEx79YJJLBELICW9F9FRYSCQ101L" localSheetId="15" hidden="1">#REF!</definedName>
    <definedName name="BEx79YJJLBELICW9F9FRYSCQ101L" localSheetId="14" hidden="1">#REF!</definedName>
    <definedName name="BEx79YJJLBELICW9F9FRYSCQ101L" localSheetId="13" hidden="1">#REF!</definedName>
    <definedName name="BEx79YJJLBELICW9F9FRYSCQ101L" localSheetId="12" hidden="1">#REF!</definedName>
    <definedName name="BEx79YJJLBELICW9F9FRYSCQ101L" localSheetId="11" hidden="1">#REF!</definedName>
    <definedName name="BEx79YJJLBELICW9F9FRYSCQ101L" localSheetId="10" hidden="1">#REF!</definedName>
    <definedName name="BEx79YJJLBELICW9F9FRYSCQ101L" localSheetId="9" hidden="1">#REF!</definedName>
    <definedName name="BEx79YJJLBELICW9F9FRYSCQ101L" localSheetId="8" hidden="1">#REF!</definedName>
    <definedName name="BEx79YJJLBELICW9F9FRYSCQ101L" localSheetId="7" hidden="1">#REF!</definedName>
    <definedName name="BEx79YJJLBELICW9F9FRYSCQ101L" localSheetId="6" hidden="1">#REF!</definedName>
    <definedName name="BEx79YJJLBELICW9F9FRYSCQ101L" localSheetId="5" hidden="1">#REF!</definedName>
    <definedName name="BEx79YJJLBELICW9F9FRYSCQ101L" localSheetId="3" hidden="1">#REF!</definedName>
    <definedName name="BEx79YJJLBELICW9F9FRYSCQ101L" hidden="1">#REF!</definedName>
    <definedName name="BEx79YUC7B0V77FSBGIRCY1BR4VK" localSheetId="15" hidden="1">#REF!</definedName>
    <definedName name="BEx79YUC7B0V77FSBGIRCY1BR4VK" localSheetId="14" hidden="1">#REF!</definedName>
    <definedName name="BEx79YUC7B0V77FSBGIRCY1BR4VK" localSheetId="13" hidden="1">#REF!</definedName>
    <definedName name="BEx79YUC7B0V77FSBGIRCY1BR4VK" localSheetId="12" hidden="1">#REF!</definedName>
    <definedName name="BEx79YUC7B0V77FSBGIRCY1BR4VK" localSheetId="11" hidden="1">#REF!</definedName>
    <definedName name="BEx79YUC7B0V77FSBGIRCY1BR4VK" localSheetId="10" hidden="1">#REF!</definedName>
    <definedName name="BEx79YUC7B0V77FSBGIRCY1BR4VK" localSheetId="9" hidden="1">#REF!</definedName>
    <definedName name="BEx79YUC7B0V77FSBGIRCY1BR4VK" localSheetId="8" hidden="1">#REF!</definedName>
    <definedName name="BEx79YUC7B0V77FSBGIRCY1BR4VK" localSheetId="7" hidden="1">#REF!</definedName>
    <definedName name="BEx79YUC7B0V77FSBGIRCY1BR4VK" localSheetId="6" hidden="1">#REF!</definedName>
    <definedName name="BEx79YUC7B0V77FSBGIRCY1BR4VK" localSheetId="5" hidden="1">#REF!</definedName>
    <definedName name="BEx79YUC7B0V77FSBGIRCY1BR4VK" localSheetId="3" hidden="1">#REF!</definedName>
    <definedName name="BEx79YUC7B0V77FSBGIRCY1BR4VK" hidden="1">#REF!</definedName>
    <definedName name="BEx7A06T3RC2891FUX05G3QPRAUE" localSheetId="15" hidden="1">#REF!</definedName>
    <definedName name="BEx7A06T3RC2891FUX05G3QPRAUE" localSheetId="14" hidden="1">#REF!</definedName>
    <definedName name="BEx7A06T3RC2891FUX05G3QPRAUE" localSheetId="13" hidden="1">#REF!</definedName>
    <definedName name="BEx7A06T3RC2891FUX05G3QPRAUE" localSheetId="12" hidden="1">#REF!</definedName>
    <definedName name="BEx7A06T3RC2891FUX05G3QPRAUE" localSheetId="11" hidden="1">#REF!</definedName>
    <definedName name="BEx7A06T3RC2891FUX05G3QPRAUE" localSheetId="10" hidden="1">#REF!</definedName>
    <definedName name="BEx7A06T3RC2891FUX05G3QPRAUE" localSheetId="9" hidden="1">#REF!</definedName>
    <definedName name="BEx7A06T3RC2891FUX05G3QPRAUE" localSheetId="8" hidden="1">#REF!</definedName>
    <definedName name="BEx7A06T3RC2891FUX05G3QPRAUE" localSheetId="7" hidden="1">#REF!</definedName>
    <definedName name="BEx7A06T3RC2891FUX05G3QPRAUE" localSheetId="6" hidden="1">#REF!</definedName>
    <definedName name="BEx7A06T3RC2891FUX05G3QPRAUE" localSheetId="5" hidden="1">#REF!</definedName>
    <definedName name="BEx7A06T3RC2891FUX05G3QPRAUE" localSheetId="3" hidden="1">#REF!</definedName>
    <definedName name="BEx7A06T3RC2891FUX05G3QPRAUE" hidden="1">#REF!</definedName>
    <definedName name="BEx7A9S3JA1X7FH4CFSQLTZC4691" localSheetId="15" hidden="1">#REF!</definedName>
    <definedName name="BEx7A9S3JA1X7FH4CFSQLTZC4691" localSheetId="14" hidden="1">#REF!</definedName>
    <definedName name="BEx7A9S3JA1X7FH4CFSQLTZC4691" localSheetId="13" hidden="1">#REF!</definedName>
    <definedName name="BEx7A9S3JA1X7FH4CFSQLTZC4691" localSheetId="12" hidden="1">#REF!</definedName>
    <definedName name="BEx7A9S3JA1X7FH4CFSQLTZC4691" localSheetId="11" hidden="1">#REF!</definedName>
    <definedName name="BEx7A9S3JA1X7FH4CFSQLTZC4691" localSheetId="10" hidden="1">#REF!</definedName>
    <definedName name="BEx7A9S3JA1X7FH4CFSQLTZC4691" localSheetId="9" hidden="1">#REF!</definedName>
    <definedName name="BEx7A9S3JA1X7FH4CFSQLTZC4691" localSheetId="8" hidden="1">#REF!</definedName>
    <definedName name="BEx7A9S3JA1X7FH4CFSQLTZC4691" localSheetId="7" hidden="1">#REF!</definedName>
    <definedName name="BEx7A9S3JA1X7FH4CFSQLTZC4691" localSheetId="6" hidden="1">#REF!</definedName>
    <definedName name="BEx7A9S3JA1X7FH4CFSQLTZC4691" localSheetId="5" hidden="1">#REF!</definedName>
    <definedName name="BEx7A9S3JA1X7FH4CFSQLTZC4691" localSheetId="3" hidden="1">#REF!</definedName>
    <definedName name="BEx7A9S3JA1X7FH4CFSQLTZC4691" hidden="1">#REF!</definedName>
    <definedName name="BEx7ABA2C9IWH5VSLVLLLCY62161" localSheetId="15" hidden="1">#REF!</definedName>
    <definedName name="BEx7ABA2C9IWH5VSLVLLLCY62161" localSheetId="14" hidden="1">#REF!</definedName>
    <definedName name="BEx7ABA2C9IWH5VSLVLLLCY62161" localSheetId="13" hidden="1">#REF!</definedName>
    <definedName name="BEx7ABA2C9IWH5VSLVLLLCY62161" localSheetId="12" hidden="1">#REF!</definedName>
    <definedName name="BEx7ABA2C9IWH5VSLVLLLCY62161" localSheetId="11" hidden="1">#REF!</definedName>
    <definedName name="BEx7ABA2C9IWH5VSLVLLLCY62161" localSheetId="10" hidden="1">#REF!</definedName>
    <definedName name="BEx7ABA2C9IWH5VSLVLLLCY62161" localSheetId="9" hidden="1">#REF!</definedName>
    <definedName name="BEx7ABA2C9IWH5VSLVLLLCY62161" localSheetId="8" hidden="1">#REF!</definedName>
    <definedName name="BEx7ABA2C9IWH5VSLVLLLCY62161" localSheetId="7" hidden="1">#REF!</definedName>
    <definedName name="BEx7ABA2C9IWH5VSLVLLLCY62161" localSheetId="6" hidden="1">#REF!</definedName>
    <definedName name="BEx7ABA2C9IWH5VSLVLLLCY62161" localSheetId="5" hidden="1">#REF!</definedName>
    <definedName name="BEx7ABA2C9IWH5VSLVLLLCY62161" localSheetId="3" hidden="1">#REF!</definedName>
    <definedName name="BEx7ABA2C9IWH5VSLVLLLCY62161" hidden="1">#REF!</definedName>
    <definedName name="BEx7AE4LPLX8N85BYB0WCO5S7ZPV" localSheetId="15" hidden="1">#REF!</definedName>
    <definedName name="BEx7AE4LPLX8N85BYB0WCO5S7ZPV" localSheetId="14" hidden="1">#REF!</definedName>
    <definedName name="BEx7AE4LPLX8N85BYB0WCO5S7ZPV" localSheetId="13" hidden="1">#REF!</definedName>
    <definedName name="BEx7AE4LPLX8N85BYB0WCO5S7ZPV" localSheetId="12" hidden="1">#REF!</definedName>
    <definedName name="BEx7AE4LPLX8N85BYB0WCO5S7ZPV" localSheetId="11" hidden="1">#REF!</definedName>
    <definedName name="BEx7AE4LPLX8N85BYB0WCO5S7ZPV" localSheetId="10" hidden="1">#REF!</definedName>
    <definedName name="BEx7AE4LPLX8N85BYB0WCO5S7ZPV" localSheetId="9" hidden="1">#REF!</definedName>
    <definedName name="BEx7AE4LPLX8N85BYB0WCO5S7ZPV" localSheetId="8" hidden="1">#REF!</definedName>
    <definedName name="BEx7AE4LPLX8N85BYB0WCO5S7ZPV" localSheetId="7" hidden="1">#REF!</definedName>
    <definedName name="BEx7AE4LPLX8N85BYB0WCO5S7ZPV" localSheetId="6" hidden="1">#REF!</definedName>
    <definedName name="BEx7AE4LPLX8N85BYB0WCO5S7ZPV" localSheetId="5" hidden="1">#REF!</definedName>
    <definedName name="BEx7AE4LPLX8N85BYB0WCO5S7ZPV" localSheetId="3" hidden="1">#REF!</definedName>
    <definedName name="BEx7AE4LPLX8N85BYB0WCO5S7ZPV" hidden="1">#REF!</definedName>
    <definedName name="BEx7AR0EEP9O5JPPEKQWG1TC860T" localSheetId="15" hidden="1">#REF!</definedName>
    <definedName name="BEx7AR0EEP9O5JPPEKQWG1TC860T" localSheetId="14" hidden="1">#REF!</definedName>
    <definedName name="BEx7AR0EEP9O5JPPEKQWG1TC860T" localSheetId="13" hidden="1">#REF!</definedName>
    <definedName name="BEx7AR0EEP9O5JPPEKQWG1TC860T" localSheetId="12" hidden="1">#REF!</definedName>
    <definedName name="BEx7AR0EEP9O5JPPEKQWG1TC860T" localSheetId="11" hidden="1">#REF!</definedName>
    <definedName name="BEx7AR0EEP9O5JPPEKQWG1TC860T" localSheetId="10" hidden="1">#REF!</definedName>
    <definedName name="BEx7AR0EEP9O5JPPEKQWG1TC860T" localSheetId="9" hidden="1">#REF!</definedName>
    <definedName name="BEx7AR0EEP9O5JPPEKQWG1TC860T" localSheetId="8" hidden="1">#REF!</definedName>
    <definedName name="BEx7AR0EEP9O5JPPEKQWG1TC860T" localSheetId="7" hidden="1">#REF!</definedName>
    <definedName name="BEx7AR0EEP9O5JPPEKQWG1TC860T" localSheetId="6" hidden="1">#REF!</definedName>
    <definedName name="BEx7AR0EEP9O5JPPEKQWG1TC860T" localSheetId="5" hidden="1">#REF!</definedName>
    <definedName name="BEx7AR0EEP9O5JPPEKQWG1TC860T" localSheetId="3" hidden="1">#REF!</definedName>
    <definedName name="BEx7AR0EEP9O5JPPEKQWG1TC860T" hidden="1">#REF!</definedName>
    <definedName name="BEx7ASD1I654MEDCO6GGWA95PXSC" localSheetId="15" hidden="1">#REF!</definedName>
    <definedName name="BEx7ASD1I654MEDCO6GGWA95PXSC" localSheetId="14" hidden="1">#REF!</definedName>
    <definedName name="BEx7ASD1I654MEDCO6GGWA95PXSC" localSheetId="13" hidden="1">#REF!</definedName>
    <definedName name="BEx7ASD1I654MEDCO6GGWA95PXSC" localSheetId="12" hidden="1">#REF!</definedName>
    <definedName name="BEx7ASD1I654MEDCO6GGWA95PXSC" localSheetId="11" hidden="1">#REF!</definedName>
    <definedName name="BEx7ASD1I654MEDCO6GGWA95PXSC" localSheetId="10" hidden="1">#REF!</definedName>
    <definedName name="BEx7ASD1I654MEDCO6GGWA95PXSC" localSheetId="9" hidden="1">#REF!</definedName>
    <definedName name="BEx7ASD1I654MEDCO6GGWA95PXSC" localSheetId="8" hidden="1">#REF!</definedName>
    <definedName name="BEx7ASD1I654MEDCO6GGWA95PXSC" localSheetId="7" hidden="1">#REF!</definedName>
    <definedName name="BEx7ASD1I654MEDCO6GGWA95PXSC" localSheetId="6" hidden="1">#REF!</definedName>
    <definedName name="BEx7ASD1I654MEDCO6GGWA95PXSC" localSheetId="5" hidden="1">#REF!</definedName>
    <definedName name="BEx7ASD1I654MEDCO6GGWA95PXSC" localSheetId="3" hidden="1">#REF!</definedName>
    <definedName name="BEx7ASD1I654MEDCO6GGWA95PXSC" hidden="1">#REF!</definedName>
    <definedName name="BEx7AURD3S7JGN4D3YK1QAG6TAFA" localSheetId="15" hidden="1">#REF!</definedName>
    <definedName name="BEx7AURD3S7JGN4D3YK1QAG6TAFA" localSheetId="14" hidden="1">#REF!</definedName>
    <definedName name="BEx7AURD3S7JGN4D3YK1QAG6TAFA" localSheetId="13" hidden="1">#REF!</definedName>
    <definedName name="BEx7AURD3S7JGN4D3YK1QAG6TAFA" localSheetId="12" hidden="1">#REF!</definedName>
    <definedName name="BEx7AURD3S7JGN4D3YK1QAG6TAFA" localSheetId="11" hidden="1">#REF!</definedName>
    <definedName name="BEx7AURD3S7JGN4D3YK1QAG6TAFA" localSheetId="10" hidden="1">#REF!</definedName>
    <definedName name="BEx7AURD3S7JGN4D3YK1QAG6TAFA" localSheetId="9" hidden="1">#REF!</definedName>
    <definedName name="BEx7AURD3S7JGN4D3YK1QAG6TAFA" localSheetId="8" hidden="1">#REF!</definedName>
    <definedName name="BEx7AURD3S7JGN4D3YK1QAG6TAFA" localSheetId="7" hidden="1">#REF!</definedName>
    <definedName name="BEx7AURD3S7JGN4D3YK1QAG6TAFA" localSheetId="6" hidden="1">#REF!</definedName>
    <definedName name="BEx7AURD3S7JGN4D3YK1QAG6TAFA" localSheetId="5" hidden="1">#REF!</definedName>
    <definedName name="BEx7AURD3S7JGN4D3YK1QAG6TAFA" localSheetId="3" hidden="1">#REF!</definedName>
    <definedName name="BEx7AURD3S7JGN4D3YK1QAG6TAFA" hidden="1">#REF!</definedName>
    <definedName name="BEx7AVCX9S5RJP3NSZ4QM4E6ERDT" localSheetId="15" hidden="1">#REF!</definedName>
    <definedName name="BEx7AVCX9S5RJP3NSZ4QM4E6ERDT" localSheetId="14" hidden="1">#REF!</definedName>
    <definedName name="BEx7AVCX9S5RJP3NSZ4QM4E6ERDT" localSheetId="13" hidden="1">#REF!</definedName>
    <definedName name="BEx7AVCX9S5RJP3NSZ4QM4E6ERDT" localSheetId="12" hidden="1">#REF!</definedName>
    <definedName name="BEx7AVCX9S5RJP3NSZ4QM4E6ERDT" localSheetId="11" hidden="1">#REF!</definedName>
    <definedName name="BEx7AVCX9S5RJP3NSZ4QM4E6ERDT" localSheetId="10" hidden="1">#REF!</definedName>
    <definedName name="BEx7AVCX9S5RJP3NSZ4QM4E6ERDT" localSheetId="9" hidden="1">#REF!</definedName>
    <definedName name="BEx7AVCX9S5RJP3NSZ4QM4E6ERDT" localSheetId="8" hidden="1">#REF!</definedName>
    <definedName name="BEx7AVCX9S5RJP3NSZ4QM4E6ERDT" localSheetId="7" hidden="1">#REF!</definedName>
    <definedName name="BEx7AVCX9S5RJP3NSZ4QM4E6ERDT" localSheetId="6" hidden="1">#REF!</definedName>
    <definedName name="BEx7AVCX9S5RJP3NSZ4QM4E6ERDT" localSheetId="5" hidden="1">#REF!</definedName>
    <definedName name="BEx7AVCX9S5RJP3NSZ4QM4E6ERDT" localSheetId="3" hidden="1">#REF!</definedName>
    <definedName name="BEx7AVCX9S5RJP3NSZ4QM4E6ERDT" hidden="1">#REF!</definedName>
    <definedName name="BEx7AVYIGP0930MV5JEBWRYCJN68" localSheetId="15" hidden="1">#REF!</definedName>
    <definedName name="BEx7AVYIGP0930MV5JEBWRYCJN68" localSheetId="14" hidden="1">#REF!</definedName>
    <definedName name="BEx7AVYIGP0930MV5JEBWRYCJN68" localSheetId="13" hidden="1">#REF!</definedName>
    <definedName name="BEx7AVYIGP0930MV5JEBWRYCJN68" localSheetId="12" hidden="1">#REF!</definedName>
    <definedName name="BEx7AVYIGP0930MV5JEBWRYCJN68" localSheetId="11" hidden="1">#REF!</definedName>
    <definedName name="BEx7AVYIGP0930MV5JEBWRYCJN68" localSheetId="10" hidden="1">#REF!</definedName>
    <definedName name="BEx7AVYIGP0930MV5JEBWRYCJN68" localSheetId="9" hidden="1">#REF!</definedName>
    <definedName name="BEx7AVYIGP0930MV5JEBWRYCJN68" localSheetId="8" hidden="1">#REF!</definedName>
    <definedName name="BEx7AVYIGP0930MV5JEBWRYCJN68" localSheetId="7" hidden="1">#REF!</definedName>
    <definedName name="BEx7AVYIGP0930MV5JEBWRYCJN68" localSheetId="6" hidden="1">#REF!</definedName>
    <definedName name="BEx7AVYIGP0930MV5JEBWRYCJN68" localSheetId="5" hidden="1">#REF!</definedName>
    <definedName name="BEx7AVYIGP0930MV5JEBWRYCJN68" localSheetId="3" hidden="1">#REF!</definedName>
    <definedName name="BEx7AVYIGP0930MV5JEBWRYCJN68" hidden="1">#REF!</definedName>
    <definedName name="BEx7B6LH6917TXOSAAQ6U7HVF018" localSheetId="15" hidden="1">#REF!</definedName>
    <definedName name="BEx7B6LH6917TXOSAAQ6U7HVF018" localSheetId="14" hidden="1">#REF!</definedName>
    <definedName name="BEx7B6LH6917TXOSAAQ6U7HVF018" localSheetId="13" hidden="1">#REF!</definedName>
    <definedName name="BEx7B6LH6917TXOSAAQ6U7HVF018" localSheetId="12" hidden="1">#REF!</definedName>
    <definedName name="BEx7B6LH6917TXOSAAQ6U7HVF018" localSheetId="11" hidden="1">#REF!</definedName>
    <definedName name="BEx7B6LH6917TXOSAAQ6U7HVF018" localSheetId="10" hidden="1">#REF!</definedName>
    <definedName name="BEx7B6LH6917TXOSAAQ6U7HVF018" localSheetId="9" hidden="1">#REF!</definedName>
    <definedName name="BEx7B6LH6917TXOSAAQ6U7HVF018" localSheetId="8" hidden="1">#REF!</definedName>
    <definedName name="BEx7B6LH6917TXOSAAQ6U7HVF018" localSheetId="7" hidden="1">#REF!</definedName>
    <definedName name="BEx7B6LH6917TXOSAAQ6U7HVF018" localSheetId="6" hidden="1">#REF!</definedName>
    <definedName name="BEx7B6LH6917TXOSAAQ6U7HVF018" localSheetId="5" hidden="1">#REF!</definedName>
    <definedName name="BEx7B6LH6917TXOSAAQ6U7HVF018" localSheetId="3" hidden="1">#REF!</definedName>
    <definedName name="BEx7B6LH6917TXOSAAQ6U7HVF018" hidden="1">#REF!</definedName>
    <definedName name="BEx7BN8E88JR3K1BSLAZRPSFPQ9L" localSheetId="15" hidden="1">#REF!</definedName>
    <definedName name="BEx7BN8E88JR3K1BSLAZRPSFPQ9L" localSheetId="14" hidden="1">#REF!</definedName>
    <definedName name="BEx7BN8E88JR3K1BSLAZRPSFPQ9L" localSheetId="13" hidden="1">#REF!</definedName>
    <definedName name="BEx7BN8E88JR3K1BSLAZRPSFPQ9L" localSheetId="12" hidden="1">#REF!</definedName>
    <definedName name="BEx7BN8E88JR3K1BSLAZRPSFPQ9L" localSheetId="11" hidden="1">#REF!</definedName>
    <definedName name="BEx7BN8E88JR3K1BSLAZRPSFPQ9L" localSheetId="10" hidden="1">#REF!</definedName>
    <definedName name="BEx7BN8E88JR3K1BSLAZRPSFPQ9L" localSheetId="9" hidden="1">#REF!</definedName>
    <definedName name="BEx7BN8E88JR3K1BSLAZRPSFPQ9L" localSheetId="8" hidden="1">#REF!</definedName>
    <definedName name="BEx7BN8E88JR3K1BSLAZRPSFPQ9L" localSheetId="7" hidden="1">#REF!</definedName>
    <definedName name="BEx7BN8E88JR3K1BSLAZRPSFPQ9L" localSheetId="6" hidden="1">#REF!</definedName>
    <definedName name="BEx7BN8E88JR3K1BSLAZRPSFPQ9L" localSheetId="5" hidden="1">#REF!</definedName>
    <definedName name="BEx7BN8E88JR3K1BSLAZRPSFPQ9L" localSheetId="3" hidden="1">#REF!</definedName>
    <definedName name="BEx7BN8E88JR3K1BSLAZRPSFPQ9L" hidden="1">#REF!</definedName>
    <definedName name="BEx7BP14RMS3638K85OM4NCYLRHG" localSheetId="15" hidden="1">#REF!</definedName>
    <definedName name="BEx7BP14RMS3638K85OM4NCYLRHG" localSheetId="14" hidden="1">#REF!</definedName>
    <definedName name="BEx7BP14RMS3638K85OM4NCYLRHG" localSheetId="13" hidden="1">#REF!</definedName>
    <definedName name="BEx7BP14RMS3638K85OM4NCYLRHG" localSheetId="12" hidden="1">#REF!</definedName>
    <definedName name="BEx7BP14RMS3638K85OM4NCYLRHG" localSheetId="11" hidden="1">#REF!</definedName>
    <definedName name="BEx7BP14RMS3638K85OM4NCYLRHG" localSheetId="10" hidden="1">#REF!</definedName>
    <definedName name="BEx7BP14RMS3638K85OM4NCYLRHG" localSheetId="9" hidden="1">#REF!</definedName>
    <definedName name="BEx7BP14RMS3638K85OM4NCYLRHG" localSheetId="8" hidden="1">#REF!</definedName>
    <definedName name="BEx7BP14RMS3638K85OM4NCYLRHG" localSheetId="7" hidden="1">#REF!</definedName>
    <definedName name="BEx7BP14RMS3638K85OM4NCYLRHG" localSheetId="6" hidden="1">#REF!</definedName>
    <definedName name="BEx7BP14RMS3638K85OM4NCYLRHG" localSheetId="5" hidden="1">#REF!</definedName>
    <definedName name="BEx7BP14RMS3638K85OM4NCYLRHG" localSheetId="3" hidden="1">#REF!</definedName>
    <definedName name="BEx7BP14RMS3638K85OM4NCYLRHG" hidden="1">#REF!</definedName>
    <definedName name="BEx7BPXFZXJ79FQ0E8AQE21PGVHA" localSheetId="15" hidden="1">#REF!</definedName>
    <definedName name="BEx7BPXFZXJ79FQ0E8AQE21PGVHA" localSheetId="14" hidden="1">#REF!</definedName>
    <definedName name="BEx7BPXFZXJ79FQ0E8AQE21PGVHA" localSheetId="13" hidden="1">#REF!</definedName>
    <definedName name="BEx7BPXFZXJ79FQ0E8AQE21PGVHA" localSheetId="12" hidden="1">#REF!</definedName>
    <definedName name="BEx7BPXFZXJ79FQ0E8AQE21PGVHA" localSheetId="11" hidden="1">#REF!</definedName>
    <definedName name="BEx7BPXFZXJ79FQ0E8AQE21PGVHA" localSheetId="10" hidden="1">#REF!</definedName>
    <definedName name="BEx7BPXFZXJ79FQ0E8AQE21PGVHA" localSheetId="9" hidden="1">#REF!</definedName>
    <definedName name="BEx7BPXFZXJ79FQ0E8AQE21PGVHA" localSheetId="8" hidden="1">#REF!</definedName>
    <definedName name="BEx7BPXFZXJ79FQ0E8AQE21PGVHA" localSheetId="7" hidden="1">#REF!</definedName>
    <definedName name="BEx7BPXFZXJ79FQ0E8AQE21PGVHA" localSheetId="6" hidden="1">#REF!</definedName>
    <definedName name="BEx7BPXFZXJ79FQ0E8AQE21PGVHA" localSheetId="5" hidden="1">#REF!</definedName>
    <definedName name="BEx7BPXFZXJ79FQ0E8AQE21PGVHA" localSheetId="3" hidden="1">#REF!</definedName>
    <definedName name="BEx7BPXFZXJ79FQ0E8AQE21PGVHA" hidden="1">#REF!</definedName>
    <definedName name="BEx7C04AM39DQMC1TIX7CFZ2ADHX" localSheetId="15" hidden="1">#REF!</definedName>
    <definedName name="BEx7C04AM39DQMC1TIX7CFZ2ADHX" localSheetId="14" hidden="1">#REF!</definedName>
    <definedName name="BEx7C04AM39DQMC1TIX7CFZ2ADHX" localSheetId="13" hidden="1">#REF!</definedName>
    <definedName name="BEx7C04AM39DQMC1TIX7CFZ2ADHX" localSheetId="12" hidden="1">#REF!</definedName>
    <definedName name="BEx7C04AM39DQMC1TIX7CFZ2ADHX" localSheetId="11" hidden="1">#REF!</definedName>
    <definedName name="BEx7C04AM39DQMC1TIX7CFZ2ADHX" localSheetId="10" hidden="1">#REF!</definedName>
    <definedName name="BEx7C04AM39DQMC1TIX7CFZ2ADHX" localSheetId="9" hidden="1">#REF!</definedName>
    <definedName name="BEx7C04AM39DQMC1TIX7CFZ2ADHX" localSheetId="8" hidden="1">#REF!</definedName>
    <definedName name="BEx7C04AM39DQMC1TIX7CFZ2ADHX" localSheetId="7" hidden="1">#REF!</definedName>
    <definedName name="BEx7C04AM39DQMC1TIX7CFZ2ADHX" localSheetId="6" hidden="1">#REF!</definedName>
    <definedName name="BEx7C04AM39DQMC1TIX7CFZ2ADHX" localSheetId="5" hidden="1">#REF!</definedName>
    <definedName name="BEx7C04AM39DQMC1TIX7CFZ2ADHX" localSheetId="3" hidden="1">#REF!</definedName>
    <definedName name="BEx7C04AM39DQMC1TIX7CFZ2ADHX" hidden="1">#REF!</definedName>
    <definedName name="BEx7C346X4AX2J1QPM4NBC7JL5W9" localSheetId="15" hidden="1">#REF!</definedName>
    <definedName name="BEx7C346X4AX2J1QPM4NBC7JL5W9" localSheetId="14" hidden="1">#REF!</definedName>
    <definedName name="BEx7C346X4AX2J1QPM4NBC7JL5W9" localSheetId="13" hidden="1">#REF!</definedName>
    <definedName name="BEx7C346X4AX2J1QPM4NBC7JL5W9" localSheetId="12" hidden="1">#REF!</definedName>
    <definedName name="BEx7C346X4AX2J1QPM4NBC7JL5W9" localSheetId="11" hidden="1">#REF!</definedName>
    <definedName name="BEx7C346X4AX2J1QPM4NBC7JL5W9" localSheetId="10" hidden="1">#REF!</definedName>
    <definedName name="BEx7C346X4AX2J1QPM4NBC7JL5W9" localSheetId="9" hidden="1">#REF!</definedName>
    <definedName name="BEx7C346X4AX2J1QPM4NBC7JL5W9" localSheetId="8" hidden="1">#REF!</definedName>
    <definedName name="BEx7C346X4AX2J1QPM4NBC7JL5W9" localSheetId="7" hidden="1">#REF!</definedName>
    <definedName name="BEx7C346X4AX2J1QPM4NBC7JL5W9" localSheetId="6" hidden="1">#REF!</definedName>
    <definedName name="BEx7C346X4AX2J1QPM4NBC7JL5W9" localSheetId="5" hidden="1">#REF!</definedName>
    <definedName name="BEx7C346X4AX2J1QPM4NBC7JL5W9" localSheetId="3" hidden="1">#REF!</definedName>
    <definedName name="BEx7C346X4AX2J1QPM4NBC7JL5W9" hidden="1">#REF!</definedName>
    <definedName name="BEx7C40F0PQURHPI6YQ39NFIR86Z" localSheetId="15" hidden="1">#REF!</definedName>
    <definedName name="BEx7C40F0PQURHPI6YQ39NFIR86Z" localSheetId="14" hidden="1">#REF!</definedName>
    <definedName name="BEx7C40F0PQURHPI6YQ39NFIR86Z" localSheetId="13" hidden="1">#REF!</definedName>
    <definedName name="BEx7C40F0PQURHPI6YQ39NFIR86Z" localSheetId="12" hidden="1">#REF!</definedName>
    <definedName name="BEx7C40F0PQURHPI6YQ39NFIR86Z" localSheetId="11" hidden="1">#REF!</definedName>
    <definedName name="BEx7C40F0PQURHPI6YQ39NFIR86Z" localSheetId="10" hidden="1">#REF!</definedName>
    <definedName name="BEx7C40F0PQURHPI6YQ39NFIR86Z" localSheetId="9" hidden="1">#REF!</definedName>
    <definedName name="BEx7C40F0PQURHPI6YQ39NFIR86Z" localSheetId="8" hidden="1">#REF!</definedName>
    <definedName name="BEx7C40F0PQURHPI6YQ39NFIR86Z" localSheetId="7" hidden="1">#REF!</definedName>
    <definedName name="BEx7C40F0PQURHPI6YQ39NFIR86Z" localSheetId="6" hidden="1">#REF!</definedName>
    <definedName name="BEx7C40F0PQURHPI6YQ39NFIR86Z" localSheetId="5" hidden="1">#REF!</definedName>
    <definedName name="BEx7C40F0PQURHPI6YQ39NFIR86Z" localSheetId="3" hidden="1">#REF!</definedName>
    <definedName name="BEx7C40F0PQURHPI6YQ39NFIR86Z" hidden="1">#REF!</definedName>
    <definedName name="BEx7C7B9VCY7N0H7N1NH6HNNH724" localSheetId="15" hidden="1">#REF!</definedName>
    <definedName name="BEx7C7B9VCY7N0H7N1NH6HNNH724" localSheetId="14" hidden="1">#REF!</definedName>
    <definedName name="BEx7C7B9VCY7N0H7N1NH6HNNH724" localSheetId="13" hidden="1">#REF!</definedName>
    <definedName name="BEx7C7B9VCY7N0H7N1NH6HNNH724" localSheetId="12" hidden="1">#REF!</definedName>
    <definedName name="BEx7C7B9VCY7N0H7N1NH6HNNH724" localSheetId="11" hidden="1">#REF!</definedName>
    <definedName name="BEx7C7B9VCY7N0H7N1NH6HNNH724" localSheetId="10" hidden="1">#REF!</definedName>
    <definedName name="BEx7C7B9VCY7N0H7N1NH6HNNH724" localSheetId="9" hidden="1">#REF!</definedName>
    <definedName name="BEx7C7B9VCY7N0H7N1NH6HNNH724" localSheetId="8" hidden="1">#REF!</definedName>
    <definedName name="BEx7C7B9VCY7N0H7N1NH6HNNH724" localSheetId="7" hidden="1">#REF!</definedName>
    <definedName name="BEx7C7B9VCY7N0H7N1NH6HNNH724" localSheetId="6" hidden="1">#REF!</definedName>
    <definedName name="BEx7C7B9VCY7N0H7N1NH6HNNH724" localSheetId="5" hidden="1">#REF!</definedName>
    <definedName name="BEx7C7B9VCY7N0H7N1NH6HNNH724" localSheetId="3" hidden="1">#REF!</definedName>
    <definedName name="BEx7C7B9VCY7N0H7N1NH6HNNH724" hidden="1">#REF!</definedName>
    <definedName name="BEx7C93VR7SYRIJS1JO8YZKSFAW9" localSheetId="15" hidden="1">#REF!</definedName>
    <definedName name="BEx7C93VR7SYRIJS1JO8YZKSFAW9" localSheetId="14" hidden="1">#REF!</definedName>
    <definedName name="BEx7C93VR7SYRIJS1JO8YZKSFAW9" localSheetId="13" hidden="1">#REF!</definedName>
    <definedName name="BEx7C93VR7SYRIJS1JO8YZKSFAW9" localSheetId="12" hidden="1">#REF!</definedName>
    <definedName name="BEx7C93VR7SYRIJS1JO8YZKSFAW9" localSheetId="11" hidden="1">#REF!</definedName>
    <definedName name="BEx7C93VR7SYRIJS1JO8YZKSFAW9" localSheetId="10" hidden="1">#REF!</definedName>
    <definedName name="BEx7C93VR7SYRIJS1JO8YZKSFAW9" localSheetId="9" hidden="1">#REF!</definedName>
    <definedName name="BEx7C93VR7SYRIJS1JO8YZKSFAW9" localSheetId="8" hidden="1">#REF!</definedName>
    <definedName name="BEx7C93VR7SYRIJS1JO8YZKSFAW9" localSheetId="7" hidden="1">#REF!</definedName>
    <definedName name="BEx7C93VR7SYRIJS1JO8YZKSFAW9" localSheetId="6" hidden="1">#REF!</definedName>
    <definedName name="BEx7C93VR7SYRIJS1JO8YZKSFAW9" localSheetId="5" hidden="1">#REF!</definedName>
    <definedName name="BEx7C93VR7SYRIJS1JO8YZKSFAW9" localSheetId="3" hidden="1">#REF!</definedName>
    <definedName name="BEx7C93VR7SYRIJS1JO8YZKSFAW9" hidden="1">#REF!</definedName>
    <definedName name="BEx7CCPC6R1KQQZ2JQU6EFI1G0RM" localSheetId="15" hidden="1">#REF!</definedName>
    <definedName name="BEx7CCPC6R1KQQZ2JQU6EFI1G0RM" localSheetId="14" hidden="1">#REF!</definedName>
    <definedName name="BEx7CCPC6R1KQQZ2JQU6EFI1G0RM" localSheetId="13" hidden="1">#REF!</definedName>
    <definedName name="BEx7CCPC6R1KQQZ2JQU6EFI1G0RM" localSheetId="12" hidden="1">#REF!</definedName>
    <definedName name="BEx7CCPC6R1KQQZ2JQU6EFI1G0RM" localSheetId="11" hidden="1">#REF!</definedName>
    <definedName name="BEx7CCPC6R1KQQZ2JQU6EFI1G0RM" localSheetId="10" hidden="1">#REF!</definedName>
    <definedName name="BEx7CCPC6R1KQQZ2JQU6EFI1G0RM" localSheetId="9" hidden="1">#REF!</definedName>
    <definedName name="BEx7CCPC6R1KQQZ2JQU6EFI1G0RM" localSheetId="8" hidden="1">#REF!</definedName>
    <definedName name="BEx7CCPC6R1KQQZ2JQU6EFI1G0RM" localSheetId="7" hidden="1">#REF!</definedName>
    <definedName name="BEx7CCPC6R1KQQZ2JQU6EFI1G0RM" localSheetId="6" hidden="1">#REF!</definedName>
    <definedName name="BEx7CCPC6R1KQQZ2JQU6EFI1G0RM" localSheetId="5" hidden="1">#REF!</definedName>
    <definedName name="BEx7CCPC6R1KQQZ2JQU6EFI1G0RM" localSheetId="3" hidden="1">#REF!</definedName>
    <definedName name="BEx7CCPC6R1KQQZ2JQU6EFI1G0RM" hidden="1">#REF!</definedName>
    <definedName name="BEx7CIJST9GLS2QD383UK7VUDTGL" localSheetId="15" hidden="1">#REF!</definedName>
    <definedName name="BEx7CIJST9GLS2QD383UK7VUDTGL" localSheetId="14" hidden="1">#REF!</definedName>
    <definedName name="BEx7CIJST9GLS2QD383UK7VUDTGL" localSheetId="13" hidden="1">#REF!</definedName>
    <definedName name="BEx7CIJST9GLS2QD383UK7VUDTGL" localSheetId="12" hidden="1">#REF!</definedName>
    <definedName name="BEx7CIJST9GLS2QD383UK7VUDTGL" localSheetId="11" hidden="1">#REF!</definedName>
    <definedName name="BEx7CIJST9GLS2QD383UK7VUDTGL" localSheetId="10" hidden="1">#REF!</definedName>
    <definedName name="BEx7CIJST9GLS2QD383UK7VUDTGL" localSheetId="9" hidden="1">#REF!</definedName>
    <definedName name="BEx7CIJST9GLS2QD383UK7VUDTGL" localSheetId="8" hidden="1">#REF!</definedName>
    <definedName name="BEx7CIJST9GLS2QD383UK7VUDTGL" localSheetId="7" hidden="1">#REF!</definedName>
    <definedName name="BEx7CIJST9GLS2QD383UK7VUDTGL" localSheetId="6" hidden="1">#REF!</definedName>
    <definedName name="BEx7CIJST9GLS2QD383UK7VUDTGL" localSheetId="5" hidden="1">#REF!</definedName>
    <definedName name="BEx7CIJST9GLS2QD383UK7VUDTGL" localSheetId="3" hidden="1">#REF!</definedName>
    <definedName name="BEx7CIJST9GLS2QD383UK7VUDTGL" hidden="1">#REF!</definedName>
    <definedName name="BEx7CO8T2XKC7GHDSYNAWTZ9L7YR" localSheetId="15" hidden="1">#REF!</definedName>
    <definedName name="BEx7CO8T2XKC7GHDSYNAWTZ9L7YR" localSheetId="14" hidden="1">#REF!</definedName>
    <definedName name="BEx7CO8T2XKC7GHDSYNAWTZ9L7YR" localSheetId="13" hidden="1">#REF!</definedName>
    <definedName name="BEx7CO8T2XKC7GHDSYNAWTZ9L7YR" localSheetId="12" hidden="1">#REF!</definedName>
    <definedName name="BEx7CO8T2XKC7GHDSYNAWTZ9L7YR" localSheetId="11" hidden="1">#REF!</definedName>
    <definedName name="BEx7CO8T2XKC7GHDSYNAWTZ9L7YR" localSheetId="10" hidden="1">#REF!</definedName>
    <definedName name="BEx7CO8T2XKC7GHDSYNAWTZ9L7YR" localSheetId="9" hidden="1">#REF!</definedName>
    <definedName name="BEx7CO8T2XKC7GHDSYNAWTZ9L7YR" localSheetId="8" hidden="1">#REF!</definedName>
    <definedName name="BEx7CO8T2XKC7GHDSYNAWTZ9L7YR" localSheetId="7" hidden="1">#REF!</definedName>
    <definedName name="BEx7CO8T2XKC7GHDSYNAWTZ9L7YR" localSheetId="6" hidden="1">#REF!</definedName>
    <definedName name="BEx7CO8T2XKC7GHDSYNAWTZ9L7YR" localSheetId="5" hidden="1">#REF!</definedName>
    <definedName name="BEx7CO8T2XKC7GHDSYNAWTZ9L7YR" localSheetId="3" hidden="1">#REF!</definedName>
    <definedName name="BEx7CO8T2XKC7GHDSYNAWTZ9L7YR" hidden="1">#REF!</definedName>
    <definedName name="BEx7CW1CF00DO8A36UNC2X7K65C2" localSheetId="15" hidden="1">#REF!</definedName>
    <definedName name="BEx7CW1CF00DO8A36UNC2X7K65C2" localSheetId="14" hidden="1">#REF!</definedName>
    <definedName name="BEx7CW1CF00DO8A36UNC2X7K65C2" localSheetId="13" hidden="1">#REF!</definedName>
    <definedName name="BEx7CW1CF00DO8A36UNC2X7K65C2" localSheetId="12" hidden="1">#REF!</definedName>
    <definedName name="BEx7CW1CF00DO8A36UNC2X7K65C2" localSheetId="11" hidden="1">#REF!</definedName>
    <definedName name="BEx7CW1CF00DO8A36UNC2X7K65C2" localSheetId="10" hidden="1">#REF!</definedName>
    <definedName name="BEx7CW1CF00DO8A36UNC2X7K65C2" localSheetId="9" hidden="1">#REF!</definedName>
    <definedName name="BEx7CW1CF00DO8A36UNC2X7K65C2" localSheetId="8" hidden="1">#REF!</definedName>
    <definedName name="BEx7CW1CF00DO8A36UNC2X7K65C2" localSheetId="7" hidden="1">#REF!</definedName>
    <definedName name="BEx7CW1CF00DO8A36UNC2X7K65C2" localSheetId="6" hidden="1">#REF!</definedName>
    <definedName name="BEx7CW1CF00DO8A36UNC2X7K65C2" localSheetId="5" hidden="1">#REF!</definedName>
    <definedName name="BEx7CW1CF00DO8A36UNC2X7K65C2" localSheetId="3" hidden="1">#REF!</definedName>
    <definedName name="BEx7CW1CF00DO8A36UNC2X7K65C2" hidden="1">#REF!</definedName>
    <definedName name="BEx7CW6NFRL2P4XWP0MWHIYA97KF" localSheetId="15" hidden="1">#REF!</definedName>
    <definedName name="BEx7CW6NFRL2P4XWP0MWHIYA97KF" localSheetId="14" hidden="1">#REF!</definedName>
    <definedName name="BEx7CW6NFRL2P4XWP0MWHIYA97KF" localSheetId="13" hidden="1">#REF!</definedName>
    <definedName name="BEx7CW6NFRL2P4XWP0MWHIYA97KF" localSheetId="12" hidden="1">#REF!</definedName>
    <definedName name="BEx7CW6NFRL2P4XWP0MWHIYA97KF" localSheetId="11" hidden="1">#REF!</definedName>
    <definedName name="BEx7CW6NFRL2P4XWP0MWHIYA97KF" localSheetId="10" hidden="1">#REF!</definedName>
    <definedName name="BEx7CW6NFRL2P4XWP0MWHIYA97KF" localSheetId="9" hidden="1">#REF!</definedName>
    <definedName name="BEx7CW6NFRL2P4XWP0MWHIYA97KF" localSheetId="8" hidden="1">#REF!</definedName>
    <definedName name="BEx7CW6NFRL2P4XWP0MWHIYA97KF" localSheetId="7" hidden="1">#REF!</definedName>
    <definedName name="BEx7CW6NFRL2P4XWP0MWHIYA97KF" localSheetId="6" hidden="1">#REF!</definedName>
    <definedName name="BEx7CW6NFRL2P4XWP0MWHIYA97KF" localSheetId="5" hidden="1">#REF!</definedName>
    <definedName name="BEx7CW6NFRL2P4XWP0MWHIYA97KF" localSheetId="3" hidden="1">#REF!</definedName>
    <definedName name="BEx7CW6NFRL2P4XWP0MWHIYA97KF" hidden="1">#REF!</definedName>
    <definedName name="BEx7CZXN83U7XFVGG1P1N6ZCQK7U" localSheetId="15" hidden="1">#REF!</definedName>
    <definedName name="BEx7CZXN83U7XFVGG1P1N6ZCQK7U" localSheetId="14" hidden="1">#REF!</definedName>
    <definedName name="BEx7CZXN83U7XFVGG1P1N6ZCQK7U" localSheetId="13" hidden="1">#REF!</definedName>
    <definedName name="BEx7CZXN83U7XFVGG1P1N6ZCQK7U" localSheetId="12" hidden="1">#REF!</definedName>
    <definedName name="BEx7CZXN83U7XFVGG1P1N6ZCQK7U" localSheetId="11" hidden="1">#REF!</definedName>
    <definedName name="BEx7CZXN83U7XFVGG1P1N6ZCQK7U" localSheetId="10" hidden="1">#REF!</definedName>
    <definedName name="BEx7CZXN83U7XFVGG1P1N6ZCQK7U" localSheetId="9" hidden="1">#REF!</definedName>
    <definedName name="BEx7CZXN83U7XFVGG1P1N6ZCQK7U" localSheetId="8" hidden="1">#REF!</definedName>
    <definedName name="BEx7CZXN83U7XFVGG1P1N6ZCQK7U" localSheetId="7" hidden="1">#REF!</definedName>
    <definedName name="BEx7CZXN83U7XFVGG1P1N6ZCQK7U" localSheetId="6" hidden="1">#REF!</definedName>
    <definedName name="BEx7CZXN83U7XFVGG1P1N6ZCQK7U" localSheetId="5" hidden="1">#REF!</definedName>
    <definedName name="BEx7CZXN83U7XFVGG1P1N6ZCQK7U" localSheetId="3" hidden="1">#REF!</definedName>
    <definedName name="BEx7CZXN83U7XFVGG1P1N6ZCQK7U" hidden="1">#REF!</definedName>
    <definedName name="BEx7D14R4J25CLH301NHMGU8FSWM" localSheetId="15" hidden="1">#REF!</definedName>
    <definedName name="BEx7D14R4J25CLH301NHMGU8FSWM" localSheetId="14" hidden="1">#REF!</definedName>
    <definedName name="BEx7D14R4J25CLH301NHMGU8FSWM" localSheetId="13" hidden="1">#REF!</definedName>
    <definedName name="BEx7D14R4J25CLH301NHMGU8FSWM" localSheetId="12" hidden="1">#REF!</definedName>
    <definedName name="BEx7D14R4J25CLH301NHMGU8FSWM" localSheetId="11" hidden="1">#REF!</definedName>
    <definedName name="BEx7D14R4J25CLH301NHMGU8FSWM" localSheetId="10" hidden="1">#REF!</definedName>
    <definedName name="BEx7D14R4J25CLH301NHMGU8FSWM" localSheetId="9" hidden="1">#REF!</definedName>
    <definedName name="BEx7D14R4J25CLH301NHMGU8FSWM" localSheetId="8" hidden="1">#REF!</definedName>
    <definedName name="BEx7D14R4J25CLH301NHMGU8FSWM" localSheetId="7" hidden="1">#REF!</definedName>
    <definedName name="BEx7D14R4J25CLH301NHMGU8FSWM" localSheetId="6" hidden="1">#REF!</definedName>
    <definedName name="BEx7D14R4J25CLH301NHMGU8FSWM" localSheetId="5" hidden="1">#REF!</definedName>
    <definedName name="BEx7D14R4J25CLH301NHMGU8FSWM" localSheetId="3" hidden="1">#REF!</definedName>
    <definedName name="BEx7D14R4J25CLH301NHMGU8FSWM" hidden="1">#REF!</definedName>
    <definedName name="BEx7D38BE0Z9QLQBDMGARM9USFPM" localSheetId="15" hidden="1">#REF!</definedName>
    <definedName name="BEx7D38BE0Z9QLQBDMGARM9USFPM" localSheetId="14" hidden="1">#REF!</definedName>
    <definedName name="BEx7D38BE0Z9QLQBDMGARM9USFPM" localSheetId="13" hidden="1">#REF!</definedName>
    <definedName name="BEx7D38BE0Z9QLQBDMGARM9USFPM" localSheetId="12" hidden="1">#REF!</definedName>
    <definedName name="BEx7D38BE0Z9QLQBDMGARM9USFPM" localSheetId="11" hidden="1">#REF!</definedName>
    <definedName name="BEx7D38BE0Z9QLQBDMGARM9USFPM" localSheetId="10" hidden="1">#REF!</definedName>
    <definedName name="BEx7D38BE0Z9QLQBDMGARM9USFPM" localSheetId="9" hidden="1">#REF!</definedName>
    <definedName name="BEx7D38BE0Z9QLQBDMGARM9USFPM" localSheetId="8" hidden="1">#REF!</definedName>
    <definedName name="BEx7D38BE0Z9QLQBDMGARM9USFPM" localSheetId="7" hidden="1">#REF!</definedName>
    <definedName name="BEx7D38BE0Z9QLQBDMGARM9USFPM" localSheetId="6" hidden="1">#REF!</definedName>
    <definedName name="BEx7D38BE0Z9QLQBDMGARM9USFPM" localSheetId="5" hidden="1">#REF!</definedName>
    <definedName name="BEx7D38BE0Z9QLQBDMGARM9USFPM" localSheetId="3" hidden="1">#REF!</definedName>
    <definedName name="BEx7D38BE0Z9QLQBDMGARM9USFPM" hidden="1">#REF!</definedName>
    <definedName name="BEx7D5RWKRS4W71J4NZ6ZSFHPKFT" localSheetId="15" hidden="1">#REF!</definedName>
    <definedName name="BEx7D5RWKRS4W71J4NZ6ZSFHPKFT" localSheetId="14" hidden="1">#REF!</definedName>
    <definedName name="BEx7D5RWKRS4W71J4NZ6ZSFHPKFT" localSheetId="13" hidden="1">#REF!</definedName>
    <definedName name="BEx7D5RWKRS4W71J4NZ6ZSFHPKFT" localSheetId="12" hidden="1">#REF!</definedName>
    <definedName name="BEx7D5RWKRS4W71J4NZ6ZSFHPKFT" localSheetId="11" hidden="1">#REF!</definedName>
    <definedName name="BEx7D5RWKRS4W71J4NZ6ZSFHPKFT" localSheetId="10" hidden="1">#REF!</definedName>
    <definedName name="BEx7D5RWKRS4W71J4NZ6ZSFHPKFT" localSheetId="9" hidden="1">#REF!</definedName>
    <definedName name="BEx7D5RWKRS4W71J4NZ6ZSFHPKFT" localSheetId="8" hidden="1">#REF!</definedName>
    <definedName name="BEx7D5RWKRS4W71J4NZ6ZSFHPKFT" localSheetId="7" hidden="1">#REF!</definedName>
    <definedName name="BEx7D5RWKRS4W71J4NZ6ZSFHPKFT" localSheetId="6" hidden="1">#REF!</definedName>
    <definedName name="BEx7D5RWKRS4W71J4NZ6ZSFHPKFT" localSheetId="5" hidden="1">#REF!</definedName>
    <definedName name="BEx7D5RWKRS4W71J4NZ6ZSFHPKFT" localSheetId="3" hidden="1">#REF!</definedName>
    <definedName name="BEx7D5RWKRS4W71J4NZ6ZSFHPKFT" hidden="1">#REF!</definedName>
    <definedName name="BEx7D8H1TPOX1UN17QZYEV7Q58GA" localSheetId="15" hidden="1">#REF!</definedName>
    <definedName name="BEx7D8H1TPOX1UN17QZYEV7Q58GA" localSheetId="14" hidden="1">#REF!</definedName>
    <definedName name="BEx7D8H1TPOX1UN17QZYEV7Q58GA" localSheetId="13" hidden="1">#REF!</definedName>
    <definedName name="BEx7D8H1TPOX1UN17QZYEV7Q58GA" localSheetId="12" hidden="1">#REF!</definedName>
    <definedName name="BEx7D8H1TPOX1UN17QZYEV7Q58GA" localSheetId="11" hidden="1">#REF!</definedName>
    <definedName name="BEx7D8H1TPOX1UN17QZYEV7Q58GA" localSheetId="10" hidden="1">#REF!</definedName>
    <definedName name="BEx7D8H1TPOX1UN17QZYEV7Q58GA" localSheetId="9" hidden="1">#REF!</definedName>
    <definedName name="BEx7D8H1TPOX1UN17QZYEV7Q58GA" localSheetId="8" hidden="1">#REF!</definedName>
    <definedName name="BEx7D8H1TPOX1UN17QZYEV7Q58GA" localSheetId="7" hidden="1">#REF!</definedName>
    <definedName name="BEx7D8H1TPOX1UN17QZYEV7Q58GA" localSheetId="6" hidden="1">#REF!</definedName>
    <definedName name="BEx7D8H1TPOX1UN17QZYEV7Q58GA" localSheetId="5" hidden="1">#REF!</definedName>
    <definedName name="BEx7D8H1TPOX1UN17QZYEV7Q58GA" localSheetId="3" hidden="1">#REF!</definedName>
    <definedName name="BEx7D8H1TPOX1UN17QZYEV7Q58GA" hidden="1">#REF!</definedName>
    <definedName name="BEx7DGF13H2074LRWFZQ45PZ6JPX" localSheetId="15" hidden="1">#REF!</definedName>
    <definedName name="BEx7DGF13H2074LRWFZQ45PZ6JPX" localSheetId="14" hidden="1">#REF!</definedName>
    <definedName name="BEx7DGF13H2074LRWFZQ45PZ6JPX" localSheetId="13" hidden="1">#REF!</definedName>
    <definedName name="BEx7DGF13H2074LRWFZQ45PZ6JPX" localSheetId="12" hidden="1">#REF!</definedName>
    <definedName name="BEx7DGF13H2074LRWFZQ45PZ6JPX" localSheetId="11" hidden="1">#REF!</definedName>
    <definedName name="BEx7DGF13H2074LRWFZQ45PZ6JPX" localSheetId="10" hidden="1">#REF!</definedName>
    <definedName name="BEx7DGF13H2074LRWFZQ45PZ6JPX" localSheetId="9" hidden="1">#REF!</definedName>
    <definedName name="BEx7DGF13H2074LRWFZQ45PZ6JPX" localSheetId="8" hidden="1">#REF!</definedName>
    <definedName name="BEx7DGF13H2074LRWFZQ45PZ6JPX" localSheetId="7" hidden="1">#REF!</definedName>
    <definedName name="BEx7DGF13H2074LRWFZQ45PZ6JPX" localSheetId="6" hidden="1">#REF!</definedName>
    <definedName name="BEx7DGF13H2074LRWFZQ45PZ6JPX" localSheetId="5" hidden="1">#REF!</definedName>
    <definedName name="BEx7DGF13H2074LRWFZQ45PZ6JPX" localSheetId="3" hidden="1">#REF!</definedName>
    <definedName name="BEx7DGF13H2074LRWFZQ45PZ6JPX" hidden="1">#REF!</definedName>
    <definedName name="BEx7DHBE0SOC5KXWWQ73WUDBRX8J" localSheetId="15" hidden="1">#REF!</definedName>
    <definedName name="BEx7DHBE0SOC5KXWWQ73WUDBRX8J" localSheetId="14" hidden="1">#REF!</definedName>
    <definedName name="BEx7DHBE0SOC5KXWWQ73WUDBRX8J" localSheetId="13" hidden="1">#REF!</definedName>
    <definedName name="BEx7DHBE0SOC5KXWWQ73WUDBRX8J" localSheetId="12" hidden="1">#REF!</definedName>
    <definedName name="BEx7DHBE0SOC5KXWWQ73WUDBRX8J" localSheetId="11" hidden="1">#REF!</definedName>
    <definedName name="BEx7DHBE0SOC5KXWWQ73WUDBRX8J" localSheetId="10" hidden="1">#REF!</definedName>
    <definedName name="BEx7DHBE0SOC5KXWWQ73WUDBRX8J" localSheetId="9" hidden="1">#REF!</definedName>
    <definedName name="BEx7DHBE0SOC5KXWWQ73WUDBRX8J" localSheetId="8" hidden="1">#REF!</definedName>
    <definedName name="BEx7DHBE0SOC5KXWWQ73WUDBRX8J" localSheetId="7" hidden="1">#REF!</definedName>
    <definedName name="BEx7DHBE0SOC5KXWWQ73WUDBRX8J" localSheetId="6" hidden="1">#REF!</definedName>
    <definedName name="BEx7DHBE0SOC5KXWWQ73WUDBRX8J" localSheetId="5" hidden="1">#REF!</definedName>
    <definedName name="BEx7DHBE0SOC5KXWWQ73WUDBRX8J" localSheetId="3" hidden="1">#REF!</definedName>
    <definedName name="BEx7DHBE0SOC5KXWWQ73WUDBRX8J" hidden="1">#REF!</definedName>
    <definedName name="BEx7DKWUXEDIISSX4GDD4YYT887F" localSheetId="15" hidden="1">#REF!</definedName>
    <definedName name="BEx7DKWUXEDIISSX4GDD4YYT887F" localSheetId="14" hidden="1">#REF!</definedName>
    <definedName name="BEx7DKWUXEDIISSX4GDD4YYT887F" localSheetId="13" hidden="1">#REF!</definedName>
    <definedName name="BEx7DKWUXEDIISSX4GDD4YYT887F" localSheetId="12" hidden="1">#REF!</definedName>
    <definedName name="BEx7DKWUXEDIISSX4GDD4YYT887F" localSheetId="11" hidden="1">#REF!</definedName>
    <definedName name="BEx7DKWUXEDIISSX4GDD4YYT887F" localSheetId="10" hidden="1">#REF!</definedName>
    <definedName name="BEx7DKWUXEDIISSX4GDD4YYT887F" localSheetId="9" hidden="1">#REF!</definedName>
    <definedName name="BEx7DKWUXEDIISSX4GDD4YYT887F" localSheetId="8" hidden="1">#REF!</definedName>
    <definedName name="BEx7DKWUXEDIISSX4GDD4YYT887F" localSheetId="7" hidden="1">#REF!</definedName>
    <definedName name="BEx7DKWUXEDIISSX4GDD4YYT887F" localSheetId="6" hidden="1">#REF!</definedName>
    <definedName name="BEx7DKWUXEDIISSX4GDD4YYT887F" localSheetId="5" hidden="1">#REF!</definedName>
    <definedName name="BEx7DKWUXEDIISSX4GDD4YYT887F" localSheetId="3" hidden="1">#REF!</definedName>
    <definedName name="BEx7DKWUXEDIISSX4GDD4YYT887F" hidden="1">#REF!</definedName>
    <definedName name="BEx7DMUYR2HC26WW7AOB1TULERMB" localSheetId="15" hidden="1">#REF!</definedName>
    <definedName name="BEx7DMUYR2HC26WW7AOB1TULERMB" localSheetId="14" hidden="1">#REF!</definedName>
    <definedName name="BEx7DMUYR2HC26WW7AOB1TULERMB" localSheetId="13" hidden="1">#REF!</definedName>
    <definedName name="BEx7DMUYR2HC26WW7AOB1TULERMB" localSheetId="12" hidden="1">#REF!</definedName>
    <definedName name="BEx7DMUYR2HC26WW7AOB1TULERMB" localSheetId="11" hidden="1">#REF!</definedName>
    <definedName name="BEx7DMUYR2HC26WW7AOB1TULERMB" localSheetId="10" hidden="1">#REF!</definedName>
    <definedName name="BEx7DMUYR2HC26WW7AOB1TULERMB" localSheetId="9" hidden="1">#REF!</definedName>
    <definedName name="BEx7DMUYR2HC26WW7AOB1TULERMB" localSheetId="8" hidden="1">#REF!</definedName>
    <definedName name="BEx7DMUYR2HC26WW7AOB1TULERMB" localSheetId="7" hidden="1">#REF!</definedName>
    <definedName name="BEx7DMUYR2HC26WW7AOB1TULERMB" localSheetId="6" hidden="1">#REF!</definedName>
    <definedName name="BEx7DMUYR2HC26WW7AOB1TULERMB" localSheetId="5" hidden="1">#REF!</definedName>
    <definedName name="BEx7DMUYR2HC26WW7AOB1TULERMB" localSheetId="3" hidden="1">#REF!</definedName>
    <definedName name="BEx7DMUYR2HC26WW7AOB1TULERMB" hidden="1">#REF!</definedName>
    <definedName name="BEx7DVJTRV44IMJIBFXELE67SZ7S" localSheetId="15" hidden="1">#REF!</definedName>
    <definedName name="BEx7DVJTRV44IMJIBFXELE67SZ7S" localSheetId="14" hidden="1">#REF!</definedName>
    <definedName name="BEx7DVJTRV44IMJIBFXELE67SZ7S" localSheetId="13" hidden="1">#REF!</definedName>
    <definedName name="BEx7DVJTRV44IMJIBFXELE67SZ7S" localSheetId="12" hidden="1">#REF!</definedName>
    <definedName name="BEx7DVJTRV44IMJIBFXELE67SZ7S" localSheetId="11" hidden="1">#REF!</definedName>
    <definedName name="BEx7DVJTRV44IMJIBFXELE67SZ7S" localSheetId="10" hidden="1">#REF!</definedName>
    <definedName name="BEx7DVJTRV44IMJIBFXELE67SZ7S" localSheetId="9" hidden="1">#REF!</definedName>
    <definedName name="BEx7DVJTRV44IMJIBFXELE67SZ7S" localSheetId="8" hidden="1">#REF!</definedName>
    <definedName name="BEx7DVJTRV44IMJIBFXELE67SZ7S" localSheetId="7" hidden="1">#REF!</definedName>
    <definedName name="BEx7DVJTRV44IMJIBFXELE67SZ7S" localSheetId="6" hidden="1">#REF!</definedName>
    <definedName name="BEx7DVJTRV44IMJIBFXELE67SZ7S" localSheetId="5" hidden="1">#REF!</definedName>
    <definedName name="BEx7DVJTRV44IMJIBFXELE67SZ7S" localSheetId="3" hidden="1">#REF!</definedName>
    <definedName name="BEx7DVJTRV44IMJIBFXELE67SZ7S" hidden="1">#REF!</definedName>
    <definedName name="BEx7DVUMFCI5INHMVFIJ44RTTSTT" localSheetId="15" hidden="1">#REF!</definedName>
    <definedName name="BEx7DVUMFCI5INHMVFIJ44RTTSTT" localSheetId="14" hidden="1">#REF!</definedName>
    <definedName name="BEx7DVUMFCI5INHMVFIJ44RTTSTT" localSheetId="13" hidden="1">#REF!</definedName>
    <definedName name="BEx7DVUMFCI5INHMVFIJ44RTTSTT" localSheetId="12" hidden="1">#REF!</definedName>
    <definedName name="BEx7DVUMFCI5INHMVFIJ44RTTSTT" localSheetId="11" hidden="1">#REF!</definedName>
    <definedName name="BEx7DVUMFCI5INHMVFIJ44RTTSTT" localSheetId="10" hidden="1">#REF!</definedName>
    <definedName name="BEx7DVUMFCI5INHMVFIJ44RTTSTT" localSheetId="9" hidden="1">#REF!</definedName>
    <definedName name="BEx7DVUMFCI5INHMVFIJ44RTTSTT" localSheetId="8" hidden="1">#REF!</definedName>
    <definedName name="BEx7DVUMFCI5INHMVFIJ44RTTSTT" localSheetId="7" hidden="1">#REF!</definedName>
    <definedName name="BEx7DVUMFCI5INHMVFIJ44RTTSTT" localSheetId="6" hidden="1">#REF!</definedName>
    <definedName name="BEx7DVUMFCI5INHMVFIJ44RTTSTT" localSheetId="5" hidden="1">#REF!</definedName>
    <definedName name="BEx7DVUMFCI5INHMVFIJ44RTTSTT" localSheetId="3" hidden="1">#REF!</definedName>
    <definedName name="BEx7DVUMFCI5INHMVFIJ44RTTSTT" hidden="1">#REF!</definedName>
    <definedName name="BEx7E2QT2U8THYOKBPXONB1B47WH" localSheetId="15" hidden="1">#REF!</definedName>
    <definedName name="BEx7E2QT2U8THYOKBPXONB1B47WH" localSheetId="14" hidden="1">#REF!</definedName>
    <definedName name="BEx7E2QT2U8THYOKBPXONB1B47WH" localSheetId="13" hidden="1">#REF!</definedName>
    <definedName name="BEx7E2QT2U8THYOKBPXONB1B47WH" localSheetId="12" hidden="1">#REF!</definedName>
    <definedName name="BEx7E2QT2U8THYOKBPXONB1B47WH" localSheetId="11" hidden="1">#REF!</definedName>
    <definedName name="BEx7E2QT2U8THYOKBPXONB1B47WH" localSheetId="10" hidden="1">#REF!</definedName>
    <definedName name="BEx7E2QT2U8THYOKBPXONB1B47WH" localSheetId="9" hidden="1">#REF!</definedName>
    <definedName name="BEx7E2QT2U8THYOKBPXONB1B47WH" localSheetId="8" hidden="1">#REF!</definedName>
    <definedName name="BEx7E2QT2U8THYOKBPXONB1B47WH" localSheetId="7" hidden="1">#REF!</definedName>
    <definedName name="BEx7E2QT2U8THYOKBPXONB1B47WH" localSheetId="6" hidden="1">#REF!</definedName>
    <definedName name="BEx7E2QT2U8THYOKBPXONB1B47WH" localSheetId="5" hidden="1">#REF!</definedName>
    <definedName name="BEx7E2QT2U8THYOKBPXONB1B47WH" localSheetId="3" hidden="1">#REF!</definedName>
    <definedName name="BEx7E2QT2U8THYOKBPXONB1B47WH" hidden="1">#REF!</definedName>
    <definedName name="BEx7E5QP7W6UKO74F5Y0VJ741HS5" localSheetId="15" hidden="1">#REF!</definedName>
    <definedName name="BEx7E5QP7W6UKO74F5Y0VJ741HS5" localSheetId="14" hidden="1">#REF!</definedName>
    <definedName name="BEx7E5QP7W6UKO74F5Y0VJ741HS5" localSheetId="13" hidden="1">#REF!</definedName>
    <definedName name="BEx7E5QP7W6UKO74F5Y0VJ741HS5" localSheetId="12" hidden="1">#REF!</definedName>
    <definedName name="BEx7E5QP7W6UKO74F5Y0VJ741HS5" localSheetId="11" hidden="1">#REF!</definedName>
    <definedName name="BEx7E5QP7W6UKO74F5Y0VJ741HS5" localSheetId="10" hidden="1">#REF!</definedName>
    <definedName name="BEx7E5QP7W6UKO74F5Y0VJ741HS5" localSheetId="9" hidden="1">#REF!</definedName>
    <definedName name="BEx7E5QP7W6UKO74F5Y0VJ741HS5" localSheetId="8" hidden="1">#REF!</definedName>
    <definedName name="BEx7E5QP7W6UKO74F5Y0VJ741HS5" localSheetId="7" hidden="1">#REF!</definedName>
    <definedName name="BEx7E5QP7W6UKO74F5Y0VJ741HS5" localSheetId="6" hidden="1">#REF!</definedName>
    <definedName name="BEx7E5QP7W6UKO74F5Y0VJ741HS5" localSheetId="5" hidden="1">#REF!</definedName>
    <definedName name="BEx7E5QP7W6UKO74F5Y0VJ741HS5" localSheetId="3" hidden="1">#REF!</definedName>
    <definedName name="BEx7E5QP7W6UKO74F5Y0VJ741HS5" hidden="1">#REF!</definedName>
    <definedName name="BEx7E6N29HGH3I47AFB2DCS6MVS6" localSheetId="15" hidden="1">#REF!</definedName>
    <definedName name="BEx7E6N29HGH3I47AFB2DCS6MVS6" localSheetId="14" hidden="1">#REF!</definedName>
    <definedName name="BEx7E6N29HGH3I47AFB2DCS6MVS6" localSheetId="13" hidden="1">#REF!</definedName>
    <definedName name="BEx7E6N29HGH3I47AFB2DCS6MVS6" localSheetId="12" hidden="1">#REF!</definedName>
    <definedName name="BEx7E6N29HGH3I47AFB2DCS6MVS6" localSheetId="11" hidden="1">#REF!</definedName>
    <definedName name="BEx7E6N29HGH3I47AFB2DCS6MVS6" localSheetId="10" hidden="1">#REF!</definedName>
    <definedName name="BEx7E6N29HGH3I47AFB2DCS6MVS6" localSheetId="9" hidden="1">#REF!</definedName>
    <definedName name="BEx7E6N29HGH3I47AFB2DCS6MVS6" localSheetId="8" hidden="1">#REF!</definedName>
    <definedName name="BEx7E6N29HGH3I47AFB2DCS6MVS6" localSheetId="7" hidden="1">#REF!</definedName>
    <definedName name="BEx7E6N29HGH3I47AFB2DCS6MVS6" localSheetId="6" hidden="1">#REF!</definedName>
    <definedName name="BEx7E6N29HGH3I47AFB2DCS6MVS6" localSheetId="5" hidden="1">#REF!</definedName>
    <definedName name="BEx7E6N29HGH3I47AFB2DCS6MVS6" localSheetId="3" hidden="1">#REF!</definedName>
    <definedName name="BEx7E6N29HGH3I47AFB2DCS6MVS6" hidden="1">#REF!</definedName>
    <definedName name="BEx7EBA8IYHQKT7IQAOAML660SYA" localSheetId="15" hidden="1">#REF!</definedName>
    <definedName name="BEx7EBA8IYHQKT7IQAOAML660SYA" localSheetId="14" hidden="1">#REF!</definedName>
    <definedName name="BEx7EBA8IYHQKT7IQAOAML660SYA" localSheetId="13" hidden="1">#REF!</definedName>
    <definedName name="BEx7EBA8IYHQKT7IQAOAML660SYA" localSheetId="12" hidden="1">#REF!</definedName>
    <definedName name="BEx7EBA8IYHQKT7IQAOAML660SYA" localSheetId="11" hidden="1">#REF!</definedName>
    <definedName name="BEx7EBA8IYHQKT7IQAOAML660SYA" localSheetId="10" hidden="1">#REF!</definedName>
    <definedName name="BEx7EBA8IYHQKT7IQAOAML660SYA" localSheetId="9" hidden="1">#REF!</definedName>
    <definedName name="BEx7EBA8IYHQKT7IQAOAML660SYA" localSheetId="8" hidden="1">#REF!</definedName>
    <definedName name="BEx7EBA8IYHQKT7IQAOAML660SYA" localSheetId="7" hidden="1">#REF!</definedName>
    <definedName name="BEx7EBA8IYHQKT7IQAOAML660SYA" localSheetId="6" hidden="1">#REF!</definedName>
    <definedName name="BEx7EBA8IYHQKT7IQAOAML660SYA" localSheetId="5" hidden="1">#REF!</definedName>
    <definedName name="BEx7EBA8IYHQKT7IQAOAML660SYA" localSheetId="3" hidden="1">#REF!</definedName>
    <definedName name="BEx7EBA8IYHQKT7IQAOAML660SYA" hidden="1">#REF!</definedName>
    <definedName name="BEx7EI6C8MCRZFEQYUBE5FSUTIHK" localSheetId="15" hidden="1">#REF!</definedName>
    <definedName name="BEx7EI6C8MCRZFEQYUBE5FSUTIHK" localSheetId="14" hidden="1">#REF!</definedName>
    <definedName name="BEx7EI6C8MCRZFEQYUBE5FSUTIHK" localSheetId="13" hidden="1">#REF!</definedName>
    <definedName name="BEx7EI6C8MCRZFEQYUBE5FSUTIHK" localSheetId="12" hidden="1">#REF!</definedName>
    <definedName name="BEx7EI6C8MCRZFEQYUBE5FSUTIHK" localSheetId="11" hidden="1">#REF!</definedName>
    <definedName name="BEx7EI6C8MCRZFEQYUBE5FSUTIHK" localSheetId="10" hidden="1">#REF!</definedName>
    <definedName name="BEx7EI6C8MCRZFEQYUBE5FSUTIHK" localSheetId="9" hidden="1">#REF!</definedName>
    <definedName name="BEx7EI6C8MCRZFEQYUBE5FSUTIHK" localSheetId="8" hidden="1">#REF!</definedName>
    <definedName name="BEx7EI6C8MCRZFEQYUBE5FSUTIHK" localSheetId="7" hidden="1">#REF!</definedName>
    <definedName name="BEx7EI6C8MCRZFEQYUBE5FSUTIHK" localSheetId="6" hidden="1">#REF!</definedName>
    <definedName name="BEx7EI6C8MCRZFEQYUBE5FSUTIHK" localSheetId="5" hidden="1">#REF!</definedName>
    <definedName name="BEx7EI6C8MCRZFEQYUBE5FSUTIHK" localSheetId="3" hidden="1">#REF!</definedName>
    <definedName name="BEx7EI6C8MCRZFEQYUBE5FSUTIHK" hidden="1">#REF!</definedName>
    <definedName name="BEx7EI6DL1Z6UWLFBXAKVGZTKHWJ" localSheetId="15" hidden="1">#REF!</definedName>
    <definedName name="BEx7EI6DL1Z6UWLFBXAKVGZTKHWJ" localSheetId="14" hidden="1">#REF!</definedName>
    <definedName name="BEx7EI6DL1Z6UWLFBXAKVGZTKHWJ" localSheetId="13" hidden="1">#REF!</definedName>
    <definedName name="BEx7EI6DL1Z6UWLFBXAKVGZTKHWJ" localSheetId="12" hidden="1">#REF!</definedName>
    <definedName name="BEx7EI6DL1Z6UWLFBXAKVGZTKHWJ" localSheetId="11" hidden="1">#REF!</definedName>
    <definedName name="BEx7EI6DL1Z6UWLFBXAKVGZTKHWJ" localSheetId="10" hidden="1">#REF!</definedName>
    <definedName name="BEx7EI6DL1Z6UWLFBXAKVGZTKHWJ" localSheetId="9" hidden="1">#REF!</definedName>
    <definedName name="BEx7EI6DL1Z6UWLFBXAKVGZTKHWJ" localSheetId="8" hidden="1">#REF!</definedName>
    <definedName name="BEx7EI6DL1Z6UWLFBXAKVGZTKHWJ" localSheetId="7" hidden="1">#REF!</definedName>
    <definedName name="BEx7EI6DL1Z6UWLFBXAKVGZTKHWJ" localSheetId="6" hidden="1">#REF!</definedName>
    <definedName name="BEx7EI6DL1Z6UWLFBXAKVGZTKHWJ" localSheetId="5" hidden="1">#REF!</definedName>
    <definedName name="BEx7EI6DL1Z6UWLFBXAKVGZTKHWJ" localSheetId="3" hidden="1">#REF!</definedName>
    <definedName name="BEx7EI6DL1Z6UWLFBXAKVGZTKHWJ" hidden="1">#REF!</definedName>
    <definedName name="BEx7EQKHX7GZYOLXRDU534TT4H64" localSheetId="15" hidden="1">#REF!</definedName>
    <definedName name="BEx7EQKHX7GZYOLXRDU534TT4H64" localSheetId="14" hidden="1">#REF!</definedName>
    <definedName name="BEx7EQKHX7GZYOLXRDU534TT4H64" localSheetId="13" hidden="1">#REF!</definedName>
    <definedName name="BEx7EQKHX7GZYOLXRDU534TT4H64" localSheetId="12" hidden="1">#REF!</definedName>
    <definedName name="BEx7EQKHX7GZYOLXRDU534TT4H64" localSheetId="11" hidden="1">#REF!</definedName>
    <definedName name="BEx7EQKHX7GZYOLXRDU534TT4H64" localSheetId="10" hidden="1">#REF!</definedName>
    <definedName name="BEx7EQKHX7GZYOLXRDU534TT4H64" localSheetId="9" hidden="1">#REF!</definedName>
    <definedName name="BEx7EQKHX7GZYOLXRDU534TT4H64" localSheetId="8" hidden="1">#REF!</definedName>
    <definedName name="BEx7EQKHX7GZYOLXRDU534TT4H64" localSheetId="7" hidden="1">#REF!</definedName>
    <definedName name="BEx7EQKHX7GZYOLXRDU534TT4H64" localSheetId="6" hidden="1">#REF!</definedName>
    <definedName name="BEx7EQKHX7GZYOLXRDU534TT4H64" localSheetId="5" hidden="1">#REF!</definedName>
    <definedName name="BEx7EQKHX7GZYOLXRDU534TT4H64" localSheetId="3" hidden="1">#REF!</definedName>
    <definedName name="BEx7EQKHX7GZYOLXRDU534TT4H64" hidden="1">#REF!</definedName>
    <definedName name="BEx7ETV6L1TM7JSXJIGK3FC6RVZW" localSheetId="15" hidden="1">#REF!</definedName>
    <definedName name="BEx7ETV6L1TM7JSXJIGK3FC6RVZW" localSheetId="14" hidden="1">#REF!</definedName>
    <definedName name="BEx7ETV6L1TM7JSXJIGK3FC6RVZW" localSheetId="13" hidden="1">#REF!</definedName>
    <definedName name="BEx7ETV6L1TM7JSXJIGK3FC6RVZW" localSheetId="12" hidden="1">#REF!</definedName>
    <definedName name="BEx7ETV6L1TM7JSXJIGK3FC6RVZW" localSheetId="11" hidden="1">#REF!</definedName>
    <definedName name="BEx7ETV6L1TM7JSXJIGK3FC6RVZW" localSheetId="10" hidden="1">#REF!</definedName>
    <definedName name="BEx7ETV6L1TM7JSXJIGK3FC6RVZW" localSheetId="9" hidden="1">#REF!</definedName>
    <definedName name="BEx7ETV6L1TM7JSXJIGK3FC6RVZW" localSheetId="8" hidden="1">#REF!</definedName>
    <definedName name="BEx7ETV6L1TM7JSXJIGK3FC6RVZW" localSheetId="7" hidden="1">#REF!</definedName>
    <definedName name="BEx7ETV6L1TM7JSXJIGK3FC6RVZW" localSheetId="6" hidden="1">#REF!</definedName>
    <definedName name="BEx7ETV6L1TM7JSXJIGK3FC6RVZW" localSheetId="5" hidden="1">#REF!</definedName>
    <definedName name="BEx7ETV6L1TM7JSXJIGK3FC6RVZW" localSheetId="3" hidden="1">#REF!</definedName>
    <definedName name="BEx7ETV6L1TM7JSXJIGK3FC6RVZW" hidden="1">#REF!</definedName>
    <definedName name="BEx7EYYLHMBYQTH6I377FCQS7CSX" localSheetId="15" hidden="1">#REF!</definedName>
    <definedName name="BEx7EYYLHMBYQTH6I377FCQS7CSX" localSheetId="14" hidden="1">#REF!</definedName>
    <definedName name="BEx7EYYLHMBYQTH6I377FCQS7CSX" localSheetId="13" hidden="1">#REF!</definedName>
    <definedName name="BEx7EYYLHMBYQTH6I377FCQS7CSX" localSheetId="12" hidden="1">#REF!</definedName>
    <definedName name="BEx7EYYLHMBYQTH6I377FCQS7CSX" localSheetId="11" hidden="1">#REF!</definedName>
    <definedName name="BEx7EYYLHMBYQTH6I377FCQS7CSX" localSheetId="10" hidden="1">#REF!</definedName>
    <definedName name="BEx7EYYLHMBYQTH6I377FCQS7CSX" localSheetId="9" hidden="1">#REF!</definedName>
    <definedName name="BEx7EYYLHMBYQTH6I377FCQS7CSX" localSheetId="8" hidden="1">#REF!</definedName>
    <definedName name="BEx7EYYLHMBYQTH6I377FCQS7CSX" localSheetId="7" hidden="1">#REF!</definedName>
    <definedName name="BEx7EYYLHMBYQTH6I377FCQS7CSX" localSheetId="6" hidden="1">#REF!</definedName>
    <definedName name="BEx7EYYLHMBYQTH6I377FCQS7CSX" localSheetId="5" hidden="1">#REF!</definedName>
    <definedName name="BEx7EYYLHMBYQTH6I377FCQS7CSX" localSheetId="3" hidden="1">#REF!</definedName>
    <definedName name="BEx7EYYLHMBYQTH6I377FCQS7CSX" hidden="1">#REF!</definedName>
    <definedName name="BEx7FCLG1RYI2SNOU1Y2GQZNZSWA" localSheetId="15" hidden="1">#REF!</definedName>
    <definedName name="BEx7FCLG1RYI2SNOU1Y2GQZNZSWA" localSheetId="14" hidden="1">#REF!</definedName>
    <definedName name="BEx7FCLG1RYI2SNOU1Y2GQZNZSWA" localSheetId="13" hidden="1">#REF!</definedName>
    <definedName name="BEx7FCLG1RYI2SNOU1Y2GQZNZSWA" localSheetId="12" hidden="1">#REF!</definedName>
    <definedName name="BEx7FCLG1RYI2SNOU1Y2GQZNZSWA" localSheetId="11" hidden="1">#REF!</definedName>
    <definedName name="BEx7FCLG1RYI2SNOU1Y2GQZNZSWA" localSheetId="10" hidden="1">#REF!</definedName>
    <definedName name="BEx7FCLG1RYI2SNOU1Y2GQZNZSWA" localSheetId="9" hidden="1">#REF!</definedName>
    <definedName name="BEx7FCLG1RYI2SNOU1Y2GQZNZSWA" localSheetId="8" hidden="1">#REF!</definedName>
    <definedName name="BEx7FCLG1RYI2SNOU1Y2GQZNZSWA" localSheetId="7" hidden="1">#REF!</definedName>
    <definedName name="BEx7FCLG1RYI2SNOU1Y2GQZNZSWA" localSheetId="6" hidden="1">#REF!</definedName>
    <definedName name="BEx7FCLG1RYI2SNOU1Y2GQZNZSWA" localSheetId="5" hidden="1">#REF!</definedName>
    <definedName name="BEx7FCLG1RYI2SNOU1Y2GQZNZSWA" localSheetId="3" hidden="1">#REF!</definedName>
    <definedName name="BEx7FCLG1RYI2SNOU1Y2GQZNZSWA" hidden="1">#REF!</definedName>
    <definedName name="BEx7FN32ZGWOAA4TTH79KINTDWR9" localSheetId="15" hidden="1">#REF!</definedName>
    <definedName name="BEx7FN32ZGWOAA4TTH79KINTDWR9" localSheetId="14" hidden="1">#REF!</definedName>
    <definedName name="BEx7FN32ZGWOAA4TTH79KINTDWR9" localSheetId="13" hidden="1">#REF!</definedName>
    <definedName name="BEx7FN32ZGWOAA4TTH79KINTDWR9" localSheetId="12" hidden="1">#REF!</definedName>
    <definedName name="BEx7FN32ZGWOAA4TTH79KINTDWR9" localSheetId="11" hidden="1">#REF!</definedName>
    <definedName name="BEx7FN32ZGWOAA4TTH79KINTDWR9" localSheetId="10" hidden="1">#REF!</definedName>
    <definedName name="BEx7FN32ZGWOAA4TTH79KINTDWR9" localSheetId="9" hidden="1">#REF!</definedName>
    <definedName name="BEx7FN32ZGWOAA4TTH79KINTDWR9" localSheetId="8" hidden="1">#REF!</definedName>
    <definedName name="BEx7FN32ZGWOAA4TTH79KINTDWR9" localSheetId="7" hidden="1">#REF!</definedName>
    <definedName name="BEx7FN32ZGWOAA4TTH79KINTDWR9" localSheetId="6" hidden="1">#REF!</definedName>
    <definedName name="BEx7FN32ZGWOAA4TTH79KINTDWR9" localSheetId="5" hidden="1">#REF!</definedName>
    <definedName name="BEx7FN32ZGWOAA4TTH79KINTDWR9" localSheetId="3" hidden="1">#REF!</definedName>
    <definedName name="BEx7FN32ZGWOAA4TTH79KINTDWR9" hidden="1">#REF!</definedName>
    <definedName name="BEx7FV0WJHXL6X5JNQ2ZX45PX49P" localSheetId="15" hidden="1">#REF!</definedName>
    <definedName name="BEx7FV0WJHXL6X5JNQ2ZX45PX49P" localSheetId="14" hidden="1">#REF!</definedName>
    <definedName name="BEx7FV0WJHXL6X5JNQ2ZX45PX49P" localSheetId="13" hidden="1">#REF!</definedName>
    <definedName name="BEx7FV0WJHXL6X5JNQ2ZX45PX49P" localSheetId="12" hidden="1">#REF!</definedName>
    <definedName name="BEx7FV0WJHXL6X5JNQ2ZX45PX49P" localSheetId="11" hidden="1">#REF!</definedName>
    <definedName name="BEx7FV0WJHXL6X5JNQ2ZX45PX49P" localSheetId="10" hidden="1">#REF!</definedName>
    <definedName name="BEx7FV0WJHXL6X5JNQ2ZX45PX49P" localSheetId="9" hidden="1">#REF!</definedName>
    <definedName name="BEx7FV0WJHXL6X5JNQ2ZX45PX49P" localSheetId="8" hidden="1">#REF!</definedName>
    <definedName name="BEx7FV0WJHXL6X5JNQ2ZX45PX49P" localSheetId="7" hidden="1">#REF!</definedName>
    <definedName name="BEx7FV0WJHXL6X5JNQ2ZX45PX49P" localSheetId="6" hidden="1">#REF!</definedName>
    <definedName name="BEx7FV0WJHXL6X5JNQ2ZX45PX49P" localSheetId="5" hidden="1">#REF!</definedName>
    <definedName name="BEx7FV0WJHXL6X5JNQ2ZX45PX49P" localSheetId="3" hidden="1">#REF!</definedName>
    <definedName name="BEx7FV0WJHXL6X5JNQ2ZX45PX49P" hidden="1">#REF!</definedName>
    <definedName name="BEx7G82CKM3NIY1PHNFK28M09PCH" localSheetId="15" hidden="1">#REF!</definedName>
    <definedName name="BEx7G82CKM3NIY1PHNFK28M09PCH" localSheetId="14" hidden="1">#REF!</definedName>
    <definedName name="BEx7G82CKM3NIY1PHNFK28M09PCH" localSheetId="13" hidden="1">#REF!</definedName>
    <definedName name="BEx7G82CKM3NIY1PHNFK28M09PCH" localSheetId="12" hidden="1">#REF!</definedName>
    <definedName name="BEx7G82CKM3NIY1PHNFK28M09PCH" localSheetId="11" hidden="1">#REF!</definedName>
    <definedName name="BEx7G82CKM3NIY1PHNFK28M09PCH" localSheetId="10" hidden="1">#REF!</definedName>
    <definedName name="BEx7G82CKM3NIY1PHNFK28M09PCH" localSheetId="9" hidden="1">#REF!</definedName>
    <definedName name="BEx7G82CKM3NIY1PHNFK28M09PCH" localSheetId="8" hidden="1">#REF!</definedName>
    <definedName name="BEx7G82CKM3NIY1PHNFK28M09PCH" localSheetId="7" hidden="1">#REF!</definedName>
    <definedName name="BEx7G82CKM3NIY1PHNFK28M09PCH" localSheetId="6" hidden="1">#REF!</definedName>
    <definedName name="BEx7G82CKM3NIY1PHNFK28M09PCH" localSheetId="5" hidden="1">#REF!</definedName>
    <definedName name="BEx7G82CKM3NIY1PHNFK28M09PCH" localSheetId="3" hidden="1">#REF!</definedName>
    <definedName name="BEx7G82CKM3NIY1PHNFK28M09PCH" hidden="1">#REF!</definedName>
    <definedName name="BEx7GR3ENYWRXXS5IT0UMEGOLGUH" localSheetId="15" hidden="1">#REF!</definedName>
    <definedName name="BEx7GR3ENYWRXXS5IT0UMEGOLGUH" localSheetId="14" hidden="1">#REF!</definedName>
    <definedName name="BEx7GR3ENYWRXXS5IT0UMEGOLGUH" localSheetId="13" hidden="1">#REF!</definedName>
    <definedName name="BEx7GR3ENYWRXXS5IT0UMEGOLGUH" localSheetId="12" hidden="1">#REF!</definedName>
    <definedName name="BEx7GR3ENYWRXXS5IT0UMEGOLGUH" localSheetId="11" hidden="1">#REF!</definedName>
    <definedName name="BEx7GR3ENYWRXXS5IT0UMEGOLGUH" localSheetId="10" hidden="1">#REF!</definedName>
    <definedName name="BEx7GR3ENYWRXXS5IT0UMEGOLGUH" localSheetId="9" hidden="1">#REF!</definedName>
    <definedName name="BEx7GR3ENYWRXXS5IT0UMEGOLGUH" localSheetId="8" hidden="1">#REF!</definedName>
    <definedName name="BEx7GR3ENYWRXXS5IT0UMEGOLGUH" localSheetId="7" hidden="1">#REF!</definedName>
    <definedName name="BEx7GR3ENYWRXXS5IT0UMEGOLGUH" localSheetId="6" hidden="1">#REF!</definedName>
    <definedName name="BEx7GR3ENYWRXXS5IT0UMEGOLGUH" localSheetId="5" hidden="1">#REF!</definedName>
    <definedName name="BEx7GR3ENYWRXXS5IT0UMEGOLGUH" localSheetId="3" hidden="1">#REF!</definedName>
    <definedName name="BEx7GR3ENYWRXXS5IT0UMEGOLGUH" hidden="1">#REF!</definedName>
    <definedName name="BEx7GSAL6P7TASL8MB63RFST1LJL" localSheetId="15" hidden="1">#REF!</definedName>
    <definedName name="BEx7GSAL6P7TASL8MB63RFST1LJL" localSheetId="14" hidden="1">#REF!</definedName>
    <definedName name="BEx7GSAL6P7TASL8MB63RFST1LJL" localSheetId="13" hidden="1">#REF!</definedName>
    <definedName name="BEx7GSAL6P7TASL8MB63RFST1LJL" localSheetId="12" hidden="1">#REF!</definedName>
    <definedName name="BEx7GSAL6P7TASL8MB63RFST1LJL" localSheetId="11" hidden="1">#REF!</definedName>
    <definedName name="BEx7GSAL6P7TASL8MB63RFST1LJL" localSheetId="10" hidden="1">#REF!</definedName>
    <definedName name="BEx7GSAL6P7TASL8MB63RFST1LJL" localSheetId="9" hidden="1">#REF!</definedName>
    <definedName name="BEx7GSAL6P7TASL8MB63RFST1LJL" localSheetId="8" hidden="1">#REF!</definedName>
    <definedName name="BEx7GSAL6P7TASL8MB63RFST1LJL" localSheetId="7" hidden="1">#REF!</definedName>
    <definedName name="BEx7GSAL6P7TASL8MB63RFST1LJL" localSheetId="6" hidden="1">#REF!</definedName>
    <definedName name="BEx7GSAL6P7TASL8MB63RFST1LJL" localSheetId="5" hidden="1">#REF!</definedName>
    <definedName name="BEx7GSAL6P7TASL8MB63RFST1LJL" localSheetId="3" hidden="1">#REF!</definedName>
    <definedName name="BEx7GSAL6P7TASL8MB63RFST1LJL" hidden="1">#REF!</definedName>
    <definedName name="BEx7H0JD6I5I8WQLLWOYWY5YWPQE" localSheetId="15" hidden="1">#REF!</definedName>
    <definedName name="BEx7H0JD6I5I8WQLLWOYWY5YWPQE" localSheetId="14" hidden="1">#REF!</definedName>
    <definedName name="BEx7H0JD6I5I8WQLLWOYWY5YWPQE" localSheetId="13" hidden="1">#REF!</definedName>
    <definedName name="BEx7H0JD6I5I8WQLLWOYWY5YWPQE" localSheetId="12" hidden="1">#REF!</definedName>
    <definedName name="BEx7H0JD6I5I8WQLLWOYWY5YWPQE" localSheetId="11" hidden="1">#REF!</definedName>
    <definedName name="BEx7H0JD6I5I8WQLLWOYWY5YWPQE" localSheetId="10" hidden="1">#REF!</definedName>
    <definedName name="BEx7H0JD6I5I8WQLLWOYWY5YWPQE" localSheetId="9" hidden="1">#REF!</definedName>
    <definedName name="BEx7H0JD6I5I8WQLLWOYWY5YWPQE" localSheetId="8" hidden="1">#REF!</definedName>
    <definedName name="BEx7H0JD6I5I8WQLLWOYWY5YWPQE" localSheetId="7" hidden="1">#REF!</definedName>
    <definedName name="BEx7H0JD6I5I8WQLLWOYWY5YWPQE" localSheetId="6" hidden="1">#REF!</definedName>
    <definedName name="BEx7H0JD6I5I8WQLLWOYWY5YWPQE" localSheetId="5" hidden="1">#REF!</definedName>
    <definedName name="BEx7H0JD6I5I8WQLLWOYWY5YWPQE" localSheetId="3" hidden="1">#REF!</definedName>
    <definedName name="BEx7H0JD6I5I8WQLLWOYWY5YWPQE" hidden="1">#REF!</definedName>
    <definedName name="BEx7H14XCXH7WEXEY1HVO53A6AGH" localSheetId="15" hidden="1">#REF!</definedName>
    <definedName name="BEx7H14XCXH7WEXEY1HVO53A6AGH" localSheetId="14" hidden="1">#REF!</definedName>
    <definedName name="BEx7H14XCXH7WEXEY1HVO53A6AGH" localSheetId="13" hidden="1">#REF!</definedName>
    <definedName name="BEx7H14XCXH7WEXEY1HVO53A6AGH" localSheetId="12" hidden="1">#REF!</definedName>
    <definedName name="BEx7H14XCXH7WEXEY1HVO53A6AGH" localSheetId="11" hidden="1">#REF!</definedName>
    <definedName name="BEx7H14XCXH7WEXEY1HVO53A6AGH" localSheetId="10" hidden="1">#REF!</definedName>
    <definedName name="BEx7H14XCXH7WEXEY1HVO53A6AGH" localSheetId="9" hidden="1">#REF!</definedName>
    <definedName name="BEx7H14XCXH7WEXEY1HVO53A6AGH" localSheetId="8" hidden="1">#REF!</definedName>
    <definedName name="BEx7H14XCXH7WEXEY1HVO53A6AGH" localSheetId="7" hidden="1">#REF!</definedName>
    <definedName name="BEx7H14XCXH7WEXEY1HVO53A6AGH" localSheetId="6" hidden="1">#REF!</definedName>
    <definedName name="BEx7H14XCXH7WEXEY1HVO53A6AGH" localSheetId="5" hidden="1">#REF!</definedName>
    <definedName name="BEx7H14XCXH7WEXEY1HVO53A6AGH" localSheetId="3" hidden="1">#REF!</definedName>
    <definedName name="BEx7H14XCXH7WEXEY1HVO53A6AGH" hidden="1">#REF!</definedName>
    <definedName name="BEx7HGVBEF4LEIF6RC14N3PSU461" localSheetId="15" hidden="1">#REF!</definedName>
    <definedName name="BEx7HGVBEF4LEIF6RC14N3PSU461" localSheetId="14" hidden="1">#REF!</definedName>
    <definedName name="BEx7HGVBEF4LEIF6RC14N3PSU461" localSheetId="13" hidden="1">#REF!</definedName>
    <definedName name="BEx7HGVBEF4LEIF6RC14N3PSU461" localSheetId="12" hidden="1">#REF!</definedName>
    <definedName name="BEx7HGVBEF4LEIF6RC14N3PSU461" localSheetId="11" hidden="1">#REF!</definedName>
    <definedName name="BEx7HGVBEF4LEIF6RC14N3PSU461" localSheetId="10" hidden="1">#REF!</definedName>
    <definedName name="BEx7HGVBEF4LEIF6RC14N3PSU461" localSheetId="9" hidden="1">#REF!</definedName>
    <definedName name="BEx7HGVBEF4LEIF6RC14N3PSU461" localSheetId="8" hidden="1">#REF!</definedName>
    <definedName name="BEx7HGVBEF4LEIF6RC14N3PSU461" localSheetId="7" hidden="1">#REF!</definedName>
    <definedName name="BEx7HGVBEF4LEIF6RC14N3PSU461" localSheetId="6" hidden="1">#REF!</definedName>
    <definedName name="BEx7HGVBEF4LEIF6RC14N3PSU461" localSheetId="5" hidden="1">#REF!</definedName>
    <definedName name="BEx7HGVBEF4LEIF6RC14N3PSU461" localSheetId="3" hidden="1">#REF!</definedName>
    <definedName name="BEx7HGVBEF4LEIF6RC14N3PSU461" hidden="1">#REF!</definedName>
    <definedName name="BEx7HQ5T9FZ42QWS09UO4DT42Y0R" localSheetId="15" hidden="1">#REF!</definedName>
    <definedName name="BEx7HQ5T9FZ42QWS09UO4DT42Y0R" localSheetId="14" hidden="1">#REF!</definedName>
    <definedName name="BEx7HQ5T9FZ42QWS09UO4DT42Y0R" localSheetId="13" hidden="1">#REF!</definedName>
    <definedName name="BEx7HQ5T9FZ42QWS09UO4DT42Y0R" localSheetId="12" hidden="1">#REF!</definedName>
    <definedName name="BEx7HQ5T9FZ42QWS09UO4DT42Y0R" localSheetId="11" hidden="1">#REF!</definedName>
    <definedName name="BEx7HQ5T9FZ42QWS09UO4DT42Y0R" localSheetId="10" hidden="1">#REF!</definedName>
    <definedName name="BEx7HQ5T9FZ42QWS09UO4DT42Y0R" localSheetId="9" hidden="1">#REF!</definedName>
    <definedName name="BEx7HQ5T9FZ42QWS09UO4DT42Y0R" localSheetId="8" hidden="1">#REF!</definedName>
    <definedName name="BEx7HQ5T9FZ42QWS09UO4DT42Y0R" localSheetId="7" hidden="1">#REF!</definedName>
    <definedName name="BEx7HQ5T9FZ42QWS09UO4DT42Y0R" localSheetId="6" hidden="1">#REF!</definedName>
    <definedName name="BEx7HQ5T9FZ42QWS09UO4DT42Y0R" localSheetId="5" hidden="1">#REF!</definedName>
    <definedName name="BEx7HQ5T9FZ42QWS09UO4DT42Y0R" localSheetId="3" hidden="1">#REF!</definedName>
    <definedName name="BEx7HQ5T9FZ42QWS09UO4DT42Y0R" hidden="1">#REF!</definedName>
    <definedName name="BEx7HRCZE3CVGON1HV07MT5MNDZ3" localSheetId="15" hidden="1">#REF!</definedName>
    <definedName name="BEx7HRCZE3CVGON1HV07MT5MNDZ3" localSheetId="14" hidden="1">#REF!</definedName>
    <definedName name="BEx7HRCZE3CVGON1HV07MT5MNDZ3" localSheetId="13" hidden="1">#REF!</definedName>
    <definedName name="BEx7HRCZE3CVGON1HV07MT5MNDZ3" localSheetId="12" hidden="1">#REF!</definedName>
    <definedName name="BEx7HRCZE3CVGON1HV07MT5MNDZ3" localSheetId="11" hidden="1">#REF!</definedName>
    <definedName name="BEx7HRCZE3CVGON1HV07MT5MNDZ3" localSheetId="10" hidden="1">#REF!</definedName>
    <definedName name="BEx7HRCZE3CVGON1HV07MT5MNDZ3" localSheetId="9" hidden="1">#REF!</definedName>
    <definedName name="BEx7HRCZE3CVGON1HV07MT5MNDZ3" localSheetId="8" hidden="1">#REF!</definedName>
    <definedName name="BEx7HRCZE3CVGON1HV07MT5MNDZ3" localSheetId="7" hidden="1">#REF!</definedName>
    <definedName name="BEx7HRCZE3CVGON1HV07MT5MNDZ3" localSheetId="6" hidden="1">#REF!</definedName>
    <definedName name="BEx7HRCZE3CVGON1HV07MT5MNDZ3" localSheetId="5" hidden="1">#REF!</definedName>
    <definedName name="BEx7HRCZE3CVGON1HV07MT5MNDZ3" localSheetId="3" hidden="1">#REF!</definedName>
    <definedName name="BEx7HRCZE3CVGON1HV07MT5MNDZ3" hidden="1">#REF!</definedName>
    <definedName name="BEx7HWGE2CANG5M17X4C8YNC3N8F" localSheetId="15" hidden="1">#REF!</definedName>
    <definedName name="BEx7HWGE2CANG5M17X4C8YNC3N8F" localSheetId="14" hidden="1">#REF!</definedName>
    <definedName name="BEx7HWGE2CANG5M17X4C8YNC3N8F" localSheetId="13" hidden="1">#REF!</definedName>
    <definedName name="BEx7HWGE2CANG5M17X4C8YNC3N8F" localSheetId="12" hidden="1">#REF!</definedName>
    <definedName name="BEx7HWGE2CANG5M17X4C8YNC3N8F" localSheetId="11" hidden="1">#REF!</definedName>
    <definedName name="BEx7HWGE2CANG5M17X4C8YNC3N8F" localSheetId="10" hidden="1">#REF!</definedName>
    <definedName name="BEx7HWGE2CANG5M17X4C8YNC3N8F" localSheetId="9" hidden="1">#REF!</definedName>
    <definedName name="BEx7HWGE2CANG5M17X4C8YNC3N8F" localSheetId="8" hidden="1">#REF!</definedName>
    <definedName name="BEx7HWGE2CANG5M17X4C8YNC3N8F" localSheetId="7" hidden="1">#REF!</definedName>
    <definedName name="BEx7HWGE2CANG5M17X4C8YNC3N8F" localSheetId="6" hidden="1">#REF!</definedName>
    <definedName name="BEx7HWGE2CANG5M17X4C8YNC3N8F" localSheetId="5" hidden="1">#REF!</definedName>
    <definedName name="BEx7HWGE2CANG5M17X4C8YNC3N8F" localSheetId="3" hidden="1">#REF!</definedName>
    <definedName name="BEx7HWGE2CANG5M17X4C8YNC3N8F" hidden="1">#REF!</definedName>
    <definedName name="BEx7IB54GU5UCTJS549UBDW43EJL" localSheetId="15" hidden="1">#REF!</definedName>
    <definedName name="BEx7IB54GU5UCTJS549UBDW43EJL" localSheetId="14" hidden="1">#REF!</definedName>
    <definedName name="BEx7IB54GU5UCTJS549UBDW43EJL" localSheetId="13" hidden="1">#REF!</definedName>
    <definedName name="BEx7IB54GU5UCTJS549UBDW43EJL" localSheetId="12" hidden="1">#REF!</definedName>
    <definedName name="BEx7IB54GU5UCTJS549UBDW43EJL" localSheetId="11" hidden="1">#REF!</definedName>
    <definedName name="BEx7IB54GU5UCTJS549UBDW43EJL" localSheetId="10" hidden="1">#REF!</definedName>
    <definedName name="BEx7IB54GU5UCTJS549UBDW43EJL" localSheetId="9" hidden="1">#REF!</definedName>
    <definedName name="BEx7IB54GU5UCTJS549UBDW43EJL" localSheetId="8" hidden="1">#REF!</definedName>
    <definedName name="BEx7IB54GU5UCTJS549UBDW43EJL" localSheetId="7" hidden="1">#REF!</definedName>
    <definedName name="BEx7IB54GU5UCTJS549UBDW43EJL" localSheetId="6" hidden="1">#REF!</definedName>
    <definedName name="BEx7IB54GU5UCTJS549UBDW43EJL" localSheetId="5" hidden="1">#REF!</definedName>
    <definedName name="BEx7IB54GU5UCTJS549UBDW43EJL" localSheetId="3" hidden="1">#REF!</definedName>
    <definedName name="BEx7IB54GU5UCTJS549UBDW43EJL" hidden="1">#REF!</definedName>
    <definedName name="BEx7IBVYN47SFZIA0K4MDKQZNN9V" localSheetId="15" hidden="1">#REF!</definedName>
    <definedName name="BEx7IBVYN47SFZIA0K4MDKQZNN9V" localSheetId="14" hidden="1">#REF!</definedName>
    <definedName name="BEx7IBVYN47SFZIA0K4MDKQZNN9V" localSheetId="13" hidden="1">#REF!</definedName>
    <definedName name="BEx7IBVYN47SFZIA0K4MDKQZNN9V" localSheetId="12" hidden="1">#REF!</definedName>
    <definedName name="BEx7IBVYN47SFZIA0K4MDKQZNN9V" localSheetId="11" hidden="1">#REF!</definedName>
    <definedName name="BEx7IBVYN47SFZIA0K4MDKQZNN9V" localSheetId="10" hidden="1">#REF!</definedName>
    <definedName name="BEx7IBVYN47SFZIA0K4MDKQZNN9V" localSheetId="9" hidden="1">#REF!</definedName>
    <definedName name="BEx7IBVYN47SFZIA0K4MDKQZNN9V" localSheetId="8" hidden="1">#REF!</definedName>
    <definedName name="BEx7IBVYN47SFZIA0K4MDKQZNN9V" localSheetId="7" hidden="1">#REF!</definedName>
    <definedName name="BEx7IBVYN47SFZIA0K4MDKQZNN9V" localSheetId="6" hidden="1">#REF!</definedName>
    <definedName name="BEx7IBVYN47SFZIA0K4MDKQZNN9V" localSheetId="5" hidden="1">#REF!</definedName>
    <definedName name="BEx7IBVYN47SFZIA0K4MDKQZNN9V" localSheetId="3" hidden="1">#REF!</definedName>
    <definedName name="BEx7IBVYN47SFZIA0K4MDKQZNN9V" hidden="1">#REF!</definedName>
    <definedName name="BEx7IGOMJB39HUONENRXTK1MFHGE" localSheetId="15" hidden="1">#REF!</definedName>
    <definedName name="BEx7IGOMJB39HUONENRXTK1MFHGE" localSheetId="14" hidden="1">#REF!</definedName>
    <definedName name="BEx7IGOMJB39HUONENRXTK1MFHGE" localSheetId="13" hidden="1">#REF!</definedName>
    <definedName name="BEx7IGOMJB39HUONENRXTK1MFHGE" localSheetId="12" hidden="1">#REF!</definedName>
    <definedName name="BEx7IGOMJB39HUONENRXTK1MFHGE" localSheetId="11" hidden="1">#REF!</definedName>
    <definedName name="BEx7IGOMJB39HUONENRXTK1MFHGE" localSheetId="10" hidden="1">#REF!</definedName>
    <definedName name="BEx7IGOMJB39HUONENRXTK1MFHGE" localSheetId="9" hidden="1">#REF!</definedName>
    <definedName name="BEx7IGOMJB39HUONENRXTK1MFHGE" localSheetId="8" hidden="1">#REF!</definedName>
    <definedName name="BEx7IGOMJB39HUONENRXTK1MFHGE" localSheetId="7" hidden="1">#REF!</definedName>
    <definedName name="BEx7IGOMJB39HUONENRXTK1MFHGE" localSheetId="6" hidden="1">#REF!</definedName>
    <definedName name="BEx7IGOMJB39HUONENRXTK1MFHGE" localSheetId="5" hidden="1">#REF!</definedName>
    <definedName name="BEx7IGOMJB39HUONENRXTK1MFHGE" localSheetId="3" hidden="1">#REF!</definedName>
    <definedName name="BEx7IGOMJB39HUONENRXTK1MFHGE" hidden="1">#REF!</definedName>
    <definedName name="BEx7ISO6LTCYYDK0J6IN4PG2P6SW" localSheetId="15" hidden="1">#REF!</definedName>
    <definedName name="BEx7ISO6LTCYYDK0J6IN4PG2P6SW" localSheetId="14" hidden="1">#REF!</definedName>
    <definedName name="BEx7ISO6LTCYYDK0J6IN4PG2P6SW" localSheetId="13" hidden="1">#REF!</definedName>
    <definedName name="BEx7ISO6LTCYYDK0J6IN4PG2P6SW" localSheetId="12" hidden="1">#REF!</definedName>
    <definedName name="BEx7ISO6LTCYYDK0J6IN4PG2P6SW" localSheetId="11" hidden="1">#REF!</definedName>
    <definedName name="BEx7ISO6LTCYYDK0J6IN4PG2P6SW" localSheetId="10" hidden="1">#REF!</definedName>
    <definedName name="BEx7ISO6LTCYYDK0J6IN4PG2P6SW" localSheetId="9" hidden="1">#REF!</definedName>
    <definedName name="BEx7ISO6LTCYYDK0J6IN4PG2P6SW" localSheetId="8" hidden="1">#REF!</definedName>
    <definedName name="BEx7ISO6LTCYYDK0J6IN4PG2P6SW" localSheetId="7" hidden="1">#REF!</definedName>
    <definedName name="BEx7ISO6LTCYYDK0J6IN4PG2P6SW" localSheetId="6" hidden="1">#REF!</definedName>
    <definedName name="BEx7ISO6LTCYYDK0J6IN4PG2P6SW" localSheetId="5" hidden="1">#REF!</definedName>
    <definedName name="BEx7ISO6LTCYYDK0J6IN4PG2P6SW" localSheetId="3" hidden="1">#REF!</definedName>
    <definedName name="BEx7ISO6LTCYYDK0J6IN4PG2P6SW" hidden="1">#REF!</definedName>
    <definedName name="BEx7IV2IJ5WT7UC0UG7WP0WF2JZI" localSheetId="15" hidden="1">#REF!</definedName>
    <definedName name="BEx7IV2IJ5WT7UC0UG7WP0WF2JZI" localSheetId="14" hidden="1">#REF!</definedName>
    <definedName name="BEx7IV2IJ5WT7UC0UG7WP0WF2JZI" localSheetId="13" hidden="1">#REF!</definedName>
    <definedName name="BEx7IV2IJ5WT7UC0UG7WP0WF2JZI" localSheetId="12" hidden="1">#REF!</definedName>
    <definedName name="BEx7IV2IJ5WT7UC0UG7WP0WF2JZI" localSheetId="11" hidden="1">#REF!</definedName>
    <definedName name="BEx7IV2IJ5WT7UC0UG7WP0WF2JZI" localSheetId="10" hidden="1">#REF!</definedName>
    <definedName name="BEx7IV2IJ5WT7UC0UG7WP0WF2JZI" localSheetId="9" hidden="1">#REF!</definedName>
    <definedName name="BEx7IV2IJ5WT7UC0UG7WP0WF2JZI" localSheetId="8" hidden="1">#REF!</definedName>
    <definedName name="BEx7IV2IJ5WT7UC0UG7WP0WF2JZI" localSheetId="7" hidden="1">#REF!</definedName>
    <definedName name="BEx7IV2IJ5WT7UC0UG7WP0WF2JZI" localSheetId="6" hidden="1">#REF!</definedName>
    <definedName name="BEx7IV2IJ5WT7UC0UG7WP0WF2JZI" localSheetId="5" hidden="1">#REF!</definedName>
    <definedName name="BEx7IV2IJ5WT7UC0UG7WP0WF2JZI" localSheetId="3" hidden="1">#REF!</definedName>
    <definedName name="BEx7IV2IJ5WT7UC0UG7WP0WF2JZI" hidden="1">#REF!</definedName>
    <definedName name="BEx7IXGU74GE5E4S6W4Z13AR092Y" localSheetId="15" hidden="1">#REF!</definedName>
    <definedName name="BEx7IXGU74GE5E4S6W4Z13AR092Y" localSheetId="14" hidden="1">#REF!</definedName>
    <definedName name="BEx7IXGU74GE5E4S6W4Z13AR092Y" localSheetId="13" hidden="1">#REF!</definedName>
    <definedName name="BEx7IXGU74GE5E4S6W4Z13AR092Y" localSheetId="12" hidden="1">#REF!</definedName>
    <definedName name="BEx7IXGU74GE5E4S6W4Z13AR092Y" localSheetId="11" hidden="1">#REF!</definedName>
    <definedName name="BEx7IXGU74GE5E4S6W4Z13AR092Y" localSheetId="10" hidden="1">#REF!</definedName>
    <definedName name="BEx7IXGU74GE5E4S6W4Z13AR092Y" localSheetId="9" hidden="1">#REF!</definedName>
    <definedName name="BEx7IXGU74GE5E4S6W4Z13AR092Y" localSheetId="8" hidden="1">#REF!</definedName>
    <definedName name="BEx7IXGU74GE5E4S6W4Z13AR092Y" localSheetId="7" hidden="1">#REF!</definedName>
    <definedName name="BEx7IXGU74GE5E4S6W4Z13AR092Y" localSheetId="6" hidden="1">#REF!</definedName>
    <definedName name="BEx7IXGU74GE5E4S6W4Z13AR092Y" localSheetId="5" hidden="1">#REF!</definedName>
    <definedName name="BEx7IXGU74GE5E4S6W4Z13AR092Y" localSheetId="3" hidden="1">#REF!</definedName>
    <definedName name="BEx7IXGU74GE5E4S6W4Z13AR092Y" hidden="1">#REF!</definedName>
    <definedName name="BEx7J4YL8Q3BI1MLH16YYQ18IJRD" localSheetId="15" hidden="1">#REF!</definedName>
    <definedName name="BEx7J4YL8Q3BI1MLH16YYQ18IJRD" localSheetId="14" hidden="1">#REF!</definedName>
    <definedName name="BEx7J4YL8Q3BI1MLH16YYQ18IJRD" localSheetId="13" hidden="1">#REF!</definedName>
    <definedName name="BEx7J4YL8Q3BI1MLH16YYQ18IJRD" localSheetId="12" hidden="1">#REF!</definedName>
    <definedName name="BEx7J4YL8Q3BI1MLH16YYQ18IJRD" localSheetId="11" hidden="1">#REF!</definedName>
    <definedName name="BEx7J4YL8Q3BI1MLH16YYQ18IJRD" localSheetId="10" hidden="1">#REF!</definedName>
    <definedName name="BEx7J4YL8Q3BI1MLH16YYQ18IJRD" localSheetId="9" hidden="1">#REF!</definedName>
    <definedName name="BEx7J4YL8Q3BI1MLH16YYQ18IJRD" localSheetId="8" hidden="1">#REF!</definedName>
    <definedName name="BEx7J4YL8Q3BI1MLH16YYQ18IJRD" localSheetId="7" hidden="1">#REF!</definedName>
    <definedName name="BEx7J4YL8Q3BI1MLH16YYQ18IJRD" localSheetId="6" hidden="1">#REF!</definedName>
    <definedName name="BEx7J4YL8Q3BI1MLH16YYQ18IJRD" localSheetId="5" hidden="1">#REF!</definedName>
    <definedName name="BEx7J4YL8Q3BI1MLH16YYQ18IJRD" localSheetId="3" hidden="1">#REF!</definedName>
    <definedName name="BEx7J4YL8Q3BI1MLH16YYQ18IJRD" hidden="1">#REF!</definedName>
    <definedName name="BEx7J5K5QVUOXI6A663KUWL6PO3O" localSheetId="15" hidden="1">#REF!</definedName>
    <definedName name="BEx7J5K5QVUOXI6A663KUWL6PO3O" localSheetId="14" hidden="1">#REF!</definedName>
    <definedName name="BEx7J5K5QVUOXI6A663KUWL6PO3O" localSheetId="13" hidden="1">#REF!</definedName>
    <definedName name="BEx7J5K5QVUOXI6A663KUWL6PO3O" localSheetId="12" hidden="1">#REF!</definedName>
    <definedName name="BEx7J5K5QVUOXI6A663KUWL6PO3O" localSheetId="11" hidden="1">#REF!</definedName>
    <definedName name="BEx7J5K5QVUOXI6A663KUWL6PO3O" localSheetId="10" hidden="1">#REF!</definedName>
    <definedName name="BEx7J5K5QVUOXI6A663KUWL6PO3O" localSheetId="9" hidden="1">#REF!</definedName>
    <definedName name="BEx7J5K5QVUOXI6A663KUWL6PO3O" localSheetId="8" hidden="1">#REF!</definedName>
    <definedName name="BEx7J5K5QVUOXI6A663KUWL6PO3O" localSheetId="7" hidden="1">#REF!</definedName>
    <definedName name="BEx7J5K5QVUOXI6A663KUWL6PO3O" localSheetId="6" hidden="1">#REF!</definedName>
    <definedName name="BEx7J5K5QVUOXI6A663KUWL6PO3O" localSheetId="5" hidden="1">#REF!</definedName>
    <definedName name="BEx7J5K5QVUOXI6A663KUWL6PO3O" localSheetId="3" hidden="1">#REF!</definedName>
    <definedName name="BEx7J5K5QVUOXI6A663KUWL6PO3O" hidden="1">#REF!</definedName>
    <definedName name="BEx7JH3HGBPI07OHZ5LFYK0UFZQR" localSheetId="15" hidden="1">#REF!</definedName>
    <definedName name="BEx7JH3HGBPI07OHZ5LFYK0UFZQR" localSheetId="14" hidden="1">#REF!</definedName>
    <definedName name="BEx7JH3HGBPI07OHZ5LFYK0UFZQR" localSheetId="13" hidden="1">#REF!</definedName>
    <definedName name="BEx7JH3HGBPI07OHZ5LFYK0UFZQR" localSheetId="12" hidden="1">#REF!</definedName>
    <definedName name="BEx7JH3HGBPI07OHZ5LFYK0UFZQR" localSheetId="11" hidden="1">#REF!</definedName>
    <definedName name="BEx7JH3HGBPI07OHZ5LFYK0UFZQR" localSheetId="10" hidden="1">#REF!</definedName>
    <definedName name="BEx7JH3HGBPI07OHZ5LFYK0UFZQR" localSheetId="9" hidden="1">#REF!</definedName>
    <definedName name="BEx7JH3HGBPI07OHZ5LFYK0UFZQR" localSheetId="8" hidden="1">#REF!</definedName>
    <definedName name="BEx7JH3HGBPI07OHZ5LFYK0UFZQR" localSheetId="7" hidden="1">#REF!</definedName>
    <definedName name="BEx7JH3HGBPI07OHZ5LFYK0UFZQR" localSheetId="6" hidden="1">#REF!</definedName>
    <definedName name="BEx7JH3HGBPI07OHZ5LFYK0UFZQR" localSheetId="5" hidden="1">#REF!</definedName>
    <definedName name="BEx7JH3HGBPI07OHZ5LFYK0UFZQR" localSheetId="3" hidden="1">#REF!</definedName>
    <definedName name="BEx7JH3HGBPI07OHZ5LFYK0UFZQR" hidden="1">#REF!</definedName>
    <definedName name="BEx7JRL3MHRMVLQF3EN15MXRPN68" localSheetId="15" hidden="1">#REF!</definedName>
    <definedName name="BEx7JRL3MHRMVLQF3EN15MXRPN68" localSheetId="14" hidden="1">#REF!</definedName>
    <definedName name="BEx7JRL3MHRMVLQF3EN15MXRPN68" localSheetId="13" hidden="1">#REF!</definedName>
    <definedName name="BEx7JRL3MHRMVLQF3EN15MXRPN68" localSheetId="12" hidden="1">#REF!</definedName>
    <definedName name="BEx7JRL3MHRMVLQF3EN15MXRPN68" localSheetId="11" hidden="1">#REF!</definedName>
    <definedName name="BEx7JRL3MHRMVLQF3EN15MXRPN68" localSheetId="10" hidden="1">#REF!</definedName>
    <definedName name="BEx7JRL3MHRMVLQF3EN15MXRPN68" localSheetId="9" hidden="1">#REF!</definedName>
    <definedName name="BEx7JRL3MHRMVLQF3EN15MXRPN68" localSheetId="8" hidden="1">#REF!</definedName>
    <definedName name="BEx7JRL3MHRMVLQF3EN15MXRPN68" localSheetId="7" hidden="1">#REF!</definedName>
    <definedName name="BEx7JRL3MHRMVLQF3EN15MXRPN68" localSheetId="6" hidden="1">#REF!</definedName>
    <definedName name="BEx7JRL3MHRMVLQF3EN15MXRPN68" localSheetId="5" hidden="1">#REF!</definedName>
    <definedName name="BEx7JRL3MHRMVLQF3EN15MXRPN68" localSheetId="3" hidden="1">#REF!</definedName>
    <definedName name="BEx7JRL3MHRMVLQF3EN15MXRPN68" hidden="1">#REF!</definedName>
    <definedName name="BEx7JV194190CNM6WWGQ3UBJ3CHH" localSheetId="15" hidden="1">#REF!</definedName>
    <definedName name="BEx7JV194190CNM6WWGQ3UBJ3CHH" localSheetId="14" hidden="1">#REF!</definedName>
    <definedName name="BEx7JV194190CNM6WWGQ3UBJ3CHH" localSheetId="13" hidden="1">#REF!</definedName>
    <definedName name="BEx7JV194190CNM6WWGQ3UBJ3CHH" localSheetId="12" hidden="1">#REF!</definedName>
    <definedName name="BEx7JV194190CNM6WWGQ3UBJ3CHH" localSheetId="11" hidden="1">#REF!</definedName>
    <definedName name="BEx7JV194190CNM6WWGQ3UBJ3CHH" localSheetId="10" hidden="1">#REF!</definedName>
    <definedName name="BEx7JV194190CNM6WWGQ3UBJ3CHH" localSheetId="9" hidden="1">#REF!</definedName>
    <definedName name="BEx7JV194190CNM6WWGQ3UBJ3CHH" localSheetId="8" hidden="1">#REF!</definedName>
    <definedName name="BEx7JV194190CNM6WWGQ3UBJ3CHH" localSheetId="7" hidden="1">#REF!</definedName>
    <definedName name="BEx7JV194190CNM6WWGQ3UBJ3CHH" localSheetId="6" hidden="1">#REF!</definedName>
    <definedName name="BEx7JV194190CNM6WWGQ3UBJ3CHH" localSheetId="5" hidden="1">#REF!</definedName>
    <definedName name="BEx7JV194190CNM6WWGQ3UBJ3CHH" localSheetId="3" hidden="1">#REF!</definedName>
    <definedName name="BEx7JV194190CNM6WWGQ3UBJ3CHH" hidden="1">#REF!</definedName>
    <definedName name="BEx7JZJ4AE8AGMWPK3XPBTBUBZ48" localSheetId="15" hidden="1">#REF!</definedName>
    <definedName name="BEx7JZJ4AE8AGMWPK3XPBTBUBZ48" localSheetId="14" hidden="1">#REF!</definedName>
    <definedName name="BEx7JZJ4AE8AGMWPK3XPBTBUBZ48" localSheetId="13" hidden="1">#REF!</definedName>
    <definedName name="BEx7JZJ4AE8AGMWPK3XPBTBUBZ48" localSheetId="12" hidden="1">#REF!</definedName>
    <definedName name="BEx7JZJ4AE8AGMWPK3XPBTBUBZ48" localSheetId="11" hidden="1">#REF!</definedName>
    <definedName name="BEx7JZJ4AE8AGMWPK3XPBTBUBZ48" localSheetId="10" hidden="1">#REF!</definedName>
    <definedName name="BEx7JZJ4AE8AGMWPK3XPBTBUBZ48" localSheetId="9" hidden="1">#REF!</definedName>
    <definedName name="BEx7JZJ4AE8AGMWPK3XPBTBUBZ48" localSheetId="8" hidden="1">#REF!</definedName>
    <definedName name="BEx7JZJ4AE8AGMWPK3XPBTBUBZ48" localSheetId="7" hidden="1">#REF!</definedName>
    <definedName name="BEx7JZJ4AE8AGMWPK3XPBTBUBZ48" localSheetId="6" hidden="1">#REF!</definedName>
    <definedName name="BEx7JZJ4AE8AGMWPK3XPBTBUBZ48" localSheetId="5" hidden="1">#REF!</definedName>
    <definedName name="BEx7JZJ4AE8AGMWPK3XPBTBUBZ48" localSheetId="3" hidden="1">#REF!</definedName>
    <definedName name="BEx7JZJ4AE8AGMWPK3XPBTBUBZ48" hidden="1">#REF!</definedName>
    <definedName name="BEx7K7GZ607XQOGB81A1HINBTGOZ" localSheetId="15" hidden="1">#REF!</definedName>
    <definedName name="BEx7K7GZ607XQOGB81A1HINBTGOZ" localSheetId="14" hidden="1">#REF!</definedName>
    <definedName name="BEx7K7GZ607XQOGB81A1HINBTGOZ" localSheetId="13" hidden="1">#REF!</definedName>
    <definedName name="BEx7K7GZ607XQOGB81A1HINBTGOZ" localSheetId="12" hidden="1">#REF!</definedName>
    <definedName name="BEx7K7GZ607XQOGB81A1HINBTGOZ" localSheetId="11" hidden="1">#REF!</definedName>
    <definedName name="BEx7K7GZ607XQOGB81A1HINBTGOZ" localSheetId="10" hidden="1">#REF!</definedName>
    <definedName name="BEx7K7GZ607XQOGB81A1HINBTGOZ" localSheetId="9" hidden="1">#REF!</definedName>
    <definedName name="BEx7K7GZ607XQOGB81A1HINBTGOZ" localSheetId="8" hidden="1">#REF!</definedName>
    <definedName name="BEx7K7GZ607XQOGB81A1HINBTGOZ" localSheetId="7" hidden="1">#REF!</definedName>
    <definedName name="BEx7K7GZ607XQOGB81A1HINBTGOZ" localSheetId="6" hidden="1">#REF!</definedName>
    <definedName name="BEx7K7GZ607XQOGB81A1HINBTGOZ" localSheetId="5" hidden="1">#REF!</definedName>
    <definedName name="BEx7K7GZ607XQOGB81A1HINBTGOZ" localSheetId="3" hidden="1">#REF!</definedName>
    <definedName name="BEx7K7GZ607XQOGB81A1HINBTGOZ" hidden="1">#REF!</definedName>
    <definedName name="BEx7KEYPBDXSNROH8M6CDCBN6B50" localSheetId="15" hidden="1">#REF!</definedName>
    <definedName name="BEx7KEYPBDXSNROH8M6CDCBN6B50" localSheetId="14" hidden="1">#REF!</definedName>
    <definedName name="BEx7KEYPBDXSNROH8M6CDCBN6B50" localSheetId="13" hidden="1">#REF!</definedName>
    <definedName name="BEx7KEYPBDXSNROH8M6CDCBN6B50" localSheetId="12" hidden="1">#REF!</definedName>
    <definedName name="BEx7KEYPBDXSNROH8M6CDCBN6B50" localSheetId="11" hidden="1">#REF!</definedName>
    <definedName name="BEx7KEYPBDXSNROH8M6CDCBN6B50" localSheetId="10" hidden="1">#REF!</definedName>
    <definedName name="BEx7KEYPBDXSNROH8M6CDCBN6B50" localSheetId="9" hidden="1">#REF!</definedName>
    <definedName name="BEx7KEYPBDXSNROH8M6CDCBN6B50" localSheetId="8" hidden="1">#REF!</definedName>
    <definedName name="BEx7KEYPBDXSNROH8M6CDCBN6B50" localSheetId="7" hidden="1">#REF!</definedName>
    <definedName name="BEx7KEYPBDXSNROH8M6CDCBN6B50" localSheetId="6" hidden="1">#REF!</definedName>
    <definedName name="BEx7KEYPBDXSNROH8M6CDCBN6B50" localSheetId="5" hidden="1">#REF!</definedName>
    <definedName name="BEx7KEYPBDXSNROH8M6CDCBN6B50" localSheetId="3" hidden="1">#REF!</definedName>
    <definedName name="BEx7KEYPBDXSNROH8M6CDCBN6B50" hidden="1">#REF!</definedName>
    <definedName name="BEx7KH7PZ0A6FSWA4LAN2CMZ0WSF" localSheetId="15" hidden="1">#REF!</definedName>
    <definedName name="BEx7KH7PZ0A6FSWA4LAN2CMZ0WSF" localSheetId="14" hidden="1">#REF!</definedName>
    <definedName name="BEx7KH7PZ0A6FSWA4LAN2CMZ0WSF" localSheetId="13" hidden="1">#REF!</definedName>
    <definedName name="BEx7KH7PZ0A6FSWA4LAN2CMZ0WSF" localSheetId="12" hidden="1">#REF!</definedName>
    <definedName name="BEx7KH7PZ0A6FSWA4LAN2CMZ0WSF" localSheetId="11" hidden="1">#REF!</definedName>
    <definedName name="BEx7KH7PZ0A6FSWA4LAN2CMZ0WSF" localSheetId="10" hidden="1">#REF!</definedName>
    <definedName name="BEx7KH7PZ0A6FSWA4LAN2CMZ0WSF" localSheetId="9" hidden="1">#REF!</definedName>
    <definedName name="BEx7KH7PZ0A6FSWA4LAN2CMZ0WSF" localSheetId="8" hidden="1">#REF!</definedName>
    <definedName name="BEx7KH7PZ0A6FSWA4LAN2CMZ0WSF" localSheetId="7" hidden="1">#REF!</definedName>
    <definedName name="BEx7KH7PZ0A6FSWA4LAN2CMZ0WSF" localSheetId="6" hidden="1">#REF!</definedName>
    <definedName name="BEx7KH7PZ0A6FSWA4LAN2CMZ0WSF" localSheetId="5" hidden="1">#REF!</definedName>
    <definedName name="BEx7KH7PZ0A6FSWA4LAN2CMZ0WSF" localSheetId="3" hidden="1">#REF!</definedName>
    <definedName name="BEx7KH7PZ0A6FSWA4LAN2CMZ0WSF" hidden="1">#REF!</definedName>
    <definedName name="BEx7KNCTL6VMNQP4MFMHOMV1WI1Y" localSheetId="15" hidden="1">#REF!</definedName>
    <definedName name="BEx7KNCTL6VMNQP4MFMHOMV1WI1Y" localSheetId="14" hidden="1">#REF!</definedName>
    <definedName name="BEx7KNCTL6VMNQP4MFMHOMV1WI1Y" localSheetId="13" hidden="1">#REF!</definedName>
    <definedName name="BEx7KNCTL6VMNQP4MFMHOMV1WI1Y" localSheetId="12" hidden="1">#REF!</definedName>
    <definedName name="BEx7KNCTL6VMNQP4MFMHOMV1WI1Y" localSheetId="11" hidden="1">#REF!</definedName>
    <definedName name="BEx7KNCTL6VMNQP4MFMHOMV1WI1Y" localSheetId="10" hidden="1">#REF!</definedName>
    <definedName name="BEx7KNCTL6VMNQP4MFMHOMV1WI1Y" localSheetId="9" hidden="1">#REF!</definedName>
    <definedName name="BEx7KNCTL6VMNQP4MFMHOMV1WI1Y" localSheetId="8" hidden="1">#REF!</definedName>
    <definedName name="BEx7KNCTL6VMNQP4MFMHOMV1WI1Y" localSheetId="7" hidden="1">#REF!</definedName>
    <definedName name="BEx7KNCTL6VMNQP4MFMHOMV1WI1Y" localSheetId="6" hidden="1">#REF!</definedName>
    <definedName name="BEx7KNCTL6VMNQP4MFMHOMV1WI1Y" localSheetId="5" hidden="1">#REF!</definedName>
    <definedName name="BEx7KNCTL6VMNQP4MFMHOMV1WI1Y" localSheetId="3" hidden="1">#REF!</definedName>
    <definedName name="BEx7KNCTL6VMNQP4MFMHOMV1WI1Y" hidden="1">#REF!</definedName>
    <definedName name="BEx7KSAS8BZT6H8OQCZ5DNSTMO07" localSheetId="15" hidden="1">#REF!</definedName>
    <definedName name="BEx7KSAS8BZT6H8OQCZ5DNSTMO07" localSheetId="14" hidden="1">#REF!</definedName>
    <definedName name="BEx7KSAS8BZT6H8OQCZ5DNSTMO07" localSheetId="13" hidden="1">#REF!</definedName>
    <definedName name="BEx7KSAS8BZT6H8OQCZ5DNSTMO07" localSheetId="12" hidden="1">#REF!</definedName>
    <definedName name="BEx7KSAS8BZT6H8OQCZ5DNSTMO07" localSheetId="11" hidden="1">#REF!</definedName>
    <definedName name="BEx7KSAS8BZT6H8OQCZ5DNSTMO07" localSheetId="10" hidden="1">#REF!</definedName>
    <definedName name="BEx7KSAS8BZT6H8OQCZ5DNSTMO07" localSheetId="9" hidden="1">#REF!</definedName>
    <definedName name="BEx7KSAS8BZT6H8OQCZ5DNSTMO07" localSheetId="8" hidden="1">#REF!</definedName>
    <definedName name="BEx7KSAS8BZT6H8OQCZ5DNSTMO07" localSheetId="7" hidden="1">#REF!</definedName>
    <definedName name="BEx7KSAS8BZT6H8OQCZ5DNSTMO07" localSheetId="6" hidden="1">#REF!</definedName>
    <definedName name="BEx7KSAS8BZT6H8OQCZ5DNSTMO07" localSheetId="5" hidden="1">#REF!</definedName>
    <definedName name="BEx7KSAS8BZT6H8OQCZ5DNSTMO07" localSheetId="3" hidden="1">#REF!</definedName>
    <definedName name="BEx7KSAS8BZT6H8OQCZ5DNSTMO07" hidden="1">#REF!</definedName>
    <definedName name="BEx7KWHTBD21COXVI4HNEQH0Z3L8" localSheetId="15" hidden="1">#REF!</definedName>
    <definedName name="BEx7KWHTBD21COXVI4HNEQH0Z3L8" localSheetId="14" hidden="1">#REF!</definedName>
    <definedName name="BEx7KWHTBD21COXVI4HNEQH0Z3L8" localSheetId="13" hidden="1">#REF!</definedName>
    <definedName name="BEx7KWHTBD21COXVI4HNEQH0Z3L8" localSheetId="12" hidden="1">#REF!</definedName>
    <definedName name="BEx7KWHTBD21COXVI4HNEQH0Z3L8" localSheetId="11" hidden="1">#REF!</definedName>
    <definedName name="BEx7KWHTBD21COXVI4HNEQH0Z3L8" localSheetId="10" hidden="1">#REF!</definedName>
    <definedName name="BEx7KWHTBD21COXVI4HNEQH0Z3L8" localSheetId="9" hidden="1">#REF!</definedName>
    <definedName name="BEx7KWHTBD21COXVI4HNEQH0Z3L8" localSheetId="8" hidden="1">#REF!</definedName>
    <definedName name="BEx7KWHTBD21COXVI4HNEQH0Z3L8" localSheetId="7" hidden="1">#REF!</definedName>
    <definedName name="BEx7KWHTBD21COXVI4HNEQH0Z3L8" localSheetId="6" hidden="1">#REF!</definedName>
    <definedName name="BEx7KWHTBD21COXVI4HNEQH0Z3L8" localSheetId="5" hidden="1">#REF!</definedName>
    <definedName name="BEx7KWHTBD21COXVI4HNEQH0Z3L8" localSheetId="3" hidden="1">#REF!</definedName>
    <definedName name="BEx7KWHTBD21COXVI4HNEQH0Z3L8" hidden="1">#REF!</definedName>
    <definedName name="BEx7KXUGRMRSUXCM97Z7VRZQ9JH2" localSheetId="15" hidden="1">#REF!</definedName>
    <definedName name="BEx7KXUGRMRSUXCM97Z7VRZQ9JH2" localSheetId="14" hidden="1">#REF!</definedName>
    <definedName name="BEx7KXUGRMRSUXCM97Z7VRZQ9JH2" localSheetId="13" hidden="1">#REF!</definedName>
    <definedName name="BEx7KXUGRMRSUXCM97Z7VRZQ9JH2" localSheetId="12" hidden="1">#REF!</definedName>
    <definedName name="BEx7KXUGRMRSUXCM97Z7VRZQ9JH2" localSheetId="11" hidden="1">#REF!</definedName>
    <definedName name="BEx7KXUGRMRSUXCM97Z7VRZQ9JH2" localSheetId="10" hidden="1">#REF!</definedName>
    <definedName name="BEx7KXUGRMRSUXCM97Z7VRZQ9JH2" localSheetId="9" hidden="1">#REF!</definedName>
    <definedName name="BEx7KXUGRMRSUXCM97Z7VRZQ9JH2" localSheetId="8" hidden="1">#REF!</definedName>
    <definedName name="BEx7KXUGRMRSUXCM97Z7VRZQ9JH2" localSheetId="7" hidden="1">#REF!</definedName>
    <definedName name="BEx7KXUGRMRSUXCM97Z7VRZQ9JH2" localSheetId="6" hidden="1">#REF!</definedName>
    <definedName name="BEx7KXUGRMRSUXCM97Z7VRZQ9JH2" localSheetId="5" hidden="1">#REF!</definedName>
    <definedName name="BEx7KXUGRMRSUXCM97Z7VRZQ9JH2" localSheetId="3" hidden="1">#REF!</definedName>
    <definedName name="BEx7KXUGRMRSUXCM97Z7VRZQ9JH2" hidden="1">#REF!</definedName>
    <definedName name="BEx7L5C6U8MP6IZ67BD649WQYJEK" localSheetId="15" hidden="1">#REF!</definedName>
    <definedName name="BEx7L5C6U8MP6IZ67BD649WQYJEK" localSheetId="14" hidden="1">#REF!</definedName>
    <definedName name="BEx7L5C6U8MP6IZ67BD649WQYJEK" localSheetId="13" hidden="1">#REF!</definedName>
    <definedName name="BEx7L5C6U8MP6IZ67BD649WQYJEK" localSheetId="12" hidden="1">#REF!</definedName>
    <definedName name="BEx7L5C6U8MP6IZ67BD649WQYJEK" localSheetId="11" hidden="1">#REF!</definedName>
    <definedName name="BEx7L5C6U8MP6IZ67BD649WQYJEK" localSheetId="10" hidden="1">#REF!</definedName>
    <definedName name="BEx7L5C6U8MP6IZ67BD649WQYJEK" localSheetId="9" hidden="1">#REF!</definedName>
    <definedName name="BEx7L5C6U8MP6IZ67BD649WQYJEK" localSheetId="8" hidden="1">#REF!</definedName>
    <definedName name="BEx7L5C6U8MP6IZ67BD649WQYJEK" localSheetId="7" hidden="1">#REF!</definedName>
    <definedName name="BEx7L5C6U8MP6IZ67BD649WQYJEK" localSheetId="6" hidden="1">#REF!</definedName>
    <definedName name="BEx7L5C6U8MP6IZ67BD649WQYJEK" localSheetId="5" hidden="1">#REF!</definedName>
    <definedName name="BEx7L5C6U8MP6IZ67BD649WQYJEK" localSheetId="3" hidden="1">#REF!</definedName>
    <definedName name="BEx7L5C6U8MP6IZ67BD649WQYJEK" hidden="1">#REF!</definedName>
    <definedName name="BEx7L8HEYEVTATR0OG5JJO647KNI" localSheetId="15" hidden="1">#REF!</definedName>
    <definedName name="BEx7L8HEYEVTATR0OG5JJO647KNI" localSheetId="14" hidden="1">#REF!</definedName>
    <definedName name="BEx7L8HEYEVTATR0OG5JJO647KNI" localSheetId="13" hidden="1">#REF!</definedName>
    <definedName name="BEx7L8HEYEVTATR0OG5JJO647KNI" localSheetId="12" hidden="1">#REF!</definedName>
    <definedName name="BEx7L8HEYEVTATR0OG5JJO647KNI" localSheetId="11" hidden="1">#REF!</definedName>
    <definedName name="BEx7L8HEYEVTATR0OG5JJO647KNI" localSheetId="10" hidden="1">#REF!</definedName>
    <definedName name="BEx7L8HEYEVTATR0OG5JJO647KNI" localSheetId="9" hidden="1">#REF!</definedName>
    <definedName name="BEx7L8HEYEVTATR0OG5JJO647KNI" localSheetId="8" hidden="1">#REF!</definedName>
    <definedName name="BEx7L8HEYEVTATR0OG5JJO647KNI" localSheetId="7" hidden="1">#REF!</definedName>
    <definedName name="BEx7L8HEYEVTATR0OG5JJO647KNI" localSheetId="6" hidden="1">#REF!</definedName>
    <definedName name="BEx7L8HEYEVTATR0OG5JJO647KNI" localSheetId="5" hidden="1">#REF!</definedName>
    <definedName name="BEx7L8HEYEVTATR0OG5JJO647KNI" localSheetId="3" hidden="1">#REF!</definedName>
    <definedName name="BEx7L8HEYEVTATR0OG5JJO647KNI" hidden="1">#REF!</definedName>
    <definedName name="BEx7L8XOV64OMS15ZFURFEUXLMWF" localSheetId="15" hidden="1">#REF!</definedName>
    <definedName name="BEx7L8XOV64OMS15ZFURFEUXLMWF" localSheetId="14" hidden="1">#REF!</definedName>
    <definedName name="BEx7L8XOV64OMS15ZFURFEUXLMWF" localSheetId="13" hidden="1">#REF!</definedName>
    <definedName name="BEx7L8XOV64OMS15ZFURFEUXLMWF" localSheetId="12" hidden="1">#REF!</definedName>
    <definedName name="BEx7L8XOV64OMS15ZFURFEUXLMWF" localSheetId="11" hidden="1">#REF!</definedName>
    <definedName name="BEx7L8XOV64OMS15ZFURFEUXLMWF" localSheetId="10" hidden="1">#REF!</definedName>
    <definedName name="BEx7L8XOV64OMS15ZFURFEUXLMWF" localSheetId="9" hidden="1">#REF!</definedName>
    <definedName name="BEx7L8XOV64OMS15ZFURFEUXLMWF" localSheetId="8" hidden="1">#REF!</definedName>
    <definedName name="BEx7L8XOV64OMS15ZFURFEUXLMWF" localSheetId="7" hidden="1">#REF!</definedName>
    <definedName name="BEx7L8XOV64OMS15ZFURFEUXLMWF" localSheetId="6" hidden="1">#REF!</definedName>
    <definedName name="BEx7L8XOV64OMS15ZFURFEUXLMWF" localSheetId="5" hidden="1">#REF!</definedName>
    <definedName name="BEx7L8XOV64OMS15ZFURFEUXLMWF" localSheetId="3" hidden="1">#REF!</definedName>
    <definedName name="BEx7L8XOV64OMS15ZFURFEUXLMWF" hidden="1">#REF!</definedName>
    <definedName name="BEx7LPF478MRAYB9TQ6LDML6O3BY" localSheetId="15" hidden="1">#REF!</definedName>
    <definedName name="BEx7LPF478MRAYB9TQ6LDML6O3BY" localSheetId="14" hidden="1">#REF!</definedName>
    <definedName name="BEx7LPF478MRAYB9TQ6LDML6O3BY" localSheetId="13" hidden="1">#REF!</definedName>
    <definedName name="BEx7LPF478MRAYB9TQ6LDML6O3BY" localSheetId="12" hidden="1">#REF!</definedName>
    <definedName name="BEx7LPF478MRAYB9TQ6LDML6O3BY" localSheetId="11" hidden="1">#REF!</definedName>
    <definedName name="BEx7LPF478MRAYB9TQ6LDML6O3BY" localSheetId="10" hidden="1">#REF!</definedName>
    <definedName name="BEx7LPF478MRAYB9TQ6LDML6O3BY" localSheetId="9" hidden="1">#REF!</definedName>
    <definedName name="BEx7LPF478MRAYB9TQ6LDML6O3BY" localSheetId="8" hidden="1">#REF!</definedName>
    <definedName name="BEx7LPF478MRAYB9TQ6LDML6O3BY" localSheetId="7" hidden="1">#REF!</definedName>
    <definedName name="BEx7LPF478MRAYB9TQ6LDML6O3BY" localSheetId="6" hidden="1">#REF!</definedName>
    <definedName name="BEx7LPF478MRAYB9TQ6LDML6O3BY" localSheetId="5" hidden="1">#REF!</definedName>
    <definedName name="BEx7LPF478MRAYB9TQ6LDML6O3BY" localSheetId="3" hidden="1">#REF!</definedName>
    <definedName name="BEx7LPF478MRAYB9TQ6LDML6O3BY" hidden="1">#REF!</definedName>
    <definedName name="BEx7LPV780NFCG1VX4EKJ29YXOLZ" localSheetId="15" hidden="1">#REF!</definedName>
    <definedName name="BEx7LPV780NFCG1VX4EKJ29YXOLZ" localSheetId="14" hidden="1">#REF!</definedName>
    <definedName name="BEx7LPV780NFCG1VX4EKJ29YXOLZ" localSheetId="13" hidden="1">#REF!</definedName>
    <definedName name="BEx7LPV780NFCG1VX4EKJ29YXOLZ" localSheetId="12" hidden="1">#REF!</definedName>
    <definedName name="BEx7LPV780NFCG1VX4EKJ29YXOLZ" localSheetId="11" hidden="1">#REF!</definedName>
    <definedName name="BEx7LPV780NFCG1VX4EKJ29YXOLZ" localSheetId="10" hidden="1">#REF!</definedName>
    <definedName name="BEx7LPV780NFCG1VX4EKJ29YXOLZ" localSheetId="9" hidden="1">#REF!</definedName>
    <definedName name="BEx7LPV780NFCG1VX4EKJ29YXOLZ" localSheetId="8" hidden="1">#REF!</definedName>
    <definedName name="BEx7LPV780NFCG1VX4EKJ29YXOLZ" localSheetId="7" hidden="1">#REF!</definedName>
    <definedName name="BEx7LPV780NFCG1VX4EKJ29YXOLZ" localSheetId="6" hidden="1">#REF!</definedName>
    <definedName name="BEx7LPV780NFCG1VX4EKJ29YXOLZ" localSheetId="5" hidden="1">#REF!</definedName>
    <definedName name="BEx7LPV780NFCG1VX4EKJ29YXOLZ" localSheetId="3" hidden="1">#REF!</definedName>
    <definedName name="BEx7LPV780NFCG1VX4EKJ29YXOLZ" hidden="1">#REF!</definedName>
    <definedName name="BEx7LQ0PD30NJWOAYKPEYHM9J83B" localSheetId="15" hidden="1">#REF!</definedName>
    <definedName name="BEx7LQ0PD30NJWOAYKPEYHM9J83B" localSheetId="14" hidden="1">#REF!</definedName>
    <definedName name="BEx7LQ0PD30NJWOAYKPEYHM9J83B" localSheetId="13" hidden="1">#REF!</definedName>
    <definedName name="BEx7LQ0PD30NJWOAYKPEYHM9J83B" localSheetId="12" hidden="1">#REF!</definedName>
    <definedName name="BEx7LQ0PD30NJWOAYKPEYHM9J83B" localSheetId="11" hidden="1">#REF!</definedName>
    <definedName name="BEx7LQ0PD30NJWOAYKPEYHM9J83B" localSheetId="10" hidden="1">#REF!</definedName>
    <definedName name="BEx7LQ0PD30NJWOAYKPEYHM9J83B" localSheetId="9" hidden="1">#REF!</definedName>
    <definedName name="BEx7LQ0PD30NJWOAYKPEYHM9J83B" localSheetId="8" hidden="1">#REF!</definedName>
    <definedName name="BEx7LQ0PD30NJWOAYKPEYHM9J83B" localSheetId="7" hidden="1">#REF!</definedName>
    <definedName name="BEx7LQ0PD30NJWOAYKPEYHM9J83B" localSheetId="6" hidden="1">#REF!</definedName>
    <definedName name="BEx7LQ0PD30NJWOAYKPEYHM9J83B" localSheetId="5" hidden="1">#REF!</definedName>
    <definedName name="BEx7LQ0PD30NJWOAYKPEYHM9J83B" localSheetId="3" hidden="1">#REF!</definedName>
    <definedName name="BEx7LQ0PD30NJWOAYKPEYHM9J83B" hidden="1">#REF!</definedName>
    <definedName name="BEx7M4EKEDHZ1ZZ91NDLSUNPUFPZ" localSheetId="15" hidden="1">#REF!</definedName>
    <definedName name="BEx7M4EKEDHZ1ZZ91NDLSUNPUFPZ" localSheetId="14" hidden="1">#REF!</definedName>
    <definedName name="BEx7M4EKEDHZ1ZZ91NDLSUNPUFPZ" localSheetId="13" hidden="1">#REF!</definedName>
    <definedName name="BEx7M4EKEDHZ1ZZ91NDLSUNPUFPZ" localSheetId="12" hidden="1">#REF!</definedName>
    <definedName name="BEx7M4EKEDHZ1ZZ91NDLSUNPUFPZ" localSheetId="11" hidden="1">#REF!</definedName>
    <definedName name="BEx7M4EKEDHZ1ZZ91NDLSUNPUFPZ" localSheetId="10" hidden="1">#REF!</definedName>
    <definedName name="BEx7M4EKEDHZ1ZZ91NDLSUNPUFPZ" localSheetId="9" hidden="1">#REF!</definedName>
    <definedName name="BEx7M4EKEDHZ1ZZ91NDLSUNPUFPZ" localSheetId="8" hidden="1">#REF!</definedName>
    <definedName name="BEx7M4EKEDHZ1ZZ91NDLSUNPUFPZ" localSheetId="7" hidden="1">#REF!</definedName>
    <definedName name="BEx7M4EKEDHZ1ZZ91NDLSUNPUFPZ" localSheetId="6" hidden="1">#REF!</definedName>
    <definedName name="BEx7M4EKEDHZ1ZZ91NDLSUNPUFPZ" localSheetId="5" hidden="1">#REF!</definedName>
    <definedName name="BEx7M4EKEDHZ1ZZ91NDLSUNPUFPZ" localSheetId="3" hidden="1">#REF!</definedName>
    <definedName name="BEx7M4EKEDHZ1ZZ91NDLSUNPUFPZ" hidden="1">#REF!</definedName>
    <definedName name="BEx7MAUI1JJFDIJGDW4RWY5384LY" localSheetId="15" hidden="1">#REF!</definedName>
    <definedName name="BEx7MAUI1JJFDIJGDW4RWY5384LY" localSheetId="14" hidden="1">#REF!</definedName>
    <definedName name="BEx7MAUI1JJFDIJGDW4RWY5384LY" localSheetId="13" hidden="1">#REF!</definedName>
    <definedName name="BEx7MAUI1JJFDIJGDW4RWY5384LY" localSheetId="12" hidden="1">#REF!</definedName>
    <definedName name="BEx7MAUI1JJFDIJGDW4RWY5384LY" localSheetId="11" hidden="1">#REF!</definedName>
    <definedName name="BEx7MAUI1JJFDIJGDW4RWY5384LY" localSheetId="10" hidden="1">#REF!</definedName>
    <definedName name="BEx7MAUI1JJFDIJGDW4RWY5384LY" localSheetId="9" hidden="1">#REF!</definedName>
    <definedName name="BEx7MAUI1JJFDIJGDW4RWY5384LY" localSheetId="8" hidden="1">#REF!</definedName>
    <definedName name="BEx7MAUI1JJFDIJGDW4RWY5384LY" localSheetId="7" hidden="1">#REF!</definedName>
    <definedName name="BEx7MAUI1JJFDIJGDW4RWY5384LY" localSheetId="6" hidden="1">#REF!</definedName>
    <definedName name="BEx7MAUI1JJFDIJGDW4RWY5384LY" localSheetId="5" hidden="1">#REF!</definedName>
    <definedName name="BEx7MAUI1JJFDIJGDW4RWY5384LY" localSheetId="3" hidden="1">#REF!</definedName>
    <definedName name="BEx7MAUI1JJFDIJGDW4RWY5384LY" hidden="1">#REF!</definedName>
    <definedName name="BEx7MI1EW6N7FOBHWJLYC02TZSKR" localSheetId="15" hidden="1">#REF!</definedName>
    <definedName name="BEx7MI1EW6N7FOBHWJLYC02TZSKR" localSheetId="14" hidden="1">#REF!</definedName>
    <definedName name="BEx7MI1EW6N7FOBHWJLYC02TZSKR" localSheetId="13" hidden="1">#REF!</definedName>
    <definedName name="BEx7MI1EW6N7FOBHWJLYC02TZSKR" localSheetId="12" hidden="1">#REF!</definedName>
    <definedName name="BEx7MI1EW6N7FOBHWJLYC02TZSKR" localSheetId="11" hidden="1">#REF!</definedName>
    <definedName name="BEx7MI1EW6N7FOBHWJLYC02TZSKR" localSheetId="10" hidden="1">#REF!</definedName>
    <definedName name="BEx7MI1EW6N7FOBHWJLYC02TZSKR" localSheetId="9" hidden="1">#REF!</definedName>
    <definedName name="BEx7MI1EW6N7FOBHWJLYC02TZSKR" localSheetId="8" hidden="1">#REF!</definedName>
    <definedName name="BEx7MI1EW6N7FOBHWJLYC02TZSKR" localSheetId="7" hidden="1">#REF!</definedName>
    <definedName name="BEx7MI1EW6N7FOBHWJLYC02TZSKR" localSheetId="6" hidden="1">#REF!</definedName>
    <definedName name="BEx7MI1EW6N7FOBHWJLYC02TZSKR" localSheetId="5" hidden="1">#REF!</definedName>
    <definedName name="BEx7MI1EW6N7FOBHWJLYC02TZSKR" localSheetId="3" hidden="1">#REF!</definedName>
    <definedName name="BEx7MI1EW6N7FOBHWJLYC02TZSKR" hidden="1">#REF!</definedName>
    <definedName name="BEx7MJZO3UKAMJ53UWOJ5ZD4GGMQ" localSheetId="15" hidden="1">#REF!</definedName>
    <definedName name="BEx7MJZO3UKAMJ53UWOJ5ZD4GGMQ" localSheetId="14" hidden="1">#REF!</definedName>
    <definedName name="BEx7MJZO3UKAMJ53UWOJ5ZD4GGMQ" localSheetId="13" hidden="1">#REF!</definedName>
    <definedName name="BEx7MJZO3UKAMJ53UWOJ5ZD4GGMQ" localSheetId="12" hidden="1">#REF!</definedName>
    <definedName name="BEx7MJZO3UKAMJ53UWOJ5ZD4GGMQ" localSheetId="11" hidden="1">#REF!</definedName>
    <definedName name="BEx7MJZO3UKAMJ53UWOJ5ZD4GGMQ" localSheetId="10" hidden="1">#REF!</definedName>
    <definedName name="BEx7MJZO3UKAMJ53UWOJ5ZD4GGMQ" localSheetId="9" hidden="1">#REF!</definedName>
    <definedName name="BEx7MJZO3UKAMJ53UWOJ5ZD4GGMQ" localSheetId="8" hidden="1">#REF!</definedName>
    <definedName name="BEx7MJZO3UKAMJ53UWOJ5ZD4GGMQ" localSheetId="7" hidden="1">#REF!</definedName>
    <definedName name="BEx7MJZO3UKAMJ53UWOJ5ZD4GGMQ" localSheetId="6" hidden="1">#REF!</definedName>
    <definedName name="BEx7MJZO3UKAMJ53UWOJ5ZD4GGMQ" localSheetId="5" hidden="1">#REF!</definedName>
    <definedName name="BEx7MJZO3UKAMJ53UWOJ5ZD4GGMQ" localSheetId="3" hidden="1">#REF!</definedName>
    <definedName name="BEx7MJZO3UKAMJ53UWOJ5ZD4GGMQ" hidden="1">#REF!</definedName>
    <definedName name="BEx7MO17TZ6L4457Q12FYYLUUZAZ" localSheetId="15" hidden="1">#REF!</definedName>
    <definedName name="BEx7MO17TZ6L4457Q12FYYLUUZAZ" localSheetId="14" hidden="1">#REF!</definedName>
    <definedName name="BEx7MO17TZ6L4457Q12FYYLUUZAZ" localSheetId="13" hidden="1">#REF!</definedName>
    <definedName name="BEx7MO17TZ6L4457Q12FYYLUUZAZ" localSheetId="12" hidden="1">#REF!</definedName>
    <definedName name="BEx7MO17TZ6L4457Q12FYYLUUZAZ" localSheetId="11" hidden="1">#REF!</definedName>
    <definedName name="BEx7MO17TZ6L4457Q12FYYLUUZAZ" localSheetId="10" hidden="1">#REF!</definedName>
    <definedName name="BEx7MO17TZ6L4457Q12FYYLUUZAZ" localSheetId="9" hidden="1">#REF!</definedName>
    <definedName name="BEx7MO17TZ6L4457Q12FYYLUUZAZ" localSheetId="8" hidden="1">#REF!</definedName>
    <definedName name="BEx7MO17TZ6L4457Q12FYYLUUZAZ" localSheetId="7" hidden="1">#REF!</definedName>
    <definedName name="BEx7MO17TZ6L4457Q12FYYLUUZAZ" localSheetId="6" hidden="1">#REF!</definedName>
    <definedName name="BEx7MO17TZ6L4457Q12FYYLUUZAZ" localSheetId="5" hidden="1">#REF!</definedName>
    <definedName name="BEx7MO17TZ6L4457Q12FYYLUUZAZ" localSheetId="3" hidden="1">#REF!</definedName>
    <definedName name="BEx7MO17TZ6L4457Q12FYYLUUZAZ" hidden="1">#REF!</definedName>
    <definedName name="BEx7MT4MFNXIVQGAT6D971GZW7CA" localSheetId="15" hidden="1">#REF!</definedName>
    <definedName name="BEx7MT4MFNXIVQGAT6D971GZW7CA" localSheetId="14" hidden="1">#REF!</definedName>
    <definedName name="BEx7MT4MFNXIVQGAT6D971GZW7CA" localSheetId="13" hidden="1">#REF!</definedName>
    <definedName name="BEx7MT4MFNXIVQGAT6D971GZW7CA" localSheetId="12" hidden="1">#REF!</definedName>
    <definedName name="BEx7MT4MFNXIVQGAT6D971GZW7CA" localSheetId="11" hidden="1">#REF!</definedName>
    <definedName name="BEx7MT4MFNXIVQGAT6D971GZW7CA" localSheetId="10" hidden="1">#REF!</definedName>
    <definedName name="BEx7MT4MFNXIVQGAT6D971GZW7CA" localSheetId="9" hidden="1">#REF!</definedName>
    <definedName name="BEx7MT4MFNXIVQGAT6D971GZW7CA" localSheetId="8" hidden="1">#REF!</definedName>
    <definedName name="BEx7MT4MFNXIVQGAT6D971GZW7CA" localSheetId="7" hidden="1">#REF!</definedName>
    <definedName name="BEx7MT4MFNXIVQGAT6D971GZW7CA" localSheetId="6" hidden="1">#REF!</definedName>
    <definedName name="BEx7MT4MFNXIVQGAT6D971GZW7CA" localSheetId="5" hidden="1">#REF!</definedName>
    <definedName name="BEx7MT4MFNXIVQGAT6D971GZW7CA" localSheetId="3" hidden="1">#REF!</definedName>
    <definedName name="BEx7MT4MFNXIVQGAT6D971GZW7CA" hidden="1">#REF!</definedName>
    <definedName name="BEx7MUMLPPX92MX7SA8S1PLONDL8" localSheetId="15" hidden="1">#REF!</definedName>
    <definedName name="BEx7MUMLPPX92MX7SA8S1PLONDL8" localSheetId="14" hidden="1">#REF!</definedName>
    <definedName name="BEx7MUMLPPX92MX7SA8S1PLONDL8" localSheetId="13" hidden="1">#REF!</definedName>
    <definedName name="BEx7MUMLPPX92MX7SA8S1PLONDL8" localSheetId="12" hidden="1">#REF!</definedName>
    <definedName name="BEx7MUMLPPX92MX7SA8S1PLONDL8" localSheetId="11" hidden="1">#REF!</definedName>
    <definedName name="BEx7MUMLPPX92MX7SA8S1PLONDL8" localSheetId="10" hidden="1">#REF!</definedName>
    <definedName name="BEx7MUMLPPX92MX7SA8S1PLONDL8" localSheetId="9" hidden="1">#REF!</definedName>
    <definedName name="BEx7MUMLPPX92MX7SA8S1PLONDL8" localSheetId="8" hidden="1">#REF!</definedName>
    <definedName name="BEx7MUMLPPX92MX7SA8S1PLONDL8" localSheetId="7" hidden="1">#REF!</definedName>
    <definedName name="BEx7MUMLPPX92MX7SA8S1PLONDL8" localSheetId="6" hidden="1">#REF!</definedName>
    <definedName name="BEx7MUMLPPX92MX7SA8S1PLONDL8" localSheetId="5" hidden="1">#REF!</definedName>
    <definedName name="BEx7MUMLPPX92MX7SA8S1PLONDL8" localSheetId="3" hidden="1">#REF!</definedName>
    <definedName name="BEx7MUMLPPX92MX7SA8S1PLONDL8" hidden="1">#REF!</definedName>
    <definedName name="BEx7MX0W532Q7CB4V6KFVC9WAOUI" localSheetId="15" hidden="1">#REF!</definedName>
    <definedName name="BEx7MX0W532Q7CB4V6KFVC9WAOUI" localSheetId="14" hidden="1">#REF!</definedName>
    <definedName name="BEx7MX0W532Q7CB4V6KFVC9WAOUI" localSheetId="13" hidden="1">#REF!</definedName>
    <definedName name="BEx7MX0W532Q7CB4V6KFVC9WAOUI" localSheetId="12" hidden="1">#REF!</definedName>
    <definedName name="BEx7MX0W532Q7CB4V6KFVC9WAOUI" localSheetId="11" hidden="1">#REF!</definedName>
    <definedName name="BEx7MX0W532Q7CB4V6KFVC9WAOUI" localSheetId="10" hidden="1">#REF!</definedName>
    <definedName name="BEx7MX0W532Q7CB4V6KFVC9WAOUI" localSheetId="9" hidden="1">#REF!</definedName>
    <definedName name="BEx7MX0W532Q7CB4V6KFVC9WAOUI" localSheetId="8" hidden="1">#REF!</definedName>
    <definedName name="BEx7MX0W532Q7CB4V6KFVC9WAOUI" localSheetId="7" hidden="1">#REF!</definedName>
    <definedName name="BEx7MX0W532Q7CB4V6KFVC9WAOUI" localSheetId="6" hidden="1">#REF!</definedName>
    <definedName name="BEx7MX0W532Q7CB4V6KFVC9WAOUI" localSheetId="5" hidden="1">#REF!</definedName>
    <definedName name="BEx7MX0W532Q7CB4V6KFVC9WAOUI" localSheetId="3" hidden="1">#REF!</definedName>
    <definedName name="BEx7MX0W532Q7CB4V6KFVC9WAOUI" hidden="1">#REF!</definedName>
    <definedName name="BEx7NB403NE748IF75RXMWOFQ986" localSheetId="15" hidden="1">#REF!</definedName>
    <definedName name="BEx7NB403NE748IF75RXMWOFQ986" localSheetId="14" hidden="1">#REF!</definedName>
    <definedName name="BEx7NB403NE748IF75RXMWOFQ986" localSheetId="13" hidden="1">#REF!</definedName>
    <definedName name="BEx7NB403NE748IF75RXMWOFQ986" localSheetId="12" hidden="1">#REF!</definedName>
    <definedName name="BEx7NB403NE748IF75RXMWOFQ986" localSheetId="11" hidden="1">#REF!</definedName>
    <definedName name="BEx7NB403NE748IF75RXMWOFQ986" localSheetId="10" hidden="1">#REF!</definedName>
    <definedName name="BEx7NB403NE748IF75RXMWOFQ986" localSheetId="9" hidden="1">#REF!</definedName>
    <definedName name="BEx7NB403NE748IF75RXMWOFQ986" localSheetId="8" hidden="1">#REF!</definedName>
    <definedName name="BEx7NB403NE748IF75RXMWOFQ986" localSheetId="7" hidden="1">#REF!</definedName>
    <definedName name="BEx7NB403NE748IF75RXMWOFQ986" localSheetId="6" hidden="1">#REF!</definedName>
    <definedName name="BEx7NB403NE748IF75RXMWOFQ986" localSheetId="5" hidden="1">#REF!</definedName>
    <definedName name="BEx7NB403NE748IF75RXMWOFQ986" localSheetId="3" hidden="1">#REF!</definedName>
    <definedName name="BEx7NB403NE748IF75RXMWOFQ986" hidden="1">#REF!</definedName>
    <definedName name="BEx7NI062THZAM6I8AJWTFJL91CS" localSheetId="15" hidden="1">#REF!</definedName>
    <definedName name="BEx7NI062THZAM6I8AJWTFJL91CS" localSheetId="14" hidden="1">#REF!</definedName>
    <definedName name="BEx7NI062THZAM6I8AJWTFJL91CS" localSheetId="13" hidden="1">#REF!</definedName>
    <definedName name="BEx7NI062THZAM6I8AJWTFJL91CS" localSheetId="12" hidden="1">#REF!</definedName>
    <definedName name="BEx7NI062THZAM6I8AJWTFJL91CS" localSheetId="11" hidden="1">#REF!</definedName>
    <definedName name="BEx7NI062THZAM6I8AJWTFJL91CS" localSheetId="10" hidden="1">#REF!</definedName>
    <definedName name="BEx7NI062THZAM6I8AJWTFJL91CS" localSheetId="9" hidden="1">#REF!</definedName>
    <definedName name="BEx7NI062THZAM6I8AJWTFJL91CS" localSheetId="8" hidden="1">#REF!</definedName>
    <definedName name="BEx7NI062THZAM6I8AJWTFJL91CS" localSheetId="7" hidden="1">#REF!</definedName>
    <definedName name="BEx7NI062THZAM6I8AJWTFJL91CS" localSheetId="6" hidden="1">#REF!</definedName>
    <definedName name="BEx7NI062THZAM6I8AJWTFJL91CS" localSheetId="5" hidden="1">#REF!</definedName>
    <definedName name="BEx7NI062THZAM6I8AJWTFJL91CS" localSheetId="3" hidden="1">#REF!</definedName>
    <definedName name="BEx7NI062THZAM6I8AJWTFJL91CS" hidden="1">#REF!</definedName>
    <definedName name="BEx904S75BPRYMHF0083JF7ES4NG" localSheetId="15" hidden="1">#REF!</definedName>
    <definedName name="BEx904S75BPRYMHF0083JF7ES4NG" localSheetId="14" hidden="1">#REF!</definedName>
    <definedName name="BEx904S75BPRYMHF0083JF7ES4NG" localSheetId="13" hidden="1">#REF!</definedName>
    <definedName name="BEx904S75BPRYMHF0083JF7ES4NG" localSheetId="12" hidden="1">#REF!</definedName>
    <definedName name="BEx904S75BPRYMHF0083JF7ES4NG" localSheetId="11" hidden="1">#REF!</definedName>
    <definedName name="BEx904S75BPRYMHF0083JF7ES4NG" localSheetId="10" hidden="1">#REF!</definedName>
    <definedName name="BEx904S75BPRYMHF0083JF7ES4NG" localSheetId="9" hidden="1">#REF!</definedName>
    <definedName name="BEx904S75BPRYMHF0083JF7ES4NG" localSheetId="8" hidden="1">#REF!</definedName>
    <definedName name="BEx904S75BPRYMHF0083JF7ES4NG" localSheetId="7" hidden="1">#REF!</definedName>
    <definedName name="BEx904S75BPRYMHF0083JF7ES4NG" localSheetId="6" hidden="1">#REF!</definedName>
    <definedName name="BEx904S75BPRYMHF0083JF7ES4NG" localSheetId="5" hidden="1">#REF!</definedName>
    <definedName name="BEx904S75BPRYMHF0083JF7ES4NG" localSheetId="3" hidden="1">#REF!</definedName>
    <definedName name="BEx904S75BPRYMHF0083JF7ES4NG" hidden="1">#REF!</definedName>
    <definedName name="BEx90HDD4RWF7JZGA8GCGG7D63MG" localSheetId="15" hidden="1">#REF!</definedName>
    <definedName name="BEx90HDD4RWF7JZGA8GCGG7D63MG" localSheetId="14" hidden="1">#REF!</definedName>
    <definedName name="BEx90HDD4RWF7JZGA8GCGG7D63MG" localSheetId="13" hidden="1">#REF!</definedName>
    <definedName name="BEx90HDD4RWF7JZGA8GCGG7D63MG" localSheetId="12" hidden="1">#REF!</definedName>
    <definedName name="BEx90HDD4RWF7JZGA8GCGG7D63MG" localSheetId="11" hidden="1">#REF!</definedName>
    <definedName name="BEx90HDD4RWF7JZGA8GCGG7D63MG" localSheetId="10" hidden="1">#REF!</definedName>
    <definedName name="BEx90HDD4RWF7JZGA8GCGG7D63MG" localSheetId="9" hidden="1">#REF!</definedName>
    <definedName name="BEx90HDD4RWF7JZGA8GCGG7D63MG" localSheetId="8" hidden="1">#REF!</definedName>
    <definedName name="BEx90HDD4RWF7JZGA8GCGG7D63MG" localSheetId="7" hidden="1">#REF!</definedName>
    <definedName name="BEx90HDD4RWF7JZGA8GCGG7D63MG" localSheetId="6" hidden="1">#REF!</definedName>
    <definedName name="BEx90HDD4RWF7JZGA8GCGG7D63MG" localSheetId="5" hidden="1">#REF!</definedName>
    <definedName name="BEx90HDD4RWF7JZGA8GCGG7D63MG" localSheetId="3" hidden="1">#REF!</definedName>
    <definedName name="BEx90HDD4RWF7JZGA8GCGG7D63MG" hidden="1">#REF!</definedName>
    <definedName name="BEx90HO6UVMFVSV8U0YBZFHNCL38" localSheetId="15" hidden="1">#REF!</definedName>
    <definedName name="BEx90HO6UVMFVSV8U0YBZFHNCL38" localSheetId="14" hidden="1">#REF!</definedName>
    <definedName name="BEx90HO6UVMFVSV8U0YBZFHNCL38" localSheetId="13" hidden="1">#REF!</definedName>
    <definedName name="BEx90HO6UVMFVSV8U0YBZFHNCL38" localSheetId="12" hidden="1">#REF!</definedName>
    <definedName name="BEx90HO6UVMFVSV8U0YBZFHNCL38" localSheetId="11" hidden="1">#REF!</definedName>
    <definedName name="BEx90HO6UVMFVSV8U0YBZFHNCL38" localSheetId="10" hidden="1">#REF!</definedName>
    <definedName name="BEx90HO6UVMFVSV8U0YBZFHNCL38" localSheetId="9" hidden="1">#REF!</definedName>
    <definedName name="BEx90HO6UVMFVSV8U0YBZFHNCL38" localSheetId="8" hidden="1">#REF!</definedName>
    <definedName name="BEx90HO6UVMFVSV8U0YBZFHNCL38" localSheetId="7" hidden="1">#REF!</definedName>
    <definedName name="BEx90HO6UVMFVSV8U0YBZFHNCL38" localSheetId="6" hidden="1">#REF!</definedName>
    <definedName name="BEx90HO6UVMFVSV8U0YBZFHNCL38" localSheetId="5" hidden="1">#REF!</definedName>
    <definedName name="BEx90HO6UVMFVSV8U0YBZFHNCL38" localSheetId="3" hidden="1">#REF!</definedName>
    <definedName name="BEx90HO6UVMFVSV8U0YBZFHNCL38" hidden="1">#REF!</definedName>
    <definedName name="BEx90VGH5H09ON2QXYC9WIIEU98T" localSheetId="15" hidden="1">#REF!</definedName>
    <definedName name="BEx90VGH5H09ON2QXYC9WIIEU98T" localSheetId="14" hidden="1">#REF!</definedName>
    <definedName name="BEx90VGH5H09ON2QXYC9WIIEU98T" localSheetId="13" hidden="1">#REF!</definedName>
    <definedName name="BEx90VGH5H09ON2QXYC9WIIEU98T" localSheetId="12" hidden="1">#REF!</definedName>
    <definedName name="BEx90VGH5H09ON2QXYC9WIIEU98T" localSheetId="11" hidden="1">#REF!</definedName>
    <definedName name="BEx90VGH5H09ON2QXYC9WIIEU98T" localSheetId="10" hidden="1">#REF!</definedName>
    <definedName name="BEx90VGH5H09ON2QXYC9WIIEU98T" localSheetId="9" hidden="1">#REF!</definedName>
    <definedName name="BEx90VGH5H09ON2QXYC9WIIEU98T" localSheetId="8" hidden="1">#REF!</definedName>
    <definedName name="BEx90VGH5H09ON2QXYC9WIIEU98T" localSheetId="7" hidden="1">#REF!</definedName>
    <definedName name="BEx90VGH5H09ON2QXYC9WIIEU98T" localSheetId="6" hidden="1">#REF!</definedName>
    <definedName name="BEx90VGH5H09ON2QXYC9WIIEU98T" localSheetId="5" hidden="1">#REF!</definedName>
    <definedName name="BEx90VGH5H09ON2QXYC9WIIEU98T" localSheetId="3" hidden="1">#REF!</definedName>
    <definedName name="BEx90VGH5H09ON2QXYC9WIIEU98T" hidden="1">#REF!</definedName>
    <definedName name="BEx9157279000SVN5XNWQ99JY0WU" localSheetId="15" hidden="1">#REF!</definedName>
    <definedName name="BEx9157279000SVN5XNWQ99JY0WU" localSheetId="14" hidden="1">#REF!</definedName>
    <definedName name="BEx9157279000SVN5XNWQ99JY0WU" localSheetId="13" hidden="1">#REF!</definedName>
    <definedName name="BEx9157279000SVN5XNWQ99JY0WU" localSheetId="12" hidden="1">#REF!</definedName>
    <definedName name="BEx9157279000SVN5XNWQ99JY0WU" localSheetId="11" hidden="1">#REF!</definedName>
    <definedName name="BEx9157279000SVN5XNWQ99JY0WU" localSheetId="10" hidden="1">#REF!</definedName>
    <definedName name="BEx9157279000SVN5XNWQ99JY0WU" localSheetId="9" hidden="1">#REF!</definedName>
    <definedName name="BEx9157279000SVN5XNWQ99JY0WU" localSheetId="8" hidden="1">#REF!</definedName>
    <definedName name="BEx9157279000SVN5XNWQ99JY0WU" localSheetId="7" hidden="1">#REF!</definedName>
    <definedName name="BEx9157279000SVN5XNWQ99JY0WU" localSheetId="6" hidden="1">#REF!</definedName>
    <definedName name="BEx9157279000SVN5XNWQ99JY0WU" localSheetId="5" hidden="1">#REF!</definedName>
    <definedName name="BEx9157279000SVN5XNWQ99JY0WU" localSheetId="3" hidden="1">#REF!</definedName>
    <definedName name="BEx9157279000SVN5XNWQ99JY0WU" hidden="1">#REF!</definedName>
    <definedName name="BEx9175B70QXYAU5A8DJPGZQ46L9" localSheetId="15" hidden="1">#REF!</definedName>
    <definedName name="BEx9175B70QXYAU5A8DJPGZQ46L9" localSheetId="14" hidden="1">#REF!</definedName>
    <definedName name="BEx9175B70QXYAU5A8DJPGZQ46L9" localSheetId="13" hidden="1">#REF!</definedName>
    <definedName name="BEx9175B70QXYAU5A8DJPGZQ46L9" localSheetId="12" hidden="1">#REF!</definedName>
    <definedName name="BEx9175B70QXYAU5A8DJPGZQ46L9" localSheetId="11" hidden="1">#REF!</definedName>
    <definedName name="BEx9175B70QXYAU5A8DJPGZQ46L9" localSheetId="10" hidden="1">#REF!</definedName>
    <definedName name="BEx9175B70QXYAU5A8DJPGZQ46L9" localSheetId="9" hidden="1">#REF!</definedName>
    <definedName name="BEx9175B70QXYAU5A8DJPGZQ46L9" localSheetId="8" hidden="1">#REF!</definedName>
    <definedName name="BEx9175B70QXYAU5A8DJPGZQ46L9" localSheetId="7" hidden="1">#REF!</definedName>
    <definedName name="BEx9175B70QXYAU5A8DJPGZQ46L9" localSheetId="6" hidden="1">#REF!</definedName>
    <definedName name="BEx9175B70QXYAU5A8DJPGZQ46L9" localSheetId="5" hidden="1">#REF!</definedName>
    <definedName name="BEx9175B70QXYAU5A8DJPGZQ46L9" localSheetId="3" hidden="1">#REF!</definedName>
    <definedName name="BEx9175B70QXYAU5A8DJPGZQ46L9" hidden="1">#REF!</definedName>
    <definedName name="BEx91AQQRTV87AO27VWHSFZAD4ZR" localSheetId="15" hidden="1">#REF!</definedName>
    <definedName name="BEx91AQQRTV87AO27VWHSFZAD4ZR" localSheetId="14" hidden="1">#REF!</definedName>
    <definedName name="BEx91AQQRTV87AO27VWHSFZAD4ZR" localSheetId="13" hidden="1">#REF!</definedName>
    <definedName name="BEx91AQQRTV87AO27VWHSFZAD4ZR" localSheetId="12" hidden="1">#REF!</definedName>
    <definedName name="BEx91AQQRTV87AO27VWHSFZAD4ZR" localSheetId="11" hidden="1">#REF!</definedName>
    <definedName name="BEx91AQQRTV87AO27VWHSFZAD4ZR" localSheetId="10" hidden="1">#REF!</definedName>
    <definedName name="BEx91AQQRTV87AO27VWHSFZAD4ZR" localSheetId="9" hidden="1">#REF!</definedName>
    <definedName name="BEx91AQQRTV87AO27VWHSFZAD4ZR" localSheetId="8" hidden="1">#REF!</definedName>
    <definedName name="BEx91AQQRTV87AO27VWHSFZAD4ZR" localSheetId="7" hidden="1">#REF!</definedName>
    <definedName name="BEx91AQQRTV87AO27VWHSFZAD4ZR" localSheetId="6" hidden="1">#REF!</definedName>
    <definedName name="BEx91AQQRTV87AO27VWHSFZAD4ZR" localSheetId="5" hidden="1">#REF!</definedName>
    <definedName name="BEx91AQQRTV87AO27VWHSFZAD4ZR" localSheetId="3" hidden="1">#REF!</definedName>
    <definedName name="BEx91AQQRTV87AO27VWHSFZAD4ZR" hidden="1">#REF!</definedName>
    <definedName name="BEx91L8FLL5CWLA2CDHKCOMGVDZN" localSheetId="15" hidden="1">#REF!</definedName>
    <definedName name="BEx91L8FLL5CWLA2CDHKCOMGVDZN" localSheetId="14" hidden="1">#REF!</definedName>
    <definedName name="BEx91L8FLL5CWLA2CDHKCOMGVDZN" localSheetId="13" hidden="1">#REF!</definedName>
    <definedName name="BEx91L8FLL5CWLA2CDHKCOMGVDZN" localSheetId="12" hidden="1">#REF!</definedName>
    <definedName name="BEx91L8FLL5CWLA2CDHKCOMGVDZN" localSheetId="11" hidden="1">#REF!</definedName>
    <definedName name="BEx91L8FLL5CWLA2CDHKCOMGVDZN" localSheetId="10" hidden="1">#REF!</definedName>
    <definedName name="BEx91L8FLL5CWLA2CDHKCOMGVDZN" localSheetId="9" hidden="1">#REF!</definedName>
    <definedName name="BEx91L8FLL5CWLA2CDHKCOMGVDZN" localSheetId="8" hidden="1">#REF!</definedName>
    <definedName name="BEx91L8FLL5CWLA2CDHKCOMGVDZN" localSheetId="7" hidden="1">#REF!</definedName>
    <definedName name="BEx91L8FLL5CWLA2CDHKCOMGVDZN" localSheetId="6" hidden="1">#REF!</definedName>
    <definedName name="BEx91L8FLL5CWLA2CDHKCOMGVDZN" localSheetId="5" hidden="1">#REF!</definedName>
    <definedName name="BEx91L8FLL5CWLA2CDHKCOMGVDZN" localSheetId="3" hidden="1">#REF!</definedName>
    <definedName name="BEx91L8FLL5CWLA2CDHKCOMGVDZN" hidden="1">#REF!</definedName>
    <definedName name="BEx91OTVH9ZDBC3QTORU8RZX4EOC" localSheetId="15" hidden="1">#REF!</definedName>
    <definedName name="BEx91OTVH9ZDBC3QTORU8RZX4EOC" localSheetId="14" hidden="1">#REF!</definedName>
    <definedName name="BEx91OTVH9ZDBC3QTORU8RZX4EOC" localSheetId="13" hidden="1">#REF!</definedName>
    <definedName name="BEx91OTVH9ZDBC3QTORU8RZX4EOC" localSheetId="12" hidden="1">#REF!</definedName>
    <definedName name="BEx91OTVH9ZDBC3QTORU8RZX4EOC" localSheetId="11" hidden="1">#REF!</definedName>
    <definedName name="BEx91OTVH9ZDBC3QTORU8RZX4EOC" localSheetId="10" hidden="1">#REF!</definedName>
    <definedName name="BEx91OTVH9ZDBC3QTORU8RZX4EOC" localSheetId="9" hidden="1">#REF!</definedName>
    <definedName name="BEx91OTVH9ZDBC3QTORU8RZX4EOC" localSheetId="8" hidden="1">#REF!</definedName>
    <definedName name="BEx91OTVH9ZDBC3QTORU8RZX4EOC" localSheetId="7" hidden="1">#REF!</definedName>
    <definedName name="BEx91OTVH9ZDBC3QTORU8RZX4EOC" localSheetId="6" hidden="1">#REF!</definedName>
    <definedName name="BEx91OTVH9ZDBC3QTORU8RZX4EOC" localSheetId="5" hidden="1">#REF!</definedName>
    <definedName name="BEx91OTVH9ZDBC3QTORU8RZX4EOC" localSheetId="3" hidden="1">#REF!</definedName>
    <definedName name="BEx91OTVH9ZDBC3QTORU8RZX4EOC" hidden="1">#REF!</definedName>
    <definedName name="BEx91QH5JRZKQP1GPN2SQMR3CKAG" localSheetId="15" hidden="1">#REF!</definedName>
    <definedName name="BEx91QH5JRZKQP1GPN2SQMR3CKAG" localSheetId="14" hidden="1">#REF!</definedName>
    <definedName name="BEx91QH5JRZKQP1GPN2SQMR3CKAG" localSheetId="13" hidden="1">#REF!</definedName>
    <definedName name="BEx91QH5JRZKQP1GPN2SQMR3CKAG" localSheetId="12" hidden="1">#REF!</definedName>
    <definedName name="BEx91QH5JRZKQP1GPN2SQMR3CKAG" localSheetId="11" hidden="1">#REF!</definedName>
    <definedName name="BEx91QH5JRZKQP1GPN2SQMR3CKAG" localSheetId="10" hidden="1">#REF!</definedName>
    <definedName name="BEx91QH5JRZKQP1GPN2SQMR3CKAG" localSheetId="9" hidden="1">#REF!</definedName>
    <definedName name="BEx91QH5JRZKQP1GPN2SQMR3CKAG" localSheetId="8" hidden="1">#REF!</definedName>
    <definedName name="BEx91QH5JRZKQP1GPN2SQMR3CKAG" localSheetId="7" hidden="1">#REF!</definedName>
    <definedName name="BEx91QH5JRZKQP1GPN2SQMR3CKAG" localSheetId="6" hidden="1">#REF!</definedName>
    <definedName name="BEx91QH5JRZKQP1GPN2SQMR3CKAG" localSheetId="5" hidden="1">#REF!</definedName>
    <definedName name="BEx91QH5JRZKQP1GPN2SQMR3CKAG" localSheetId="3" hidden="1">#REF!</definedName>
    <definedName name="BEx91QH5JRZKQP1GPN2SQMR3CKAG" hidden="1">#REF!</definedName>
    <definedName name="BEx91ROALDNHO7FI4X8L61RH4UJE" localSheetId="15" hidden="1">#REF!</definedName>
    <definedName name="BEx91ROALDNHO7FI4X8L61RH4UJE" localSheetId="14" hidden="1">#REF!</definedName>
    <definedName name="BEx91ROALDNHO7FI4X8L61RH4UJE" localSheetId="13" hidden="1">#REF!</definedName>
    <definedName name="BEx91ROALDNHO7FI4X8L61RH4UJE" localSheetId="12" hidden="1">#REF!</definedName>
    <definedName name="BEx91ROALDNHO7FI4X8L61RH4UJE" localSheetId="11" hidden="1">#REF!</definedName>
    <definedName name="BEx91ROALDNHO7FI4X8L61RH4UJE" localSheetId="10" hidden="1">#REF!</definedName>
    <definedName name="BEx91ROALDNHO7FI4X8L61RH4UJE" localSheetId="9" hidden="1">#REF!</definedName>
    <definedName name="BEx91ROALDNHO7FI4X8L61RH4UJE" localSheetId="8" hidden="1">#REF!</definedName>
    <definedName name="BEx91ROALDNHO7FI4X8L61RH4UJE" localSheetId="7" hidden="1">#REF!</definedName>
    <definedName name="BEx91ROALDNHO7FI4X8L61RH4UJE" localSheetId="6" hidden="1">#REF!</definedName>
    <definedName name="BEx91ROALDNHO7FI4X8L61RH4UJE" localSheetId="5" hidden="1">#REF!</definedName>
    <definedName name="BEx91ROALDNHO7FI4X8L61RH4UJE" localSheetId="3" hidden="1">#REF!</definedName>
    <definedName name="BEx91ROALDNHO7FI4X8L61RH4UJE" hidden="1">#REF!</definedName>
    <definedName name="BEx91TMID71GVYH0U16QM1RV3PX0" localSheetId="15" hidden="1">#REF!</definedName>
    <definedName name="BEx91TMID71GVYH0U16QM1RV3PX0" localSheetId="14" hidden="1">#REF!</definedName>
    <definedName name="BEx91TMID71GVYH0U16QM1RV3PX0" localSheetId="13" hidden="1">#REF!</definedName>
    <definedName name="BEx91TMID71GVYH0U16QM1RV3PX0" localSheetId="12" hidden="1">#REF!</definedName>
    <definedName name="BEx91TMID71GVYH0U16QM1RV3PX0" localSheetId="11" hidden="1">#REF!</definedName>
    <definedName name="BEx91TMID71GVYH0U16QM1RV3PX0" localSheetId="10" hidden="1">#REF!</definedName>
    <definedName name="BEx91TMID71GVYH0U16QM1RV3PX0" localSheetId="9" hidden="1">#REF!</definedName>
    <definedName name="BEx91TMID71GVYH0U16QM1RV3PX0" localSheetId="8" hidden="1">#REF!</definedName>
    <definedName name="BEx91TMID71GVYH0U16QM1RV3PX0" localSheetId="7" hidden="1">#REF!</definedName>
    <definedName name="BEx91TMID71GVYH0U16QM1RV3PX0" localSheetId="6" hidden="1">#REF!</definedName>
    <definedName name="BEx91TMID71GVYH0U16QM1RV3PX0" localSheetId="5" hidden="1">#REF!</definedName>
    <definedName name="BEx91TMID71GVYH0U16QM1RV3PX0" localSheetId="3" hidden="1">#REF!</definedName>
    <definedName name="BEx91TMID71GVYH0U16QM1RV3PX0" hidden="1">#REF!</definedName>
    <definedName name="BEx91VF2D78PAF337E3L2L81K9W2" localSheetId="15" hidden="1">#REF!</definedName>
    <definedName name="BEx91VF2D78PAF337E3L2L81K9W2" localSheetId="14" hidden="1">#REF!</definedName>
    <definedName name="BEx91VF2D78PAF337E3L2L81K9W2" localSheetId="13" hidden="1">#REF!</definedName>
    <definedName name="BEx91VF2D78PAF337E3L2L81K9W2" localSheetId="12" hidden="1">#REF!</definedName>
    <definedName name="BEx91VF2D78PAF337E3L2L81K9W2" localSheetId="11" hidden="1">#REF!</definedName>
    <definedName name="BEx91VF2D78PAF337E3L2L81K9W2" localSheetId="10" hidden="1">#REF!</definedName>
    <definedName name="BEx91VF2D78PAF337E3L2L81K9W2" localSheetId="9" hidden="1">#REF!</definedName>
    <definedName name="BEx91VF2D78PAF337E3L2L81K9W2" localSheetId="8" hidden="1">#REF!</definedName>
    <definedName name="BEx91VF2D78PAF337E3L2L81K9W2" localSheetId="7" hidden="1">#REF!</definedName>
    <definedName name="BEx91VF2D78PAF337E3L2L81K9W2" localSheetId="6" hidden="1">#REF!</definedName>
    <definedName name="BEx91VF2D78PAF337E3L2L81K9W2" localSheetId="5" hidden="1">#REF!</definedName>
    <definedName name="BEx91VF2D78PAF337E3L2L81K9W2" localSheetId="3" hidden="1">#REF!</definedName>
    <definedName name="BEx91VF2D78PAF337E3L2L81K9W2" hidden="1">#REF!</definedName>
    <definedName name="BEx921PNZ46VORG2VRMWREWIC0SE" localSheetId="15" hidden="1">#REF!</definedName>
    <definedName name="BEx921PNZ46VORG2VRMWREWIC0SE" localSheetId="14" hidden="1">#REF!</definedName>
    <definedName name="BEx921PNZ46VORG2VRMWREWIC0SE" localSheetId="13" hidden="1">#REF!</definedName>
    <definedName name="BEx921PNZ46VORG2VRMWREWIC0SE" localSheetId="12" hidden="1">#REF!</definedName>
    <definedName name="BEx921PNZ46VORG2VRMWREWIC0SE" localSheetId="11" hidden="1">#REF!</definedName>
    <definedName name="BEx921PNZ46VORG2VRMWREWIC0SE" localSheetId="10" hidden="1">#REF!</definedName>
    <definedName name="BEx921PNZ46VORG2VRMWREWIC0SE" localSheetId="9" hidden="1">#REF!</definedName>
    <definedName name="BEx921PNZ46VORG2VRMWREWIC0SE" localSheetId="8" hidden="1">#REF!</definedName>
    <definedName name="BEx921PNZ46VORG2VRMWREWIC0SE" localSheetId="7" hidden="1">#REF!</definedName>
    <definedName name="BEx921PNZ46VORG2VRMWREWIC0SE" localSheetId="6" hidden="1">#REF!</definedName>
    <definedName name="BEx921PNZ46VORG2VRMWREWIC0SE" localSheetId="5" hidden="1">#REF!</definedName>
    <definedName name="BEx921PNZ46VORG2VRMWREWIC0SE" localSheetId="3" hidden="1">#REF!</definedName>
    <definedName name="BEx921PNZ46VORG2VRMWREWIC0SE" hidden="1">#REF!</definedName>
    <definedName name="BEx929CVDCG5CFUQWNDLOSNRQ1FN" localSheetId="15" hidden="1">#REF!</definedName>
    <definedName name="BEx929CVDCG5CFUQWNDLOSNRQ1FN" localSheetId="14" hidden="1">#REF!</definedName>
    <definedName name="BEx929CVDCG5CFUQWNDLOSNRQ1FN" localSheetId="13" hidden="1">#REF!</definedName>
    <definedName name="BEx929CVDCG5CFUQWNDLOSNRQ1FN" localSheetId="12" hidden="1">#REF!</definedName>
    <definedName name="BEx929CVDCG5CFUQWNDLOSNRQ1FN" localSheetId="11" hidden="1">#REF!</definedName>
    <definedName name="BEx929CVDCG5CFUQWNDLOSNRQ1FN" localSheetId="10" hidden="1">#REF!</definedName>
    <definedName name="BEx929CVDCG5CFUQWNDLOSNRQ1FN" localSheetId="9" hidden="1">#REF!</definedName>
    <definedName name="BEx929CVDCG5CFUQWNDLOSNRQ1FN" localSheetId="8" hidden="1">#REF!</definedName>
    <definedName name="BEx929CVDCG5CFUQWNDLOSNRQ1FN" localSheetId="7" hidden="1">#REF!</definedName>
    <definedName name="BEx929CVDCG5CFUQWNDLOSNRQ1FN" localSheetId="6" hidden="1">#REF!</definedName>
    <definedName name="BEx929CVDCG5CFUQWNDLOSNRQ1FN" localSheetId="5" hidden="1">#REF!</definedName>
    <definedName name="BEx929CVDCG5CFUQWNDLOSNRQ1FN" localSheetId="3" hidden="1">#REF!</definedName>
    <definedName name="BEx929CVDCG5CFUQWNDLOSNRQ1FN" hidden="1">#REF!</definedName>
    <definedName name="BEx92DPEKL5WM5A3CN8674JI0PR3" localSheetId="15" hidden="1">#REF!</definedName>
    <definedName name="BEx92DPEKL5WM5A3CN8674JI0PR3" localSheetId="14" hidden="1">#REF!</definedName>
    <definedName name="BEx92DPEKL5WM5A3CN8674JI0PR3" localSheetId="13" hidden="1">#REF!</definedName>
    <definedName name="BEx92DPEKL5WM5A3CN8674JI0PR3" localSheetId="12" hidden="1">#REF!</definedName>
    <definedName name="BEx92DPEKL5WM5A3CN8674JI0PR3" localSheetId="11" hidden="1">#REF!</definedName>
    <definedName name="BEx92DPEKL5WM5A3CN8674JI0PR3" localSheetId="10" hidden="1">#REF!</definedName>
    <definedName name="BEx92DPEKL5WM5A3CN8674JI0PR3" localSheetId="9" hidden="1">#REF!</definedName>
    <definedName name="BEx92DPEKL5WM5A3CN8674JI0PR3" localSheetId="8" hidden="1">#REF!</definedName>
    <definedName name="BEx92DPEKL5WM5A3CN8674JI0PR3" localSheetId="7" hidden="1">#REF!</definedName>
    <definedName name="BEx92DPEKL5WM5A3CN8674JI0PR3" localSheetId="6" hidden="1">#REF!</definedName>
    <definedName name="BEx92DPEKL5WM5A3CN8674JI0PR3" localSheetId="5" hidden="1">#REF!</definedName>
    <definedName name="BEx92DPEKL5WM5A3CN8674JI0PR3" localSheetId="3" hidden="1">#REF!</definedName>
    <definedName name="BEx92DPEKL5WM5A3CN8674JI0PR3" hidden="1">#REF!</definedName>
    <definedName name="BEx92ER2RMY93TZK0D9L9T3H0GI5" localSheetId="15" hidden="1">#REF!</definedName>
    <definedName name="BEx92ER2RMY93TZK0D9L9T3H0GI5" localSheetId="14" hidden="1">#REF!</definedName>
    <definedName name="BEx92ER2RMY93TZK0D9L9T3H0GI5" localSheetId="13" hidden="1">#REF!</definedName>
    <definedName name="BEx92ER2RMY93TZK0D9L9T3H0GI5" localSheetId="12" hidden="1">#REF!</definedName>
    <definedName name="BEx92ER2RMY93TZK0D9L9T3H0GI5" localSheetId="11" hidden="1">#REF!</definedName>
    <definedName name="BEx92ER2RMY93TZK0D9L9T3H0GI5" localSheetId="10" hidden="1">#REF!</definedName>
    <definedName name="BEx92ER2RMY93TZK0D9L9T3H0GI5" localSheetId="9" hidden="1">#REF!</definedName>
    <definedName name="BEx92ER2RMY93TZK0D9L9T3H0GI5" localSheetId="8" hidden="1">#REF!</definedName>
    <definedName name="BEx92ER2RMY93TZK0D9L9T3H0GI5" localSheetId="7" hidden="1">#REF!</definedName>
    <definedName name="BEx92ER2RMY93TZK0D9L9T3H0GI5" localSheetId="6" hidden="1">#REF!</definedName>
    <definedName name="BEx92ER2RMY93TZK0D9L9T3H0GI5" localSheetId="5" hidden="1">#REF!</definedName>
    <definedName name="BEx92ER2RMY93TZK0D9L9T3H0GI5" localSheetId="3" hidden="1">#REF!</definedName>
    <definedName name="BEx92ER2RMY93TZK0D9L9T3H0GI5" hidden="1">#REF!</definedName>
    <definedName name="BEx92FI04PJT4LI23KKIHRXWJDTT" localSheetId="15" hidden="1">#REF!</definedName>
    <definedName name="BEx92FI04PJT4LI23KKIHRXWJDTT" localSheetId="14" hidden="1">#REF!</definedName>
    <definedName name="BEx92FI04PJT4LI23KKIHRXWJDTT" localSheetId="13" hidden="1">#REF!</definedName>
    <definedName name="BEx92FI04PJT4LI23KKIHRXWJDTT" localSheetId="12" hidden="1">#REF!</definedName>
    <definedName name="BEx92FI04PJT4LI23KKIHRXWJDTT" localSheetId="11" hidden="1">#REF!</definedName>
    <definedName name="BEx92FI04PJT4LI23KKIHRXWJDTT" localSheetId="10" hidden="1">#REF!</definedName>
    <definedName name="BEx92FI04PJT4LI23KKIHRXWJDTT" localSheetId="9" hidden="1">#REF!</definedName>
    <definedName name="BEx92FI04PJT4LI23KKIHRXWJDTT" localSheetId="8" hidden="1">#REF!</definedName>
    <definedName name="BEx92FI04PJT4LI23KKIHRXWJDTT" localSheetId="7" hidden="1">#REF!</definedName>
    <definedName name="BEx92FI04PJT4LI23KKIHRXWJDTT" localSheetId="6" hidden="1">#REF!</definedName>
    <definedName name="BEx92FI04PJT4LI23KKIHRXWJDTT" localSheetId="5" hidden="1">#REF!</definedName>
    <definedName name="BEx92FI04PJT4LI23KKIHRXWJDTT" localSheetId="3" hidden="1">#REF!</definedName>
    <definedName name="BEx92FI04PJT4LI23KKIHRXWJDTT" hidden="1">#REF!</definedName>
    <definedName name="BEx92HR14HQ9D5JXCSPA4SS4RT62" localSheetId="15" hidden="1">#REF!</definedName>
    <definedName name="BEx92HR14HQ9D5JXCSPA4SS4RT62" localSheetId="14" hidden="1">#REF!</definedName>
    <definedName name="BEx92HR14HQ9D5JXCSPA4SS4RT62" localSheetId="13" hidden="1">#REF!</definedName>
    <definedName name="BEx92HR14HQ9D5JXCSPA4SS4RT62" localSheetId="12" hidden="1">#REF!</definedName>
    <definedName name="BEx92HR14HQ9D5JXCSPA4SS4RT62" localSheetId="11" hidden="1">#REF!</definedName>
    <definedName name="BEx92HR14HQ9D5JXCSPA4SS4RT62" localSheetId="10" hidden="1">#REF!</definedName>
    <definedName name="BEx92HR14HQ9D5JXCSPA4SS4RT62" localSheetId="9" hidden="1">#REF!</definedName>
    <definedName name="BEx92HR14HQ9D5JXCSPA4SS4RT62" localSheetId="8" hidden="1">#REF!</definedName>
    <definedName name="BEx92HR14HQ9D5JXCSPA4SS4RT62" localSheetId="7" hidden="1">#REF!</definedName>
    <definedName name="BEx92HR14HQ9D5JXCSPA4SS4RT62" localSheetId="6" hidden="1">#REF!</definedName>
    <definedName name="BEx92HR14HQ9D5JXCSPA4SS4RT62" localSheetId="5" hidden="1">#REF!</definedName>
    <definedName name="BEx92HR14HQ9D5JXCSPA4SS4RT62" localSheetId="3" hidden="1">#REF!</definedName>
    <definedName name="BEx92HR14HQ9D5JXCSPA4SS4RT62" hidden="1">#REF!</definedName>
    <definedName name="BEx92HWA2D6A5EX9MFG68G0NOMSN" localSheetId="15" hidden="1">#REF!</definedName>
    <definedName name="BEx92HWA2D6A5EX9MFG68G0NOMSN" localSheetId="14" hidden="1">#REF!</definedName>
    <definedName name="BEx92HWA2D6A5EX9MFG68G0NOMSN" localSheetId="13" hidden="1">#REF!</definedName>
    <definedName name="BEx92HWA2D6A5EX9MFG68G0NOMSN" localSheetId="12" hidden="1">#REF!</definedName>
    <definedName name="BEx92HWA2D6A5EX9MFG68G0NOMSN" localSheetId="11" hidden="1">#REF!</definedName>
    <definedName name="BEx92HWA2D6A5EX9MFG68G0NOMSN" localSheetId="10" hidden="1">#REF!</definedName>
    <definedName name="BEx92HWA2D6A5EX9MFG68G0NOMSN" localSheetId="9" hidden="1">#REF!</definedName>
    <definedName name="BEx92HWA2D6A5EX9MFG68G0NOMSN" localSheetId="8" hidden="1">#REF!</definedName>
    <definedName name="BEx92HWA2D6A5EX9MFG68G0NOMSN" localSheetId="7" hidden="1">#REF!</definedName>
    <definedName name="BEx92HWA2D6A5EX9MFG68G0NOMSN" localSheetId="6" hidden="1">#REF!</definedName>
    <definedName name="BEx92HWA2D6A5EX9MFG68G0NOMSN" localSheetId="5" hidden="1">#REF!</definedName>
    <definedName name="BEx92HWA2D6A5EX9MFG68G0NOMSN" localSheetId="3" hidden="1">#REF!</definedName>
    <definedName name="BEx92HWA2D6A5EX9MFG68G0NOMSN" hidden="1">#REF!</definedName>
    <definedName name="BEx92I1SQUKW2W7S22E82HLJXRGK" localSheetId="15" hidden="1">#REF!</definedName>
    <definedName name="BEx92I1SQUKW2W7S22E82HLJXRGK" localSheetId="14" hidden="1">#REF!</definedName>
    <definedName name="BEx92I1SQUKW2W7S22E82HLJXRGK" localSheetId="13" hidden="1">#REF!</definedName>
    <definedName name="BEx92I1SQUKW2W7S22E82HLJXRGK" localSheetId="12" hidden="1">#REF!</definedName>
    <definedName name="BEx92I1SQUKW2W7S22E82HLJXRGK" localSheetId="11" hidden="1">#REF!</definedName>
    <definedName name="BEx92I1SQUKW2W7S22E82HLJXRGK" localSheetId="10" hidden="1">#REF!</definedName>
    <definedName name="BEx92I1SQUKW2W7S22E82HLJXRGK" localSheetId="9" hidden="1">#REF!</definedName>
    <definedName name="BEx92I1SQUKW2W7S22E82HLJXRGK" localSheetId="8" hidden="1">#REF!</definedName>
    <definedName name="BEx92I1SQUKW2W7S22E82HLJXRGK" localSheetId="7" hidden="1">#REF!</definedName>
    <definedName name="BEx92I1SQUKW2W7S22E82HLJXRGK" localSheetId="6" hidden="1">#REF!</definedName>
    <definedName name="BEx92I1SQUKW2W7S22E82HLJXRGK" localSheetId="5" hidden="1">#REF!</definedName>
    <definedName name="BEx92I1SQUKW2W7S22E82HLJXRGK" localSheetId="3" hidden="1">#REF!</definedName>
    <definedName name="BEx92I1SQUKW2W7S22E82HLJXRGK" hidden="1">#REF!</definedName>
    <definedName name="BEx92PUBDIXAU1FW5ZAXECMAU0LN" localSheetId="15" hidden="1">#REF!</definedName>
    <definedName name="BEx92PUBDIXAU1FW5ZAXECMAU0LN" localSheetId="14" hidden="1">#REF!</definedName>
    <definedName name="BEx92PUBDIXAU1FW5ZAXECMAU0LN" localSheetId="13" hidden="1">#REF!</definedName>
    <definedName name="BEx92PUBDIXAU1FW5ZAXECMAU0LN" localSheetId="12" hidden="1">#REF!</definedName>
    <definedName name="BEx92PUBDIXAU1FW5ZAXECMAU0LN" localSheetId="11" hidden="1">#REF!</definedName>
    <definedName name="BEx92PUBDIXAU1FW5ZAXECMAU0LN" localSheetId="10" hidden="1">#REF!</definedName>
    <definedName name="BEx92PUBDIXAU1FW5ZAXECMAU0LN" localSheetId="9" hidden="1">#REF!</definedName>
    <definedName name="BEx92PUBDIXAU1FW5ZAXECMAU0LN" localSheetId="8" hidden="1">#REF!</definedName>
    <definedName name="BEx92PUBDIXAU1FW5ZAXECMAU0LN" localSheetId="7" hidden="1">#REF!</definedName>
    <definedName name="BEx92PUBDIXAU1FW5ZAXECMAU0LN" localSheetId="6" hidden="1">#REF!</definedName>
    <definedName name="BEx92PUBDIXAU1FW5ZAXECMAU0LN" localSheetId="5" hidden="1">#REF!</definedName>
    <definedName name="BEx92PUBDIXAU1FW5ZAXECMAU0LN" localSheetId="3" hidden="1">#REF!</definedName>
    <definedName name="BEx92PUBDIXAU1FW5ZAXECMAU0LN" hidden="1">#REF!</definedName>
    <definedName name="BEx92S8MHFFIVRQ2YSHZNQGOFUHD" localSheetId="15" hidden="1">#REF!</definedName>
    <definedName name="BEx92S8MHFFIVRQ2YSHZNQGOFUHD" localSheetId="14" hidden="1">#REF!</definedName>
    <definedName name="BEx92S8MHFFIVRQ2YSHZNQGOFUHD" localSheetId="13" hidden="1">#REF!</definedName>
    <definedName name="BEx92S8MHFFIVRQ2YSHZNQGOFUHD" localSheetId="12" hidden="1">#REF!</definedName>
    <definedName name="BEx92S8MHFFIVRQ2YSHZNQGOFUHD" localSheetId="11" hidden="1">#REF!</definedName>
    <definedName name="BEx92S8MHFFIVRQ2YSHZNQGOFUHD" localSheetId="10" hidden="1">#REF!</definedName>
    <definedName name="BEx92S8MHFFIVRQ2YSHZNQGOFUHD" localSheetId="9" hidden="1">#REF!</definedName>
    <definedName name="BEx92S8MHFFIVRQ2YSHZNQGOFUHD" localSheetId="8" hidden="1">#REF!</definedName>
    <definedName name="BEx92S8MHFFIVRQ2YSHZNQGOFUHD" localSheetId="7" hidden="1">#REF!</definedName>
    <definedName name="BEx92S8MHFFIVRQ2YSHZNQGOFUHD" localSheetId="6" hidden="1">#REF!</definedName>
    <definedName name="BEx92S8MHFFIVRQ2YSHZNQGOFUHD" localSheetId="5" hidden="1">#REF!</definedName>
    <definedName name="BEx92S8MHFFIVRQ2YSHZNQGOFUHD" localSheetId="3" hidden="1">#REF!</definedName>
    <definedName name="BEx92S8MHFFIVRQ2YSHZNQGOFUHD" hidden="1">#REF!</definedName>
    <definedName name="BEx92VJ5FJGXISSSMOUAESCSIWFV" localSheetId="15" hidden="1">#REF!</definedName>
    <definedName name="BEx92VJ5FJGXISSSMOUAESCSIWFV" localSheetId="14" hidden="1">#REF!</definedName>
    <definedName name="BEx92VJ5FJGXISSSMOUAESCSIWFV" localSheetId="13" hidden="1">#REF!</definedName>
    <definedName name="BEx92VJ5FJGXISSSMOUAESCSIWFV" localSheetId="12" hidden="1">#REF!</definedName>
    <definedName name="BEx92VJ5FJGXISSSMOUAESCSIWFV" localSheetId="11" hidden="1">#REF!</definedName>
    <definedName name="BEx92VJ5FJGXISSSMOUAESCSIWFV" localSheetId="10" hidden="1">#REF!</definedName>
    <definedName name="BEx92VJ5FJGXISSSMOUAESCSIWFV" localSheetId="9" hidden="1">#REF!</definedName>
    <definedName name="BEx92VJ5FJGXISSSMOUAESCSIWFV" localSheetId="8" hidden="1">#REF!</definedName>
    <definedName name="BEx92VJ5FJGXISSSMOUAESCSIWFV" localSheetId="7" hidden="1">#REF!</definedName>
    <definedName name="BEx92VJ5FJGXISSSMOUAESCSIWFV" localSheetId="6" hidden="1">#REF!</definedName>
    <definedName name="BEx92VJ5FJGXISSSMOUAESCSIWFV" localSheetId="5" hidden="1">#REF!</definedName>
    <definedName name="BEx92VJ5FJGXISSSMOUAESCSIWFV" localSheetId="3" hidden="1">#REF!</definedName>
    <definedName name="BEx92VJ5FJGXISSSMOUAESCSIWFV" hidden="1">#REF!</definedName>
    <definedName name="BEx93B9OULL2YGC896XXYAAJSTRK" localSheetId="15" hidden="1">#REF!</definedName>
    <definedName name="BEx93B9OULL2YGC896XXYAAJSTRK" localSheetId="14" hidden="1">#REF!</definedName>
    <definedName name="BEx93B9OULL2YGC896XXYAAJSTRK" localSheetId="13" hidden="1">#REF!</definedName>
    <definedName name="BEx93B9OULL2YGC896XXYAAJSTRK" localSheetId="12" hidden="1">#REF!</definedName>
    <definedName name="BEx93B9OULL2YGC896XXYAAJSTRK" localSheetId="11" hidden="1">#REF!</definedName>
    <definedName name="BEx93B9OULL2YGC896XXYAAJSTRK" localSheetId="10" hidden="1">#REF!</definedName>
    <definedName name="BEx93B9OULL2YGC896XXYAAJSTRK" localSheetId="9" hidden="1">#REF!</definedName>
    <definedName name="BEx93B9OULL2YGC896XXYAAJSTRK" localSheetId="8" hidden="1">#REF!</definedName>
    <definedName name="BEx93B9OULL2YGC896XXYAAJSTRK" localSheetId="7" hidden="1">#REF!</definedName>
    <definedName name="BEx93B9OULL2YGC896XXYAAJSTRK" localSheetId="6" hidden="1">#REF!</definedName>
    <definedName name="BEx93B9OULL2YGC896XXYAAJSTRK" localSheetId="5" hidden="1">#REF!</definedName>
    <definedName name="BEx93B9OULL2YGC896XXYAAJSTRK" localSheetId="3" hidden="1">#REF!</definedName>
    <definedName name="BEx93B9OULL2YGC896XXYAAJSTRK" hidden="1">#REF!</definedName>
    <definedName name="BEx93FRKF99NRT3LH99UTIH7AAYF" localSheetId="15" hidden="1">#REF!</definedName>
    <definedName name="BEx93FRKF99NRT3LH99UTIH7AAYF" localSheetId="14" hidden="1">#REF!</definedName>
    <definedName name="BEx93FRKF99NRT3LH99UTIH7AAYF" localSheetId="13" hidden="1">#REF!</definedName>
    <definedName name="BEx93FRKF99NRT3LH99UTIH7AAYF" localSheetId="12" hidden="1">#REF!</definedName>
    <definedName name="BEx93FRKF99NRT3LH99UTIH7AAYF" localSheetId="11" hidden="1">#REF!</definedName>
    <definedName name="BEx93FRKF99NRT3LH99UTIH7AAYF" localSheetId="10" hidden="1">#REF!</definedName>
    <definedName name="BEx93FRKF99NRT3LH99UTIH7AAYF" localSheetId="9" hidden="1">#REF!</definedName>
    <definedName name="BEx93FRKF99NRT3LH99UTIH7AAYF" localSheetId="8" hidden="1">#REF!</definedName>
    <definedName name="BEx93FRKF99NRT3LH99UTIH7AAYF" localSheetId="7" hidden="1">#REF!</definedName>
    <definedName name="BEx93FRKF99NRT3LH99UTIH7AAYF" localSheetId="6" hidden="1">#REF!</definedName>
    <definedName name="BEx93FRKF99NRT3LH99UTIH7AAYF" localSheetId="5" hidden="1">#REF!</definedName>
    <definedName name="BEx93FRKF99NRT3LH99UTIH7AAYF" localSheetId="3" hidden="1">#REF!</definedName>
    <definedName name="BEx93FRKF99NRT3LH99UTIH7AAYF" hidden="1">#REF!</definedName>
    <definedName name="BEx93M7FSHP50OG34A4W8W8DF12U" localSheetId="15" hidden="1">#REF!</definedName>
    <definedName name="BEx93M7FSHP50OG34A4W8W8DF12U" localSheetId="14" hidden="1">#REF!</definedName>
    <definedName name="BEx93M7FSHP50OG34A4W8W8DF12U" localSheetId="13" hidden="1">#REF!</definedName>
    <definedName name="BEx93M7FSHP50OG34A4W8W8DF12U" localSheetId="12" hidden="1">#REF!</definedName>
    <definedName name="BEx93M7FSHP50OG34A4W8W8DF12U" localSheetId="11" hidden="1">#REF!</definedName>
    <definedName name="BEx93M7FSHP50OG34A4W8W8DF12U" localSheetId="10" hidden="1">#REF!</definedName>
    <definedName name="BEx93M7FSHP50OG34A4W8W8DF12U" localSheetId="9" hidden="1">#REF!</definedName>
    <definedName name="BEx93M7FSHP50OG34A4W8W8DF12U" localSheetId="8" hidden="1">#REF!</definedName>
    <definedName name="BEx93M7FSHP50OG34A4W8W8DF12U" localSheetId="7" hidden="1">#REF!</definedName>
    <definedName name="BEx93M7FSHP50OG34A4W8W8DF12U" localSheetId="6" hidden="1">#REF!</definedName>
    <definedName name="BEx93M7FSHP50OG34A4W8W8DF12U" localSheetId="5" hidden="1">#REF!</definedName>
    <definedName name="BEx93M7FSHP50OG34A4W8W8DF12U" localSheetId="3" hidden="1">#REF!</definedName>
    <definedName name="BEx93M7FSHP50OG34A4W8W8DF12U" hidden="1">#REF!</definedName>
    <definedName name="BEx93OLWY2O3PRA74U41VG5RXT4Q" localSheetId="15" hidden="1">#REF!</definedName>
    <definedName name="BEx93OLWY2O3PRA74U41VG5RXT4Q" localSheetId="14" hidden="1">#REF!</definedName>
    <definedName name="BEx93OLWY2O3PRA74U41VG5RXT4Q" localSheetId="13" hidden="1">#REF!</definedName>
    <definedName name="BEx93OLWY2O3PRA74U41VG5RXT4Q" localSheetId="12" hidden="1">#REF!</definedName>
    <definedName name="BEx93OLWY2O3PRA74U41VG5RXT4Q" localSheetId="11" hidden="1">#REF!</definedName>
    <definedName name="BEx93OLWY2O3PRA74U41VG5RXT4Q" localSheetId="10" hidden="1">#REF!</definedName>
    <definedName name="BEx93OLWY2O3PRA74U41VG5RXT4Q" localSheetId="9" hidden="1">#REF!</definedName>
    <definedName name="BEx93OLWY2O3PRA74U41VG5RXT4Q" localSheetId="8" hidden="1">#REF!</definedName>
    <definedName name="BEx93OLWY2O3PRA74U41VG5RXT4Q" localSheetId="7" hidden="1">#REF!</definedName>
    <definedName name="BEx93OLWY2O3PRA74U41VG5RXT4Q" localSheetId="6" hidden="1">#REF!</definedName>
    <definedName name="BEx93OLWY2O3PRA74U41VG5RXT4Q" localSheetId="5" hidden="1">#REF!</definedName>
    <definedName name="BEx93OLWY2O3PRA74U41VG5RXT4Q" localSheetId="3" hidden="1">#REF!</definedName>
    <definedName name="BEx93OLWY2O3PRA74U41VG5RXT4Q" hidden="1">#REF!</definedName>
    <definedName name="BEx93RWFAF6YJGYUTITVM445C02U" localSheetId="15" hidden="1">#REF!</definedName>
    <definedName name="BEx93RWFAF6YJGYUTITVM445C02U" localSheetId="14" hidden="1">#REF!</definedName>
    <definedName name="BEx93RWFAF6YJGYUTITVM445C02U" localSheetId="13" hidden="1">#REF!</definedName>
    <definedName name="BEx93RWFAF6YJGYUTITVM445C02U" localSheetId="12" hidden="1">#REF!</definedName>
    <definedName name="BEx93RWFAF6YJGYUTITVM445C02U" localSheetId="11" hidden="1">#REF!</definedName>
    <definedName name="BEx93RWFAF6YJGYUTITVM445C02U" localSheetId="10" hidden="1">#REF!</definedName>
    <definedName name="BEx93RWFAF6YJGYUTITVM445C02U" localSheetId="9" hidden="1">#REF!</definedName>
    <definedName name="BEx93RWFAF6YJGYUTITVM445C02U" localSheetId="8" hidden="1">#REF!</definedName>
    <definedName name="BEx93RWFAF6YJGYUTITVM445C02U" localSheetId="7" hidden="1">#REF!</definedName>
    <definedName name="BEx93RWFAF6YJGYUTITVM445C02U" localSheetId="6" hidden="1">#REF!</definedName>
    <definedName name="BEx93RWFAF6YJGYUTITVM445C02U" localSheetId="5" hidden="1">#REF!</definedName>
    <definedName name="BEx93RWFAF6YJGYUTITVM445C02U" localSheetId="3" hidden="1">#REF!</definedName>
    <definedName name="BEx93RWFAF6YJGYUTITVM445C02U" hidden="1">#REF!</definedName>
    <definedName name="BEx93SY9RWG3HUV4YXQKXJH9FH14" localSheetId="15" hidden="1">#REF!</definedName>
    <definedName name="BEx93SY9RWG3HUV4YXQKXJH9FH14" localSheetId="14" hidden="1">#REF!</definedName>
    <definedName name="BEx93SY9RWG3HUV4YXQKXJH9FH14" localSheetId="13" hidden="1">#REF!</definedName>
    <definedName name="BEx93SY9RWG3HUV4YXQKXJH9FH14" localSheetId="12" hidden="1">#REF!</definedName>
    <definedName name="BEx93SY9RWG3HUV4YXQKXJH9FH14" localSheetId="11" hidden="1">#REF!</definedName>
    <definedName name="BEx93SY9RWG3HUV4YXQKXJH9FH14" localSheetId="10" hidden="1">#REF!</definedName>
    <definedName name="BEx93SY9RWG3HUV4YXQKXJH9FH14" localSheetId="9" hidden="1">#REF!</definedName>
    <definedName name="BEx93SY9RWG3HUV4YXQKXJH9FH14" localSheetId="8" hidden="1">#REF!</definedName>
    <definedName name="BEx93SY9RWG3HUV4YXQKXJH9FH14" localSheetId="7" hidden="1">#REF!</definedName>
    <definedName name="BEx93SY9RWG3HUV4YXQKXJH9FH14" localSheetId="6" hidden="1">#REF!</definedName>
    <definedName name="BEx93SY9RWG3HUV4YXQKXJH9FH14" localSheetId="5" hidden="1">#REF!</definedName>
    <definedName name="BEx93SY9RWG3HUV4YXQKXJH9FH14" localSheetId="3" hidden="1">#REF!</definedName>
    <definedName name="BEx93SY9RWG3HUV4YXQKXJH9FH14" hidden="1">#REF!</definedName>
    <definedName name="BEx93TJUX3U0FJDBG6DDSNQ91R5J" localSheetId="15" hidden="1">#REF!</definedName>
    <definedName name="BEx93TJUX3U0FJDBG6DDSNQ91R5J" localSheetId="14" hidden="1">#REF!</definedName>
    <definedName name="BEx93TJUX3U0FJDBG6DDSNQ91R5J" localSheetId="13" hidden="1">#REF!</definedName>
    <definedName name="BEx93TJUX3U0FJDBG6DDSNQ91R5J" localSheetId="12" hidden="1">#REF!</definedName>
    <definedName name="BEx93TJUX3U0FJDBG6DDSNQ91R5J" localSheetId="11" hidden="1">#REF!</definedName>
    <definedName name="BEx93TJUX3U0FJDBG6DDSNQ91R5J" localSheetId="10" hidden="1">#REF!</definedName>
    <definedName name="BEx93TJUX3U0FJDBG6DDSNQ91R5J" localSheetId="9" hidden="1">#REF!</definedName>
    <definedName name="BEx93TJUX3U0FJDBG6DDSNQ91R5J" localSheetId="8" hidden="1">#REF!</definedName>
    <definedName name="BEx93TJUX3U0FJDBG6DDSNQ91R5J" localSheetId="7" hidden="1">#REF!</definedName>
    <definedName name="BEx93TJUX3U0FJDBG6DDSNQ91R5J" localSheetId="6" hidden="1">#REF!</definedName>
    <definedName name="BEx93TJUX3U0FJDBG6DDSNQ91R5J" localSheetId="5" hidden="1">#REF!</definedName>
    <definedName name="BEx93TJUX3U0FJDBG6DDSNQ91R5J" localSheetId="3" hidden="1">#REF!</definedName>
    <definedName name="BEx93TJUX3U0FJDBG6DDSNQ91R5J" hidden="1">#REF!</definedName>
    <definedName name="BEx942UCRHMI4B0US31HO95GSC2X" localSheetId="15" hidden="1">#REF!</definedName>
    <definedName name="BEx942UCRHMI4B0US31HO95GSC2X" localSheetId="14" hidden="1">#REF!</definedName>
    <definedName name="BEx942UCRHMI4B0US31HO95GSC2X" localSheetId="13" hidden="1">#REF!</definedName>
    <definedName name="BEx942UCRHMI4B0US31HO95GSC2X" localSheetId="12" hidden="1">#REF!</definedName>
    <definedName name="BEx942UCRHMI4B0US31HO95GSC2X" localSheetId="11" hidden="1">#REF!</definedName>
    <definedName name="BEx942UCRHMI4B0US31HO95GSC2X" localSheetId="10" hidden="1">#REF!</definedName>
    <definedName name="BEx942UCRHMI4B0US31HO95GSC2X" localSheetId="9" hidden="1">#REF!</definedName>
    <definedName name="BEx942UCRHMI4B0US31HO95GSC2X" localSheetId="8" hidden="1">#REF!</definedName>
    <definedName name="BEx942UCRHMI4B0US31HO95GSC2X" localSheetId="7" hidden="1">#REF!</definedName>
    <definedName name="BEx942UCRHMI4B0US31HO95GSC2X" localSheetId="6" hidden="1">#REF!</definedName>
    <definedName name="BEx942UCRHMI4B0US31HO95GSC2X" localSheetId="5" hidden="1">#REF!</definedName>
    <definedName name="BEx942UCRHMI4B0US31HO95GSC2X" localSheetId="3" hidden="1">#REF!</definedName>
    <definedName name="BEx942UCRHMI4B0US31HO95GSC2X" hidden="1">#REF!</definedName>
    <definedName name="BEx942ZND3V7XSHKTD0UH9X85N5E" localSheetId="15" hidden="1">#REF!</definedName>
    <definedName name="BEx942ZND3V7XSHKTD0UH9X85N5E" localSheetId="14" hidden="1">#REF!</definedName>
    <definedName name="BEx942ZND3V7XSHKTD0UH9X85N5E" localSheetId="13" hidden="1">#REF!</definedName>
    <definedName name="BEx942ZND3V7XSHKTD0UH9X85N5E" localSheetId="12" hidden="1">#REF!</definedName>
    <definedName name="BEx942ZND3V7XSHKTD0UH9X85N5E" localSheetId="11" hidden="1">#REF!</definedName>
    <definedName name="BEx942ZND3V7XSHKTD0UH9X85N5E" localSheetId="10" hidden="1">#REF!</definedName>
    <definedName name="BEx942ZND3V7XSHKTD0UH9X85N5E" localSheetId="9" hidden="1">#REF!</definedName>
    <definedName name="BEx942ZND3V7XSHKTD0UH9X85N5E" localSheetId="8" hidden="1">#REF!</definedName>
    <definedName name="BEx942ZND3V7XSHKTD0UH9X85N5E" localSheetId="7" hidden="1">#REF!</definedName>
    <definedName name="BEx942ZND3V7XSHKTD0UH9X85N5E" localSheetId="6" hidden="1">#REF!</definedName>
    <definedName name="BEx942ZND3V7XSHKTD0UH9X85N5E" localSheetId="5" hidden="1">#REF!</definedName>
    <definedName name="BEx942ZND3V7XSHKTD0UH9X85N5E" localSheetId="3" hidden="1">#REF!</definedName>
    <definedName name="BEx942ZND3V7XSHKTD0UH9X85N5E" hidden="1">#REF!</definedName>
    <definedName name="BEx947HHLR6UU6NYPNDZRF79V52K" localSheetId="15" hidden="1">#REF!</definedName>
    <definedName name="BEx947HHLR6UU6NYPNDZRF79V52K" localSheetId="14" hidden="1">#REF!</definedName>
    <definedName name="BEx947HHLR6UU6NYPNDZRF79V52K" localSheetId="13" hidden="1">#REF!</definedName>
    <definedName name="BEx947HHLR6UU6NYPNDZRF79V52K" localSheetId="12" hidden="1">#REF!</definedName>
    <definedName name="BEx947HHLR6UU6NYPNDZRF79V52K" localSheetId="11" hidden="1">#REF!</definedName>
    <definedName name="BEx947HHLR6UU6NYPNDZRF79V52K" localSheetId="10" hidden="1">#REF!</definedName>
    <definedName name="BEx947HHLR6UU6NYPNDZRF79V52K" localSheetId="9" hidden="1">#REF!</definedName>
    <definedName name="BEx947HHLR6UU6NYPNDZRF79V52K" localSheetId="8" hidden="1">#REF!</definedName>
    <definedName name="BEx947HHLR6UU6NYPNDZRF79V52K" localSheetId="7" hidden="1">#REF!</definedName>
    <definedName name="BEx947HHLR6UU6NYPNDZRF79V52K" localSheetId="6" hidden="1">#REF!</definedName>
    <definedName name="BEx947HHLR6UU6NYPNDZRF79V52K" localSheetId="5" hidden="1">#REF!</definedName>
    <definedName name="BEx947HHLR6UU6NYPNDZRF79V52K" localSheetId="3" hidden="1">#REF!</definedName>
    <definedName name="BEx947HHLR6UU6NYPNDZRF79V52K" hidden="1">#REF!</definedName>
    <definedName name="BEx948ZFFQWVIDNG4AZAUGGGEB5U" localSheetId="15" hidden="1">#REF!</definedName>
    <definedName name="BEx948ZFFQWVIDNG4AZAUGGGEB5U" localSheetId="14" hidden="1">#REF!</definedName>
    <definedName name="BEx948ZFFQWVIDNG4AZAUGGGEB5U" localSheetId="13" hidden="1">#REF!</definedName>
    <definedName name="BEx948ZFFQWVIDNG4AZAUGGGEB5U" localSheetId="12" hidden="1">#REF!</definedName>
    <definedName name="BEx948ZFFQWVIDNG4AZAUGGGEB5U" localSheetId="11" hidden="1">#REF!</definedName>
    <definedName name="BEx948ZFFQWVIDNG4AZAUGGGEB5U" localSheetId="10" hidden="1">#REF!</definedName>
    <definedName name="BEx948ZFFQWVIDNG4AZAUGGGEB5U" localSheetId="9" hidden="1">#REF!</definedName>
    <definedName name="BEx948ZFFQWVIDNG4AZAUGGGEB5U" localSheetId="8" hidden="1">#REF!</definedName>
    <definedName name="BEx948ZFFQWVIDNG4AZAUGGGEB5U" localSheetId="7" hidden="1">#REF!</definedName>
    <definedName name="BEx948ZFFQWVIDNG4AZAUGGGEB5U" localSheetId="6" hidden="1">#REF!</definedName>
    <definedName name="BEx948ZFFQWVIDNG4AZAUGGGEB5U" localSheetId="5" hidden="1">#REF!</definedName>
    <definedName name="BEx948ZFFQWVIDNG4AZAUGGGEB5U" localSheetId="3" hidden="1">#REF!</definedName>
    <definedName name="BEx948ZFFQWVIDNG4AZAUGGGEB5U" hidden="1">#REF!</definedName>
    <definedName name="BEx94CKXG92OMURH41SNU6IOHK4J" localSheetId="15" hidden="1">#REF!</definedName>
    <definedName name="BEx94CKXG92OMURH41SNU6IOHK4J" localSheetId="14" hidden="1">#REF!</definedName>
    <definedName name="BEx94CKXG92OMURH41SNU6IOHK4J" localSheetId="13" hidden="1">#REF!</definedName>
    <definedName name="BEx94CKXG92OMURH41SNU6IOHK4J" localSheetId="12" hidden="1">#REF!</definedName>
    <definedName name="BEx94CKXG92OMURH41SNU6IOHK4J" localSheetId="11" hidden="1">#REF!</definedName>
    <definedName name="BEx94CKXG92OMURH41SNU6IOHK4J" localSheetId="10" hidden="1">#REF!</definedName>
    <definedName name="BEx94CKXG92OMURH41SNU6IOHK4J" localSheetId="9" hidden="1">#REF!</definedName>
    <definedName name="BEx94CKXG92OMURH41SNU6IOHK4J" localSheetId="8" hidden="1">#REF!</definedName>
    <definedName name="BEx94CKXG92OMURH41SNU6IOHK4J" localSheetId="7" hidden="1">#REF!</definedName>
    <definedName name="BEx94CKXG92OMURH41SNU6IOHK4J" localSheetId="6" hidden="1">#REF!</definedName>
    <definedName name="BEx94CKXG92OMURH41SNU6IOHK4J" localSheetId="5" hidden="1">#REF!</definedName>
    <definedName name="BEx94CKXG92OMURH41SNU6IOHK4J" localSheetId="3" hidden="1">#REF!</definedName>
    <definedName name="BEx94CKXG92OMURH41SNU6IOHK4J" hidden="1">#REF!</definedName>
    <definedName name="BEx94GXG30CIVB6ZQN3X3IK6BZXQ" localSheetId="15" hidden="1">#REF!</definedName>
    <definedName name="BEx94GXG30CIVB6ZQN3X3IK6BZXQ" localSheetId="14" hidden="1">#REF!</definedName>
    <definedName name="BEx94GXG30CIVB6ZQN3X3IK6BZXQ" localSheetId="13" hidden="1">#REF!</definedName>
    <definedName name="BEx94GXG30CIVB6ZQN3X3IK6BZXQ" localSheetId="12" hidden="1">#REF!</definedName>
    <definedName name="BEx94GXG30CIVB6ZQN3X3IK6BZXQ" localSheetId="11" hidden="1">#REF!</definedName>
    <definedName name="BEx94GXG30CIVB6ZQN3X3IK6BZXQ" localSheetId="10" hidden="1">#REF!</definedName>
    <definedName name="BEx94GXG30CIVB6ZQN3X3IK6BZXQ" localSheetId="9" hidden="1">#REF!</definedName>
    <definedName name="BEx94GXG30CIVB6ZQN3X3IK6BZXQ" localSheetId="8" hidden="1">#REF!</definedName>
    <definedName name="BEx94GXG30CIVB6ZQN3X3IK6BZXQ" localSheetId="7" hidden="1">#REF!</definedName>
    <definedName name="BEx94GXG30CIVB6ZQN3X3IK6BZXQ" localSheetId="6" hidden="1">#REF!</definedName>
    <definedName name="BEx94GXG30CIVB6ZQN3X3IK6BZXQ" localSheetId="5" hidden="1">#REF!</definedName>
    <definedName name="BEx94GXG30CIVB6ZQN3X3IK6BZXQ" localSheetId="3" hidden="1">#REF!</definedName>
    <definedName name="BEx94GXG30CIVB6ZQN3X3IK6BZXQ" hidden="1">#REF!</definedName>
    <definedName name="BEx94HJ0DWZHE39X4BLCQCJ3M1MC" localSheetId="15" hidden="1">#REF!</definedName>
    <definedName name="BEx94HJ0DWZHE39X4BLCQCJ3M1MC" localSheetId="14" hidden="1">#REF!</definedName>
    <definedName name="BEx94HJ0DWZHE39X4BLCQCJ3M1MC" localSheetId="13" hidden="1">#REF!</definedName>
    <definedName name="BEx94HJ0DWZHE39X4BLCQCJ3M1MC" localSheetId="12" hidden="1">#REF!</definedName>
    <definedName name="BEx94HJ0DWZHE39X4BLCQCJ3M1MC" localSheetId="11" hidden="1">#REF!</definedName>
    <definedName name="BEx94HJ0DWZHE39X4BLCQCJ3M1MC" localSheetId="10" hidden="1">#REF!</definedName>
    <definedName name="BEx94HJ0DWZHE39X4BLCQCJ3M1MC" localSheetId="9" hidden="1">#REF!</definedName>
    <definedName name="BEx94HJ0DWZHE39X4BLCQCJ3M1MC" localSheetId="8" hidden="1">#REF!</definedName>
    <definedName name="BEx94HJ0DWZHE39X4BLCQCJ3M1MC" localSheetId="7" hidden="1">#REF!</definedName>
    <definedName name="BEx94HJ0DWZHE39X4BLCQCJ3M1MC" localSheetId="6" hidden="1">#REF!</definedName>
    <definedName name="BEx94HJ0DWZHE39X4BLCQCJ3M1MC" localSheetId="5" hidden="1">#REF!</definedName>
    <definedName name="BEx94HJ0DWZHE39X4BLCQCJ3M1MC" localSheetId="3" hidden="1">#REF!</definedName>
    <definedName name="BEx94HJ0DWZHE39X4BLCQCJ3M1MC" hidden="1">#REF!</definedName>
    <definedName name="BEx94HZ5LURYM9ST744ALV6ZCKYP" localSheetId="15" hidden="1">#REF!</definedName>
    <definedName name="BEx94HZ5LURYM9ST744ALV6ZCKYP" localSheetId="14" hidden="1">#REF!</definedName>
    <definedName name="BEx94HZ5LURYM9ST744ALV6ZCKYP" localSheetId="13" hidden="1">#REF!</definedName>
    <definedName name="BEx94HZ5LURYM9ST744ALV6ZCKYP" localSheetId="12" hidden="1">#REF!</definedName>
    <definedName name="BEx94HZ5LURYM9ST744ALV6ZCKYP" localSheetId="11" hidden="1">#REF!</definedName>
    <definedName name="BEx94HZ5LURYM9ST744ALV6ZCKYP" localSheetId="10" hidden="1">#REF!</definedName>
    <definedName name="BEx94HZ5LURYM9ST744ALV6ZCKYP" localSheetId="9" hidden="1">#REF!</definedName>
    <definedName name="BEx94HZ5LURYM9ST744ALV6ZCKYP" localSheetId="8" hidden="1">#REF!</definedName>
    <definedName name="BEx94HZ5LURYM9ST744ALV6ZCKYP" localSheetId="7" hidden="1">#REF!</definedName>
    <definedName name="BEx94HZ5LURYM9ST744ALV6ZCKYP" localSheetId="6" hidden="1">#REF!</definedName>
    <definedName name="BEx94HZ5LURYM9ST744ALV6ZCKYP" localSheetId="5" hidden="1">#REF!</definedName>
    <definedName name="BEx94HZ5LURYM9ST744ALV6ZCKYP" localSheetId="3" hidden="1">#REF!</definedName>
    <definedName name="BEx94HZ5LURYM9ST744ALV6ZCKYP" hidden="1">#REF!</definedName>
    <definedName name="BEx94IQ75E90YUMWJ9N591LR7DQQ" localSheetId="15" hidden="1">#REF!</definedName>
    <definedName name="BEx94IQ75E90YUMWJ9N591LR7DQQ" localSheetId="14" hidden="1">#REF!</definedName>
    <definedName name="BEx94IQ75E90YUMWJ9N591LR7DQQ" localSheetId="13" hidden="1">#REF!</definedName>
    <definedName name="BEx94IQ75E90YUMWJ9N591LR7DQQ" localSheetId="12" hidden="1">#REF!</definedName>
    <definedName name="BEx94IQ75E90YUMWJ9N591LR7DQQ" localSheetId="11" hidden="1">#REF!</definedName>
    <definedName name="BEx94IQ75E90YUMWJ9N591LR7DQQ" localSheetId="10" hidden="1">#REF!</definedName>
    <definedName name="BEx94IQ75E90YUMWJ9N591LR7DQQ" localSheetId="9" hidden="1">#REF!</definedName>
    <definedName name="BEx94IQ75E90YUMWJ9N591LR7DQQ" localSheetId="8" hidden="1">#REF!</definedName>
    <definedName name="BEx94IQ75E90YUMWJ9N591LR7DQQ" localSheetId="7" hidden="1">#REF!</definedName>
    <definedName name="BEx94IQ75E90YUMWJ9N591LR7DQQ" localSheetId="6" hidden="1">#REF!</definedName>
    <definedName name="BEx94IQ75E90YUMWJ9N591LR7DQQ" localSheetId="5" hidden="1">#REF!</definedName>
    <definedName name="BEx94IQ75E90YUMWJ9N591LR7DQQ" localSheetId="3" hidden="1">#REF!</definedName>
    <definedName name="BEx94IQ75E90YUMWJ9N591LR7DQQ" hidden="1">#REF!</definedName>
    <definedName name="BEx94N7W5T3U7UOE97D6OVIBUCXS" localSheetId="15" hidden="1">#REF!</definedName>
    <definedName name="BEx94N7W5T3U7UOE97D6OVIBUCXS" localSheetId="14" hidden="1">#REF!</definedName>
    <definedName name="BEx94N7W5T3U7UOE97D6OVIBUCXS" localSheetId="13" hidden="1">#REF!</definedName>
    <definedName name="BEx94N7W5T3U7UOE97D6OVIBUCXS" localSheetId="12" hidden="1">#REF!</definedName>
    <definedName name="BEx94N7W5T3U7UOE97D6OVIBUCXS" localSheetId="11" hidden="1">#REF!</definedName>
    <definedName name="BEx94N7W5T3U7UOE97D6OVIBUCXS" localSheetId="10" hidden="1">#REF!</definedName>
    <definedName name="BEx94N7W5T3U7UOE97D6OVIBUCXS" localSheetId="9" hidden="1">#REF!</definedName>
    <definedName name="BEx94N7W5T3U7UOE97D6OVIBUCXS" localSheetId="8" hidden="1">#REF!</definedName>
    <definedName name="BEx94N7W5T3U7UOE97D6OVIBUCXS" localSheetId="7" hidden="1">#REF!</definedName>
    <definedName name="BEx94N7W5T3U7UOE97D6OVIBUCXS" localSheetId="6" hidden="1">#REF!</definedName>
    <definedName name="BEx94N7W5T3U7UOE97D6OVIBUCXS" localSheetId="5" hidden="1">#REF!</definedName>
    <definedName name="BEx94N7W5T3U7UOE97D6OVIBUCXS" localSheetId="3" hidden="1">#REF!</definedName>
    <definedName name="BEx94N7W5T3U7UOE97D6OVIBUCXS" hidden="1">#REF!</definedName>
    <definedName name="BEx955NIAWX5OLAHMTV6QFUZPR30" localSheetId="15" hidden="1">#REF!</definedName>
    <definedName name="BEx955NIAWX5OLAHMTV6QFUZPR30" localSheetId="14" hidden="1">#REF!</definedName>
    <definedName name="BEx955NIAWX5OLAHMTV6QFUZPR30" localSheetId="13" hidden="1">#REF!</definedName>
    <definedName name="BEx955NIAWX5OLAHMTV6QFUZPR30" localSheetId="12" hidden="1">#REF!</definedName>
    <definedName name="BEx955NIAWX5OLAHMTV6QFUZPR30" localSheetId="11" hidden="1">#REF!</definedName>
    <definedName name="BEx955NIAWX5OLAHMTV6QFUZPR30" localSheetId="10" hidden="1">#REF!</definedName>
    <definedName name="BEx955NIAWX5OLAHMTV6QFUZPR30" localSheetId="9" hidden="1">#REF!</definedName>
    <definedName name="BEx955NIAWX5OLAHMTV6QFUZPR30" localSheetId="8" hidden="1">#REF!</definedName>
    <definedName name="BEx955NIAWX5OLAHMTV6QFUZPR30" localSheetId="7" hidden="1">#REF!</definedName>
    <definedName name="BEx955NIAWX5OLAHMTV6QFUZPR30" localSheetId="6" hidden="1">#REF!</definedName>
    <definedName name="BEx955NIAWX5OLAHMTV6QFUZPR30" localSheetId="5" hidden="1">#REF!</definedName>
    <definedName name="BEx955NIAWX5OLAHMTV6QFUZPR30" localSheetId="3" hidden="1">#REF!</definedName>
    <definedName name="BEx955NIAWX5OLAHMTV6QFUZPR30" hidden="1">#REF!</definedName>
    <definedName name="BEx9581TYVI2M5TT4ISDAJV4W7Z6" localSheetId="15" hidden="1">#REF!</definedName>
    <definedName name="BEx9581TYVI2M5TT4ISDAJV4W7Z6" localSheetId="14" hidden="1">#REF!</definedName>
    <definedName name="BEx9581TYVI2M5TT4ISDAJV4W7Z6" localSheetId="13" hidden="1">#REF!</definedName>
    <definedName name="BEx9581TYVI2M5TT4ISDAJV4W7Z6" localSheetId="12" hidden="1">#REF!</definedName>
    <definedName name="BEx9581TYVI2M5TT4ISDAJV4W7Z6" localSheetId="11" hidden="1">#REF!</definedName>
    <definedName name="BEx9581TYVI2M5TT4ISDAJV4W7Z6" localSheetId="10" hidden="1">#REF!</definedName>
    <definedName name="BEx9581TYVI2M5TT4ISDAJV4W7Z6" localSheetId="9" hidden="1">#REF!</definedName>
    <definedName name="BEx9581TYVI2M5TT4ISDAJV4W7Z6" localSheetId="8" hidden="1">#REF!</definedName>
    <definedName name="BEx9581TYVI2M5TT4ISDAJV4W7Z6" localSheetId="7" hidden="1">#REF!</definedName>
    <definedName name="BEx9581TYVI2M5TT4ISDAJV4W7Z6" localSheetId="6" hidden="1">#REF!</definedName>
    <definedName name="BEx9581TYVI2M5TT4ISDAJV4W7Z6" localSheetId="5" hidden="1">#REF!</definedName>
    <definedName name="BEx9581TYVI2M5TT4ISDAJV4W7Z6" localSheetId="3" hidden="1">#REF!</definedName>
    <definedName name="BEx9581TYVI2M5TT4ISDAJV4W7Z6" hidden="1">#REF!</definedName>
    <definedName name="BEx95G55NR99FDSE95CXDI4DKWSV" localSheetId="15" hidden="1">#REF!</definedName>
    <definedName name="BEx95G55NR99FDSE95CXDI4DKWSV" localSheetId="14" hidden="1">#REF!</definedName>
    <definedName name="BEx95G55NR99FDSE95CXDI4DKWSV" localSheetId="13" hidden="1">#REF!</definedName>
    <definedName name="BEx95G55NR99FDSE95CXDI4DKWSV" localSheetId="12" hidden="1">#REF!</definedName>
    <definedName name="BEx95G55NR99FDSE95CXDI4DKWSV" localSheetId="11" hidden="1">#REF!</definedName>
    <definedName name="BEx95G55NR99FDSE95CXDI4DKWSV" localSheetId="10" hidden="1">#REF!</definedName>
    <definedName name="BEx95G55NR99FDSE95CXDI4DKWSV" localSheetId="9" hidden="1">#REF!</definedName>
    <definedName name="BEx95G55NR99FDSE95CXDI4DKWSV" localSheetId="8" hidden="1">#REF!</definedName>
    <definedName name="BEx95G55NR99FDSE95CXDI4DKWSV" localSheetId="7" hidden="1">#REF!</definedName>
    <definedName name="BEx95G55NR99FDSE95CXDI4DKWSV" localSheetId="6" hidden="1">#REF!</definedName>
    <definedName name="BEx95G55NR99FDSE95CXDI4DKWSV" localSheetId="5" hidden="1">#REF!</definedName>
    <definedName name="BEx95G55NR99FDSE95CXDI4DKWSV" localSheetId="3" hidden="1">#REF!</definedName>
    <definedName name="BEx95G55NR99FDSE95CXDI4DKWSV" hidden="1">#REF!</definedName>
    <definedName name="BEx95NHF4RVUE0YDOAFZEIVBYJXD" localSheetId="15" hidden="1">#REF!</definedName>
    <definedName name="BEx95NHF4RVUE0YDOAFZEIVBYJXD" localSheetId="14" hidden="1">#REF!</definedName>
    <definedName name="BEx95NHF4RVUE0YDOAFZEIVBYJXD" localSheetId="13" hidden="1">#REF!</definedName>
    <definedName name="BEx95NHF4RVUE0YDOAFZEIVBYJXD" localSheetId="12" hidden="1">#REF!</definedName>
    <definedName name="BEx95NHF4RVUE0YDOAFZEIVBYJXD" localSheetId="11" hidden="1">#REF!</definedName>
    <definedName name="BEx95NHF4RVUE0YDOAFZEIVBYJXD" localSheetId="10" hidden="1">#REF!</definedName>
    <definedName name="BEx95NHF4RVUE0YDOAFZEIVBYJXD" localSheetId="9" hidden="1">#REF!</definedName>
    <definedName name="BEx95NHF4RVUE0YDOAFZEIVBYJXD" localSheetId="8" hidden="1">#REF!</definedName>
    <definedName name="BEx95NHF4RVUE0YDOAFZEIVBYJXD" localSheetId="7" hidden="1">#REF!</definedName>
    <definedName name="BEx95NHF4RVUE0YDOAFZEIVBYJXD" localSheetId="6" hidden="1">#REF!</definedName>
    <definedName name="BEx95NHF4RVUE0YDOAFZEIVBYJXD" localSheetId="5" hidden="1">#REF!</definedName>
    <definedName name="BEx95NHF4RVUE0YDOAFZEIVBYJXD" localSheetId="3" hidden="1">#REF!</definedName>
    <definedName name="BEx95NHF4RVUE0YDOAFZEIVBYJXD" hidden="1">#REF!</definedName>
    <definedName name="BEx95QBZMG0E2KQ9BERJ861QLYN3" localSheetId="15" hidden="1">#REF!</definedName>
    <definedName name="BEx95QBZMG0E2KQ9BERJ861QLYN3" localSheetId="14" hidden="1">#REF!</definedName>
    <definedName name="BEx95QBZMG0E2KQ9BERJ861QLYN3" localSheetId="13" hidden="1">#REF!</definedName>
    <definedName name="BEx95QBZMG0E2KQ9BERJ861QLYN3" localSheetId="12" hidden="1">#REF!</definedName>
    <definedName name="BEx95QBZMG0E2KQ9BERJ861QLYN3" localSheetId="11" hidden="1">#REF!</definedName>
    <definedName name="BEx95QBZMG0E2KQ9BERJ861QLYN3" localSheetId="10" hidden="1">#REF!</definedName>
    <definedName name="BEx95QBZMG0E2KQ9BERJ861QLYN3" localSheetId="9" hidden="1">#REF!</definedName>
    <definedName name="BEx95QBZMG0E2KQ9BERJ861QLYN3" localSheetId="8" hidden="1">#REF!</definedName>
    <definedName name="BEx95QBZMG0E2KQ9BERJ861QLYN3" localSheetId="7" hidden="1">#REF!</definedName>
    <definedName name="BEx95QBZMG0E2KQ9BERJ861QLYN3" localSheetId="6" hidden="1">#REF!</definedName>
    <definedName name="BEx95QBZMG0E2KQ9BERJ861QLYN3" localSheetId="5" hidden="1">#REF!</definedName>
    <definedName name="BEx95QBZMG0E2KQ9BERJ861QLYN3" localSheetId="3" hidden="1">#REF!</definedName>
    <definedName name="BEx95QBZMG0E2KQ9BERJ861QLYN3" hidden="1">#REF!</definedName>
    <definedName name="BEx95QHBVDN795UNQJLRXG3RDU49" localSheetId="15" hidden="1">#REF!</definedName>
    <definedName name="BEx95QHBVDN795UNQJLRXG3RDU49" localSheetId="14" hidden="1">#REF!</definedName>
    <definedName name="BEx95QHBVDN795UNQJLRXG3RDU49" localSheetId="13" hidden="1">#REF!</definedName>
    <definedName name="BEx95QHBVDN795UNQJLRXG3RDU49" localSheetId="12" hidden="1">#REF!</definedName>
    <definedName name="BEx95QHBVDN795UNQJLRXG3RDU49" localSheetId="11" hidden="1">#REF!</definedName>
    <definedName name="BEx95QHBVDN795UNQJLRXG3RDU49" localSheetId="10" hidden="1">#REF!</definedName>
    <definedName name="BEx95QHBVDN795UNQJLRXG3RDU49" localSheetId="9" hidden="1">#REF!</definedName>
    <definedName name="BEx95QHBVDN795UNQJLRXG3RDU49" localSheetId="8" hidden="1">#REF!</definedName>
    <definedName name="BEx95QHBVDN795UNQJLRXG3RDU49" localSheetId="7" hidden="1">#REF!</definedName>
    <definedName name="BEx95QHBVDN795UNQJLRXG3RDU49" localSheetId="6" hidden="1">#REF!</definedName>
    <definedName name="BEx95QHBVDN795UNQJLRXG3RDU49" localSheetId="5" hidden="1">#REF!</definedName>
    <definedName name="BEx95QHBVDN795UNQJLRXG3RDU49" localSheetId="3" hidden="1">#REF!</definedName>
    <definedName name="BEx95QHBVDN795UNQJLRXG3RDU49" hidden="1">#REF!</definedName>
    <definedName name="BEx95TBVUWV7L7OMFMZDQEXGVHU6" localSheetId="15" hidden="1">#REF!</definedName>
    <definedName name="BEx95TBVUWV7L7OMFMZDQEXGVHU6" localSheetId="14" hidden="1">#REF!</definedName>
    <definedName name="BEx95TBVUWV7L7OMFMZDQEXGVHU6" localSheetId="13" hidden="1">#REF!</definedName>
    <definedName name="BEx95TBVUWV7L7OMFMZDQEXGVHU6" localSheetId="12" hidden="1">#REF!</definedName>
    <definedName name="BEx95TBVUWV7L7OMFMZDQEXGVHU6" localSheetId="11" hidden="1">#REF!</definedName>
    <definedName name="BEx95TBVUWV7L7OMFMZDQEXGVHU6" localSheetId="10" hidden="1">#REF!</definedName>
    <definedName name="BEx95TBVUWV7L7OMFMZDQEXGVHU6" localSheetId="9" hidden="1">#REF!</definedName>
    <definedName name="BEx95TBVUWV7L7OMFMZDQEXGVHU6" localSheetId="8" hidden="1">#REF!</definedName>
    <definedName name="BEx95TBVUWV7L7OMFMZDQEXGVHU6" localSheetId="7" hidden="1">#REF!</definedName>
    <definedName name="BEx95TBVUWV7L7OMFMZDQEXGVHU6" localSheetId="6" hidden="1">#REF!</definedName>
    <definedName name="BEx95TBVUWV7L7OMFMZDQEXGVHU6" localSheetId="5" hidden="1">#REF!</definedName>
    <definedName name="BEx95TBVUWV7L7OMFMZDQEXGVHU6" localSheetId="3" hidden="1">#REF!</definedName>
    <definedName name="BEx95TBVUWV7L7OMFMZDQEXGVHU6" hidden="1">#REF!</definedName>
    <definedName name="BEx95U89DZZSVO39TGS62CX8G9N4" localSheetId="15" hidden="1">#REF!</definedName>
    <definedName name="BEx95U89DZZSVO39TGS62CX8G9N4" localSheetId="14" hidden="1">#REF!</definedName>
    <definedName name="BEx95U89DZZSVO39TGS62CX8G9N4" localSheetId="13" hidden="1">#REF!</definedName>
    <definedName name="BEx95U89DZZSVO39TGS62CX8G9N4" localSheetId="12" hidden="1">#REF!</definedName>
    <definedName name="BEx95U89DZZSVO39TGS62CX8G9N4" localSheetId="11" hidden="1">#REF!</definedName>
    <definedName name="BEx95U89DZZSVO39TGS62CX8G9N4" localSheetId="10" hidden="1">#REF!</definedName>
    <definedName name="BEx95U89DZZSVO39TGS62CX8G9N4" localSheetId="9" hidden="1">#REF!</definedName>
    <definedName name="BEx95U89DZZSVO39TGS62CX8G9N4" localSheetId="8" hidden="1">#REF!</definedName>
    <definedName name="BEx95U89DZZSVO39TGS62CX8G9N4" localSheetId="7" hidden="1">#REF!</definedName>
    <definedName name="BEx95U89DZZSVO39TGS62CX8G9N4" localSheetId="6" hidden="1">#REF!</definedName>
    <definedName name="BEx95U89DZZSVO39TGS62CX8G9N4" localSheetId="5" hidden="1">#REF!</definedName>
    <definedName name="BEx95U89DZZSVO39TGS62CX8G9N4" localSheetId="3" hidden="1">#REF!</definedName>
    <definedName name="BEx95U89DZZSVO39TGS62CX8G9N4" hidden="1">#REF!</definedName>
    <definedName name="BEx95XTPKKKJG67C45LRX0T25I06" localSheetId="15" hidden="1">#REF!</definedName>
    <definedName name="BEx95XTPKKKJG67C45LRX0T25I06" localSheetId="14" hidden="1">#REF!</definedName>
    <definedName name="BEx95XTPKKKJG67C45LRX0T25I06" localSheetId="13" hidden="1">#REF!</definedName>
    <definedName name="BEx95XTPKKKJG67C45LRX0T25I06" localSheetId="12" hidden="1">#REF!</definedName>
    <definedName name="BEx95XTPKKKJG67C45LRX0T25I06" localSheetId="11" hidden="1">#REF!</definedName>
    <definedName name="BEx95XTPKKKJG67C45LRX0T25I06" localSheetId="10" hidden="1">#REF!</definedName>
    <definedName name="BEx95XTPKKKJG67C45LRX0T25I06" localSheetId="9" hidden="1">#REF!</definedName>
    <definedName name="BEx95XTPKKKJG67C45LRX0T25I06" localSheetId="8" hidden="1">#REF!</definedName>
    <definedName name="BEx95XTPKKKJG67C45LRX0T25I06" localSheetId="7" hidden="1">#REF!</definedName>
    <definedName name="BEx95XTPKKKJG67C45LRX0T25I06" localSheetId="6" hidden="1">#REF!</definedName>
    <definedName name="BEx95XTPKKKJG67C45LRX0T25I06" localSheetId="5" hidden="1">#REF!</definedName>
    <definedName name="BEx95XTPKKKJG67C45LRX0T25I06" localSheetId="3" hidden="1">#REF!</definedName>
    <definedName name="BEx95XTPKKKJG67C45LRX0T25I06" hidden="1">#REF!</definedName>
    <definedName name="BEx9602K2GHNBUEUVT9ONRQU1GMD" localSheetId="15" hidden="1">#REF!</definedName>
    <definedName name="BEx9602K2GHNBUEUVT9ONRQU1GMD" localSheetId="14" hidden="1">#REF!</definedName>
    <definedName name="BEx9602K2GHNBUEUVT9ONRQU1GMD" localSheetId="13" hidden="1">#REF!</definedName>
    <definedName name="BEx9602K2GHNBUEUVT9ONRQU1GMD" localSheetId="12" hidden="1">#REF!</definedName>
    <definedName name="BEx9602K2GHNBUEUVT9ONRQU1GMD" localSheetId="11" hidden="1">#REF!</definedName>
    <definedName name="BEx9602K2GHNBUEUVT9ONRQU1GMD" localSheetId="10" hidden="1">#REF!</definedName>
    <definedName name="BEx9602K2GHNBUEUVT9ONRQU1GMD" localSheetId="9" hidden="1">#REF!</definedName>
    <definedName name="BEx9602K2GHNBUEUVT9ONRQU1GMD" localSheetId="8" hidden="1">#REF!</definedName>
    <definedName name="BEx9602K2GHNBUEUVT9ONRQU1GMD" localSheetId="7" hidden="1">#REF!</definedName>
    <definedName name="BEx9602K2GHNBUEUVT9ONRQU1GMD" localSheetId="6" hidden="1">#REF!</definedName>
    <definedName name="BEx9602K2GHNBUEUVT9ONRQU1GMD" localSheetId="5" hidden="1">#REF!</definedName>
    <definedName name="BEx9602K2GHNBUEUVT9ONRQU1GMD" localSheetId="3" hidden="1">#REF!</definedName>
    <definedName name="BEx9602K2GHNBUEUVT9ONRQU1GMD" hidden="1">#REF!</definedName>
    <definedName name="BEx9602LTEI8BPC79BGMRK6S0RP8" localSheetId="15" hidden="1">#REF!</definedName>
    <definedName name="BEx9602LTEI8BPC79BGMRK6S0RP8" localSheetId="14" hidden="1">#REF!</definedName>
    <definedName name="BEx9602LTEI8BPC79BGMRK6S0RP8" localSheetId="13" hidden="1">#REF!</definedName>
    <definedName name="BEx9602LTEI8BPC79BGMRK6S0RP8" localSheetId="12" hidden="1">#REF!</definedName>
    <definedName name="BEx9602LTEI8BPC79BGMRK6S0RP8" localSheetId="11" hidden="1">#REF!</definedName>
    <definedName name="BEx9602LTEI8BPC79BGMRK6S0RP8" localSheetId="10" hidden="1">#REF!</definedName>
    <definedName name="BEx9602LTEI8BPC79BGMRK6S0RP8" localSheetId="9" hidden="1">#REF!</definedName>
    <definedName name="BEx9602LTEI8BPC79BGMRK6S0RP8" localSheetId="8" hidden="1">#REF!</definedName>
    <definedName name="BEx9602LTEI8BPC79BGMRK6S0RP8" localSheetId="7" hidden="1">#REF!</definedName>
    <definedName name="BEx9602LTEI8BPC79BGMRK6S0RP8" localSheetId="6" hidden="1">#REF!</definedName>
    <definedName name="BEx9602LTEI8BPC79BGMRK6S0RP8" localSheetId="5" hidden="1">#REF!</definedName>
    <definedName name="BEx9602LTEI8BPC79BGMRK6S0RP8" localSheetId="3" hidden="1">#REF!</definedName>
    <definedName name="BEx9602LTEI8BPC79BGMRK6S0RP8" hidden="1">#REF!</definedName>
    <definedName name="BEx962BL3Y4LA53EBYI64ZYMZE8U" localSheetId="15" hidden="1">#REF!</definedName>
    <definedName name="BEx962BL3Y4LA53EBYI64ZYMZE8U" localSheetId="14" hidden="1">#REF!</definedName>
    <definedName name="BEx962BL3Y4LA53EBYI64ZYMZE8U" localSheetId="13" hidden="1">#REF!</definedName>
    <definedName name="BEx962BL3Y4LA53EBYI64ZYMZE8U" localSheetId="12" hidden="1">#REF!</definedName>
    <definedName name="BEx962BL3Y4LA53EBYI64ZYMZE8U" localSheetId="11" hidden="1">#REF!</definedName>
    <definedName name="BEx962BL3Y4LA53EBYI64ZYMZE8U" localSheetId="10" hidden="1">#REF!</definedName>
    <definedName name="BEx962BL3Y4LA53EBYI64ZYMZE8U" localSheetId="9" hidden="1">#REF!</definedName>
    <definedName name="BEx962BL3Y4LA53EBYI64ZYMZE8U" localSheetId="8" hidden="1">#REF!</definedName>
    <definedName name="BEx962BL3Y4LA53EBYI64ZYMZE8U" localSheetId="7" hidden="1">#REF!</definedName>
    <definedName name="BEx962BL3Y4LA53EBYI64ZYMZE8U" localSheetId="6" hidden="1">#REF!</definedName>
    <definedName name="BEx962BL3Y4LA53EBYI64ZYMZE8U" localSheetId="5" hidden="1">#REF!</definedName>
    <definedName name="BEx962BL3Y4LA53EBYI64ZYMZE8U" localSheetId="3" hidden="1">#REF!</definedName>
    <definedName name="BEx962BL3Y4LA53EBYI64ZYMZE8U" hidden="1">#REF!</definedName>
    <definedName name="BEx96HAWZ2EMMI7VJ5NQXGK044OO" localSheetId="15" hidden="1">#REF!</definedName>
    <definedName name="BEx96HAWZ2EMMI7VJ5NQXGK044OO" localSheetId="14" hidden="1">#REF!</definedName>
    <definedName name="BEx96HAWZ2EMMI7VJ5NQXGK044OO" localSheetId="13" hidden="1">#REF!</definedName>
    <definedName name="BEx96HAWZ2EMMI7VJ5NQXGK044OO" localSheetId="12" hidden="1">#REF!</definedName>
    <definedName name="BEx96HAWZ2EMMI7VJ5NQXGK044OO" localSheetId="11" hidden="1">#REF!</definedName>
    <definedName name="BEx96HAWZ2EMMI7VJ5NQXGK044OO" localSheetId="10" hidden="1">#REF!</definedName>
    <definedName name="BEx96HAWZ2EMMI7VJ5NQXGK044OO" localSheetId="9" hidden="1">#REF!</definedName>
    <definedName name="BEx96HAWZ2EMMI7VJ5NQXGK044OO" localSheetId="8" hidden="1">#REF!</definedName>
    <definedName name="BEx96HAWZ2EMMI7VJ5NQXGK044OO" localSheetId="7" hidden="1">#REF!</definedName>
    <definedName name="BEx96HAWZ2EMMI7VJ5NQXGK044OO" localSheetId="6" hidden="1">#REF!</definedName>
    <definedName name="BEx96HAWZ2EMMI7VJ5NQXGK044OO" localSheetId="5" hidden="1">#REF!</definedName>
    <definedName name="BEx96HAWZ2EMMI7VJ5NQXGK044OO" localSheetId="3" hidden="1">#REF!</definedName>
    <definedName name="BEx96HAWZ2EMMI7VJ5NQXGK044OO" hidden="1">#REF!</definedName>
    <definedName name="BEx96KR21O7H9R29TN0S45Y3QPUK" localSheetId="15" hidden="1">#REF!</definedName>
    <definedName name="BEx96KR21O7H9R29TN0S45Y3QPUK" localSheetId="14" hidden="1">#REF!</definedName>
    <definedName name="BEx96KR21O7H9R29TN0S45Y3QPUK" localSheetId="13" hidden="1">#REF!</definedName>
    <definedName name="BEx96KR21O7H9R29TN0S45Y3QPUK" localSheetId="12" hidden="1">#REF!</definedName>
    <definedName name="BEx96KR21O7H9R29TN0S45Y3QPUK" localSheetId="11" hidden="1">#REF!</definedName>
    <definedName name="BEx96KR21O7H9R29TN0S45Y3QPUK" localSheetId="10" hidden="1">#REF!</definedName>
    <definedName name="BEx96KR21O7H9R29TN0S45Y3QPUK" localSheetId="9" hidden="1">#REF!</definedName>
    <definedName name="BEx96KR21O7H9R29TN0S45Y3QPUK" localSheetId="8" hidden="1">#REF!</definedName>
    <definedName name="BEx96KR21O7H9R29TN0S45Y3QPUK" localSheetId="7" hidden="1">#REF!</definedName>
    <definedName name="BEx96KR21O7H9R29TN0S45Y3QPUK" localSheetId="6" hidden="1">#REF!</definedName>
    <definedName name="BEx96KR21O7H9R29TN0S45Y3QPUK" localSheetId="5" hidden="1">#REF!</definedName>
    <definedName name="BEx96KR21O7H9R29TN0S45Y3QPUK" localSheetId="3" hidden="1">#REF!</definedName>
    <definedName name="BEx96KR21O7H9R29TN0S45Y3QPUK" hidden="1">#REF!</definedName>
    <definedName name="BEx96SUFKHHFE8XQ6UUO6ILDOXHO" localSheetId="15" hidden="1">#REF!</definedName>
    <definedName name="BEx96SUFKHHFE8XQ6UUO6ILDOXHO" localSheetId="14" hidden="1">#REF!</definedName>
    <definedName name="BEx96SUFKHHFE8XQ6UUO6ILDOXHO" localSheetId="13" hidden="1">#REF!</definedName>
    <definedName name="BEx96SUFKHHFE8XQ6UUO6ILDOXHO" localSheetId="12" hidden="1">#REF!</definedName>
    <definedName name="BEx96SUFKHHFE8XQ6UUO6ILDOXHO" localSheetId="11" hidden="1">#REF!</definedName>
    <definedName name="BEx96SUFKHHFE8XQ6UUO6ILDOXHO" localSheetId="10" hidden="1">#REF!</definedName>
    <definedName name="BEx96SUFKHHFE8XQ6UUO6ILDOXHO" localSheetId="9" hidden="1">#REF!</definedName>
    <definedName name="BEx96SUFKHHFE8XQ6UUO6ILDOXHO" localSheetId="8" hidden="1">#REF!</definedName>
    <definedName name="BEx96SUFKHHFE8XQ6UUO6ILDOXHO" localSheetId="7" hidden="1">#REF!</definedName>
    <definedName name="BEx96SUFKHHFE8XQ6UUO6ILDOXHO" localSheetId="6" hidden="1">#REF!</definedName>
    <definedName name="BEx96SUFKHHFE8XQ6UUO6ILDOXHO" localSheetId="5" hidden="1">#REF!</definedName>
    <definedName name="BEx96SUFKHHFE8XQ6UUO6ILDOXHO" localSheetId="3" hidden="1">#REF!</definedName>
    <definedName name="BEx96SUFKHHFE8XQ6UUO6ILDOXHO" hidden="1">#REF!</definedName>
    <definedName name="BEx96UN4YWXBDEZ1U1ZUIPP41Z7I" localSheetId="15" hidden="1">#REF!</definedName>
    <definedName name="BEx96UN4YWXBDEZ1U1ZUIPP41Z7I" localSheetId="14" hidden="1">#REF!</definedName>
    <definedName name="BEx96UN4YWXBDEZ1U1ZUIPP41Z7I" localSheetId="13" hidden="1">#REF!</definedName>
    <definedName name="BEx96UN4YWXBDEZ1U1ZUIPP41Z7I" localSheetId="12" hidden="1">#REF!</definedName>
    <definedName name="BEx96UN4YWXBDEZ1U1ZUIPP41Z7I" localSheetId="11" hidden="1">#REF!</definedName>
    <definedName name="BEx96UN4YWXBDEZ1U1ZUIPP41Z7I" localSheetId="10" hidden="1">#REF!</definedName>
    <definedName name="BEx96UN4YWXBDEZ1U1ZUIPP41Z7I" localSheetId="9" hidden="1">#REF!</definedName>
    <definedName name="BEx96UN4YWXBDEZ1U1ZUIPP41Z7I" localSheetId="8" hidden="1">#REF!</definedName>
    <definedName name="BEx96UN4YWXBDEZ1U1ZUIPP41Z7I" localSheetId="7" hidden="1">#REF!</definedName>
    <definedName name="BEx96UN4YWXBDEZ1U1ZUIPP41Z7I" localSheetId="6" hidden="1">#REF!</definedName>
    <definedName name="BEx96UN4YWXBDEZ1U1ZUIPP41Z7I" localSheetId="5" hidden="1">#REF!</definedName>
    <definedName name="BEx96UN4YWXBDEZ1U1ZUIPP41Z7I" localSheetId="3" hidden="1">#REF!</definedName>
    <definedName name="BEx96UN4YWXBDEZ1U1ZUIPP41Z7I" hidden="1">#REF!</definedName>
    <definedName name="BEx978KSD61YJH3S9DGO050R2EHA" localSheetId="15" hidden="1">#REF!</definedName>
    <definedName name="BEx978KSD61YJH3S9DGO050R2EHA" localSheetId="14" hidden="1">#REF!</definedName>
    <definedName name="BEx978KSD61YJH3S9DGO050R2EHA" localSheetId="13" hidden="1">#REF!</definedName>
    <definedName name="BEx978KSD61YJH3S9DGO050R2EHA" localSheetId="12" hidden="1">#REF!</definedName>
    <definedName name="BEx978KSD61YJH3S9DGO050R2EHA" localSheetId="11" hidden="1">#REF!</definedName>
    <definedName name="BEx978KSD61YJH3S9DGO050R2EHA" localSheetId="10" hidden="1">#REF!</definedName>
    <definedName name="BEx978KSD61YJH3S9DGO050R2EHA" localSheetId="9" hidden="1">#REF!</definedName>
    <definedName name="BEx978KSD61YJH3S9DGO050R2EHA" localSheetId="8" hidden="1">#REF!</definedName>
    <definedName name="BEx978KSD61YJH3S9DGO050R2EHA" localSheetId="7" hidden="1">#REF!</definedName>
    <definedName name="BEx978KSD61YJH3S9DGO050R2EHA" localSheetId="6" hidden="1">#REF!</definedName>
    <definedName name="BEx978KSD61YJH3S9DGO050R2EHA" localSheetId="5" hidden="1">#REF!</definedName>
    <definedName name="BEx978KSD61YJH3S9DGO050R2EHA" localSheetId="3" hidden="1">#REF!</definedName>
    <definedName name="BEx978KSD61YJH3S9DGO050R2EHA" hidden="1">#REF!</definedName>
    <definedName name="BEx97H9O1NAKAPK4MX4PKO34ICL5" localSheetId="15" hidden="1">#REF!</definedName>
    <definedName name="BEx97H9O1NAKAPK4MX4PKO34ICL5" localSheetId="14" hidden="1">#REF!</definedName>
    <definedName name="BEx97H9O1NAKAPK4MX4PKO34ICL5" localSheetId="13" hidden="1">#REF!</definedName>
    <definedName name="BEx97H9O1NAKAPK4MX4PKO34ICL5" localSheetId="12" hidden="1">#REF!</definedName>
    <definedName name="BEx97H9O1NAKAPK4MX4PKO34ICL5" localSheetId="11" hidden="1">#REF!</definedName>
    <definedName name="BEx97H9O1NAKAPK4MX4PKO34ICL5" localSheetId="10" hidden="1">#REF!</definedName>
    <definedName name="BEx97H9O1NAKAPK4MX4PKO34ICL5" localSheetId="9" hidden="1">#REF!</definedName>
    <definedName name="BEx97H9O1NAKAPK4MX4PKO34ICL5" localSheetId="8" hidden="1">#REF!</definedName>
    <definedName name="BEx97H9O1NAKAPK4MX4PKO34ICL5" localSheetId="7" hidden="1">#REF!</definedName>
    <definedName name="BEx97H9O1NAKAPK4MX4PKO34ICL5" localSheetId="6" hidden="1">#REF!</definedName>
    <definedName name="BEx97H9O1NAKAPK4MX4PKO34ICL5" localSheetId="5" hidden="1">#REF!</definedName>
    <definedName name="BEx97H9O1NAKAPK4MX4PKO34ICL5" localSheetId="3" hidden="1">#REF!</definedName>
    <definedName name="BEx97H9O1NAKAPK4MX4PKO34ICL5" hidden="1">#REF!</definedName>
    <definedName name="BEx97MNUZQ1Z0AO2FL7XQYVNCPR7" localSheetId="15" hidden="1">#REF!</definedName>
    <definedName name="BEx97MNUZQ1Z0AO2FL7XQYVNCPR7" localSheetId="14" hidden="1">#REF!</definedName>
    <definedName name="BEx97MNUZQ1Z0AO2FL7XQYVNCPR7" localSheetId="13" hidden="1">#REF!</definedName>
    <definedName name="BEx97MNUZQ1Z0AO2FL7XQYVNCPR7" localSheetId="12" hidden="1">#REF!</definedName>
    <definedName name="BEx97MNUZQ1Z0AO2FL7XQYVNCPR7" localSheetId="11" hidden="1">#REF!</definedName>
    <definedName name="BEx97MNUZQ1Z0AO2FL7XQYVNCPR7" localSheetId="10" hidden="1">#REF!</definedName>
    <definedName name="BEx97MNUZQ1Z0AO2FL7XQYVNCPR7" localSheetId="9" hidden="1">#REF!</definedName>
    <definedName name="BEx97MNUZQ1Z0AO2FL7XQYVNCPR7" localSheetId="8" hidden="1">#REF!</definedName>
    <definedName name="BEx97MNUZQ1Z0AO2FL7XQYVNCPR7" localSheetId="7" hidden="1">#REF!</definedName>
    <definedName name="BEx97MNUZQ1Z0AO2FL7XQYVNCPR7" localSheetId="6" hidden="1">#REF!</definedName>
    <definedName name="BEx97MNUZQ1Z0AO2FL7XQYVNCPR7" localSheetId="5" hidden="1">#REF!</definedName>
    <definedName name="BEx97MNUZQ1Z0AO2FL7XQYVNCPR7" localSheetId="3" hidden="1">#REF!</definedName>
    <definedName name="BEx97MNUZQ1Z0AO2FL7XQYVNCPR7" hidden="1">#REF!</definedName>
    <definedName name="BEx97NPQBACJVD9K1YXI08RTW9E2" localSheetId="15" hidden="1">#REF!</definedName>
    <definedName name="BEx97NPQBACJVD9K1YXI08RTW9E2" localSheetId="14" hidden="1">#REF!</definedName>
    <definedName name="BEx97NPQBACJVD9K1YXI08RTW9E2" localSheetId="13" hidden="1">#REF!</definedName>
    <definedName name="BEx97NPQBACJVD9K1YXI08RTW9E2" localSheetId="12" hidden="1">#REF!</definedName>
    <definedName name="BEx97NPQBACJVD9K1YXI08RTW9E2" localSheetId="11" hidden="1">#REF!</definedName>
    <definedName name="BEx97NPQBACJVD9K1YXI08RTW9E2" localSheetId="10" hidden="1">#REF!</definedName>
    <definedName name="BEx97NPQBACJVD9K1YXI08RTW9E2" localSheetId="9" hidden="1">#REF!</definedName>
    <definedName name="BEx97NPQBACJVD9K1YXI08RTW9E2" localSheetId="8" hidden="1">#REF!</definedName>
    <definedName name="BEx97NPQBACJVD9K1YXI08RTW9E2" localSheetId="7" hidden="1">#REF!</definedName>
    <definedName name="BEx97NPQBACJVD9K1YXI08RTW9E2" localSheetId="6" hidden="1">#REF!</definedName>
    <definedName name="BEx97NPQBACJVD9K1YXI08RTW9E2" localSheetId="5" hidden="1">#REF!</definedName>
    <definedName name="BEx97NPQBACJVD9K1YXI08RTW9E2" localSheetId="3" hidden="1">#REF!</definedName>
    <definedName name="BEx97NPQBACJVD9K1YXI08RTW9E2" hidden="1">#REF!</definedName>
    <definedName name="BEx97RWQLXS0OORDCN69IGA58CWU" localSheetId="15" hidden="1">#REF!</definedName>
    <definedName name="BEx97RWQLXS0OORDCN69IGA58CWU" localSheetId="14" hidden="1">#REF!</definedName>
    <definedName name="BEx97RWQLXS0OORDCN69IGA58CWU" localSheetId="13" hidden="1">#REF!</definedName>
    <definedName name="BEx97RWQLXS0OORDCN69IGA58CWU" localSheetId="12" hidden="1">#REF!</definedName>
    <definedName name="BEx97RWQLXS0OORDCN69IGA58CWU" localSheetId="11" hidden="1">#REF!</definedName>
    <definedName name="BEx97RWQLXS0OORDCN69IGA58CWU" localSheetId="10" hidden="1">#REF!</definedName>
    <definedName name="BEx97RWQLXS0OORDCN69IGA58CWU" localSheetId="9" hidden="1">#REF!</definedName>
    <definedName name="BEx97RWQLXS0OORDCN69IGA58CWU" localSheetId="8" hidden="1">#REF!</definedName>
    <definedName name="BEx97RWQLXS0OORDCN69IGA58CWU" localSheetId="7" hidden="1">#REF!</definedName>
    <definedName name="BEx97RWQLXS0OORDCN69IGA58CWU" localSheetId="6" hidden="1">#REF!</definedName>
    <definedName name="BEx97RWQLXS0OORDCN69IGA58CWU" localSheetId="5" hidden="1">#REF!</definedName>
    <definedName name="BEx97RWQLXS0OORDCN69IGA58CWU" localSheetId="3" hidden="1">#REF!</definedName>
    <definedName name="BEx97RWQLXS0OORDCN69IGA58CWU" hidden="1">#REF!</definedName>
    <definedName name="BEx97YNGGDFIXHTMGFL2IHAQX9MI" localSheetId="15" hidden="1">#REF!</definedName>
    <definedName name="BEx97YNGGDFIXHTMGFL2IHAQX9MI" localSheetId="14" hidden="1">#REF!</definedName>
    <definedName name="BEx97YNGGDFIXHTMGFL2IHAQX9MI" localSheetId="13" hidden="1">#REF!</definedName>
    <definedName name="BEx97YNGGDFIXHTMGFL2IHAQX9MI" localSheetId="12" hidden="1">#REF!</definedName>
    <definedName name="BEx97YNGGDFIXHTMGFL2IHAQX9MI" localSheetId="11" hidden="1">#REF!</definedName>
    <definedName name="BEx97YNGGDFIXHTMGFL2IHAQX9MI" localSheetId="10" hidden="1">#REF!</definedName>
    <definedName name="BEx97YNGGDFIXHTMGFL2IHAQX9MI" localSheetId="9" hidden="1">#REF!</definedName>
    <definedName name="BEx97YNGGDFIXHTMGFL2IHAQX9MI" localSheetId="8" hidden="1">#REF!</definedName>
    <definedName name="BEx97YNGGDFIXHTMGFL2IHAQX9MI" localSheetId="7" hidden="1">#REF!</definedName>
    <definedName name="BEx97YNGGDFIXHTMGFL2IHAQX9MI" localSheetId="6" hidden="1">#REF!</definedName>
    <definedName name="BEx97YNGGDFIXHTMGFL2IHAQX9MI" localSheetId="5" hidden="1">#REF!</definedName>
    <definedName name="BEx97YNGGDFIXHTMGFL2IHAQX9MI" localSheetId="3" hidden="1">#REF!</definedName>
    <definedName name="BEx97YNGGDFIXHTMGFL2IHAQX9MI" hidden="1">#REF!</definedName>
    <definedName name="BEx9805E16VCDEWPM3404WTQS6ZK" localSheetId="15" hidden="1">#REF!</definedName>
    <definedName name="BEx9805E16VCDEWPM3404WTQS6ZK" localSheetId="14" hidden="1">#REF!</definedName>
    <definedName name="BEx9805E16VCDEWPM3404WTQS6ZK" localSheetId="13" hidden="1">#REF!</definedName>
    <definedName name="BEx9805E16VCDEWPM3404WTQS6ZK" localSheetId="12" hidden="1">#REF!</definedName>
    <definedName name="BEx9805E16VCDEWPM3404WTQS6ZK" localSheetId="11" hidden="1">#REF!</definedName>
    <definedName name="BEx9805E16VCDEWPM3404WTQS6ZK" localSheetId="10" hidden="1">#REF!</definedName>
    <definedName name="BEx9805E16VCDEWPM3404WTQS6ZK" localSheetId="9" hidden="1">#REF!</definedName>
    <definedName name="BEx9805E16VCDEWPM3404WTQS6ZK" localSheetId="8" hidden="1">#REF!</definedName>
    <definedName name="BEx9805E16VCDEWPM3404WTQS6ZK" localSheetId="7" hidden="1">#REF!</definedName>
    <definedName name="BEx9805E16VCDEWPM3404WTQS6ZK" localSheetId="6" hidden="1">#REF!</definedName>
    <definedName name="BEx9805E16VCDEWPM3404WTQS6ZK" localSheetId="5" hidden="1">#REF!</definedName>
    <definedName name="BEx9805E16VCDEWPM3404WTQS6ZK" localSheetId="3" hidden="1">#REF!</definedName>
    <definedName name="BEx9805E16VCDEWPM3404WTQS6ZK" hidden="1">#REF!</definedName>
    <definedName name="BEx981HW73BUZWT14TBTZHC0ZTJ4" localSheetId="15" hidden="1">#REF!</definedName>
    <definedName name="BEx981HW73BUZWT14TBTZHC0ZTJ4" localSheetId="14" hidden="1">#REF!</definedName>
    <definedName name="BEx981HW73BUZWT14TBTZHC0ZTJ4" localSheetId="13" hidden="1">#REF!</definedName>
    <definedName name="BEx981HW73BUZWT14TBTZHC0ZTJ4" localSheetId="12" hidden="1">#REF!</definedName>
    <definedName name="BEx981HW73BUZWT14TBTZHC0ZTJ4" localSheetId="11" hidden="1">#REF!</definedName>
    <definedName name="BEx981HW73BUZWT14TBTZHC0ZTJ4" localSheetId="10" hidden="1">#REF!</definedName>
    <definedName name="BEx981HW73BUZWT14TBTZHC0ZTJ4" localSheetId="9" hidden="1">#REF!</definedName>
    <definedName name="BEx981HW73BUZWT14TBTZHC0ZTJ4" localSheetId="8" hidden="1">#REF!</definedName>
    <definedName name="BEx981HW73BUZWT14TBTZHC0ZTJ4" localSheetId="7" hidden="1">#REF!</definedName>
    <definedName name="BEx981HW73BUZWT14TBTZHC0ZTJ4" localSheetId="6" hidden="1">#REF!</definedName>
    <definedName name="BEx981HW73BUZWT14TBTZHC0ZTJ4" localSheetId="5" hidden="1">#REF!</definedName>
    <definedName name="BEx981HW73BUZWT14TBTZHC0ZTJ4" localSheetId="3" hidden="1">#REF!</definedName>
    <definedName name="BEx981HW73BUZWT14TBTZHC0ZTJ4" hidden="1">#REF!</definedName>
    <definedName name="BEx9871KU0N99P0900EAK69VFYT2" localSheetId="15" hidden="1">#REF!</definedName>
    <definedName name="BEx9871KU0N99P0900EAK69VFYT2" localSheetId="14" hidden="1">#REF!</definedName>
    <definedName name="BEx9871KU0N99P0900EAK69VFYT2" localSheetId="13" hidden="1">#REF!</definedName>
    <definedName name="BEx9871KU0N99P0900EAK69VFYT2" localSheetId="12" hidden="1">#REF!</definedName>
    <definedName name="BEx9871KU0N99P0900EAK69VFYT2" localSheetId="11" hidden="1">#REF!</definedName>
    <definedName name="BEx9871KU0N99P0900EAK69VFYT2" localSheetId="10" hidden="1">#REF!</definedName>
    <definedName name="BEx9871KU0N99P0900EAK69VFYT2" localSheetId="9" hidden="1">#REF!</definedName>
    <definedName name="BEx9871KU0N99P0900EAK69VFYT2" localSheetId="8" hidden="1">#REF!</definedName>
    <definedName name="BEx9871KU0N99P0900EAK69VFYT2" localSheetId="7" hidden="1">#REF!</definedName>
    <definedName name="BEx9871KU0N99P0900EAK69VFYT2" localSheetId="6" hidden="1">#REF!</definedName>
    <definedName name="BEx9871KU0N99P0900EAK69VFYT2" localSheetId="5" hidden="1">#REF!</definedName>
    <definedName name="BEx9871KU0N99P0900EAK69VFYT2" localSheetId="3" hidden="1">#REF!</definedName>
    <definedName name="BEx9871KU0N99P0900EAK69VFYT2" hidden="1">#REF!</definedName>
    <definedName name="BEx98IFKNJFGZFLID1YTRFEG1SXY" localSheetId="15" hidden="1">#REF!</definedName>
    <definedName name="BEx98IFKNJFGZFLID1YTRFEG1SXY" localSheetId="14" hidden="1">#REF!</definedName>
    <definedName name="BEx98IFKNJFGZFLID1YTRFEG1SXY" localSheetId="13" hidden="1">#REF!</definedName>
    <definedName name="BEx98IFKNJFGZFLID1YTRFEG1SXY" localSheetId="12" hidden="1">#REF!</definedName>
    <definedName name="BEx98IFKNJFGZFLID1YTRFEG1SXY" localSheetId="11" hidden="1">#REF!</definedName>
    <definedName name="BEx98IFKNJFGZFLID1YTRFEG1SXY" localSheetId="10" hidden="1">#REF!</definedName>
    <definedName name="BEx98IFKNJFGZFLID1YTRFEG1SXY" localSheetId="9" hidden="1">#REF!</definedName>
    <definedName name="BEx98IFKNJFGZFLID1YTRFEG1SXY" localSheetId="8" hidden="1">#REF!</definedName>
    <definedName name="BEx98IFKNJFGZFLID1YTRFEG1SXY" localSheetId="7" hidden="1">#REF!</definedName>
    <definedName name="BEx98IFKNJFGZFLID1YTRFEG1SXY" localSheetId="6" hidden="1">#REF!</definedName>
    <definedName name="BEx98IFKNJFGZFLID1YTRFEG1SXY" localSheetId="5" hidden="1">#REF!</definedName>
    <definedName name="BEx98IFKNJFGZFLID1YTRFEG1SXY" localSheetId="3" hidden="1">#REF!</definedName>
    <definedName name="BEx98IFKNJFGZFLID1YTRFEG1SXY" hidden="1">#REF!</definedName>
    <definedName name="BEx98T7ZEF0HKRFLBVK3BNKCG3CJ" localSheetId="15" hidden="1">#REF!</definedName>
    <definedName name="BEx98T7ZEF0HKRFLBVK3BNKCG3CJ" localSheetId="14" hidden="1">#REF!</definedName>
    <definedName name="BEx98T7ZEF0HKRFLBVK3BNKCG3CJ" localSheetId="13" hidden="1">#REF!</definedName>
    <definedName name="BEx98T7ZEF0HKRFLBVK3BNKCG3CJ" localSheetId="12" hidden="1">#REF!</definedName>
    <definedName name="BEx98T7ZEF0HKRFLBVK3BNKCG3CJ" localSheetId="11" hidden="1">#REF!</definedName>
    <definedName name="BEx98T7ZEF0HKRFLBVK3BNKCG3CJ" localSheetId="10" hidden="1">#REF!</definedName>
    <definedName name="BEx98T7ZEF0HKRFLBVK3BNKCG3CJ" localSheetId="9" hidden="1">#REF!</definedName>
    <definedName name="BEx98T7ZEF0HKRFLBVK3BNKCG3CJ" localSheetId="8" hidden="1">#REF!</definedName>
    <definedName name="BEx98T7ZEF0HKRFLBVK3BNKCG3CJ" localSheetId="7" hidden="1">#REF!</definedName>
    <definedName name="BEx98T7ZEF0HKRFLBVK3BNKCG3CJ" localSheetId="6" hidden="1">#REF!</definedName>
    <definedName name="BEx98T7ZEF0HKRFLBVK3BNKCG3CJ" localSheetId="5" hidden="1">#REF!</definedName>
    <definedName name="BEx98T7ZEF0HKRFLBVK3BNKCG3CJ" localSheetId="3" hidden="1">#REF!</definedName>
    <definedName name="BEx98T7ZEF0HKRFLBVK3BNKCG3CJ" hidden="1">#REF!</definedName>
    <definedName name="BEx98WYSAS39FWGYTMQ8QGIT81TF" localSheetId="15" hidden="1">#REF!</definedName>
    <definedName name="BEx98WYSAS39FWGYTMQ8QGIT81TF" localSheetId="14" hidden="1">#REF!</definedName>
    <definedName name="BEx98WYSAS39FWGYTMQ8QGIT81TF" localSheetId="13" hidden="1">#REF!</definedName>
    <definedName name="BEx98WYSAS39FWGYTMQ8QGIT81TF" localSheetId="12" hidden="1">#REF!</definedName>
    <definedName name="BEx98WYSAS39FWGYTMQ8QGIT81TF" localSheetId="11" hidden="1">#REF!</definedName>
    <definedName name="BEx98WYSAS39FWGYTMQ8QGIT81TF" localSheetId="10" hidden="1">#REF!</definedName>
    <definedName name="BEx98WYSAS39FWGYTMQ8QGIT81TF" localSheetId="9" hidden="1">#REF!</definedName>
    <definedName name="BEx98WYSAS39FWGYTMQ8QGIT81TF" localSheetId="8" hidden="1">#REF!</definedName>
    <definedName name="BEx98WYSAS39FWGYTMQ8QGIT81TF" localSheetId="7" hidden="1">#REF!</definedName>
    <definedName name="BEx98WYSAS39FWGYTMQ8QGIT81TF" localSheetId="6" hidden="1">#REF!</definedName>
    <definedName name="BEx98WYSAS39FWGYTMQ8QGIT81TF" localSheetId="5" hidden="1">#REF!</definedName>
    <definedName name="BEx98WYSAS39FWGYTMQ8QGIT81TF" localSheetId="3" hidden="1">#REF!</definedName>
    <definedName name="BEx98WYSAS39FWGYTMQ8QGIT81TF" hidden="1">#REF!</definedName>
    <definedName name="BEx990461P2YAJ7BRK25INFYZ7RQ" localSheetId="15" hidden="1">#REF!</definedName>
    <definedName name="BEx990461P2YAJ7BRK25INFYZ7RQ" localSheetId="14" hidden="1">#REF!</definedName>
    <definedName name="BEx990461P2YAJ7BRK25INFYZ7RQ" localSheetId="13" hidden="1">#REF!</definedName>
    <definedName name="BEx990461P2YAJ7BRK25INFYZ7RQ" localSheetId="12" hidden="1">#REF!</definedName>
    <definedName name="BEx990461P2YAJ7BRK25INFYZ7RQ" localSheetId="11" hidden="1">#REF!</definedName>
    <definedName name="BEx990461P2YAJ7BRK25INFYZ7RQ" localSheetId="10" hidden="1">#REF!</definedName>
    <definedName name="BEx990461P2YAJ7BRK25INFYZ7RQ" localSheetId="9" hidden="1">#REF!</definedName>
    <definedName name="BEx990461P2YAJ7BRK25INFYZ7RQ" localSheetId="8" hidden="1">#REF!</definedName>
    <definedName name="BEx990461P2YAJ7BRK25INFYZ7RQ" localSheetId="7" hidden="1">#REF!</definedName>
    <definedName name="BEx990461P2YAJ7BRK25INFYZ7RQ" localSheetId="6" hidden="1">#REF!</definedName>
    <definedName name="BEx990461P2YAJ7BRK25INFYZ7RQ" localSheetId="5" hidden="1">#REF!</definedName>
    <definedName name="BEx990461P2YAJ7BRK25INFYZ7RQ" localSheetId="3" hidden="1">#REF!</definedName>
    <definedName name="BEx990461P2YAJ7BRK25INFYZ7RQ" hidden="1">#REF!</definedName>
    <definedName name="BEx9915UVD4G7RA3IMLFZ0LG3UA2" localSheetId="15" hidden="1">#REF!</definedName>
    <definedName name="BEx9915UVD4G7RA3IMLFZ0LG3UA2" localSheetId="14" hidden="1">#REF!</definedName>
    <definedName name="BEx9915UVD4G7RA3IMLFZ0LG3UA2" localSheetId="13" hidden="1">#REF!</definedName>
    <definedName name="BEx9915UVD4G7RA3IMLFZ0LG3UA2" localSheetId="12" hidden="1">#REF!</definedName>
    <definedName name="BEx9915UVD4G7RA3IMLFZ0LG3UA2" localSheetId="11" hidden="1">#REF!</definedName>
    <definedName name="BEx9915UVD4G7RA3IMLFZ0LG3UA2" localSheetId="10" hidden="1">#REF!</definedName>
    <definedName name="BEx9915UVD4G7RA3IMLFZ0LG3UA2" localSheetId="9" hidden="1">#REF!</definedName>
    <definedName name="BEx9915UVD4G7RA3IMLFZ0LG3UA2" localSheetId="8" hidden="1">#REF!</definedName>
    <definedName name="BEx9915UVD4G7RA3IMLFZ0LG3UA2" localSheetId="7" hidden="1">#REF!</definedName>
    <definedName name="BEx9915UVD4G7RA3IMLFZ0LG3UA2" localSheetId="6" hidden="1">#REF!</definedName>
    <definedName name="BEx9915UVD4G7RA3IMLFZ0LG3UA2" localSheetId="5" hidden="1">#REF!</definedName>
    <definedName name="BEx9915UVD4G7RA3IMLFZ0LG3UA2" localSheetId="3" hidden="1">#REF!</definedName>
    <definedName name="BEx9915UVD4G7RA3IMLFZ0LG3UA2" hidden="1">#REF!</definedName>
    <definedName name="BEx991M410V3S2PKCJGQ30O6JT6H" localSheetId="15" hidden="1">#REF!</definedName>
    <definedName name="BEx991M410V3S2PKCJGQ30O6JT6H" localSheetId="14" hidden="1">#REF!</definedName>
    <definedName name="BEx991M410V3S2PKCJGQ30O6JT6H" localSheetId="13" hidden="1">#REF!</definedName>
    <definedName name="BEx991M410V3S2PKCJGQ30O6JT6H" localSheetId="12" hidden="1">#REF!</definedName>
    <definedName name="BEx991M410V3S2PKCJGQ30O6JT6H" localSheetId="11" hidden="1">#REF!</definedName>
    <definedName name="BEx991M410V3S2PKCJGQ30O6JT6H" localSheetId="10" hidden="1">#REF!</definedName>
    <definedName name="BEx991M410V3S2PKCJGQ30O6JT6H" localSheetId="9" hidden="1">#REF!</definedName>
    <definedName name="BEx991M410V3S2PKCJGQ30O6JT6H" localSheetId="8" hidden="1">#REF!</definedName>
    <definedName name="BEx991M410V3S2PKCJGQ30O6JT6H" localSheetId="7" hidden="1">#REF!</definedName>
    <definedName name="BEx991M410V3S2PKCJGQ30O6JT6H" localSheetId="6" hidden="1">#REF!</definedName>
    <definedName name="BEx991M410V3S2PKCJGQ30O6JT6H" localSheetId="5" hidden="1">#REF!</definedName>
    <definedName name="BEx991M410V3S2PKCJGQ30O6JT6H" localSheetId="3" hidden="1">#REF!</definedName>
    <definedName name="BEx991M410V3S2PKCJGQ30O6JT6H" hidden="1">#REF!</definedName>
    <definedName name="BEx992CZON8AO7U7V88VN1JBO0MG" localSheetId="15" hidden="1">#REF!</definedName>
    <definedName name="BEx992CZON8AO7U7V88VN1JBO0MG" localSheetId="14" hidden="1">#REF!</definedName>
    <definedName name="BEx992CZON8AO7U7V88VN1JBO0MG" localSheetId="13" hidden="1">#REF!</definedName>
    <definedName name="BEx992CZON8AO7U7V88VN1JBO0MG" localSheetId="12" hidden="1">#REF!</definedName>
    <definedName name="BEx992CZON8AO7U7V88VN1JBO0MG" localSheetId="11" hidden="1">#REF!</definedName>
    <definedName name="BEx992CZON8AO7U7V88VN1JBO0MG" localSheetId="10" hidden="1">#REF!</definedName>
    <definedName name="BEx992CZON8AO7U7V88VN1JBO0MG" localSheetId="9" hidden="1">#REF!</definedName>
    <definedName name="BEx992CZON8AO7U7V88VN1JBO0MG" localSheetId="8" hidden="1">#REF!</definedName>
    <definedName name="BEx992CZON8AO7U7V88VN1JBO0MG" localSheetId="7" hidden="1">#REF!</definedName>
    <definedName name="BEx992CZON8AO7U7V88VN1JBO0MG" localSheetId="6" hidden="1">#REF!</definedName>
    <definedName name="BEx992CZON8AO7U7V88VN1JBO0MG" localSheetId="5" hidden="1">#REF!</definedName>
    <definedName name="BEx992CZON8AO7U7V88VN1JBO0MG" localSheetId="3" hidden="1">#REF!</definedName>
    <definedName name="BEx992CZON8AO7U7V88VN1JBO0MG" hidden="1">#REF!</definedName>
    <definedName name="BEx9952469XMFGSPXL7CMXHPJF90" localSheetId="15" hidden="1">#REF!</definedName>
    <definedName name="BEx9952469XMFGSPXL7CMXHPJF90" localSheetId="14" hidden="1">#REF!</definedName>
    <definedName name="BEx9952469XMFGSPXL7CMXHPJF90" localSheetId="13" hidden="1">#REF!</definedName>
    <definedName name="BEx9952469XMFGSPXL7CMXHPJF90" localSheetId="12" hidden="1">#REF!</definedName>
    <definedName name="BEx9952469XMFGSPXL7CMXHPJF90" localSheetId="11" hidden="1">#REF!</definedName>
    <definedName name="BEx9952469XMFGSPXL7CMXHPJF90" localSheetId="10" hidden="1">#REF!</definedName>
    <definedName name="BEx9952469XMFGSPXL7CMXHPJF90" localSheetId="9" hidden="1">#REF!</definedName>
    <definedName name="BEx9952469XMFGSPXL7CMXHPJF90" localSheetId="8" hidden="1">#REF!</definedName>
    <definedName name="BEx9952469XMFGSPXL7CMXHPJF90" localSheetId="7" hidden="1">#REF!</definedName>
    <definedName name="BEx9952469XMFGSPXL7CMXHPJF90" localSheetId="6" hidden="1">#REF!</definedName>
    <definedName name="BEx9952469XMFGSPXL7CMXHPJF90" localSheetId="5" hidden="1">#REF!</definedName>
    <definedName name="BEx9952469XMFGSPXL7CMXHPJF90" localSheetId="3" hidden="1">#REF!</definedName>
    <definedName name="BEx9952469XMFGSPXL7CMXHPJF90" hidden="1">#REF!</definedName>
    <definedName name="BEx99B77I7TUSHRR4HIZ9FU2EIUT" localSheetId="15" hidden="1">#REF!</definedName>
    <definedName name="BEx99B77I7TUSHRR4HIZ9FU2EIUT" localSheetId="14" hidden="1">#REF!</definedName>
    <definedName name="BEx99B77I7TUSHRR4HIZ9FU2EIUT" localSheetId="13" hidden="1">#REF!</definedName>
    <definedName name="BEx99B77I7TUSHRR4HIZ9FU2EIUT" localSheetId="12" hidden="1">#REF!</definedName>
    <definedName name="BEx99B77I7TUSHRR4HIZ9FU2EIUT" localSheetId="11" hidden="1">#REF!</definedName>
    <definedName name="BEx99B77I7TUSHRR4HIZ9FU2EIUT" localSheetId="10" hidden="1">#REF!</definedName>
    <definedName name="BEx99B77I7TUSHRR4HIZ9FU2EIUT" localSheetId="9" hidden="1">#REF!</definedName>
    <definedName name="BEx99B77I7TUSHRR4HIZ9FU2EIUT" localSheetId="8" hidden="1">#REF!</definedName>
    <definedName name="BEx99B77I7TUSHRR4HIZ9FU2EIUT" localSheetId="7" hidden="1">#REF!</definedName>
    <definedName name="BEx99B77I7TUSHRR4HIZ9FU2EIUT" localSheetId="6" hidden="1">#REF!</definedName>
    <definedName name="BEx99B77I7TUSHRR4HIZ9FU2EIUT" localSheetId="5" hidden="1">#REF!</definedName>
    <definedName name="BEx99B77I7TUSHRR4HIZ9FU2EIUT" localSheetId="3" hidden="1">#REF!</definedName>
    <definedName name="BEx99B77I7TUSHRR4HIZ9FU2EIUT" hidden="1">#REF!</definedName>
    <definedName name="BEx99EHWKKHZB66Q30C7QIXU3BVM" localSheetId="15" hidden="1">#REF!</definedName>
    <definedName name="BEx99EHWKKHZB66Q30C7QIXU3BVM" localSheetId="14" hidden="1">#REF!</definedName>
    <definedName name="BEx99EHWKKHZB66Q30C7QIXU3BVM" localSheetId="13" hidden="1">#REF!</definedName>
    <definedName name="BEx99EHWKKHZB66Q30C7QIXU3BVM" localSheetId="12" hidden="1">#REF!</definedName>
    <definedName name="BEx99EHWKKHZB66Q30C7QIXU3BVM" localSheetId="11" hidden="1">#REF!</definedName>
    <definedName name="BEx99EHWKKHZB66Q30C7QIXU3BVM" localSheetId="10" hidden="1">#REF!</definedName>
    <definedName name="BEx99EHWKKHZB66Q30C7QIXU3BVM" localSheetId="9" hidden="1">#REF!</definedName>
    <definedName name="BEx99EHWKKHZB66Q30C7QIXU3BVM" localSheetId="8" hidden="1">#REF!</definedName>
    <definedName name="BEx99EHWKKHZB66Q30C7QIXU3BVM" localSheetId="7" hidden="1">#REF!</definedName>
    <definedName name="BEx99EHWKKHZB66Q30C7QIXU3BVM" localSheetId="6" hidden="1">#REF!</definedName>
    <definedName name="BEx99EHWKKHZB66Q30C7QIXU3BVM" localSheetId="5" hidden="1">#REF!</definedName>
    <definedName name="BEx99EHWKKHZB66Q30C7QIXU3BVM" localSheetId="3" hidden="1">#REF!</definedName>
    <definedName name="BEx99EHWKKHZB66Q30C7QIXU3BVM" hidden="1">#REF!</definedName>
    <definedName name="BEx99IE6TEODZ443HP0AYCXVTNOV" localSheetId="15" hidden="1">#REF!</definedName>
    <definedName name="BEx99IE6TEODZ443HP0AYCXVTNOV" localSheetId="14" hidden="1">#REF!</definedName>
    <definedName name="BEx99IE6TEODZ443HP0AYCXVTNOV" localSheetId="13" hidden="1">#REF!</definedName>
    <definedName name="BEx99IE6TEODZ443HP0AYCXVTNOV" localSheetId="12" hidden="1">#REF!</definedName>
    <definedName name="BEx99IE6TEODZ443HP0AYCXVTNOV" localSheetId="11" hidden="1">#REF!</definedName>
    <definedName name="BEx99IE6TEODZ443HP0AYCXVTNOV" localSheetId="10" hidden="1">#REF!</definedName>
    <definedName name="BEx99IE6TEODZ443HP0AYCXVTNOV" localSheetId="9" hidden="1">#REF!</definedName>
    <definedName name="BEx99IE6TEODZ443HP0AYCXVTNOV" localSheetId="8" hidden="1">#REF!</definedName>
    <definedName name="BEx99IE6TEODZ443HP0AYCXVTNOV" localSheetId="7" hidden="1">#REF!</definedName>
    <definedName name="BEx99IE6TEODZ443HP0AYCXVTNOV" localSheetId="6" hidden="1">#REF!</definedName>
    <definedName name="BEx99IE6TEODZ443HP0AYCXVTNOV" localSheetId="5" hidden="1">#REF!</definedName>
    <definedName name="BEx99IE6TEODZ443HP0AYCXVTNOV" localSheetId="3" hidden="1">#REF!</definedName>
    <definedName name="BEx99IE6TEODZ443HP0AYCXVTNOV" hidden="1">#REF!</definedName>
    <definedName name="BEx99Q6PH5F3OQKCCAAO75PYDEFN" localSheetId="15" hidden="1">#REF!</definedName>
    <definedName name="BEx99Q6PH5F3OQKCCAAO75PYDEFN" localSheetId="14" hidden="1">#REF!</definedName>
    <definedName name="BEx99Q6PH5F3OQKCCAAO75PYDEFN" localSheetId="13" hidden="1">#REF!</definedName>
    <definedName name="BEx99Q6PH5F3OQKCCAAO75PYDEFN" localSheetId="12" hidden="1">#REF!</definedName>
    <definedName name="BEx99Q6PH5F3OQKCCAAO75PYDEFN" localSheetId="11" hidden="1">#REF!</definedName>
    <definedName name="BEx99Q6PH5F3OQKCCAAO75PYDEFN" localSheetId="10" hidden="1">#REF!</definedName>
    <definedName name="BEx99Q6PH5F3OQKCCAAO75PYDEFN" localSheetId="9" hidden="1">#REF!</definedName>
    <definedName name="BEx99Q6PH5F3OQKCCAAO75PYDEFN" localSheetId="8" hidden="1">#REF!</definedName>
    <definedName name="BEx99Q6PH5F3OQKCCAAO75PYDEFN" localSheetId="7" hidden="1">#REF!</definedName>
    <definedName name="BEx99Q6PH5F3OQKCCAAO75PYDEFN" localSheetId="6" hidden="1">#REF!</definedName>
    <definedName name="BEx99Q6PH5F3OQKCCAAO75PYDEFN" localSheetId="5" hidden="1">#REF!</definedName>
    <definedName name="BEx99Q6PH5F3OQKCCAAO75PYDEFN" localSheetId="3" hidden="1">#REF!</definedName>
    <definedName name="BEx99Q6PH5F3OQKCCAAO75PYDEFN" hidden="1">#REF!</definedName>
    <definedName name="BEx99RU5I4O0109P2FW9DN4IU3QX" localSheetId="15" hidden="1">#REF!</definedName>
    <definedName name="BEx99RU5I4O0109P2FW9DN4IU3QX" localSheetId="14" hidden="1">#REF!</definedName>
    <definedName name="BEx99RU5I4O0109P2FW9DN4IU3QX" localSheetId="13" hidden="1">#REF!</definedName>
    <definedName name="BEx99RU5I4O0109P2FW9DN4IU3QX" localSheetId="12" hidden="1">#REF!</definedName>
    <definedName name="BEx99RU5I4O0109P2FW9DN4IU3QX" localSheetId="11" hidden="1">#REF!</definedName>
    <definedName name="BEx99RU5I4O0109P2FW9DN4IU3QX" localSheetId="10" hidden="1">#REF!</definedName>
    <definedName name="BEx99RU5I4O0109P2FW9DN4IU3QX" localSheetId="9" hidden="1">#REF!</definedName>
    <definedName name="BEx99RU5I4O0109P2FW9DN4IU3QX" localSheetId="8" hidden="1">#REF!</definedName>
    <definedName name="BEx99RU5I4O0109P2FW9DN4IU3QX" localSheetId="7" hidden="1">#REF!</definedName>
    <definedName name="BEx99RU5I4O0109P2FW9DN4IU3QX" localSheetId="6" hidden="1">#REF!</definedName>
    <definedName name="BEx99RU5I4O0109P2FW9DN4IU3QX" localSheetId="5" hidden="1">#REF!</definedName>
    <definedName name="BEx99RU5I4O0109P2FW9DN4IU3QX" localSheetId="3" hidden="1">#REF!</definedName>
    <definedName name="BEx99RU5I4O0109P2FW9DN4IU3QX" hidden="1">#REF!</definedName>
    <definedName name="BEx99WBYT2D6UUC1PT7A40ENYID4" localSheetId="15" hidden="1">#REF!</definedName>
    <definedName name="BEx99WBYT2D6UUC1PT7A40ENYID4" localSheetId="14" hidden="1">#REF!</definedName>
    <definedName name="BEx99WBYT2D6UUC1PT7A40ENYID4" localSheetId="13" hidden="1">#REF!</definedName>
    <definedName name="BEx99WBYT2D6UUC1PT7A40ENYID4" localSheetId="12" hidden="1">#REF!</definedName>
    <definedName name="BEx99WBYT2D6UUC1PT7A40ENYID4" localSheetId="11" hidden="1">#REF!</definedName>
    <definedName name="BEx99WBYT2D6UUC1PT7A40ENYID4" localSheetId="10" hidden="1">#REF!</definedName>
    <definedName name="BEx99WBYT2D6UUC1PT7A40ENYID4" localSheetId="9" hidden="1">#REF!</definedName>
    <definedName name="BEx99WBYT2D6UUC1PT7A40ENYID4" localSheetId="8" hidden="1">#REF!</definedName>
    <definedName name="BEx99WBYT2D6UUC1PT7A40ENYID4" localSheetId="7" hidden="1">#REF!</definedName>
    <definedName name="BEx99WBYT2D6UUC1PT7A40ENYID4" localSheetId="6" hidden="1">#REF!</definedName>
    <definedName name="BEx99WBYT2D6UUC1PT7A40ENYID4" localSheetId="5" hidden="1">#REF!</definedName>
    <definedName name="BEx99WBYT2D6UUC1PT7A40ENYID4" localSheetId="3" hidden="1">#REF!</definedName>
    <definedName name="BEx99WBYT2D6UUC1PT7A40ENYID4" hidden="1">#REF!</definedName>
    <definedName name="BEx99WS2X3RTQE9O764SS5G2FPE6" localSheetId="15" hidden="1">#REF!</definedName>
    <definedName name="BEx99WS2X3RTQE9O764SS5G2FPE6" localSheetId="14" hidden="1">#REF!</definedName>
    <definedName name="BEx99WS2X3RTQE9O764SS5G2FPE6" localSheetId="13" hidden="1">#REF!</definedName>
    <definedName name="BEx99WS2X3RTQE9O764SS5G2FPE6" localSheetId="12" hidden="1">#REF!</definedName>
    <definedName name="BEx99WS2X3RTQE9O764SS5G2FPE6" localSheetId="11" hidden="1">#REF!</definedName>
    <definedName name="BEx99WS2X3RTQE9O764SS5G2FPE6" localSheetId="10" hidden="1">#REF!</definedName>
    <definedName name="BEx99WS2X3RTQE9O764SS5G2FPE6" localSheetId="9" hidden="1">#REF!</definedName>
    <definedName name="BEx99WS2X3RTQE9O764SS5G2FPE6" localSheetId="8" hidden="1">#REF!</definedName>
    <definedName name="BEx99WS2X3RTQE9O764SS5G2FPE6" localSheetId="7" hidden="1">#REF!</definedName>
    <definedName name="BEx99WS2X3RTQE9O764SS5G2FPE6" localSheetId="6" hidden="1">#REF!</definedName>
    <definedName name="BEx99WS2X3RTQE9O764SS5G2FPE6" localSheetId="5" hidden="1">#REF!</definedName>
    <definedName name="BEx99WS2X3RTQE9O764SS5G2FPE6" localSheetId="3" hidden="1">#REF!</definedName>
    <definedName name="BEx99WS2X3RTQE9O764SS5G2FPE6" hidden="1">#REF!</definedName>
    <definedName name="BEx99ZRZ4I7FHDPGRAT5VW7NVBPU" localSheetId="15" hidden="1">#REF!</definedName>
    <definedName name="BEx99ZRZ4I7FHDPGRAT5VW7NVBPU" localSheetId="14" hidden="1">#REF!</definedName>
    <definedName name="BEx99ZRZ4I7FHDPGRAT5VW7NVBPU" localSheetId="13" hidden="1">#REF!</definedName>
    <definedName name="BEx99ZRZ4I7FHDPGRAT5VW7NVBPU" localSheetId="12" hidden="1">#REF!</definedName>
    <definedName name="BEx99ZRZ4I7FHDPGRAT5VW7NVBPU" localSheetId="11" hidden="1">#REF!</definedName>
    <definedName name="BEx99ZRZ4I7FHDPGRAT5VW7NVBPU" localSheetId="10" hidden="1">#REF!</definedName>
    <definedName name="BEx99ZRZ4I7FHDPGRAT5VW7NVBPU" localSheetId="9" hidden="1">#REF!</definedName>
    <definedName name="BEx99ZRZ4I7FHDPGRAT5VW7NVBPU" localSheetId="8" hidden="1">#REF!</definedName>
    <definedName name="BEx99ZRZ4I7FHDPGRAT5VW7NVBPU" localSheetId="7" hidden="1">#REF!</definedName>
    <definedName name="BEx99ZRZ4I7FHDPGRAT5VW7NVBPU" localSheetId="6" hidden="1">#REF!</definedName>
    <definedName name="BEx99ZRZ4I7FHDPGRAT5VW7NVBPU" localSheetId="5" hidden="1">#REF!</definedName>
    <definedName name="BEx99ZRZ4I7FHDPGRAT5VW7NVBPU" localSheetId="3" hidden="1">#REF!</definedName>
    <definedName name="BEx99ZRZ4I7FHDPGRAT5VW7NVBPU" hidden="1">#REF!</definedName>
    <definedName name="BEx9AT5E3ZSHKSOL35O38L8HF9TH" localSheetId="15" hidden="1">#REF!</definedName>
    <definedName name="BEx9AT5E3ZSHKSOL35O38L8HF9TH" localSheetId="14" hidden="1">#REF!</definedName>
    <definedName name="BEx9AT5E3ZSHKSOL35O38L8HF9TH" localSheetId="13" hidden="1">#REF!</definedName>
    <definedName name="BEx9AT5E3ZSHKSOL35O38L8HF9TH" localSheetId="12" hidden="1">#REF!</definedName>
    <definedName name="BEx9AT5E3ZSHKSOL35O38L8HF9TH" localSheetId="11" hidden="1">#REF!</definedName>
    <definedName name="BEx9AT5E3ZSHKSOL35O38L8HF9TH" localSheetId="10" hidden="1">#REF!</definedName>
    <definedName name="BEx9AT5E3ZSHKSOL35O38L8HF9TH" localSheetId="9" hidden="1">#REF!</definedName>
    <definedName name="BEx9AT5E3ZSHKSOL35O38L8HF9TH" localSheetId="8" hidden="1">#REF!</definedName>
    <definedName name="BEx9AT5E3ZSHKSOL35O38L8HF9TH" localSheetId="7" hidden="1">#REF!</definedName>
    <definedName name="BEx9AT5E3ZSHKSOL35O38L8HF9TH" localSheetId="6" hidden="1">#REF!</definedName>
    <definedName name="BEx9AT5E3ZSHKSOL35O38L8HF9TH" localSheetId="5" hidden="1">#REF!</definedName>
    <definedName name="BEx9AT5E3ZSHKSOL35O38L8HF9TH" localSheetId="3" hidden="1">#REF!</definedName>
    <definedName name="BEx9AT5E3ZSHKSOL35O38L8HF9TH" hidden="1">#REF!</definedName>
    <definedName name="BEx9ATW9WB5CNKQR5HKK7Y2GHYGR" localSheetId="15" hidden="1">#REF!</definedName>
    <definedName name="BEx9ATW9WB5CNKQR5HKK7Y2GHYGR" localSheetId="14" hidden="1">#REF!</definedName>
    <definedName name="BEx9ATW9WB5CNKQR5HKK7Y2GHYGR" localSheetId="13" hidden="1">#REF!</definedName>
    <definedName name="BEx9ATW9WB5CNKQR5HKK7Y2GHYGR" localSheetId="12" hidden="1">#REF!</definedName>
    <definedName name="BEx9ATW9WB5CNKQR5HKK7Y2GHYGR" localSheetId="11" hidden="1">#REF!</definedName>
    <definedName name="BEx9ATW9WB5CNKQR5HKK7Y2GHYGR" localSheetId="10" hidden="1">#REF!</definedName>
    <definedName name="BEx9ATW9WB5CNKQR5HKK7Y2GHYGR" localSheetId="9" hidden="1">#REF!</definedName>
    <definedName name="BEx9ATW9WB5CNKQR5HKK7Y2GHYGR" localSheetId="8" hidden="1">#REF!</definedName>
    <definedName name="BEx9ATW9WB5CNKQR5HKK7Y2GHYGR" localSheetId="7" hidden="1">#REF!</definedName>
    <definedName name="BEx9ATW9WB5CNKQR5HKK7Y2GHYGR" localSheetId="6" hidden="1">#REF!</definedName>
    <definedName name="BEx9ATW9WB5CNKQR5HKK7Y2GHYGR" localSheetId="5" hidden="1">#REF!</definedName>
    <definedName name="BEx9ATW9WB5CNKQR5HKK7Y2GHYGR" localSheetId="3" hidden="1">#REF!</definedName>
    <definedName name="BEx9ATW9WB5CNKQR5HKK7Y2GHYGR" hidden="1">#REF!</definedName>
    <definedName name="BEx9AV8W1FAWF5BHATYEN47X12JN" localSheetId="15" hidden="1">#REF!</definedName>
    <definedName name="BEx9AV8W1FAWF5BHATYEN47X12JN" localSheetId="14" hidden="1">#REF!</definedName>
    <definedName name="BEx9AV8W1FAWF5BHATYEN47X12JN" localSheetId="13" hidden="1">#REF!</definedName>
    <definedName name="BEx9AV8W1FAWF5BHATYEN47X12JN" localSheetId="12" hidden="1">#REF!</definedName>
    <definedName name="BEx9AV8W1FAWF5BHATYEN47X12JN" localSheetId="11" hidden="1">#REF!</definedName>
    <definedName name="BEx9AV8W1FAWF5BHATYEN47X12JN" localSheetId="10" hidden="1">#REF!</definedName>
    <definedName name="BEx9AV8W1FAWF5BHATYEN47X12JN" localSheetId="9" hidden="1">#REF!</definedName>
    <definedName name="BEx9AV8W1FAWF5BHATYEN47X12JN" localSheetId="8" hidden="1">#REF!</definedName>
    <definedName name="BEx9AV8W1FAWF5BHATYEN47X12JN" localSheetId="7" hidden="1">#REF!</definedName>
    <definedName name="BEx9AV8W1FAWF5BHATYEN47X12JN" localSheetId="6" hidden="1">#REF!</definedName>
    <definedName name="BEx9AV8W1FAWF5BHATYEN47X12JN" localSheetId="5" hidden="1">#REF!</definedName>
    <definedName name="BEx9AV8W1FAWF5BHATYEN47X12JN" localSheetId="3" hidden="1">#REF!</definedName>
    <definedName name="BEx9AV8W1FAWF5BHATYEN47X12JN" hidden="1">#REF!</definedName>
    <definedName name="BEx9B8A5186FNTQQNLIO5LK02ABI" localSheetId="15" hidden="1">#REF!</definedName>
    <definedName name="BEx9B8A5186FNTQQNLIO5LK02ABI" localSheetId="14" hidden="1">#REF!</definedName>
    <definedName name="BEx9B8A5186FNTQQNLIO5LK02ABI" localSheetId="13" hidden="1">#REF!</definedName>
    <definedName name="BEx9B8A5186FNTQQNLIO5LK02ABI" localSheetId="12" hidden="1">#REF!</definedName>
    <definedName name="BEx9B8A5186FNTQQNLIO5LK02ABI" localSheetId="11" hidden="1">#REF!</definedName>
    <definedName name="BEx9B8A5186FNTQQNLIO5LK02ABI" localSheetId="10" hidden="1">#REF!</definedName>
    <definedName name="BEx9B8A5186FNTQQNLIO5LK02ABI" localSheetId="9" hidden="1">#REF!</definedName>
    <definedName name="BEx9B8A5186FNTQQNLIO5LK02ABI" localSheetId="8" hidden="1">#REF!</definedName>
    <definedName name="BEx9B8A5186FNTQQNLIO5LK02ABI" localSheetId="7" hidden="1">#REF!</definedName>
    <definedName name="BEx9B8A5186FNTQQNLIO5LK02ABI" localSheetId="6" hidden="1">#REF!</definedName>
    <definedName name="BEx9B8A5186FNTQQNLIO5LK02ABI" localSheetId="5" hidden="1">#REF!</definedName>
    <definedName name="BEx9B8A5186FNTQQNLIO5LK02ABI" localSheetId="3" hidden="1">#REF!</definedName>
    <definedName name="BEx9B8A5186FNTQQNLIO5LK02ABI" hidden="1">#REF!</definedName>
    <definedName name="BEx9B8VR20E2CILU4CDQUQQ9ONXK" localSheetId="15" hidden="1">#REF!</definedName>
    <definedName name="BEx9B8VR20E2CILU4CDQUQQ9ONXK" localSheetId="14" hidden="1">#REF!</definedName>
    <definedName name="BEx9B8VR20E2CILU4CDQUQQ9ONXK" localSheetId="13" hidden="1">#REF!</definedName>
    <definedName name="BEx9B8VR20E2CILU4CDQUQQ9ONXK" localSheetId="12" hidden="1">#REF!</definedName>
    <definedName name="BEx9B8VR20E2CILU4CDQUQQ9ONXK" localSheetId="11" hidden="1">#REF!</definedName>
    <definedName name="BEx9B8VR20E2CILU4CDQUQQ9ONXK" localSheetId="10" hidden="1">#REF!</definedName>
    <definedName name="BEx9B8VR20E2CILU4CDQUQQ9ONXK" localSheetId="9" hidden="1">#REF!</definedName>
    <definedName name="BEx9B8VR20E2CILU4CDQUQQ9ONXK" localSheetId="8" hidden="1">#REF!</definedName>
    <definedName name="BEx9B8VR20E2CILU4CDQUQQ9ONXK" localSheetId="7" hidden="1">#REF!</definedName>
    <definedName name="BEx9B8VR20E2CILU4CDQUQQ9ONXK" localSheetId="6" hidden="1">#REF!</definedName>
    <definedName name="BEx9B8VR20E2CILU4CDQUQQ9ONXK" localSheetId="5" hidden="1">#REF!</definedName>
    <definedName name="BEx9B8VR20E2CILU4CDQUQQ9ONXK" localSheetId="3" hidden="1">#REF!</definedName>
    <definedName name="BEx9B8VR20E2CILU4CDQUQQ9ONXK" hidden="1">#REF!</definedName>
    <definedName name="BEx9B917EUP13X6FQ3NPQL76XM5V" localSheetId="15" hidden="1">#REF!</definedName>
    <definedName name="BEx9B917EUP13X6FQ3NPQL76XM5V" localSheetId="14" hidden="1">#REF!</definedName>
    <definedName name="BEx9B917EUP13X6FQ3NPQL76XM5V" localSheetId="13" hidden="1">#REF!</definedName>
    <definedName name="BEx9B917EUP13X6FQ3NPQL76XM5V" localSheetId="12" hidden="1">#REF!</definedName>
    <definedName name="BEx9B917EUP13X6FQ3NPQL76XM5V" localSheetId="11" hidden="1">#REF!</definedName>
    <definedName name="BEx9B917EUP13X6FQ3NPQL76XM5V" localSheetId="10" hidden="1">#REF!</definedName>
    <definedName name="BEx9B917EUP13X6FQ3NPQL76XM5V" localSheetId="9" hidden="1">#REF!</definedName>
    <definedName name="BEx9B917EUP13X6FQ3NPQL76XM5V" localSheetId="8" hidden="1">#REF!</definedName>
    <definedName name="BEx9B917EUP13X6FQ3NPQL76XM5V" localSheetId="7" hidden="1">#REF!</definedName>
    <definedName name="BEx9B917EUP13X6FQ3NPQL76XM5V" localSheetId="6" hidden="1">#REF!</definedName>
    <definedName name="BEx9B917EUP13X6FQ3NPQL76XM5V" localSheetId="5" hidden="1">#REF!</definedName>
    <definedName name="BEx9B917EUP13X6FQ3NPQL76XM5V" localSheetId="3" hidden="1">#REF!</definedName>
    <definedName name="BEx9B917EUP13X6FQ3NPQL76XM5V" hidden="1">#REF!</definedName>
    <definedName name="BEx9BAJ5WYEQ623HUT9NNCMP3RUG" localSheetId="15" hidden="1">#REF!</definedName>
    <definedName name="BEx9BAJ5WYEQ623HUT9NNCMP3RUG" localSheetId="14" hidden="1">#REF!</definedName>
    <definedName name="BEx9BAJ5WYEQ623HUT9NNCMP3RUG" localSheetId="13" hidden="1">#REF!</definedName>
    <definedName name="BEx9BAJ5WYEQ623HUT9NNCMP3RUG" localSheetId="12" hidden="1">#REF!</definedName>
    <definedName name="BEx9BAJ5WYEQ623HUT9NNCMP3RUG" localSheetId="11" hidden="1">#REF!</definedName>
    <definedName name="BEx9BAJ5WYEQ623HUT9NNCMP3RUG" localSheetId="10" hidden="1">#REF!</definedName>
    <definedName name="BEx9BAJ5WYEQ623HUT9NNCMP3RUG" localSheetId="9" hidden="1">#REF!</definedName>
    <definedName name="BEx9BAJ5WYEQ623HUT9NNCMP3RUG" localSheetId="8" hidden="1">#REF!</definedName>
    <definedName name="BEx9BAJ5WYEQ623HUT9NNCMP3RUG" localSheetId="7" hidden="1">#REF!</definedName>
    <definedName name="BEx9BAJ5WYEQ623HUT9NNCMP3RUG" localSheetId="6" hidden="1">#REF!</definedName>
    <definedName name="BEx9BAJ5WYEQ623HUT9NNCMP3RUG" localSheetId="5" hidden="1">#REF!</definedName>
    <definedName name="BEx9BAJ5WYEQ623HUT9NNCMP3RUG" localSheetId="3" hidden="1">#REF!</definedName>
    <definedName name="BEx9BAJ5WYEQ623HUT9NNCMP3RUG" hidden="1">#REF!</definedName>
    <definedName name="BEx9BE9Z7EFJCFDYJJOY5KFTGDF4" localSheetId="15" hidden="1">#REF!</definedName>
    <definedName name="BEx9BE9Z7EFJCFDYJJOY5KFTGDF4" localSheetId="14" hidden="1">#REF!</definedName>
    <definedName name="BEx9BE9Z7EFJCFDYJJOY5KFTGDF4" localSheetId="13" hidden="1">#REF!</definedName>
    <definedName name="BEx9BE9Z7EFJCFDYJJOY5KFTGDF4" localSheetId="12" hidden="1">#REF!</definedName>
    <definedName name="BEx9BE9Z7EFJCFDYJJOY5KFTGDF4" localSheetId="11" hidden="1">#REF!</definedName>
    <definedName name="BEx9BE9Z7EFJCFDYJJOY5KFTGDF4" localSheetId="10" hidden="1">#REF!</definedName>
    <definedName name="BEx9BE9Z7EFJCFDYJJOY5KFTGDF4" localSheetId="9" hidden="1">#REF!</definedName>
    <definedName name="BEx9BE9Z7EFJCFDYJJOY5KFTGDF4" localSheetId="8" hidden="1">#REF!</definedName>
    <definedName name="BEx9BE9Z7EFJCFDYJJOY5KFTGDF4" localSheetId="7" hidden="1">#REF!</definedName>
    <definedName name="BEx9BE9Z7EFJCFDYJJOY5KFTGDF4" localSheetId="6" hidden="1">#REF!</definedName>
    <definedName name="BEx9BE9Z7EFJCFDYJJOY5KFTGDF4" localSheetId="5" hidden="1">#REF!</definedName>
    <definedName name="BEx9BE9Z7EFJCFDYJJOY5KFTGDF4" localSheetId="3" hidden="1">#REF!</definedName>
    <definedName name="BEx9BE9Z7EFJCFDYJJOY5KFTGDF4" hidden="1">#REF!</definedName>
    <definedName name="BEx9BSIJN2O0MG8CXAMCAOADEMTO" localSheetId="15" hidden="1">#REF!</definedName>
    <definedName name="BEx9BSIJN2O0MG8CXAMCAOADEMTO" localSheetId="14" hidden="1">#REF!</definedName>
    <definedName name="BEx9BSIJN2O0MG8CXAMCAOADEMTO" localSheetId="13" hidden="1">#REF!</definedName>
    <definedName name="BEx9BSIJN2O0MG8CXAMCAOADEMTO" localSheetId="12" hidden="1">#REF!</definedName>
    <definedName name="BEx9BSIJN2O0MG8CXAMCAOADEMTO" localSheetId="11" hidden="1">#REF!</definedName>
    <definedName name="BEx9BSIJN2O0MG8CXAMCAOADEMTO" localSheetId="10" hidden="1">#REF!</definedName>
    <definedName name="BEx9BSIJN2O0MG8CXAMCAOADEMTO" localSheetId="9" hidden="1">#REF!</definedName>
    <definedName name="BEx9BSIJN2O0MG8CXAMCAOADEMTO" localSheetId="8" hidden="1">#REF!</definedName>
    <definedName name="BEx9BSIJN2O0MG8CXAMCAOADEMTO" localSheetId="7" hidden="1">#REF!</definedName>
    <definedName name="BEx9BSIJN2O0MG8CXAMCAOADEMTO" localSheetId="6" hidden="1">#REF!</definedName>
    <definedName name="BEx9BSIJN2O0MG8CXAMCAOADEMTO" localSheetId="5" hidden="1">#REF!</definedName>
    <definedName name="BEx9BSIJN2O0MG8CXAMCAOADEMTO" localSheetId="3" hidden="1">#REF!</definedName>
    <definedName name="BEx9BSIJN2O0MG8CXAMCAOADEMTO" hidden="1">#REF!</definedName>
    <definedName name="BEx9BU0BBJO3ITPCO4T9FIVEVJY7" localSheetId="15" hidden="1">#REF!</definedName>
    <definedName name="BEx9BU0BBJO3ITPCO4T9FIVEVJY7" localSheetId="14" hidden="1">#REF!</definedName>
    <definedName name="BEx9BU0BBJO3ITPCO4T9FIVEVJY7" localSheetId="13" hidden="1">#REF!</definedName>
    <definedName name="BEx9BU0BBJO3ITPCO4T9FIVEVJY7" localSheetId="12" hidden="1">#REF!</definedName>
    <definedName name="BEx9BU0BBJO3ITPCO4T9FIVEVJY7" localSheetId="11" hidden="1">#REF!</definedName>
    <definedName name="BEx9BU0BBJO3ITPCO4T9FIVEVJY7" localSheetId="10" hidden="1">#REF!</definedName>
    <definedName name="BEx9BU0BBJO3ITPCO4T9FIVEVJY7" localSheetId="9" hidden="1">#REF!</definedName>
    <definedName name="BEx9BU0BBJO3ITPCO4T9FIVEVJY7" localSheetId="8" hidden="1">#REF!</definedName>
    <definedName name="BEx9BU0BBJO3ITPCO4T9FIVEVJY7" localSheetId="7" hidden="1">#REF!</definedName>
    <definedName name="BEx9BU0BBJO3ITPCO4T9FIVEVJY7" localSheetId="6" hidden="1">#REF!</definedName>
    <definedName name="BEx9BU0BBJO3ITPCO4T9FIVEVJY7" localSheetId="5" hidden="1">#REF!</definedName>
    <definedName name="BEx9BU0BBJO3ITPCO4T9FIVEVJY7" localSheetId="3" hidden="1">#REF!</definedName>
    <definedName name="BEx9BU0BBJO3ITPCO4T9FIVEVJY7" hidden="1">#REF!</definedName>
    <definedName name="BEx9BYSYW7QCPXS2NAVLFAU5Y2Z2" localSheetId="15" hidden="1">#REF!</definedName>
    <definedName name="BEx9BYSYW7QCPXS2NAVLFAU5Y2Z2" localSheetId="14" hidden="1">#REF!</definedName>
    <definedName name="BEx9BYSYW7QCPXS2NAVLFAU5Y2Z2" localSheetId="13" hidden="1">#REF!</definedName>
    <definedName name="BEx9BYSYW7QCPXS2NAVLFAU5Y2Z2" localSheetId="12" hidden="1">#REF!</definedName>
    <definedName name="BEx9BYSYW7QCPXS2NAVLFAU5Y2Z2" localSheetId="11" hidden="1">#REF!</definedName>
    <definedName name="BEx9BYSYW7QCPXS2NAVLFAU5Y2Z2" localSheetId="10" hidden="1">#REF!</definedName>
    <definedName name="BEx9BYSYW7QCPXS2NAVLFAU5Y2Z2" localSheetId="9" hidden="1">#REF!</definedName>
    <definedName name="BEx9BYSYW7QCPXS2NAVLFAU5Y2Z2" localSheetId="8" hidden="1">#REF!</definedName>
    <definedName name="BEx9BYSYW7QCPXS2NAVLFAU5Y2Z2" localSheetId="7" hidden="1">#REF!</definedName>
    <definedName name="BEx9BYSYW7QCPXS2NAVLFAU5Y2Z2" localSheetId="6" hidden="1">#REF!</definedName>
    <definedName name="BEx9BYSYW7QCPXS2NAVLFAU5Y2Z2" localSheetId="5" hidden="1">#REF!</definedName>
    <definedName name="BEx9BYSYW7QCPXS2NAVLFAU5Y2Z2" localSheetId="3" hidden="1">#REF!</definedName>
    <definedName name="BEx9BYSYW7QCPXS2NAVLFAU5Y2Z2" hidden="1">#REF!</definedName>
    <definedName name="BEx9C590HJ2O31IWJB73C1HR74AI" localSheetId="15" hidden="1">#REF!</definedName>
    <definedName name="BEx9C590HJ2O31IWJB73C1HR74AI" localSheetId="14" hidden="1">#REF!</definedName>
    <definedName name="BEx9C590HJ2O31IWJB73C1HR74AI" localSheetId="13" hidden="1">#REF!</definedName>
    <definedName name="BEx9C590HJ2O31IWJB73C1HR74AI" localSheetId="12" hidden="1">#REF!</definedName>
    <definedName name="BEx9C590HJ2O31IWJB73C1HR74AI" localSheetId="11" hidden="1">#REF!</definedName>
    <definedName name="BEx9C590HJ2O31IWJB73C1HR74AI" localSheetId="10" hidden="1">#REF!</definedName>
    <definedName name="BEx9C590HJ2O31IWJB73C1HR74AI" localSheetId="9" hidden="1">#REF!</definedName>
    <definedName name="BEx9C590HJ2O31IWJB73C1HR74AI" localSheetId="8" hidden="1">#REF!</definedName>
    <definedName name="BEx9C590HJ2O31IWJB73C1HR74AI" localSheetId="7" hidden="1">#REF!</definedName>
    <definedName name="BEx9C590HJ2O31IWJB73C1HR74AI" localSheetId="6" hidden="1">#REF!</definedName>
    <definedName name="BEx9C590HJ2O31IWJB73C1HR74AI" localSheetId="5" hidden="1">#REF!</definedName>
    <definedName name="BEx9C590HJ2O31IWJB73C1HR74AI" localSheetId="3" hidden="1">#REF!</definedName>
    <definedName name="BEx9C590HJ2O31IWJB73C1HR74AI" hidden="1">#REF!</definedName>
    <definedName name="BEx9CCQRMYYOGIOYTOM73VKDIPS1" localSheetId="15" hidden="1">#REF!</definedName>
    <definedName name="BEx9CCQRMYYOGIOYTOM73VKDIPS1" localSheetId="14" hidden="1">#REF!</definedName>
    <definedName name="BEx9CCQRMYYOGIOYTOM73VKDIPS1" localSheetId="13" hidden="1">#REF!</definedName>
    <definedName name="BEx9CCQRMYYOGIOYTOM73VKDIPS1" localSheetId="12" hidden="1">#REF!</definedName>
    <definedName name="BEx9CCQRMYYOGIOYTOM73VKDIPS1" localSheetId="11" hidden="1">#REF!</definedName>
    <definedName name="BEx9CCQRMYYOGIOYTOM73VKDIPS1" localSheetId="10" hidden="1">#REF!</definedName>
    <definedName name="BEx9CCQRMYYOGIOYTOM73VKDIPS1" localSheetId="9" hidden="1">#REF!</definedName>
    <definedName name="BEx9CCQRMYYOGIOYTOM73VKDIPS1" localSheetId="8" hidden="1">#REF!</definedName>
    <definedName name="BEx9CCQRMYYOGIOYTOM73VKDIPS1" localSheetId="7" hidden="1">#REF!</definedName>
    <definedName name="BEx9CCQRMYYOGIOYTOM73VKDIPS1" localSheetId="6" hidden="1">#REF!</definedName>
    <definedName name="BEx9CCQRMYYOGIOYTOM73VKDIPS1" localSheetId="5" hidden="1">#REF!</definedName>
    <definedName name="BEx9CCQRMYYOGIOYTOM73VKDIPS1" localSheetId="3" hidden="1">#REF!</definedName>
    <definedName name="BEx9CCQRMYYOGIOYTOM73VKDIPS1" hidden="1">#REF!</definedName>
    <definedName name="BEx9CM6JVXIG9S6EAZMR899UW190" localSheetId="15" hidden="1">#REF!</definedName>
    <definedName name="BEx9CM6JVXIG9S6EAZMR899UW190" localSheetId="14" hidden="1">#REF!</definedName>
    <definedName name="BEx9CM6JVXIG9S6EAZMR899UW190" localSheetId="13" hidden="1">#REF!</definedName>
    <definedName name="BEx9CM6JVXIG9S6EAZMR899UW190" localSheetId="12" hidden="1">#REF!</definedName>
    <definedName name="BEx9CM6JVXIG9S6EAZMR899UW190" localSheetId="11" hidden="1">#REF!</definedName>
    <definedName name="BEx9CM6JVXIG9S6EAZMR899UW190" localSheetId="10" hidden="1">#REF!</definedName>
    <definedName name="BEx9CM6JVXIG9S6EAZMR899UW190" localSheetId="9" hidden="1">#REF!</definedName>
    <definedName name="BEx9CM6JVXIG9S6EAZMR899UW190" localSheetId="8" hidden="1">#REF!</definedName>
    <definedName name="BEx9CM6JVXIG9S6EAZMR899UW190" localSheetId="7" hidden="1">#REF!</definedName>
    <definedName name="BEx9CM6JVXIG9S6EAZMR899UW190" localSheetId="6" hidden="1">#REF!</definedName>
    <definedName name="BEx9CM6JVXIG9S6EAZMR899UW190" localSheetId="5" hidden="1">#REF!</definedName>
    <definedName name="BEx9CM6JVXIG9S6EAZMR899UW190" localSheetId="3" hidden="1">#REF!</definedName>
    <definedName name="BEx9CM6JVXIG9S6EAZMR899UW190" hidden="1">#REF!</definedName>
    <definedName name="BEx9D160NRGTDVT2ML4H9A7UKR4T" localSheetId="15" hidden="1">#REF!</definedName>
    <definedName name="BEx9D160NRGTDVT2ML4H9A7UKR4T" localSheetId="14" hidden="1">#REF!</definedName>
    <definedName name="BEx9D160NRGTDVT2ML4H9A7UKR4T" localSheetId="13" hidden="1">#REF!</definedName>
    <definedName name="BEx9D160NRGTDVT2ML4H9A7UKR4T" localSheetId="12" hidden="1">#REF!</definedName>
    <definedName name="BEx9D160NRGTDVT2ML4H9A7UKR4T" localSheetId="11" hidden="1">#REF!</definedName>
    <definedName name="BEx9D160NRGTDVT2ML4H9A7UKR4T" localSheetId="10" hidden="1">#REF!</definedName>
    <definedName name="BEx9D160NRGTDVT2ML4H9A7UKR4T" localSheetId="9" hidden="1">#REF!</definedName>
    <definedName name="BEx9D160NRGTDVT2ML4H9A7UKR4T" localSheetId="8" hidden="1">#REF!</definedName>
    <definedName name="BEx9D160NRGTDVT2ML4H9A7UKR4T" localSheetId="7" hidden="1">#REF!</definedName>
    <definedName name="BEx9D160NRGTDVT2ML4H9A7UKR4T" localSheetId="6" hidden="1">#REF!</definedName>
    <definedName name="BEx9D160NRGTDVT2ML4H9A7UKR4T" localSheetId="5" hidden="1">#REF!</definedName>
    <definedName name="BEx9D160NRGTDVT2ML4H9A7UKR4T" localSheetId="3" hidden="1">#REF!</definedName>
    <definedName name="BEx9D160NRGTDVT2ML4H9A7UKR4T" hidden="1">#REF!</definedName>
    <definedName name="BEx9D1BC9FT19KY0INAABNDBAMR1" localSheetId="15" hidden="1">#REF!</definedName>
    <definedName name="BEx9D1BC9FT19KY0INAABNDBAMR1" localSheetId="14" hidden="1">#REF!</definedName>
    <definedName name="BEx9D1BC9FT19KY0INAABNDBAMR1" localSheetId="13" hidden="1">#REF!</definedName>
    <definedName name="BEx9D1BC9FT19KY0INAABNDBAMR1" localSheetId="12" hidden="1">#REF!</definedName>
    <definedName name="BEx9D1BC9FT19KY0INAABNDBAMR1" localSheetId="11" hidden="1">#REF!</definedName>
    <definedName name="BEx9D1BC9FT19KY0INAABNDBAMR1" localSheetId="10" hidden="1">#REF!</definedName>
    <definedName name="BEx9D1BC9FT19KY0INAABNDBAMR1" localSheetId="9" hidden="1">#REF!</definedName>
    <definedName name="BEx9D1BC9FT19KY0INAABNDBAMR1" localSheetId="8" hidden="1">#REF!</definedName>
    <definedName name="BEx9D1BC9FT19KY0INAABNDBAMR1" localSheetId="7" hidden="1">#REF!</definedName>
    <definedName name="BEx9D1BC9FT19KY0INAABNDBAMR1" localSheetId="6" hidden="1">#REF!</definedName>
    <definedName name="BEx9D1BC9FT19KY0INAABNDBAMR1" localSheetId="5" hidden="1">#REF!</definedName>
    <definedName name="BEx9D1BC9FT19KY0INAABNDBAMR1" localSheetId="3" hidden="1">#REF!</definedName>
    <definedName name="BEx9D1BC9FT19KY0INAABNDBAMR1" hidden="1">#REF!</definedName>
    <definedName name="BEx9D1MB15VSARB7IKBMZYU0JJBI" localSheetId="15" hidden="1">#REF!</definedName>
    <definedName name="BEx9D1MB15VSARB7IKBMZYU0JJBI" localSheetId="14" hidden="1">#REF!</definedName>
    <definedName name="BEx9D1MB15VSARB7IKBMZYU0JJBI" localSheetId="13" hidden="1">#REF!</definedName>
    <definedName name="BEx9D1MB15VSARB7IKBMZYU0JJBI" localSheetId="12" hidden="1">#REF!</definedName>
    <definedName name="BEx9D1MB15VSARB7IKBMZYU0JJBI" localSheetId="11" hidden="1">#REF!</definedName>
    <definedName name="BEx9D1MB15VSARB7IKBMZYU0JJBI" localSheetId="10" hidden="1">#REF!</definedName>
    <definedName name="BEx9D1MB15VSARB7IKBMZYU0JJBI" localSheetId="9" hidden="1">#REF!</definedName>
    <definedName name="BEx9D1MB15VSARB7IKBMZYU0JJBI" localSheetId="8" hidden="1">#REF!</definedName>
    <definedName name="BEx9D1MB15VSARB7IKBMZYU0JJBI" localSheetId="7" hidden="1">#REF!</definedName>
    <definedName name="BEx9D1MB15VSARB7IKBMZYU0JJBI" localSheetId="6" hidden="1">#REF!</definedName>
    <definedName name="BEx9D1MB15VSARB7IKBMZYU0JJBI" localSheetId="5" hidden="1">#REF!</definedName>
    <definedName name="BEx9D1MB15VSARB7IKBMZYU0JJBI" localSheetId="3" hidden="1">#REF!</definedName>
    <definedName name="BEx9D1MB15VSARB7IKBMZYU0JJBI" hidden="1">#REF!</definedName>
    <definedName name="BEx9DN6ZMF18Q39MPMXSDJTZQNJ3" localSheetId="15" hidden="1">#REF!</definedName>
    <definedName name="BEx9DN6ZMF18Q39MPMXSDJTZQNJ3" localSheetId="14" hidden="1">#REF!</definedName>
    <definedName name="BEx9DN6ZMF18Q39MPMXSDJTZQNJ3" localSheetId="13" hidden="1">#REF!</definedName>
    <definedName name="BEx9DN6ZMF18Q39MPMXSDJTZQNJ3" localSheetId="12" hidden="1">#REF!</definedName>
    <definedName name="BEx9DN6ZMF18Q39MPMXSDJTZQNJ3" localSheetId="11" hidden="1">#REF!</definedName>
    <definedName name="BEx9DN6ZMF18Q39MPMXSDJTZQNJ3" localSheetId="10" hidden="1">#REF!</definedName>
    <definedName name="BEx9DN6ZMF18Q39MPMXSDJTZQNJ3" localSheetId="9" hidden="1">#REF!</definedName>
    <definedName name="BEx9DN6ZMF18Q39MPMXSDJTZQNJ3" localSheetId="8" hidden="1">#REF!</definedName>
    <definedName name="BEx9DN6ZMF18Q39MPMXSDJTZQNJ3" localSheetId="7" hidden="1">#REF!</definedName>
    <definedName name="BEx9DN6ZMF18Q39MPMXSDJTZQNJ3" localSheetId="6" hidden="1">#REF!</definedName>
    <definedName name="BEx9DN6ZMF18Q39MPMXSDJTZQNJ3" localSheetId="5" hidden="1">#REF!</definedName>
    <definedName name="BEx9DN6ZMF18Q39MPMXSDJTZQNJ3" localSheetId="3" hidden="1">#REF!</definedName>
    <definedName name="BEx9DN6ZMF18Q39MPMXSDJTZQNJ3" hidden="1">#REF!</definedName>
    <definedName name="BEx9DZXN85O544CD9O60K126YYAU" localSheetId="15" hidden="1">#REF!</definedName>
    <definedName name="BEx9DZXN85O544CD9O60K126YYAU" localSheetId="14" hidden="1">#REF!</definedName>
    <definedName name="BEx9DZXN85O544CD9O60K126YYAU" localSheetId="13" hidden="1">#REF!</definedName>
    <definedName name="BEx9DZXN85O544CD9O60K126YYAU" localSheetId="12" hidden="1">#REF!</definedName>
    <definedName name="BEx9DZXN85O544CD9O60K126YYAU" localSheetId="11" hidden="1">#REF!</definedName>
    <definedName name="BEx9DZXN85O544CD9O60K126YYAU" localSheetId="10" hidden="1">#REF!</definedName>
    <definedName name="BEx9DZXN85O544CD9O60K126YYAU" localSheetId="9" hidden="1">#REF!</definedName>
    <definedName name="BEx9DZXN85O544CD9O60K126YYAU" localSheetId="8" hidden="1">#REF!</definedName>
    <definedName name="BEx9DZXN85O544CD9O60K126YYAU" localSheetId="7" hidden="1">#REF!</definedName>
    <definedName name="BEx9DZXN85O544CD9O60K126YYAU" localSheetId="6" hidden="1">#REF!</definedName>
    <definedName name="BEx9DZXN85O544CD9O60K126YYAU" localSheetId="5" hidden="1">#REF!</definedName>
    <definedName name="BEx9DZXN85O544CD9O60K126YYAU" localSheetId="3" hidden="1">#REF!</definedName>
    <definedName name="BEx9DZXN85O544CD9O60K126YYAU" hidden="1">#REF!</definedName>
    <definedName name="BEx9E14TDNSEMI784W0OTIEQMWN6" localSheetId="15" hidden="1">#REF!</definedName>
    <definedName name="BEx9E14TDNSEMI784W0OTIEQMWN6" localSheetId="14" hidden="1">#REF!</definedName>
    <definedName name="BEx9E14TDNSEMI784W0OTIEQMWN6" localSheetId="13" hidden="1">#REF!</definedName>
    <definedName name="BEx9E14TDNSEMI784W0OTIEQMWN6" localSheetId="12" hidden="1">#REF!</definedName>
    <definedName name="BEx9E14TDNSEMI784W0OTIEQMWN6" localSheetId="11" hidden="1">#REF!</definedName>
    <definedName name="BEx9E14TDNSEMI784W0OTIEQMWN6" localSheetId="10" hidden="1">#REF!</definedName>
    <definedName name="BEx9E14TDNSEMI784W0OTIEQMWN6" localSheetId="9" hidden="1">#REF!</definedName>
    <definedName name="BEx9E14TDNSEMI784W0OTIEQMWN6" localSheetId="8" hidden="1">#REF!</definedName>
    <definedName name="BEx9E14TDNSEMI784W0OTIEQMWN6" localSheetId="7" hidden="1">#REF!</definedName>
    <definedName name="BEx9E14TDNSEMI784W0OTIEQMWN6" localSheetId="6" hidden="1">#REF!</definedName>
    <definedName name="BEx9E14TDNSEMI784W0OTIEQMWN6" localSheetId="5" hidden="1">#REF!</definedName>
    <definedName name="BEx9E14TDNSEMI784W0OTIEQMWN6" localSheetId="3" hidden="1">#REF!</definedName>
    <definedName name="BEx9E14TDNSEMI784W0OTIEQMWN6" hidden="1">#REF!</definedName>
    <definedName name="BEx9E14TGNBYGMDDG9NETDK4SYAW" localSheetId="15" hidden="1">#REF!</definedName>
    <definedName name="BEx9E14TGNBYGMDDG9NETDK4SYAW" localSheetId="14" hidden="1">#REF!</definedName>
    <definedName name="BEx9E14TGNBYGMDDG9NETDK4SYAW" localSheetId="13" hidden="1">#REF!</definedName>
    <definedName name="BEx9E14TGNBYGMDDG9NETDK4SYAW" localSheetId="12" hidden="1">#REF!</definedName>
    <definedName name="BEx9E14TGNBYGMDDG9NETDK4SYAW" localSheetId="11" hidden="1">#REF!</definedName>
    <definedName name="BEx9E14TGNBYGMDDG9NETDK4SYAW" localSheetId="10" hidden="1">#REF!</definedName>
    <definedName name="BEx9E14TGNBYGMDDG9NETDK4SYAW" localSheetId="9" hidden="1">#REF!</definedName>
    <definedName name="BEx9E14TGNBYGMDDG9NETDK4SYAW" localSheetId="8" hidden="1">#REF!</definedName>
    <definedName name="BEx9E14TGNBYGMDDG9NETDK4SYAW" localSheetId="7" hidden="1">#REF!</definedName>
    <definedName name="BEx9E14TGNBYGMDDG9NETDK4SYAW" localSheetId="6" hidden="1">#REF!</definedName>
    <definedName name="BEx9E14TGNBYGMDDG9NETDK4SYAW" localSheetId="5" hidden="1">#REF!</definedName>
    <definedName name="BEx9E14TGNBYGMDDG9NETDK4SYAW" localSheetId="3" hidden="1">#REF!</definedName>
    <definedName name="BEx9E14TGNBYGMDDG9NETDK4SYAW" hidden="1">#REF!</definedName>
    <definedName name="BEx9E2BZ2B1R41FMGJCJ7JLGLUAJ" localSheetId="15" hidden="1">#REF!</definedName>
    <definedName name="BEx9E2BZ2B1R41FMGJCJ7JLGLUAJ" localSheetId="14" hidden="1">#REF!</definedName>
    <definedName name="BEx9E2BZ2B1R41FMGJCJ7JLGLUAJ" localSheetId="13" hidden="1">#REF!</definedName>
    <definedName name="BEx9E2BZ2B1R41FMGJCJ7JLGLUAJ" localSheetId="12" hidden="1">#REF!</definedName>
    <definedName name="BEx9E2BZ2B1R41FMGJCJ7JLGLUAJ" localSheetId="11" hidden="1">#REF!</definedName>
    <definedName name="BEx9E2BZ2B1R41FMGJCJ7JLGLUAJ" localSheetId="10" hidden="1">#REF!</definedName>
    <definedName name="BEx9E2BZ2B1R41FMGJCJ7JLGLUAJ" localSheetId="9" hidden="1">#REF!</definedName>
    <definedName name="BEx9E2BZ2B1R41FMGJCJ7JLGLUAJ" localSheetId="8" hidden="1">#REF!</definedName>
    <definedName name="BEx9E2BZ2B1R41FMGJCJ7JLGLUAJ" localSheetId="7" hidden="1">#REF!</definedName>
    <definedName name="BEx9E2BZ2B1R41FMGJCJ7JLGLUAJ" localSheetId="6" hidden="1">#REF!</definedName>
    <definedName name="BEx9E2BZ2B1R41FMGJCJ7JLGLUAJ" localSheetId="5" hidden="1">#REF!</definedName>
    <definedName name="BEx9E2BZ2B1R41FMGJCJ7JLGLUAJ" localSheetId="3" hidden="1">#REF!</definedName>
    <definedName name="BEx9E2BZ2B1R41FMGJCJ7JLGLUAJ" hidden="1">#REF!</definedName>
    <definedName name="BEx9EG9KBJ77M8LEOR9ITOKN5KXY" localSheetId="15" hidden="1">#REF!</definedName>
    <definedName name="BEx9EG9KBJ77M8LEOR9ITOKN5KXY" localSheetId="14" hidden="1">#REF!</definedName>
    <definedName name="BEx9EG9KBJ77M8LEOR9ITOKN5KXY" localSheetId="13" hidden="1">#REF!</definedName>
    <definedName name="BEx9EG9KBJ77M8LEOR9ITOKN5KXY" localSheetId="12" hidden="1">#REF!</definedName>
    <definedName name="BEx9EG9KBJ77M8LEOR9ITOKN5KXY" localSheetId="11" hidden="1">#REF!</definedName>
    <definedName name="BEx9EG9KBJ77M8LEOR9ITOKN5KXY" localSheetId="10" hidden="1">#REF!</definedName>
    <definedName name="BEx9EG9KBJ77M8LEOR9ITOKN5KXY" localSheetId="9" hidden="1">#REF!</definedName>
    <definedName name="BEx9EG9KBJ77M8LEOR9ITOKN5KXY" localSheetId="8" hidden="1">#REF!</definedName>
    <definedName name="BEx9EG9KBJ77M8LEOR9ITOKN5KXY" localSheetId="7" hidden="1">#REF!</definedName>
    <definedName name="BEx9EG9KBJ77M8LEOR9ITOKN5KXY" localSheetId="6" hidden="1">#REF!</definedName>
    <definedName name="BEx9EG9KBJ77M8LEOR9ITOKN5KXY" localSheetId="5" hidden="1">#REF!</definedName>
    <definedName name="BEx9EG9KBJ77M8LEOR9ITOKN5KXY" localSheetId="3" hidden="1">#REF!</definedName>
    <definedName name="BEx9EG9KBJ77M8LEOR9ITOKN5KXY" hidden="1">#REF!</definedName>
    <definedName name="BEx9EL27NGDBCTVPW97K42QANS5K" localSheetId="15" hidden="1">#REF!</definedName>
    <definedName name="BEx9EL27NGDBCTVPW97K42QANS5K" localSheetId="14" hidden="1">#REF!</definedName>
    <definedName name="BEx9EL27NGDBCTVPW97K42QANS5K" localSheetId="13" hidden="1">#REF!</definedName>
    <definedName name="BEx9EL27NGDBCTVPW97K42QANS5K" localSheetId="12" hidden="1">#REF!</definedName>
    <definedName name="BEx9EL27NGDBCTVPW97K42QANS5K" localSheetId="11" hidden="1">#REF!</definedName>
    <definedName name="BEx9EL27NGDBCTVPW97K42QANS5K" localSheetId="10" hidden="1">#REF!</definedName>
    <definedName name="BEx9EL27NGDBCTVPW97K42QANS5K" localSheetId="9" hidden="1">#REF!</definedName>
    <definedName name="BEx9EL27NGDBCTVPW97K42QANS5K" localSheetId="8" hidden="1">#REF!</definedName>
    <definedName name="BEx9EL27NGDBCTVPW97K42QANS5K" localSheetId="7" hidden="1">#REF!</definedName>
    <definedName name="BEx9EL27NGDBCTVPW97K42QANS5K" localSheetId="6" hidden="1">#REF!</definedName>
    <definedName name="BEx9EL27NGDBCTVPW97K42QANS5K" localSheetId="5" hidden="1">#REF!</definedName>
    <definedName name="BEx9EL27NGDBCTVPW97K42QANS5K" localSheetId="3" hidden="1">#REF!</definedName>
    <definedName name="BEx9EL27NGDBCTVPW97K42QANS5K" hidden="1">#REF!</definedName>
    <definedName name="BEx9EMK6HAJJMVYZTN5AUIV7O1E6" localSheetId="15" hidden="1">#REF!</definedName>
    <definedName name="BEx9EMK6HAJJMVYZTN5AUIV7O1E6" localSheetId="14" hidden="1">#REF!</definedName>
    <definedName name="BEx9EMK6HAJJMVYZTN5AUIV7O1E6" localSheetId="13" hidden="1">#REF!</definedName>
    <definedName name="BEx9EMK6HAJJMVYZTN5AUIV7O1E6" localSheetId="12" hidden="1">#REF!</definedName>
    <definedName name="BEx9EMK6HAJJMVYZTN5AUIV7O1E6" localSheetId="11" hidden="1">#REF!</definedName>
    <definedName name="BEx9EMK6HAJJMVYZTN5AUIV7O1E6" localSheetId="10" hidden="1">#REF!</definedName>
    <definedName name="BEx9EMK6HAJJMVYZTN5AUIV7O1E6" localSheetId="9" hidden="1">#REF!</definedName>
    <definedName name="BEx9EMK6HAJJMVYZTN5AUIV7O1E6" localSheetId="8" hidden="1">#REF!</definedName>
    <definedName name="BEx9EMK6HAJJMVYZTN5AUIV7O1E6" localSheetId="7" hidden="1">#REF!</definedName>
    <definedName name="BEx9EMK6HAJJMVYZTN5AUIV7O1E6" localSheetId="6" hidden="1">#REF!</definedName>
    <definedName name="BEx9EMK6HAJJMVYZTN5AUIV7O1E6" localSheetId="5" hidden="1">#REF!</definedName>
    <definedName name="BEx9EMK6HAJJMVYZTN5AUIV7O1E6" localSheetId="3" hidden="1">#REF!</definedName>
    <definedName name="BEx9EMK6HAJJMVYZTN5AUIV7O1E6" hidden="1">#REF!</definedName>
    <definedName name="BEx9ENB8RPU9FA3QW16IGB6LK1CH" localSheetId="15" hidden="1">#REF!</definedName>
    <definedName name="BEx9ENB8RPU9FA3QW16IGB6LK1CH" localSheetId="14" hidden="1">#REF!</definedName>
    <definedName name="BEx9ENB8RPU9FA3QW16IGB6LK1CH" localSheetId="13" hidden="1">#REF!</definedName>
    <definedName name="BEx9ENB8RPU9FA3QW16IGB6LK1CH" localSheetId="12" hidden="1">#REF!</definedName>
    <definedName name="BEx9ENB8RPU9FA3QW16IGB6LK1CH" localSheetId="11" hidden="1">#REF!</definedName>
    <definedName name="BEx9ENB8RPU9FA3QW16IGB6LK1CH" localSheetId="10" hidden="1">#REF!</definedName>
    <definedName name="BEx9ENB8RPU9FA3QW16IGB6LK1CH" localSheetId="9" hidden="1">#REF!</definedName>
    <definedName name="BEx9ENB8RPU9FA3QW16IGB6LK1CH" localSheetId="8" hidden="1">#REF!</definedName>
    <definedName name="BEx9ENB8RPU9FA3QW16IGB6LK1CH" localSheetId="7" hidden="1">#REF!</definedName>
    <definedName name="BEx9ENB8RPU9FA3QW16IGB6LK1CH" localSheetId="6" hidden="1">#REF!</definedName>
    <definedName name="BEx9ENB8RPU9FA3QW16IGB6LK1CH" localSheetId="5" hidden="1">#REF!</definedName>
    <definedName name="BEx9ENB8RPU9FA3QW16IGB6LK1CH" localSheetId="3" hidden="1">#REF!</definedName>
    <definedName name="BEx9ENB8RPU9FA3QW16IGB6LK1CH" hidden="1">#REF!</definedName>
    <definedName name="BEx9EQLVZHYQ1TPX7WH3SOWXCZLE" localSheetId="15" hidden="1">#REF!</definedName>
    <definedName name="BEx9EQLVZHYQ1TPX7WH3SOWXCZLE" localSheetId="14" hidden="1">#REF!</definedName>
    <definedName name="BEx9EQLVZHYQ1TPX7WH3SOWXCZLE" localSheetId="13" hidden="1">#REF!</definedName>
    <definedName name="BEx9EQLVZHYQ1TPX7WH3SOWXCZLE" localSheetId="12" hidden="1">#REF!</definedName>
    <definedName name="BEx9EQLVZHYQ1TPX7WH3SOWXCZLE" localSheetId="11" hidden="1">#REF!</definedName>
    <definedName name="BEx9EQLVZHYQ1TPX7WH3SOWXCZLE" localSheetId="10" hidden="1">#REF!</definedName>
    <definedName name="BEx9EQLVZHYQ1TPX7WH3SOWXCZLE" localSheetId="9" hidden="1">#REF!</definedName>
    <definedName name="BEx9EQLVZHYQ1TPX7WH3SOWXCZLE" localSheetId="8" hidden="1">#REF!</definedName>
    <definedName name="BEx9EQLVZHYQ1TPX7WH3SOWXCZLE" localSheetId="7" hidden="1">#REF!</definedName>
    <definedName name="BEx9EQLVZHYQ1TPX7WH3SOWXCZLE" localSheetId="6" hidden="1">#REF!</definedName>
    <definedName name="BEx9EQLVZHYQ1TPX7WH3SOWXCZLE" localSheetId="5" hidden="1">#REF!</definedName>
    <definedName name="BEx9EQLVZHYQ1TPX7WH3SOWXCZLE" localSheetId="3" hidden="1">#REF!</definedName>
    <definedName name="BEx9EQLVZHYQ1TPX7WH3SOWXCZLE" hidden="1">#REF!</definedName>
    <definedName name="BEx9ETLU0EK5LGEM1QCNYN2S8O5F" localSheetId="15" hidden="1">#REF!</definedName>
    <definedName name="BEx9ETLU0EK5LGEM1QCNYN2S8O5F" localSheetId="14" hidden="1">#REF!</definedName>
    <definedName name="BEx9ETLU0EK5LGEM1QCNYN2S8O5F" localSheetId="13" hidden="1">#REF!</definedName>
    <definedName name="BEx9ETLU0EK5LGEM1QCNYN2S8O5F" localSheetId="12" hidden="1">#REF!</definedName>
    <definedName name="BEx9ETLU0EK5LGEM1QCNYN2S8O5F" localSheetId="11" hidden="1">#REF!</definedName>
    <definedName name="BEx9ETLU0EK5LGEM1QCNYN2S8O5F" localSheetId="10" hidden="1">#REF!</definedName>
    <definedName name="BEx9ETLU0EK5LGEM1QCNYN2S8O5F" localSheetId="9" hidden="1">#REF!</definedName>
    <definedName name="BEx9ETLU0EK5LGEM1QCNYN2S8O5F" localSheetId="8" hidden="1">#REF!</definedName>
    <definedName name="BEx9ETLU0EK5LGEM1QCNYN2S8O5F" localSheetId="7" hidden="1">#REF!</definedName>
    <definedName name="BEx9ETLU0EK5LGEM1QCNYN2S8O5F" localSheetId="6" hidden="1">#REF!</definedName>
    <definedName name="BEx9ETLU0EK5LGEM1QCNYN2S8O5F" localSheetId="5" hidden="1">#REF!</definedName>
    <definedName name="BEx9ETLU0EK5LGEM1QCNYN2S8O5F" localSheetId="3" hidden="1">#REF!</definedName>
    <definedName name="BEx9ETLU0EK5LGEM1QCNYN2S8O5F" hidden="1">#REF!</definedName>
    <definedName name="BEx9F0710LGLAU3161O0O346N58H" localSheetId="15" hidden="1">#REF!</definedName>
    <definedName name="BEx9F0710LGLAU3161O0O346N58H" localSheetId="14" hidden="1">#REF!</definedName>
    <definedName name="BEx9F0710LGLAU3161O0O346N58H" localSheetId="13" hidden="1">#REF!</definedName>
    <definedName name="BEx9F0710LGLAU3161O0O346N58H" localSheetId="12" hidden="1">#REF!</definedName>
    <definedName name="BEx9F0710LGLAU3161O0O346N58H" localSheetId="11" hidden="1">#REF!</definedName>
    <definedName name="BEx9F0710LGLAU3161O0O346N58H" localSheetId="10" hidden="1">#REF!</definedName>
    <definedName name="BEx9F0710LGLAU3161O0O346N58H" localSheetId="9" hidden="1">#REF!</definedName>
    <definedName name="BEx9F0710LGLAU3161O0O346N58H" localSheetId="8" hidden="1">#REF!</definedName>
    <definedName name="BEx9F0710LGLAU3161O0O346N58H" localSheetId="7" hidden="1">#REF!</definedName>
    <definedName name="BEx9F0710LGLAU3161O0O346N58H" localSheetId="6" hidden="1">#REF!</definedName>
    <definedName name="BEx9F0710LGLAU3161O0O346N58H" localSheetId="5" hidden="1">#REF!</definedName>
    <definedName name="BEx9F0710LGLAU3161O0O346N58H" localSheetId="3" hidden="1">#REF!</definedName>
    <definedName name="BEx9F0710LGLAU3161O0O346N58H" hidden="1">#REF!</definedName>
    <definedName name="BEx9F0Y2ESUNE3U7TQDLMPE9BO67" localSheetId="15" hidden="1">#REF!</definedName>
    <definedName name="BEx9F0Y2ESUNE3U7TQDLMPE9BO67" localSheetId="14" hidden="1">#REF!</definedName>
    <definedName name="BEx9F0Y2ESUNE3U7TQDLMPE9BO67" localSheetId="13" hidden="1">#REF!</definedName>
    <definedName name="BEx9F0Y2ESUNE3U7TQDLMPE9BO67" localSheetId="12" hidden="1">#REF!</definedName>
    <definedName name="BEx9F0Y2ESUNE3U7TQDLMPE9BO67" localSheetId="11" hidden="1">#REF!</definedName>
    <definedName name="BEx9F0Y2ESUNE3U7TQDLMPE9BO67" localSheetId="10" hidden="1">#REF!</definedName>
    <definedName name="BEx9F0Y2ESUNE3U7TQDLMPE9BO67" localSheetId="9" hidden="1">#REF!</definedName>
    <definedName name="BEx9F0Y2ESUNE3U7TQDLMPE9BO67" localSheetId="8" hidden="1">#REF!</definedName>
    <definedName name="BEx9F0Y2ESUNE3U7TQDLMPE9BO67" localSheetId="7" hidden="1">#REF!</definedName>
    <definedName name="BEx9F0Y2ESUNE3U7TQDLMPE9BO67" localSheetId="6" hidden="1">#REF!</definedName>
    <definedName name="BEx9F0Y2ESUNE3U7TQDLMPE9BO67" localSheetId="5" hidden="1">#REF!</definedName>
    <definedName name="BEx9F0Y2ESUNE3U7TQDLMPE9BO67" localSheetId="3" hidden="1">#REF!</definedName>
    <definedName name="BEx9F0Y2ESUNE3U7TQDLMPE9BO67" hidden="1">#REF!</definedName>
    <definedName name="BEx9F439L1R726MJFX2EP39XIBPY" localSheetId="15" hidden="1">#REF!</definedName>
    <definedName name="BEx9F439L1R726MJFX2EP39XIBPY" localSheetId="14" hidden="1">#REF!</definedName>
    <definedName name="BEx9F439L1R726MJFX2EP39XIBPY" localSheetId="13" hidden="1">#REF!</definedName>
    <definedName name="BEx9F439L1R726MJFX2EP39XIBPY" localSheetId="12" hidden="1">#REF!</definedName>
    <definedName name="BEx9F439L1R726MJFX2EP39XIBPY" localSheetId="11" hidden="1">#REF!</definedName>
    <definedName name="BEx9F439L1R726MJFX2EP39XIBPY" localSheetId="10" hidden="1">#REF!</definedName>
    <definedName name="BEx9F439L1R726MJFX2EP39XIBPY" localSheetId="9" hidden="1">#REF!</definedName>
    <definedName name="BEx9F439L1R726MJFX2EP39XIBPY" localSheetId="8" hidden="1">#REF!</definedName>
    <definedName name="BEx9F439L1R726MJFX2EP39XIBPY" localSheetId="7" hidden="1">#REF!</definedName>
    <definedName name="BEx9F439L1R726MJFX2EP39XIBPY" localSheetId="6" hidden="1">#REF!</definedName>
    <definedName name="BEx9F439L1R726MJFX2EP39XIBPY" localSheetId="5" hidden="1">#REF!</definedName>
    <definedName name="BEx9F439L1R726MJFX2EP39XIBPY" localSheetId="3" hidden="1">#REF!</definedName>
    <definedName name="BEx9F439L1R726MJFX2EP39XIBPY" hidden="1">#REF!</definedName>
    <definedName name="BEx9F5W18ZGFOKGRE8PR6T1MO6GT" localSheetId="15" hidden="1">#REF!</definedName>
    <definedName name="BEx9F5W18ZGFOKGRE8PR6T1MO6GT" localSheetId="14" hidden="1">#REF!</definedName>
    <definedName name="BEx9F5W18ZGFOKGRE8PR6T1MO6GT" localSheetId="13" hidden="1">#REF!</definedName>
    <definedName name="BEx9F5W18ZGFOKGRE8PR6T1MO6GT" localSheetId="12" hidden="1">#REF!</definedName>
    <definedName name="BEx9F5W18ZGFOKGRE8PR6T1MO6GT" localSheetId="11" hidden="1">#REF!</definedName>
    <definedName name="BEx9F5W18ZGFOKGRE8PR6T1MO6GT" localSheetId="10" hidden="1">#REF!</definedName>
    <definedName name="BEx9F5W18ZGFOKGRE8PR6T1MO6GT" localSheetId="9" hidden="1">#REF!</definedName>
    <definedName name="BEx9F5W18ZGFOKGRE8PR6T1MO6GT" localSheetId="8" hidden="1">#REF!</definedName>
    <definedName name="BEx9F5W18ZGFOKGRE8PR6T1MO6GT" localSheetId="7" hidden="1">#REF!</definedName>
    <definedName name="BEx9F5W18ZGFOKGRE8PR6T1MO6GT" localSheetId="6" hidden="1">#REF!</definedName>
    <definedName name="BEx9F5W18ZGFOKGRE8PR6T1MO6GT" localSheetId="5" hidden="1">#REF!</definedName>
    <definedName name="BEx9F5W18ZGFOKGRE8PR6T1MO6GT" localSheetId="3" hidden="1">#REF!</definedName>
    <definedName name="BEx9F5W18ZGFOKGRE8PR6T1MO6GT" hidden="1">#REF!</definedName>
    <definedName name="BEx9F78N4HY0XFGBQ4UJRD52L1EI" localSheetId="15" hidden="1">#REF!</definedName>
    <definedName name="BEx9F78N4HY0XFGBQ4UJRD52L1EI" localSheetId="14" hidden="1">#REF!</definedName>
    <definedName name="BEx9F78N4HY0XFGBQ4UJRD52L1EI" localSheetId="13" hidden="1">#REF!</definedName>
    <definedName name="BEx9F78N4HY0XFGBQ4UJRD52L1EI" localSheetId="12" hidden="1">#REF!</definedName>
    <definedName name="BEx9F78N4HY0XFGBQ4UJRD52L1EI" localSheetId="11" hidden="1">#REF!</definedName>
    <definedName name="BEx9F78N4HY0XFGBQ4UJRD52L1EI" localSheetId="10" hidden="1">#REF!</definedName>
    <definedName name="BEx9F78N4HY0XFGBQ4UJRD52L1EI" localSheetId="9" hidden="1">#REF!</definedName>
    <definedName name="BEx9F78N4HY0XFGBQ4UJRD52L1EI" localSheetId="8" hidden="1">#REF!</definedName>
    <definedName name="BEx9F78N4HY0XFGBQ4UJRD52L1EI" localSheetId="7" hidden="1">#REF!</definedName>
    <definedName name="BEx9F78N4HY0XFGBQ4UJRD52L1EI" localSheetId="6" hidden="1">#REF!</definedName>
    <definedName name="BEx9F78N4HY0XFGBQ4UJRD52L1EI" localSheetId="5" hidden="1">#REF!</definedName>
    <definedName name="BEx9F78N4HY0XFGBQ4UJRD52L1EI" localSheetId="3" hidden="1">#REF!</definedName>
    <definedName name="BEx9F78N4HY0XFGBQ4UJRD52L1EI" hidden="1">#REF!</definedName>
    <definedName name="BEx9FF16LOQP5QIR4UHW5EIFGQB8" localSheetId="15" hidden="1">#REF!</definedName>
    <definedName name="BEx9FF16LOQP5QIR4UHW5EIFGQB8" localSheetId="14" hidden="1">#REF!</definedName>
    <definedName name="BEx9FF16LOQP5QIR4UHW5EIFGQB8" localSheetId="13" hidden="1">#REF!</definedName>
    <definedName name="BEx9FF16LOQP5QIR4UHW5EIFGQB8" localSheetId="12" hidden="1">#REF!</definedName>
    <definedName name="BEx9FF16LOQP5QIR4UHW5EIFGQB8" localSheetId="11" hidden="1">#REF!</definedName>
    <definedName name="BEx9FF16LOQP5QIR4UHW5EIFGQB8" localSheetId="10" hidden="1">#REF!</definedName>
    <definedName name="BEx9FF16LOQP5QIR4UHW5EIFGQB8" localSheetId="9" hidden="1">#REF!</definedName>
    <definedName name="BEx9FF16LOQP5QIR4UHW5EIFGQB8" localSheetId="8" hidden="1">#REF!</definedName>
    <definedName name="BEx9FF16LOQP5QIR4UHW5EIFGQB8" localSheetId="7" hidden="1">#REF!</definedName>
    <definedName name="BEx9FF16LOQP5QIR4UHW5EIFGQB8" localSheetId="6" hidden="1">#REF!</definedName>
    <definedName name="BEx9FF16LOQP5QIR4UHW5EIFGQB8" localSheetId="5" hidden="1">#REF!</definedName>
    <definedName name="BEx9FF16LOQP5QIR4UHW5EIFGQB8" localSheetId="3" hidden="1">#REF!</definedName>
    <definedName name="BEx9FF16LOQP5QIR4UHW5EIFGQB8" hidden="1">#REF!</definedName>
    <definedName name="BEx9FJTSRCZ3ZXT3QVBJT5NF8T7V" localSheetId="15" hidden="1">#REF!</definedName>
    <definedName name="BEx9FJTSRCZ3ZXT3QVBJT5NF8T7V" localSheetId="14" hidden="1">#REF!</definedName>
    <definedName name="BEx9FJTSRCZ3ZXT3QVBJT5NF8T7V" localSheetId="13" hidden="1">#REF!</definedName>
    <definedName name="BEx9FJTSRCZ3ZXT3QVBJT5NF8T7V" localSheetId="12" hidden="1">#REF!</definedName>
    <definedName name="BEx9FJTSRCZ3ZXT3QVBJT5NF8T7V" localSheetId="11" hidden="1">#REF!</definedName>
    <definedName name="BEx9FJTSRCZ3ZXT3QVBJT5NF8T7V" localSheetId="10" hidden="1">#REF!</definedName>
    <definedName name="BEx9FJTSRCZ3ZXT3QVBJT5NF8T7V" localSheetId="9" hidden="1">#REF!</definedName>
    <definedName name="BEx9FJTSRCZ3ZXT3QVBJT5NF8T7V" localSheetId="8" hidden="1">#REF!</definedName>
    <definedName name="BEx9FJTSRCZ3ZXT3QVBJT5NF8T7V" localSheetId="7" hidden="1">#REF!</definedName>
    <definedName name="BEx9FJTSRCZ3ZXT3QVBJT5NF8T7V" localSheetId="6" hidden="1">#REF!</definedName>
    <definedName name="BEx9FJTSRCZ3ZXT3QVBJT5NF8T7V" localSheetId="5" hidden="1">#REF!</definedName>
    <definedName name="BEx9FJTSRCZ3ZXT3QVBJT5NF8T7V" localSheetId="3" hidden="1">#REF!</definedName>
    <definedName name="BEx9FJTSRCZ3ZXT3QVBJT5NF8T7V" hidden="1">#REF!</definedName>
    <definedName name="BEx9FRBEEYPS5HLS3XT34AKZN94G" localSheetId="15" hidden="1">#REF!</definedName>
    <definedName name="BEx9FRBEEYPS5HLS3XT34AKZN94G" localSheetId="14" hidden="1">#REF!</definedName>
    <definedName name="BEx9FRBEEYPS5HLS3XT34AKZN94G" localSheetId="13" hidden="1">#REF!</definedName>
    <definedName name="BEx9FRBEEYPS5HLS3XT34AKZN94G" localSheetId="12" hidden="1">#REF!</definedName>
    <definedName name="BEx9FRBEEYPS5HLS3XT34AKZN94G" localSheetId="11" hidden="1">#REF!</definedName>
    <definedName name="BEx9FRBEEYPS5HLS3XT34AKZN94G" localSheetId="10" hidden="1">#REF!</definedName>
    <definedName name="BEx9FRBEEYPS5HLS3XT34AKZN94G" localSheetId="9" hidden="1">#REF!</definedName>
    <definedName name="BEx9FRBEEYPS5HLS3XT34AKZN94G" localSheetId="8" hidden="1">#REF!</definedName>
    <definedName name="BEx9FRBEEYPS5HLS3XT34AKZN94G" localSheetId="7" hidden="1">#REF!</definedName>
    <definedName name="BEx9FRBEEYPS5HLS3XT34AKZN94G" localSheetId="6" hidden="1">#REF!</definedName>
    <definedName name="BEx9FRBEEYPS5HLS3XT34AKZN94G" localSheetId="5" hidden="1">#REF!</definedName>
    <definedName name="BEx9FRBEEYPS5HLS3XT34AKZN94G" localSheetId="3" hidden="1">#REF!</definedName>
    <definedName name="BEx9FRBEEYPS5HLS3XT34AKZN94G" hidden="1">#REF!</definedName>
    <definedName name="BEx9G5USBCNYNA7HGVW92D800SKX" localSheetId="15" hidden="1">#REF!</definedName>
    <definedName name="BEx9G5USBCNYNA7HGVW92D800SKX" localSheetId="14" hidden="1">#REF!</definedName>
    <definedName name="BEx9G5USBCNYNA7HGVW92D800SKX" localSheetId="13" hidden="1">#REF!</definedName>
    <definedName name="BEx9G5USBCNYNA7HGVW92D800SKX" localSheetId="12" hidden="1">#REF!</definedName>
    <definedName name="BEx9G5USBCNYNA7HGVW92D800SKX" localSheetId="11" hidden="1">#REF!</definedName>
    <definedName name="BEx9G5USBCNYNA7HGVW92D800SKX" localSheetId="10" hidden="1">#REF!</definedName>
    <definedName name="BEx9G5USBCNYNA7HGVW92D800SKX" localSheetId="9" hidden="1">#REF!</definedName>
    <definedName name="BEx9G5USBCNYNA7HGVW92D800SKX" localSheetId="8" hidden="1">#REF!</definedName>
    <definedName name="BEx9G5USBCNYNA7HGVW92D800SKX" localSheetId="7" hidden="1">#REF!</definedName>
    <definedName name="BEx9G5USBCNYNA7HGVW92D800SKX" localSheetId="6" hidden="1">#REF!</definedName>
    <definedName name="BEx9G5USBCNYNA7HGVW92D800SKX" localSheetId="5" hidden="1">#REF!</definedName>
    <definedName name="BEx9G5USBCNYNA7HGVW92D800SKX" localSheetId="3" hidden="1">#REF!</definedName>
    <definedName name="BEx9G5USBCNYNA7HGVW92D800SKX" hidden="1">#REF!</definedName>
    <definedName name="BEx9G7CPXG7HR6N6FHPU2DBBUIKG" localSheetId="15" hidden="1">#REF!</definedName>
    <definedName name="BEx9G7CPXG7HR6N6FHPU2DBBUIKG" localSheetId="14" hidden="1">#REF!</definedName>
    <definedName name="BEx9G7CPXG7HR6N6FHPU2DBBUIKG" localSheetId="13" hidden="1">#REF!</definedName>
    <definedName name="BEx9G7CPXG7HR6N6FHPU2DBBUIKG" localSheetId="12" hidden="1">#REF!</definedName>
    <definedName name="BEx9G7CPXG7HR6N6FHPU2DBBUIKG" localSheetId="11" hidden="1">#REF!</definedName>
    <definedName name="BEx9G7CPXG7HR6N6FHPU2DBBUIKG" localSheetId="10" hidden="1">#REF!</definedName>
    <definedName name="BEx9G7CPXG7HR6N6FHPU2DBBUIKG" localSheetId="9" hidden="1">#REF!</definedName>
    <definedName name="BEx9G7CPXG7HR6N6FHPU2DBBUIKG" localSheetId="8" hidden="1">#REF!</definedName>
    <definedName name="BEx9G7CPXG7HR6N6FHPU2DBBUIKG" localSheetId="7" hidden="1">#REF!</definedName>
    <definedName name="BEx9G7CPXG7HR6N6FHPU2DBBUIKG" localSheetId="6" hidden="1">#REF!</definedName>
    <definedName name="BEx9G7CPXG7HR6N6FHPU2DBBUIKG" localSheetId="5" hidden="1">#REF!</definedName>
    <definedName name="BEx9G7CPXG7HR6N6FHPU2DBBUIKG" localSheetId="3" hidden="1">#REF!</definedName>
    <definedName name="BEx9G7CPXG7HR6N6FHPU2DBBUIKG" hidden="1">#REF!</definedName>
    <definedName name="BEx9GDY4D8ZPQJCYFIMYM0V0C51Y" localSheetId="15" hidden="1">#REF!</definedName>
    <definedName name="BEx9GDY4D8ZPQJCYFIMYM0V0C51Y" localSheetId="14" hidden="1">#REF!</definedName>
    <definedName name="BEx9GDY4D8ZPQJCYFIMYM0V0C51Y" localSheetId="13" hidden="1">#REF!</definedName>
    <definedName name="BEx9GDY4D8ZPQJCYFIMYM0V0C51Y" localSheetId="12" hidden="1">#REF!</definedName>
    <definedName name="BEx9GDY4D8ZPQJCYFIMYM0V0C51Y" localSheetId="11" hidden="1">#REF!</definedName>
    <definedName name="BEx9GDY4D8ZPQJCYFIMYM0V0C51Y" localSheetId="10" hidden="1">#REF!</definedName>
    <definedName name="BEx9GDY4D8ZPQJCYFIMYM0V0C51Y" localSheetId="9" hidden="1">#REF!</definedName>
    <definedName name="BEx9GDY4D8ZPQJCYFIMYM0V0C51Y" localSheetId="8" hidden="1">#REF!</definedName>
    <definedName name="BEx9GDY4D8ZPQJCYFIMYM0V0C51Y" localSheetId="7" hidden="1">#REF!</definedName>
    <definedName name="BEx9GDY4D8ZPQJCYFIMYM0V0C51Y" localSheetId="6" hidden="1">#REF!</definedName>
    <definedName name="BEx9GDY4D8ZPQJCYFIMYM0V0C51Y" localSheetId="5" hidden="1">#REF!</definedName>
    <definedName name="BEx9GDY4D8ZPQJCYFIMYM0V0C51Y" localSheetId="3" hidden="1">#REF!</definedName>
    <definedName name="BEx9GDY4D8ZPQJCYFIMYM0V0C51Y" hidden="1">#REF!</definedName>
    <definedName name="BEx9GGY04V0ZWI6O9KZH4KSBB389" localSheetId="15" hidden="1">#REF!</definedName>
    <definedName name="BEx9GGY04V0ZWI6O9KZH4KSBB389" localSheetId="14" hidden="1">#REF!</definedName>
    <definedName name="BEx9GGY04V0ZWI6O9KZH4KSBB389" localSheetId="13" hidden="1">#REF!</definedName>
    <definedName name="BEx9GGY04V0ZWI6O9KZH4KSBB389" localSheetId="12" hidden="1">#REF!</definedName>
    <definedName name="BEx9GGY04V0ZWI6O9KZH4KSBB389" localSheetId="11" hidden="1">#REF!</definedName>
    <definedName name="BEx9GGY04V0ZWI6O9KZH4KSBB389" localSheetId="10" hidden="1">#REF!</definedName>
    <definedName name="BEx9GGY04V0ZWI6O9KZH4KSBB389" localSheetId="9" hidden="1">#REF!</definedName>
    <definedName name="BEx9GGY04V0ZWI6O9KZH4KSBB389" localSheetId="8" hidden="1">#REF!</definedName>
    <definedName name="BEx9GGY04V0ZWI6O9KZH4KSBB389" localSheetId="7" hidden="1">#REF!</definedName>
    <definedName name="BEx9GGY04V0ZWI6O9KZH4KSBB389" localSheetId="6" hidden="1">#REF!</definedName>
    <definedName name="BEx9GGY04V0ZWI6O9KZH4KSBB389" localSheetId="5" hidden="1">#REF!</definedName>
    <definedName name="BEx9GGY04V0ZWI6O9KZH4KSBB389" localSheetId="3" hidden="1">#REF!</definedName>
    <definedName name="BEx9GGY04V0ZWI6O9KZH4KSBB389" hidden="1">#REF!</definedName>
    <definedName name="BEx9GMC7TE8SDTCO5PHODBUF4SM1" localSheetId="15" hidden="1">#REF!</definedName>
    <definedName name="BEx9GMC7TE8SDTCO5PHODBUF4SM1" localSheetId="14" hidden="1">#REF!</definedName>
    <definedName name="BEx9GMC7TE8SDTCO5PHODBUF4SM1" localSheetId="13" hidden="1">#REF!</definedName>
    <definedName name="BEx9GMC7TE8SDTCO5PHODBUF4SM1" localSheetId="12" hidden="1">#REF!</definedName>
    <definedName name="BEx9GMC7TE8SDTCO5PHODBUF4SM1" localSheetId="11" hidden="1">#REF!</definedName>
    <definedName name="BEx9GMC7TE8SDTCO5PHODBUF4SM1" localSheetId="10" hidden="1">#REF!</definedName>
    <definedName name="BEx9GMC7TE8SDTCO5PHODBUF4SM1" localSheetId="9" hidden="1">#REF!</definedName>
    <definedName name="BEx9GMC7TE8SDTCO5PHODBUF4SM1" localSheetId="8" hidden="1">#REF!</definedName>
    <definedName name="BEx9GMC7TE8SDTCO5PHODBUF4SM1" localSheetId="7" hidden="1">#REF!</definedName>
    <definedName name="BEx9GMC7TE8SDTCO5PHODBUF4SM1" localSheetId="6" hidden="1">#REF!</definedName>
    <definedName name="BEx9GMC7TE8SDTCO5PHODBUF4SM1" localSheetId="5" hidden="1">#REF!</definedName>
    <definedName name="BEx9GMC7TE8SDTCO5PHODBUF4SM1" localSheetId="3" hidden="1">#REF!</definedName>
    <definedName name="BEx9GMC7TE8SDTCO5PHODBUF4SM1" hidden="1">#REF!</definedName>
    <definedName name="BEx9GMN0B495HEAOG6JQK9D7HUPC" localSheetId="15" hidden="1">#REF!</definedName>
    <definedName name="BEx9GMN0B495HEAOG6JQK9D7HUPC" localSheetId="14" hidden="1">#REF!</definedName>
    <definedName name="BEx9GMN0B495HEAOG6JQK9D7HUPC" localSheetId="13" hidden="1">#REF!</definedName>
    <definedName name="BEx9GMN0B495HEAOG6JQK9D7HUPC" localSheetId="12" hidden="1">#REF!</definedName>
    <definedName name="BEx9GMN0B495HEAOG6JQK9D7HUPC" localSheetId="11" hidden="1">#REF!</definedName>
    <definedName name="BEx9GMN0B495HEAOG6JQK9D7HUPC" localSheetId="10" hidden="1">#REF!</definedName>
    <definedName name="BEx9GMN0B495HEAOG6JQK9D7HUPC" localSheetId="9" hidden="1">#REF!</definedName>
    <definedName name="BEx9GMN0B495HEAOG6JQK9D7HUPC" localSheetId="8" hidden="1">#REF!</definedName>
    <definedName name="BEx9GMN0B495HEAOG6JQK9D7HUPC" localSheetId="7" hidden="1">#REF!</definedName>
    <definedName name="BEx9GMN0B495HEAOG6JQK9D7HUPC" localSheetId="6" hidden="1">#REF!</definedName>
    <definedName name="BEx9GMN0B495HEAOG6JQK9D7HUPC" localSheetId="5" hidden="1">#REF!</definedName>
    <definedName name="BEx9GMN0B495HEAOG6JQK9D7HUPC" localSheetId="3" hidden="1">#REF!</definedName>
    <definedName name="BEx9GMN0B495HEAOG6JQK9D7HUPC" hidden="1">#REF!</definedName>
    <definedName name="BEx9GNOPB6OZ2RH3FCDNJR38RJOS" localSheetId="15" hidden="1">#REF!</definedName>
    <definedName name="BEx9GNOPB6OZ2RH3FCDNJR38RJOS" localSheetId="14" hidden="1">#REF!</definedName>
    <definedName name="BEx9GNOPB6OZ2RH3FCDNJR38RJOS" localSheetId="13" hidden="1">#REF!</definedName>
    <definedName name="BEx9GNOPB6OZ2RH3FCDNJR38RJOS" localSheetId="12" hidden="1">#REF!</definedName>
    <definedName name="BEx9GNOPB6OZ2RH3FCDNJR38RJOS" localSheetId="11" hidden="1">#REF!</definedName>
    <definedName name="BEx9GNOPB6OZ2RH3FCDNJR38RJOS" localSheetId="10" hidden="1">#REF!</definedName>
    <definedName name="BEx9GNOPB6OZ2RH3FCDNJR38RJOS" localSheetId="9" hidden="1">#REF!</definedName>
    <definedName name="BEx9GNOPB6OZ2RH3FCDNJR38RJOS" localSheetId="8" hidden="1">#REF!</definedName>
    <definedName name="BEx9GNOPB6OZ2RH3FCDNJR38RJOS" localSheetId="7" hidden="1">#REF!</definedName>
    <definedName name="BEx9GNOPB6OZ2RH3FCDNJR38RJOS" localSheetId="6" hidden="1">#REF!</definedName>
    <definedName name="BEx9GNOPB6OZ2RH3FCDNJR38RJOS" localSheetId="5" hidden="1">#REF!</definedName>
    <definedName name="BEx9GNOPB6OZ2RH3FCDNJR38RJOS" localSheetId="3" hidden="1">#REF!</definedName>
    <definedName name="BEx9GNOPB6OZ2RH3FCDNJR38RJOS" hidden="1">#REF!</definedName>
    <definedName name="BEx9GUQALUWCD30UKUQGSWW8KBQ7" localSheetId="15" hidden="1">#REF!</definedName>
    <definedName name="BEx9GUQALUWCD30UKUQGSWW8KBQ7" localSheetId="14" hidden="1">#REF!</definedName>
    <definedName name="BEx9GUQALUWCD30UKUQGSWW8KBQ7" localSheetId="13" hidden="1">#REF!</definedName>
    <definedName name="BEx9GUQALUWCD30UKUQGSWW8KBQ7" localSheetId="12" hidden="1">#REF!</definedName>
    <definedName name="BEx9GUQALUWCD30UKUQGSWW8KBQ7" localSheetId="11" hidden="1">#REF!</definedName>
    <definedName name="BEx9GUQALUWCD30UKUQGSWW8KBQ7" localSheetId="10" hidden="1">#REF!</definedName>
    <definedName name="BEx9GUQALUWCD30UKUQGSWW8KBQ7" localSheetId="9" hidden="1">#REF!</definedName>
    <definedName name="BEx9GUQALUWCD30UKUQGSWW8KBQ7" localSheetId="8" hidden="1">#REF!</definedName>
    <definedName name="BEx9GUQALUWCD30UKUQGSWW8KBQ7" localSheetId="7" hidden="1">#REF!</definedName>
    <definedName name="BEx9GUQALUWCD30UKUQGSWW8KBQ7" localSheetId="6" hidden="1">#REF!</definedName>
    <definedName name="BEx9GUQALUWCD30UKUQGSWW8KBQ7" localSheetId="5" hidden="1">#REF!</definedName>
    <definedName name="BEx9GUQALUWCD30UKUQGSWW8KBQ7" localSheetId="3" hidden="1">#REF!</definedName>
    <definedName name="BEx9GUQALUWCD30UKUQGSWW8KBQ7" hidden="1">#REF!</definedName>
    <definedName name="BEx9GY6BVFQGCLMOWVT6PIC9WP5X" localSheetId="15" hidden="1">#REF!</definedName>
    <definedName name="BEx9GY6BVFQGCLMOWVT6PIC9WP5X" localSheetId="14" hidden="1">#REF!</definedName>
    <definedName name="BEx9GY6BVFQGCLMOWVT6PIC9WP5X" localSheetId="13" hidden="1">#REF!</definedName>
    <definedName name="BEx9GY6BVFQGCLMOWVT6PIC9WP5X" localSheetId="12" hidden="1">#REF!</definedName>
    <definedName name="BEx9GY6BVFQGCLMOWVT6PIC9WP5X" localSheetId="11" hidden="1">#REF!</definedName>
    <definedName name="BEx9GY6BVFQGCLMOWVT6PIC9WP5X" localSheetId="10" hidden="1">#REF!</definedName>
    <definedName name="BEx9GY6BVFQGCLMOWVT6PIC9WP5X" localSheetId="9" hidden="1">#REF!</definedName>
    <definedName name="BEx9GY6BVFQGCLMOWVT6PIC9WP5X" localSheetId="8" hidden="1">#REF!</definedName>
    <definedName name="BEx9GY6BVFQGCLMOWVT6PIC9WP5X" localSheetId="7" hidden="1">#REF!</definedName>
    <definedName name="BEx9GY6BVFQGCLMOWVT6PIC9WP5X" localSheetId="6" hidden="1">#REF!</definedName>
    <definedName name="BEx9GY6BVFQGCLMOWVT6PIC9WP5X" localSheetId="5" hidden="1">#REF!</definedName>
    <definedName name="BEx9GY6BVFQGCLMOWVT6PIC9WP5X" localSheetId="3" hidden="1">#REF!</definedName>
    <definedName name="BEx9GY6BVFQGCLMOWVT6PIC9WP5X" hidden="1">#REF!</definedName>
    <definedName name="BEx9GZ2P3FDHKXEBXX2VS0BG2NP2" localSheetId="15" hidden="1">#REF!</definedName>
    <definedName name="BEx9GZ2P3FDHKXEBXX2VS0BG2NP2" localSheetId="14" hidden="1">#REF!</definedName>
    <definedName name="BEx9GZ2P3FDHKXEBXX2VS0BG2NP2" localSheetId="13" hidden="1">#REF!</definedName>
    <definedName name="BEx9GZ2P3FDHKXEBXX2VS0BG2NP2" localSheetId="12" hidden="1">#REF!</definedName>
    <definedName name="BEx9GZ2P3FDHKXEBXX2VS0BG2NP2" localSheetId="11" hidden="1">#REF!</definedName>
    <definedName name="BEx9GZ2P3FDHKXEBXX2VS0BG2NP2" localSheetId="10" hidden="1">#REF!</definedName>
    <definedName name="BEx9GZ2P3FDHKXEBXX2VS0BG2NP2" localSheetId="9" hidden="1">#REF!</definedName>
    <definedName name="BEx9GZ2P3FDHKXEBXX2VS0BG2NP2" localSheetId="8" hidden="1">#REF!</definedName>
    <definedName name="BEx9GZ2P3FDHKXEBXX2VS0BG2NP2" localSheetId="7" hidden="1">#REF!</definedName>
    <definedName name="BEx9GZ2P3FDHKXEBXX2VS0BG2NP2" localSheetId="6" hidden="1">#REF!</definedName>
    <definedName name="BEx9GZ2P3FDHKXEBXX2VS0BG2NP2" localSheetId="5" hidden="1">#REF!</definedName>
    <definedName name="BEx9GZ2P3FDHKXEBXX2VS0BG2NP2" localSheetId="3" hidden="1">#REF!</definedName>
    <definedName name="BEx9GZ2P3FDHKXEBXX2VS0BG2NP2" hidden="1">#REF!</definedName>
    <definedName name="BEx9H04IB14E1437FF2OIRRWBSD7" localSheetId="15" hidden="1">#REF!</definedName>
    <definedName name="BEx9H04IB14E1437FF2OIRRWBSD7" localSheetId="14" hidden="1">#REF!</definedName>
    <definedName name="BEx9H04IB14E1437FF2OIRRWBSD7" localSheetId="13" hidden="1">#REF!</definedName>
    <definedName name="BEx9H04IB14E1437FF2OIRRWBSD7" localSheetId="12" hidden="1">#REF!</definedName>
    <definedName name="BEx9H04IB14E1437FF2OIRRWBSD7" localSheetId="11" hidden="1">#REF!</definedName>
    <definedName name="BEx9H04IB14E1437FF2OIRRWBSD7" localSheetId="10" hidden="1">#REF!</definedName>
    <definedName name="BEx9H04IB14E1437FF2OIRRWBSD7" localSheetId="9" hidden="1">#REF!</definedName>
    <definedName name="BEx9H04IB14E1437FF2OIRRWBSD7" localSheetId="8" hidden="1">#REF!</definedName>
    <definedName name="BEx9H04IB14E1437FF2OIRRWBSD7" localSheetId="7" hidden="1">#REF!</definedName>
    <definedName name="BEx9H04IB14E1437FF2OIRRWBSD7" localSheetId="6" hidden="1">#REF!</definedName>
    <definedName name="BEx9H04IB14E1437FF2OIRRWBSD7" localSheetId="5" hidden="1">#REF!</definedName>
    <definedName name="BEx9H04IB14E1437FF2OIRRWBSD7" localSheetId="3" hidden="1">#REF!</definedName>
    <definedName name="BEx9H04IB14E1437FF2OIRRWBSD7" hidden="1">#REF!</definedName>
    <definedName name="BEx9H5O1KDZJCW91Q29VRPY5YS6P" localSheetId="15" hidden="1">#REF!</definedName>
    <definedName name="BEx9H5O1KDZJCW91Q29VRPY5YS6P" localSheetId="14" hidden="1">#REF!</definedName>
    <definedName name="BEx9H5O1KDZJCW91Q29VRPY5YS6P" localSheetId="13" hidden="1">#REF!</definedName>
    <definedName name="BEx9H5O1KDZJCW91Q29VRPY5YS6P" localSheetId="12" hidden="1">#REF!</definedName>
    <definedName name="BEx9H5O1KDZJCW91Q29VRPY5YS6P" localSheetId="11" hidden="1">#REF!</definedName>
    <definedName name="BEx9H5O1KDZJCW91Q29VRPY5YS6P" localSheetId="10" hidden="1">#REF!</definedName>
    <definedName name="BEx9H5O1KDZJCW91Q29VRPY5YS6P" localSheetId="9" hidden="1">#REF!</definedName>
    <definedName name="BEx9H5O1KDZJCW91Q29VRPY5YS6P" localSheetId="8" hidden="1">#REF!</definedName>
    <definedName name="BEx9H5O1KDZJCW91Q29VRPY5YS6P" localSheetId="7" hidden="1">#REF!</definedName>
    <definedName name="BEx9H5O1KDZJCW91Q29VRPY5YS6P" localSheetId="6" hidden="1">#REF!</definedName>
    <definedName name="BEx9H5O1KDZJCW91Q29VRPY5YS6P" localSheetId="5" hidden="1">#REF!</definedName>
    <definedName name="BEx9H5O1KDZJCW91Q29VRPY5YS6P" localSheetId="3" hidden="1">#REF!</definedName>
    <definedName name="BEx9H5O1KDZJCW91Q29VRPY5YS6P" hidden="1">#REF!</definedName>
    <definedName name="BEx9H8YR0E906F1JXZMBX3LNT004" localSheetId="15" hidden="1">#REF!</definedName>
    <definedName name="BEx9H8YR0E906F1JXZMBX3LNT004" localSheetId="14" hidden="1">#REF!</definedName>
    <definedName name="BEx9H8YR0E906F1JXZMBX3LNT004" localSheetId="13" hidden="1">#REF!</definedName>
    <definedName name="BEx9H8YR0E906F1JXZMBX3LNT004" localSheetId="12" hidden="1">#REF!</definedName>
    <definedName name="BEx9H8YR0E906F1JXZMBX3LNT004" localSheetId="11" hidden="1">#REF!</definedName>
    <definedName name="BEx9H8YR0E906F1JXZMBX3LNT004" localSheetId="10" hidden="1">#REF!</definedName>
    <definedName name="BEx9H8YR0E906F1JXZMBX3LNT004" localSheetId="9" hidden="1">#REF!</definedName>
    <definedName name="BEx9H8YR0E906F1JXZMBX3LNT004" localSheetId="8" hidden="1">#REF!</definedName>
    <definedName name="BEx9H8YR0E906F1JXZMBX3LNT004" localSheetId="7" hidden="1">#REF!</definedName>
    <definedName name="BEx9H8YR0E906F1JXZMBX3LNT004" localSheetId="6" hidden="1">#REF!</definedName>
    <definedName name="BEx9H8YR0E906F1JXZMBX3LNT004" localSheetId="5" hidden="1">#REF!</definedName>
    <definedName name="BEx9H8YR0E906F1JXZMBX3LNT004" localSheetId="3" hidden="1">#REF!</definedName>
    <definedName name="BEx9H8YR0E906F1JXZMBX3LNT004" hidden="1">#REF!</definedName>
    <definedName name="BEx9I1QKLI6OOUPQLUQ0EF0355X6" localSheetId="15" hidden="1">#REF!</definedName>
    <definedName name="BEx9I1QKLI6OOUPQLUQ0EF0355X6" localSheetId="14" hidden="1">#REF!</definedName>
    <definedName name="BEx9I1QKLI6OOUPQLUQ0EF0355X6" localSheetId="13" hidden="1">#REF!</definedName>
    <definedName name="BEx9I1QKLI6OOUPQLUQ0EF0355X6" localSheetId="12" hidden="1">#REF!</definedName>
    <definedName name="BEx9I1QKLI6OOUPQLUQ0EF0355X6" localSheetId="11" hidden="1">#REF!</definedName>
    <definedName name="BEx9I1QKLI6OOUPQLUQ0EF0355X6" localSheetId="10" hidden="1">#REF!</definedName>
    <definedName name="BEx9I1QKLI6OOUPQLUQ0EF0355X6" localSheetId="9" hidden="1">#REF!</definedName>
    <definedName name="BEx9I1QKLI6OOUPQLUQ0EF0355X6" localSheetId="8" hidden="1">#REF!</definedName>
    <definedName name="BEx9I1QKLI6OOUPQLUQ0EF0355X6" localSheetId="7" hidden="1">#REF!</definedName>
    <definedName name="BEx9I1QKLI6OOUPQLUQ0EF0355X6" localSheetId="6" hidden="1">#REF!</definedName>
    <definedName name="BEx9I1QKLI6OOUPQLUQ0EF0355X6" localSheetId="5" hidden="1">#REF!</definedName>
    <definedName name="BEx9I1QKLI6OOUPQLUQ0EF0355X6" localSheetId="3" hidden="1">#REF!</definedName>
    <definedName name="BEx9I1QKLI6OOUPQLUQ0EF0355X6" hidden="1">#REF!</definedName>
    <definedName name="BEx9I8XIG7E5NB48QQHXP23FIN60" localSheetId="15" hidden="1">#REF!</definedName>
    <definedName name="BEx9I8XIG7E5NB48QQHXP23FIN60" localSheetId="14" hidden="1">#REF!</definedName>
    <definedName name="BEx9I8XIG7E5NB48QQHXP23FIN60" localSheetId="13" hidden="1">#REF!</definedName>
    <definedName name="BEx9I8XIG7E5NB48QQHXP23FIN60" localSheetId="12" hidden="1">#REF!</definedName>
    <definedName name="BEx9I8XIG7E5NB48QQHXP23FIN60" localSheetId="11" hidden="1">#REF!</definedName>
    <definedName name="BEx9I8XIG7E5NB48QQHXP23FIN60" localSheetId="10" hidden="1">#REF!</definedName>
    <definedName name="BEx9I8XIG7E5NB48QQHXP23FIN60" localSheetId="9" hidden="1">#REF!</definedName>
    <definedName name="BEx9I8XIG7E5NB48QQHXP23FIN60" localSheetId="8" hidden="1">#REF!</definedName>
    <definedName name="BEx9I8XIG7E5NB48QQHXP23FIN60" localSheetId="7" hidden="1">#REF!</definedName>
    <definedName name="BEx9I8XIG7E5NB48QQHXP23FIN60" localSheetId="6" hidden="1">#REF!</definedName>
    <definedName name="BEx9I8XIG7E5NB48QQHXP23FIN60" localSheetId="5" hidden="1">#REF!</definedName>
    <definedName name="BEx9I8XIG7E5NB48QQHXP23FIN60" localSheetId="3" hidden="1">#REF!</definedName>
    <definedName name="BEx9I8XIG7E5NB48QQHXP23FIN60" hidden="1">#REF!</definedName>
    <definedName name="BEx9IQRF01ATLVK0YE60ARKQJ68L" localSheetId="15" hidden="1">#REF!</definedName>
    <definedName name="BEx9IQRF01ATLVK0YE60ARKQJ68L" localSheetId="14" hidden="1">#REF!</definedName>
    <definedName name="BEx9IQRF01ATLVK0YE60ARKQJ68L" localSheetId="13" hidden="1">#REF!</definedName>
    <definedName name="BEx9IQRF01ATLVK0YE60ARKQJ68L" localSheetId="12" hidden="1">#REF!</definedName>
    <definedName name="BEx9IQRF01ATLVK0YE60ARKQJ68L" localSheetId="11" hidden="1">#REF!</definedName>
    <definedName name="BEx9IQRF01ATLVK0YE60ARKQJ68L" localSheetId="10" hidden="1">#REF!</definedName>
    <definedName name="BEx9IQRF01ATLVK0YE60ARKQJ68L" localSheetId="9" hidden="1">#REF!</definedName>
    <definedName name="BEx9IQRF01ATLVK0YE60ARKQJ68L" localSheetId="8" hidden="1">#REF!</definedName>
    <definedName name="BEx9IQRF01ATLVK0YE60ARKQJ68L" localSheetId="7" hidden="1">#REF!</definedName>
    <definedName name="BEx9IQRF01ATLVK0YE60ARKQJ68L" localSheetId="6" hidden="1">#REF!</definedName>
    <definedName name="BEx9IQRF01ATLVK0YE60ARKQJ68L" localSheetId="5" hidden="1">#REF!</definedName>
    <definedName name="BEx9IQRF01ATLVK0YE60ARKQJ68L" localSheetId="3" hidden="1">#REF!</definedName>
    <definedName name="BEx9IQRF01ATLVK0YE60ARKQJ68L" hidden="1">#REF!</definedName>
    <definedName name="BEx9IT5QNZWKM6YQ5WER0DC2PMMU" localSheetId="15" hidden="1">#REF!</definedName>
    <definedName name="BEx9IT5QNZWKM6YQ5WER0DC2PMMU" localSheetId="14" hidden="1">#REF!</definedName>
    <definedName name="BEx9IT5QNZWKM6YQ5WER0DC2PMMU" localSheetId="13" hidden="1">#REF!</definedName>
    <definedName name="BEx9IT5QNZWKM6YQ5WER0DC2PMMU" localSheetId="12" hidden="1">#REF!</definedName>
    <definedName name="BEx9IT5QNZWKM6YQ5WER0DC2PMMU" localSheetId="11" hidden="1">#REF!</definedName>
    <definedName name="BEx9IT5QNZWKM6YQ5WER0DC2PMMU" localSheetId="10" hidden="1">#REF!</definedName>
    <definedName name="BEx9IT5QNZWKM6YQ5WER0DC2PMMU" localSheetId="9" hidden="1">#REF!</definedName>
    <definedName name="BEx9IT5QNZWKM6YQ5WER0DC2PMMU" localSheetId="8" hidden="1">#REF!</definedName>
    <definedName name="BEx9IT5QNZWKM6YQ5WER0DC2PMMU" localSheetId="7" hidden="1">#REF!</definedName>
    <definedName name="BEx9IT5QNZWKM6YQ5WER0DC2PMMU" localSheetId="6" hidden="1">#REF!</definedName>
    <definedName name="BEx9IT5QNZWKM6YQ5WER0DC2PMMU" localSheetId="5" hidden="1">#REF!</definedName>
    <definedName name="BEx9IT5QNZWKM6YQ5WER0DC2PMMU" localSheetId="3" hidden="1">#REF!</definedName>
    <definedName name="BEx9IT5QNZWKM6YQ5WER0DC2PMMU" hidden="1">#REF!</definedName>
    <definedName name="BEx9IUICG3HZWG57MG3NXCEX4LQI" localSheetId="15" hidden="1">#REF!</definedName>
    <definedName name="BEx9IUICG3HZWG57MG3NXCEX4LQI" localSheetId="14" hidden="1">#REF!</definedName>
    <definedName name="BEx9IUICG3HZWG57MG3NXCEX4LQI" localSheetId="13" hidden="1">#REF!</definedName>
    <definedName name="BEx9IUICG3HZWG57MG3NXCEX4LQI" localSheetId="12" hidden="1">#REF!</definedName>
    <definedName name="BEx9IUICG3HZWG57MG3NXCEX4LQI" localSheetId="11" hidden="1">#REF!</definedName>
    <definedName name="BEx9IUICG3HZWG57MG3NXCEX4LQI" localSheetId="10" hidden="1">#REF!</definedName>
    <definedName name="BEx9IUICG3HZWG57MG3NXCEX4LQI" localSheetId="9" hidden="1">#REF!</definedName>
    <definedName name="BEx9IUICG3HZWG57MG3NXCEX4LQI" localSheetId="8" hidden="1">#REF!</definedName>
    <definedName name="BEx9IUICG3HZWG57MG3NXCEX4LQI" localSheetId="7" hidden="1">#REF!</definedName>
    <definedName name="BEx9IUICG3HZWG57MG3NXCEX4LQI" localSheetId="6" hidden="1">#REF!</definedName>
    <definedName name="BEx9IUICG3HZWG57MG3NXCEX4LQI" localSheetId="5" hidden="1">#REF!</definedName>
    <definedName name="BEx9IUICG3HZWG57MG3NXCEX4LQI" localSheetId="3" hidden="1">#REF!</definedName>
    <definedName name="BEx9IUICG3HZWG57MG3NXCEX4LQI" hidden="1">#REF!</definedName>
    <definedName name="BEx9IW5LYJF40GS78FJNXO9O667A" localSheetId="15" hidden="1">#REF!</definedName>
    <definedName name="BEx9IW5LYJF40GS78FJNXO9O667A" localSheetId="14" hidden="1">#REF!</definedName>
    <definedName name="BEx9IW5LYJF40GS78FJNXO9O667A" localSheetId="13" hidden="1">#REF!</definedName>
    <definedName name="BEx9IW5LYJF40GS78FJNXO9O667A" localSheetId="12" hidden="1">#REF!</definedName>
    <definedName name="BEx9IW5LYJF40GS78FJNXO9O667A" localSheetId="11" hidden="1">#REF!</definedName>
    <definedName name="BEx9IW5LYJF40GS78FJNXO9O667A" localSheetId="10" hidden="1">#REF!</definedName>
    <definedName name="BEx9IW5LYJF40GS78FJNXO9O667A" localSheetId="9" hidden="1">#REF!</definedName>
    <definedName name="BEx9IW5LYJF40GS78FJNXO9O667A" localSheetId="8" hidden="1">#REF!</definedName>
    <definedName name="BEx9IW5LYJF40GS78FJNXO9O667A" localSheetId="7" hidden="1">#REF!</definedName>
    <definedName name="BEx9IW5LYJF40GS78FJNXO9O667A" localSheetId="6" hidden="1">#REF!</definedName>
    <definedName name="BEx9IW5LYJF40GS78FJNXO9O667A" localSheetId="5" hidden="1">#REF!</definedName>
    <definedName name="BEx9IW5LYJF40GS78FJNXO9O667A" localSheetId="3" hidden="1">#REF!</definedName>
    <definedName name="BEx9IW5LYJF40GS78FJNXO9O667A" hidden="1">#REF!</definedName>
    <definedName name="BEx9IW5MFLXTVCJHVUZTUH93AXOS" localSheetId="15" hidden="1">#REF!</definedName>
    <definedName name="BEx9IW5MFLXTVCJHVUZTUH93AXOS" localSheetId="14" hidden="1">#REF!</definedName>
    <definedName name="BEx9IW5MFLXTVCJHVUZTUH93AXOS" localSheetId="13" hidden="1">#REF!</definedName>
    <definedName name="BEx9IW5MFLXTVCJHVUZTUH93AXOS" localSheetId="12" hidden="1">#REF!</definedName>
    <definedName name="BEx9IW5MFLXTVCJHVUZTUH93AXOS" localSheetId="11" hidden="1">#REF!</definedName>
    <definedName name="BEx9IW5MFLXTVCJHVUZTUH93AXOS" localSheetId="10" hidden="1">#REF!</definedName>
    <definedName name="BEx9IW5MFLXTVCJHVUZTUH93AXOS" localSheetId="9" hidden="1">#REF!</definedName>
    <definedName name="BEx9IW5MFLXTVCJHVUZTUH93AXOS" localSheetId="8" hidden="1">#REF!</definedName>
    <definedName name="BEx9IW5MFLXTVCJHVUZTUH93AXOS" localSheetId="7" hidden="1">#REF!</definedName>
    <definedName name="BEx9IW5MFLXTVCJHVUZTUH93AXOS" localSheetId="6" hidden="1">#REF!</definedName>
    <definedName name="BEx9IW5MFLXTVCJHVUZTUH93AXOS" localSheetId="5" hidden="1">#REF!</definedName>
    <definedName name="BEx9IW5MFLXTVCJHVUZTUH93AXOS" localSheetId="3" hidden="1">#REF!</definedName>
    <definedName name="BEx9IW5MFLXTVCJHVUZTUH93AXOS" hidden="1">#REF!</definedName>
    <definedName name="BEx9IXCSPSZC80YZUPRCYTG326KV" localSheetId="15" hidden="1">#REF!</definedName>
    <definedName name="BEx9IXCSPSZC80YZUPRCYTG326KV" localSheetId="14" hidden="1">#REF!</definedName>
    <definedName name="BEx9IXCSPSZC80YZUPRCYTG326KV" localSheetId="13" hidden="1">#REF!</definedName>
    <definedName name="BEx9IXCSPSZC80YZUPRCYTG326KV" localSheetId="12" hidden="1">#REF!</definedName>
    <definedName name="BEx9IXCSPSZC80YZUPRCYTG326KV" localSheetId="11" hidden="1">#REF!</definedName>
    <definedName name="BEx9IXCSPSZC80YZUPRCYTG326KV" localSheetId="10" hidden="1">#REF!</definedName>
    <definedName name="BEx9IXCSPSZC80YZUPRCYTG326KV" localSheetId="9" hidden="1">#REF!</definedName>
    <definedName name="BEx9IXCSPSZC80YZUPRCYTG326KV" localSheetId="8" hidden="1">#REF!</definedName>
    <definedName name="BEx9IXCSPSZC80YZUPRCYTG326KV" localSheetId="7" hidden="1">#REF!</definedName>
    <definedName name="BEx9IXCSPSZC80YZUPRCYTG326KV" localSheetId="6" hidden="1">#REF!</definedName>
    <definedName name="BEx9IXCSPSZC80YZUPRCYTG326KV" localSheetId="5" hidden="1">#REF!</definedName>
    <definedName name="BEx9IXCSPSZC80YZUPRCYTG326KV" localSheetId="3" hidden="1">#REF!</definedName>
    <definedName name="BEx9IXCSPSZC80YZUPRCYTG326KV" hidden="1">#REF!</definedName>
    <definedName name="BEx9IYUQSBZ0GG9ZT1QKX83F42F1" localSheetId="15" hidden="1">#REF!</definedName>
    <definedName name="BEx9IYUQSBZ0GG9ZT1QKX83F42F1" localSheetId="14" hidden="1">#REF!</definedName>
    <definedName name="BEx9IYUQSBZ0GG9ZT1QKX83F42F1" localSheetId="13" hidden="1">#REF!</definedName>
    <definedName name="BEx9IYUQSBZ0GG9ZT1QKX83F42F1" localSheetId="12" hidden="1">#REF!</definedName>
    <definedName name="BEx9IYUQSBZ0GG9ZT1QKX83F42F1" localSheetId="11" hidden="1">#REF!</definedName>
    <definedName name="BEx9IYUQSBZ0GG9ZT1QKX83F42F1" localSheetId="10" hidden="1">#REF!</definedName>
    <definedName name="BEx9IYUQSBZ0GG9ZT1QKX83F42F1" localSheetId="9" hidden="1">#REF!</definedName>
    <definedName name="BEx9IYUQSBZ0GG9ZT1QKX83F42F1" localSheetId="8" hidden="1">#REF!</definedName>
    <definedName name="BEx9IYUQSBZ0GG9ZT1QKX83F42F1" localSheetId="7" hidden="1">#REF!</definedName>
    <definedName name="BEx9IYUQSBZ0GG9ZT1QKX83F42F1" localSheetId="6" hidden="1">#REF!</definedName>
    <definedName name="BEx9IYUQSBZ0GG9ZT1QKX83F42F1" localSheetId="5" hidden="1">#REF!</definedName>
    <definedName name="BEx9IYUQSBZ0GG9ZT1QKX83F42F1" localSheetId="3" hidden="1">#REF!</definedName>
    <definedName name="BEx9IYUQSBZ0GG9ZT1QKX83F42F1" hidden="1">#REF!</definedName>
    <definedName name="BEx9IZR39NHDGOM97H4E6F81RTQW" localSheetId="15" hidden="1">#REF!</definedName>
    <definedName name="BEx9IZR39NHDGOM97H4E6F81RTQW" localSheetId="14" hidden="1">#REF!</definedName>
    <definedName name="BEx9IZR39NHDGOM97H4E6F81RTQW" localSheetId="13" hidden="1">#REF!</definedName>
    <definedName name="BEx9IZR39NHDGOM97H4E6F81RTQW" localSheetId="12" hidden="1">#REF!</definedName>
    <definedName name="BEx9IZR39NHDGOM97H4E6F81RTQW" localSheetId="11" hidden="1">#REF!</definedName>
    <definedName name="BEx9IZR39NHDGOM97H4E6F81RTQW" localSheetId="10" hidden="1">#REF!</definedName>
    <definedName name="BEx9IZR39NHDGOM97H4E6F81RTQW" localSheetId="9" hidden="1">#REF!</definedName>
    <definedName name="BEx9IZR39NHDGOM97H4E6F81RTQW" localSheetId="8" hidden="1">#REF!</definedName>
    <definedName name="BEx9IZR39NHDGOM97H4E6F81RTQW" localSheetId="7" hidden="1">#REF!</definedName>
    <definedName name="BEx9IZR39NHDGOM97H4E6F81RTQW" localSheetId="6" hidden="1">#REF!</definedName>
    <definedName name="BEx9IZR39NHDGOM97H4E6F81RTQW" localSheetId="5" hidden="1">#REF!</definedName>
    <definedName name="BEx9IZR39NHDGOM97H4E6F81RTQW" localSheetId="3" hidden="1">#REF!</definedName>
    <definedName name="BEx9IZR39NHDGOM97H4E6F81RTQW" hidden="1">#REF!</definedName>
    <definedName name="BEx9J6CH5E7YZPER7HXEIOIKGPCA" localSheetId="15" hidden="1">#REF!</definedName>
    <definedName name="BEx9J6CH5E7YZPER7HXEIOIKGPCA" localSheetId="14" hidden="1">#REF!</definedName>
    <definedName name="BEx9J6CH5E7YZPER7HXEIOIKGPCA" localSheetId="13" hidden="1">#REF!</definedName>
    <definedName name="BEx9J6CH5E7YZPER7HXEIOIKGPCA" localSheetId="12" hidden="1">#REF!</definedName>
    <definedName name="BEx9J6CH5E7YZPER7HXEIOIKGPCA" localSheetId="11" hidden="1">#REF!</definedName>
    <definedName name="BEx9J6CH5E7YZPER7HXEIOIKGPCA" localSheetId="10" hidden="1">#REF!</definedName>
    <definedName name="BEx9J6CH5E7YZPER7HXEIOIKGPCA" localSheetId="9" hidden="1">#REF!</definedName>
    <definedName name="BEx9J6CH5E7YZPER7HXEIOIKGPCA" localSheetId="8" hidden="1">#REF!</definedName>
    <definedName name="BEx9J6CH5E7YZPER7HXEIOIKGPCA" localSheetId="7" hidden="1">#REF!</definedName>
    <definedName name="BEx9J6CH5E7YZPER7HXEIOIKGPCA" localSheetId="6" hidden="1">#REF!</definedName>
    <definedName name="BEx9J6CH5E7YZPER7HXEIOIKGPCA" localSheetId="5" hidden="1">#REF!</definedName>
    <definedName name="BEx9J6CH5E7YZPER7HXEIOIKGPCA" localSheetId="3" hidden="1">#REF!</definedName>
    <definedName name="BEx9J6CH5E7YZPER7HXEIOIKGPCA" hidden="1">#REF!</definedName>
    <definedName name="BEx9JJTZKVUJAVPTRE0RAVTEH41G" localSheetId="15" hidden="1">#REF!</definedName>
    <definedName name="BEx9JJTZKVUJAVPTRE0RAVTEH41G" localSheetId="14" hidden="1">#REF!</definedName>
    <definedName name="BEx9JJTZKVUJAVPTRE0RAVTEH41G" localSheetId="13" hidden="1">#REF!</definedName>
    <definedName name="BEx9JJTZKVUJAVPTRE0RAVTEH41G" localSheetId="12" hidden="1">#REF!</definedName>
    <definedName name="BEx9JJTZKVUJAVPTRE0RAVTEH41G" localSheetId="11" hidden="1">#REF!</definedName>
    <definedName name="BEx9JJTZKVUJAVPTRE0RAVTEH41G" localSheetId="10" hidden="1">#REF!</definedName>
    <definedName name="BEx9JJTZKVUJAVPTRE0RAVTEH41G" localSheetId="9" hidden="1">#REF!</definedName>
    <definedName name="BEx9JJTZKVUJAVPTRE0RAVTEH41G" localSheetId="8" hidden="1">#REF!</definedName>
    <definedName name="BEx9JJTZKVUJAVPTRE0RAVTEH41G" localSheetId="7" hidden="1">#REF!</definedName>
    <definedName name="BEx9JJTZKVUJAVPTRE0RAVTEH41G" localSheetId="6" hidden="1">#REF!</definedName>
    <definedName name="BEx9JJTZKVUJAVPTRE0RAVTEH41G" localSheetId="5" hidden="1">#REF!</definedName>
    <definedName name="BEx9JJTZKVUJAVPTRE0RAVTEH41G" localSheetId="3" hidden="1">#REF!</definedName>
    <definedName name="BEx9JJTZKVUJAVPTRE0RAVTEH41G" hidden="1">#REF!</definedName>
    <definedName name="BEx9JLBYK239B3F841C7YG1GT7ST" localSheetId="15" hidden="1">#REF!</definedName>
    <definedName name="BEx9JLBYK239B3F841C7YG1GT7ST" localSheetId="14" hidden="1">#REF!</definedName>
    <definedName name="BEx9JLBYK239B3F841C7YG1GT7ST" localSheetId="13" hidden="1">#REF!</definedName>
    <definedName name="BEx9JLBYK239B3F841C7YG1GT7ST" localSheetId="12" hidden="1">#REF!</definedName>
    <definedName name="BEx9JLBYK239B3F841C7YG1GT7ST" localSheetId="11" hidden="1">#REF!</definedName>
    <definedName name="BEx9JLBYK239B3F841C7YG1GT7ST" localSheetId="10" hidden="1">#REF!</definedName>
    <definedName name="BEx9JLBYK239B3F841C7YG1GT7ST" localSheetId="9" hidden="1">#REF!</definedName>
    <definedName name="BEx9JLBYK239B3F841C7YG1GT7ST" localSheetId="8" hidden="1">#REF!</definedName>
    <definedName name="BEx9JLBYK239B3F841C7YG1GT7ST" localSheetId="7" hidden="1">#REF!</definedName>
    <definedName name="BEx9JLBYK239B3F841C7YG1GT7ST" localSheetId="6" hidden="1">#REF!</definedName>
    <definedName name="BEx9JLBYK239B3F841C7YG1GT7ST" localSheetId="5" hidden="1">#REF!</definedName>
    <definedName name="BEx9JLBYK239B3F841C7YG1GT7ST" localSheetId="3" hidden="1">#REF!</definedName>
    <definedName name="BEx9JLBYK239B3F841C7YG1GT7ST" hidden="1">#REF!</definedName>
    <definedName name="BExAW4IIW5D0MDY6TJ3G4FOLPYIR" localSheetId="15" hidden="1">#REF!</definedName>
    <definedName name="BExAW4IIW5D0MDY6TJ3G4FOLPYIR" localSheetId="14" hidden="1">#REF!</definedName>
    <definedName name="BExAW4IIW5D0MDY6TJ3G4FOLPYIR" localSheetId="13" hidden="1">#REF!</definedName>
    <definedName name="BExAW4IIW5D0MDY6TJ3G4FOLPYIR" localSheetId="12" hidden="1">#REF!</definedName>
    <definedName name="BExAW4IIW5D0MDY6TJ3G4FOLPYIR" localSheetId="11" hidden="1">#REF!</definedName>
    <definedName name="BExAW4IIW5D0MDY6TJ3G4FOLPYIR" localSheetId="10" hidden="1">#REF!</definedName>
    <definedName name="BExAW4IIW5D0MDY6TJ3G4FOLPYIR" localSheetId="9" hidden="1">#REF!</definedName>
    <definedName name="BExAW4IIW5D0MDY6TJ3G4FOLPYIR" localSheetId="8" hidden="1">#REF!</definedName>
    <definedName name="BExAW4IIW5D0MDY6TJ3G4FOLPYIR" localSheetId="7" hidden="1">#REF!</definedName>
    <definedName name="BExAW4IIW5D0MDY6TJ3G4FOLPYIR" localSheetId="6" hidden="1">#REF!</definedName>
    <definedName name="BExAW4IIW5D0MDY6TJ3G4FOLPYIR" localSheetId="5" hidden="1">#REF!</definedName>
    <definedName name="BExAW4IIW5D0MDY6TJ3G4FOLPYIR" localSheetId="3" hidden="1">#REF!</definedName>
    <definedName name="BExAW4IIW5D0MDY6TJ3G4FOLPYIR" hidden="1">#REF!</definedName>
    <definedName name="BExAWNP1B2E9Q88TW48NH41C0FTZ" localSheetId="15" hidden="1">#REF!</definedName>
    <definedName name="BExAWNP1B2E9Q88TW48NH41C0FTZ" localSheetId="14" hidden="1">#REF!</definedName>
    <definedName name="BExAWNP1B2E9Q88TW48NH41C0FTZ" localSheetId="13" hidden="1">#REF!</definedName>
    <definedName name="BExAWNP1B2E9Q88TW48NH41C0FTZ" localSheetId="12" hidden="1">#REF!</definedName>
    <definedName name="BExAWNP1B2E9Q88TW48NH41C0FTZ" localSheetId="11" hidden="1">#REF!</definedName>
    <definedName name="BExAWNP1B2E9Q88TW48NH41C0FTZ" localSheetId="10" hidden="1">#REF!</definedName>
    <definedName name="BExAWNP1B2E9Q88TW48NH41C0FTZ" localSheetId="9" hidden="1">#REF!</definedName>
    <definedName name="BExAWNP1B2E9Q88TW48NH41C0FTZ" localSheetId="8" hidden="1">#REF!</definedName>
    <definedName name="BExAWNP1B2E9Q88TW48NH41C0FTZ" localSheetId="7" hidden="1">#REF!</definedName>
    <definedName name="BExAWNP1B2E9Q88TW48NH41C0FTZ" localSheetId="6" hidden="1">#REF!</definedName>
    <definedName name="BExAWNP1B2E9Q88TW48NH41C0FTZ" localSheetId="5" hidden="1">#REF!</definedName>
    <definedName name="BExAWNP1B2E9Q88TW48NH41C0FTZ" localSheetId="3" hidden="1">#REF!</definedName>
    <definedName name="BExAWNP1B2E9Q88TW48NH41C0FTZ" hidden="1">#REF!</definedName>
    <definedName name="BExAWUFQXTIPQ308ERZPSVPTUMYN" localSheetId="15" hidden="1">#REF!</definedName>
    <definedName name="BExAWUFQXTIPQ308ERZPSVPTUMYN" localSheetId="14" hidden="1">#REF!</definedName>
    <definedName name="BExAWUFQXTIPQ308ERZPSVPTUMYN" localSheetId="13" hidden="1">#REF!</definedName>
    <definedName name="BExAWUFQXTIPQ308ERZPSVPTUMYN" localSheetId="12" hidden="1">#REF!</definedName>
    <definedName name="BExAWUFQXTIPQ308ERZPSVPTUMYN" localSheetId="11" hidden="1">#REF!</definedName>
    <definedName name="BExAWUFQXTIPQ308ERZPSVPTUMYN" localSheetId="10" hidden="1">#REF!</definedName>
    <definedName name="BExAWUFQXTIPQ308ERZPSVPTUMYN" localSheetId="9" hidden="1">#REF!</definedName>
    <definedName name="BExAWUFQXTIPQ308ERZPSVPTUMYN" localSheetId="8" hidden="1">#REF!</definedName>
    <definedName name="BExAWUFQXTIPQ308ERZPSVPTUMYN" localSheetId="7" hidden="1">#REF!</definedName>
    <definedName name="BExAWUFQXTIPQ308ERZPSVPTUMYN" localSheetId="6" hidden="1">#REF!</definedName>
    <definedName name="BExAWUFQXTIPQ308ERZPSVPTUMYN" localSheetId="5" hidden="1">#REF!</definedName>
    <definedName name="BExAWUFQXTIPQ308ERZPSVPTUMYN" localSheetId="3" hidden="1">#REF!</definedName>
    <definedName name="BExAWUFQXTIPQ308ERZPSVPTUMYN" hidden="1">#REF!</definedName>
    <definedName name="BExAWY6O96OQO2R036QK2DI37EKV" localSheetId="15" hidden="1">#REF!</definedName>
    <definedName name="BExAWY6O96OQO2R036QK2DI37EKV" localSheetId="14" hidden="1">#REF!</definedName>
    <definedName name="BExAWY6O96OQO2R036QK2DI37EKV" localSheetId="13" hidden="1">#REF!</definedName>
    <definedName name="BExAWY6O96OQO2R036QK2DI37EKV" localSheetId="12" hidden="1">#REF!</definedName>
    <definedName name="BExAWY6O96OQO2R036QK2DI37EKV" localSheetId="11" hidden="1">#REF!</definedName>
    <definedName name="BExAWY6O96OQO2R036QK2DI37EKV" localSheetId="10" hidden="1">#REF!</definedName>
    <definedName name="BExAWY6O96OQO2R036QK2DI37EKV" localSheetId="9" hidden="1">#REF!</definedName>
    <definedName name="BExAWY6O96OQO2R036QK2DI37EKV" localSheetId="8" hidden="1">#REF!</definedName>
    <definedName name="BExAWY6O96OQO2R036QK2DI37EKV" localSheetId="7" hidden="1">#REF!</definedName>
    <definedName name="BExAWY6O96OQO2R036QK2DI37EKV" localSheetId="6" hidden="1">#REF!</definedName>
    <definedName name="BExAWY6O96OQO2R036QK2DI37EKV" localSheetId="5" hidden="1">#REF!</definedName>
    <definedName name="BExAWY6O96OQO2R036QK2DI37EKV" localSheetId="3" hidden="1">#REF!</definedName>
    <definedName name="BExAWY6O96OQO2R036QK2DI37EKV" hidden="1">#REF!</definedName>
    <definedName name="BExAX410NB4F2XOB84OR2197H8M5" localSheetId="15" hidden="1">#REF!</definedName>
    <definedName name="BExAX410NB4F2XOB84OR2197H8M5" localSheetId="14" hidden="1">#REF!</definedName>
    <definedName name="BExAX410NB4F2XOB84OR2197H8M5" localSheetId="13" hidden="1">#REF!</definedName>
    <definedName name="BExAX410NB4F2XOB84OR2197H8M5" localSheetId="12" hidden="1">#REF!</definedName>
    <definedName name="BExAX410NB4F2XOB84OR2197H8M5" localSheetId="11" hidden="1">#REF!</definedName>
    <definedName name="BExAX410NB4F2XOB84OR2197H8M5" localSheetId="10" hidden="1">#REF!</definedName>
    <definedName name="BExAX410NB4F2XOB84OR2197H8M5" localSheetId="9" hidden="1">#REF!</definedName>
    <definedName name="BExAX410NB4F2XOB84OR2197H8M5" localSheetId="8" hidden="1">#REF!</definedName>
    <definedName name="BExAX410NB4F2XOB84OR2197H8M5" localSheetId="7" hidden="1">#REF!</definedName>
    <definedName name="BExAX410NB4F2XOB84OR2197H8M5" localSheetId="6" hidden="1">#REF!</definedName>
    <definedName name="BExAX410NB4F2XOB84OR2197H8M5" localSheetId="5" hidden="1">#REF!</definedName>
    <definedName name="BExAX410NB4F2XOB84OR2197H8M5" localSheetId="3" hidden="1">#REF!</definedName>
    <definedName name="BExAX410NB4F2XOB84OR2197H8M5" hidden="1">#REF!</definedName>
    <definedName name="BExAX8TNG8LQ5Q4904SAYQIPGBSV" localSheetId="15" hidden="1">#REF!</definedName>
    <definedName name="BExAX8TNG8LQ5Q4904SAYQIPGBSV" localSheetId="14" hidden="1">#REF!</definedName>
    <definedName name="BExAX8TNG8LQ5Q4904SAYQIPGBSV" localSheetId="13" hidden="1">#REF!</definedName>
    <definedName name="BExAX8TNG8LQ5Q4904SAYQIPGBSV" localSheetId="12" hidden="1">#REF!</definedName>
    <definedName name="BExAX8TNG8LQ5Q4904SAYQIPGBSV" localSheetId="11" hidden="1">#REF!</definedName>
    <definedName name="BExAX8TNG8LQ5Q4904SAYQIPGBSV" localSheetId="10" hidden="1">#REF!</definedName>
    <definedName name="BExAX8TNG8LQ5Q4904SAYQIPGBSV" localSheetId="9" hidden="1">#REF!</definedName>
    <definedName name="BExAX8TNG8LQ5Q4904SAYQIPGBSV" localSheetId="8" hidden="1">#REF!</definedName>
    <definedName name="BExAX8TNG8LQ5Q4904SAYQIPGBSV" localSheetId="7" hidden="1">#REF!</definedName>
    <definedName name="BExAX8TNG8LQ5Q4904SAYQIPGBSV" localSheetId="6" hidden="1">#REF!</definedName>
    <definedName name="BExAX8TNG8LQ5Q4904SAYQIPGBSV" localSheetId="5" hidden="1">#REF!</definedName>
    <definedName name="BExAX8TNG8LQ5Q4904SAYQIPGBSV" localSheetId="3" hidden="1">#REF!</definedName>
    <definedName name="BExAX8TNG8LQ5Q4904SAYQIPGBSV" hidden="1">#REF!</definedName>
    <definedName name="BExAX9KPAVIVUVU3XREDCV1BIYZL" localSheetId="15" hidden="1">#REF!</definedName>
    <definedName name="BExAX9KPAVIVUVU3XREDCV1BIYZL" localSheetId="14" hidden="1">#REF!</definedName>
    <definedName name="BExAX9KPAVIVUVU3XREDCV1BIYZL" localSheetId="13" hidden="1">#REF!</definedName>
    <definedName name="BExAX9KPAVIVUVU3XREDCV1BIYZL" localSheetId="12" hidden="1">#REF!</definedName>
    <definedName name="BExAX9KPAVIVUVU3XREDCV1BIYZL" localSheetId="11" hidden="1">#REF!</definedName>
    <definedName name="BExAX9KPAVIVUVU3XREDCV1BIYZL" localSheetId="10" hidden="1">#REF!</definedName>
    <definedName name="BExAX9KPAVIVUVU3XREDCV1BIYZL" localSheetId="9" hidden="1">#REF!</definedName>
    <definedName name="BExAX9KPAVIVUVU3XREDCV1BIYZL" localSheetId="8" hidden="1">#REF!</definedName>
    <definedName name="BExAX9KPAVIVUVU3XREDCV1BIYZL" localSheetId="7" hidden="1">#REF!</definedName>
    <definedName name="BExAX9KPAVIVUVU3XREDCV1BIYZL" localSheetId="6" hidden="1">#REF!</definedName>
    <definedName name="BExAX9KPAVIVUVU3XREDCV1BIYZL" localSheetId="5" hidden="1">#REF!</definedName>
    <definedName name="BExAX9KPAVIVUVU3XREDCV1BIYZL" localSheetId="3" hidden="1">#REF!</definedName>
    <definedName name="BExAX9KPAVIVUVU3XREDCV1BIYZL" hidden="1">#REF!</definedName>
    <definedName name="BExAXPB35BNVXZYF2XS6UP3LP0QH" localSheetId="15" hidden="1">#REF!</definedName>
    <definedName name="BExAXPB35BNVXZYF2XS6UP3LP0QH" localSheetId="14" hidden="1">#REF!</definedName>
    <definedName name="BExAXPB35BNVXZYF2XS6UP3LP0QH" localSheetId="13" hidden="1">#REF!</definedName>
    <definedName name="BExAXPB35BNVXZYF2XS6UP3LP0QH" localSheetId="12" hidden="1">#REF!</definedName>
    <definedName name="BExAXPB35BNVXZYF2XS6UP3LP0QH" localSheetId="11" hidden="1">#REF!</definedName>
    <definedName name="BExAXPB35BNVXZYF2XS6UP3LP0QH" localSheetId="10" hidden="1">#REF!</definedName>
    <definedName name="BExAXPB35BNVXZYF2XS6UP3LP0QH" localSheetId="9" hidden="1">#REF!</definedName>
    <definedName name="BExAXPB35BNVXZYF2XS6UP3LP0QH" localSheetId="8" hidden="1">#REF!</definedName>
    <definedName name="BExAXPB35BNVXZYF2XS6UP3LP0QH" localSheetId="7" hidden="1">#REF!</definedName>
    <definedName name="BExAXPB35BNVXZYF2XS6UP3LP0QH" localSheetId="6" hidden="1">#REF!</definedName>
    <definedName name="BExAXPB35BNVXZYF2XS6UP3LP0QH" localSheetId="5" hidden="1">#REF!</definedName>
    <definedName name="BExAXPB35BNVXZYF2XS6UP3LP0QH" localSheetId="3" hidden="1">#REF!</definedName>
    <definedName name="BExAXPB35BNVXZYF2XS6UP3LP0QH" hidden="1">#REF!</definedName>
    <definedName name="BExAXWSRVPK0GCZ2UFU10UOP01IY" localSheetId="15" hidden="1">#REF!</definedName>
    <definedName name="BExAXWSRVPK0GCZ2UFU10UOP01IY" localSheetId="14" hidden="1">#REF!</definedName>
    <definedName name="BExAXWSRVPK0GCZ2UFU10UOP01IY" localSheetId="13" hidden="1">#REF!</definedName>
    <definedName name="BExAXWSRVPK0GCZ2UFU10UOP01IY" localSheetId="12" hidden="1">#REF!</definedName>
    <definedName name="BExAXWSRVPK0GCZ2UFU10UOP01IY" localSheetId="11" hidden="1">#REF!</definedName>
    <definedName name="BExAXWSRVPK0GCZ2UFU10UOP01IY" localSheetId="10" hidden="1">#REF!</definedName>
    <definedName name="BExAXWSRVPK0GCZ2UFU10UOP01IY" localSheetId="9" hidden="1">#REF!</definedName>
    <definedName name="BExAXWSRVPK0GCZ2UFU10UOP01IY" localSheetId="8" hidden="1">#REF!</definedName>
    <definedName name="BExAXWSRVPK0GCZ2UFU10UOP01IY" localSheetId="7" hidden="1">#REF!</definedName>
    <definedName name="BExAXWSRVPK0GCZ2UFU10UOP01IY" localSheetId="6" hidden="1">#REF!</definedName>
    <definedName name="BExAXWSRVPK0GCZ2UFU10UOP01IY" localSheetId="5" hidden="1">#REF!</definedName>
    <definedName name="BExAXWSRVPK0GCZ2UFU10UOP01IY" localSheetId="3" hidden="1">#REF!</definedName>
    <definedName name="BExAXWSRVPK0GCZ2UFU10UOP01IY" hidden="1">#REF!</definedName>
    <definedName name="BExAY0EAT2LXR5MFGM0DLIB45PLO" localSheetId="15" hidden="1">#REF!</definedName>
    <definedName name="BExAY0EAT2LXR5MFGM0DLIB45PLO" localSheetId="14" hidden="1">#REF!</definedName>
    <definedName name="BExAY0EAT2LXR5MFGM0DLIB45PLO" localSheetId="13" hidden="1">#REF!</definedName>
    <definedName name="BExAY0EAT2LXR5MFGM0DLIB45PLO" localSheetId="12" hidden="1">#REF!</definedName>
    <definedName name="BExAY0EAT2LXR5MFGM0DLIB45PLO" localSheetId="11" hidden="1">#REF!</definedName>
    <definedName name="BExAY0EAT2LXR5MFGM0DLIB45PLO" localSheetId="10" hidden="1">#REF!</definedName>
    <definedName name="BExAY0EAT2LXR5MFGM0DLIB45PLO" localSheetId="9" hidden="1">#REF!</definedName>
    <definedName name="BExAY0EAT2LXR5MFGM0DLIB45PLO" localSheetId="8" hidden="1">#REF!</definedName>
    <definedName name="BExAY0EAT2LXR5MFGM0DLIB45PLO" localSheetId="7" hidden="1">#REF!</definedName>
    <definedName name="BExAY0EAT2LXR5MFGM0DLIB45PLO" localSheetId="6" hidden="1">#REF!</definedName>
    <definedName name="BExAY0EAT2LXR5MFGM0DLIB45PLO" localSheetId="5" hidden="1">#REF!</definedName>
    <definedName name="BExAY0EAT2LXR5MFGM0DLIB45PLO" localSheetId="3" hidden="1">#REF!</definedName>
    <definedName name="BExAY0EAT2LXR5MFGM0DLIB45PLO" hidden="1">#REF!</definedName>
    <definedName name="BExAY6JK0AK9EBIJSPEJNOIDE40W" localSheetId="15" hidden="1">#REF!</definedName>
    <definedName name="BExAY6JK0AK9EBIJSPEJNOIDE40W" localSheetId="14" hidden="1">#REF!</definedName>
    <definedName name="BExAY6JK0AK9EBIJSPEJNOIDE40W" localSheetId="13" hidden="1">#REF!</definedName>
    <definedName name="BExAY6JK0AK9EBIJSPEJNOIDE40W" localSheetId="12" hidden="1">#REF!</definedName>
    <definedName name="BExAY6JK0AK9EBIJSPEJNOIDE40W" localSheetId="11" hidden="1">#REF!</definedName>
    <definedName name="BExAY6JK0AK9EBIJSPEJNOIDE40W" localSheetId="10" hidden="1">#REF!</definedName>
    <definedName name="BExAY6JK0AK9EBIJSPEJNOIDE40W" localSheetId="9" hidden="1">#REF!</definedName>
    <definedName name="BExAY6JK0AK9EBIJSPEJNOIDE40W" localSheetId="8" hidden="1">#REF!</definedName>
    <definedName name="BExAY6JK0AK9EBIJSPEJNOIDE40W" localSheetId="7" hidden="1">#REF!</definedName>
    <definedName name="BExAY6JK0AK9EBIJSPEJNOIDE40W" localSheetId="6" hidden="1">#REF!</definedName>
    <definedName name="BExAY6JK0AK9EBIJSPEJNOIDE40W" localSheetId="5" hidden="1">#REF!</definedName>
    <definedName name="BExAY6JK0AK9EBIJSPEJNOIDE40W" localSheetId="3" hidden="1">#REF!</definedName>
    <definedName name="BExAY6JK0AK9EBIJSPEJNOIDE40W" hidden="1">#REF!</definedName>
    <definedName name="BExAYE6LNIEBR9DSNI5JGNITGKIT" localSheetId="15" hidden="1">#REF!</definedName>
    <definedName name="BExAYE6LNIEBR9DSNI5JGNITGKIT" localSheetId="14" hidden="1">#REF!</definedName>
    <definedName name="BExAYE6LNIEBR9DSNI5JGNITGKIT" localSheetId="13" hidden="1">#REF!</definedName>
    <definedName name="BExAYE6LNIEBR9DSNI5JGNITGKIT" localSheetId="12" hidden="1">#REF!</definedName>
    <definedName name="BExAYE6LNIEBR9DSNI5JGNITGKIT" localSheetId="11" hidden="1">#REF!</definedName>
    <definedName name="BExAYE6LNIEBR9DSNI5JGNITGKIT" localSheetId="10" hidden="1">#REF!</definedName>
    <definedName name="BExAYE6LNIEBR9DSNI5JGNITGKIT" localSheetId="9" hidden="1">#REF!</definedName>
    <definedName name="BExAYE6LNIEBR9DSNI5JGNITGKIT" localSheetId="8" hidden="1">#REF!</definedName>
    <definedName name="BExAYE6LNIEBR9DSNI5JGNITGKIT" localSheetId="7" hidden="1">#REF!</definedName>
    <definedName name="BExAYE6LNIEBR9DSNI5JGNITGKIT" localSheetId="6" hidden="1">#REF!</definedName>
    <definedName name="BExAYE6LNIEBR9DSNI5JGNITGKIT" localSheetId="5" hidden="1">#REF!</definedName>
    <definedName name="BExAYE6LNIEBR9DSNI5JGNITGKIT" localSheetId="3" hidden="1">#REF!</definedName>
    <definedName name="BExAYE6LNIEBR9DSNI5JGNITGKIT" hidden="1">#REF!</definedName>
    <definedName name="BExAYHMLXGGO25P8HYB2S75DEB4F" localSheetId="15" hidden="1">#REF!</definedName>
    <definedName name="BExAYHMLXGGO25P8HYB2S75DEB4F" localSheetId="14" hidden="1">#REF!</definedName>
    <definedName name="BExAYHMLXGGO25P8HYB2S75DEB4F" localSheetId="13" hidden="1">#REF!</definedName>
    <definedName name="BExAYHMLXGGO25P8HYB2S75DEB4F" localSheetId="12" hidden="1">#REF!</definedName>
    <definedName name="BExAYHMLXGGO25P8HYB2S75DEB4F" localSheetId="11" hidden="1">#REF!</definedName>
    <definedName name="BExAYHMLXGGO25P8HYB2S75DEB4F" localSheetId="10" hidden="1">#REF!</definedName>
    <definedName name="BExAYHMLXGGO25P8HYB2S75DEB4F" localSheetId="9" hidden="1">#REF!</definedName>
    <definedName name="BExAYHMLXGGO25P8HYB2S75DEB4F" localSheetId="8" hidden="1">#REF!</definedName>
    <definedName name="BExAYHMLXGGO25P8HYB2S75DEB4F" localSheetId="7" hidden="1">#REF!</definedName>
    <definedName name="BExAYHMLXGGO25P8HYB2S75DEB4F" localSheetId="6" hidden="1">#REF!</definedName>
    <definedName name="BExAYHMLXGGO25P8HYB2S75DEB4F" localSheetId="5" hidden="1">#REF!</definedName>
    <definedName name="BExAYHMLXGGO25P8HYB2S75DEB4F" localSheetId="3" hidden="1">#REF!</definedName>
    <definedName name="BExAYHMLXGGO25P8HYB2S75DEB4F" hidden="1">#REF!</definedName>
    <definedName name="BExAYKXAUWGDOPG952TEJ2UKZKWN" localSheetId="15" hidden="1">#REF!</definedName>
    <definedName name="BExAYKXAUWGDOPG952TEJ2UKZKWN" localSheetId="14" hidden="1">#REF!</definedName>
    <definedName name="BExAYKXAUWGDOPG952TEJ2UKZKWN" localSheetId="13" hidden="1">#REF!</definedName>
    <definedName name="BExAYKXAUWGDOPG952TEJ2UKZKWN" localSheetId="12" hidden="1">#REF!</definedName>
    <definedName name="BExAYKXAUWGDOPG952TEJ2UKZKWN" localSheetId="11" hidden="1">#REF!</definedName>
    <definedName name="BExAYKXAUWGDOPG952TEJ2UKZKWN" localSheetId="10" hidden="1">#REF!</definedName>
    <definedName name="BExAYKXAUWGDOPG952TEJ2UKZKWN" localSheetId="9" hidden="1">#REF!</definedName>
    <definedName name="BExAYKXAUWGDOPG952TEJ2UKZKWN" localSheetId="8" hidden="1">#REF!</definedName>
    <definedName name="BExAYKXAUWGDOPG952TEJ2UKZKWN" localSheetId="7" hidden="1">#REF!</definedName>
    <definedName name="BExAYKXAUWGDOPG952TEJ2UKZKWN" localSheetId="6" hidden="1">#REF!</definedName>
    <definedName name="BExAYKXAUWGDOPG952TEJ2UKZKWN" localSheetId="5" hidden="1">#REF!</definedName>
    <definedName name="BExAYKXAUWGDOPG952TEJ2UKZKWN" localSheetId="3" hidden="1">#REF!</definedName>
    <definedName name="BExAYKXAUWGDOPG952TEJ2UKZKWN" hidden="1">#REF!</definedName>
    <definedName name="BExAYP9TDTI2MBP6EYE0H39CPMXN" localSheetId="15" hidden="1">#REF!</definedName>
    <definedName name="BExAYP9TDTI2MBP6EYE0H39CPMXN" localSheetId="14" hidden="1">#REF!</definedName>
    <definedName name="BExAYP9TDTI2MBP6EYE0H39CPMXN" localSheetId="13" hidden="1">#REF!</definedName>
    <definedName name="BExAYP9TDTI2MBP6EYE0H39CPMXN" localSheetId="12" hidden="1">#REF!</definedName>
    <definedName name="BExAYP9TDTI2MBP6EYE0H39CPMXN" localSheetId="11" hidden="1">#REF!</definedName>
    <definedName name="BExAYP9TDTI2MBP6EYE0H39CPMXN" localSheetId="10" hidden="1">#REF!</definedName>
    <definedName name="BExAYP9TDTI2MBP6EYE0H39CPMXN" localSheetId="9" hidden="1">#REF!</definedName>
    <definedName name="BExAYP9TDTI2MBP6EYE0H39CPMXN" localSheetId="8" hidden="1">#REF!</definedName>
    <definedName name="BExAYP9TDTI2MBP6EYE0H39CPMXN" localSheetId="7" hidden="1">#REF!</definedName>
    <definedName name="BExAYP9TDTI2MBP6EYE0H39CPMXN" localSheetId="6" hidden="1">#REF!</definedName>
    <definedName name="BExAYP9TDTI2MBP6EYE0H39CPMXN" localSheetId="5" hidden="1">#REF!</definedName>
    <definedName name="BExAYP9TDTI2MBP6EYE0H39CPMXN" localSheetId="3" hidden="1">#REF!</definedName>
    <definedName name="BExAYP9TDTI2MBP6EYE0H39CPMXN" hidden="1">#REF!</definedName>
    <definedName name="BExAYPPWJPWDKU59O051WMGB7O0J" localSheetId="15" hidden="1">#REF!</definedName>
    <definedName name="BExAYPPWJPWDKU59O051WMGB7O0J" localSheetId="14" hidden="1">#REF!</definedName>
    <definedName name="BExAYPPWJPWDKU59O051WMGB7O0J" localSheetId="13" hidden="1">#REF!</definedName>
    <definedName name="BExAYPPWJPWDKU59O051WMGB7O0J" localSheetId="12" hidden="1">#REF!</definedName>
    <definedName name="BExAYPPWJPWDKU59O051WMGB7O0J" localSheetId="11" hidden="1">#REF!</definedName>
    <definedName name="BExAYPPWJPWDKU59O051WMGB7O0J" localSheetId="10" hidden="1">#REF!</definedName>
    <definedName name="BExAYPPWJPWDKU59O051WMGB7O0J" localSheetId="9" hidden="1">#REF!</definedName>
    <definedName name="BExAYPPWJPWDKU59O051WMGB7O0J" localSheetId="8" hidden="1">#REF!</definedName>
    <definedName name="BExAYPPWJPWDKU59O051WMGB7O0J" localSheetId="7" hidden="1">#REF!</definedName>
    <definedName name="BExAYPPWJPWDKU59O051WMGB7O0J" localSheetId="6" hidden="1">#REF!</definedName>
    <definedName name="BExAYPPWJPWDKU59O051WMGB7O0J" localSheetId="5" hidden="1">#REF!</definedName>
    <definedName name="BExAYPPWJPWDKU59O051WMGB7O0J" localSheetId="3" hidden="1">#REF!</definedName>
    <definedName name="BExAYPPWJPWDKU59O051WMGB7O0J" hidden="1">#REF!</definedName>
    <definedName name="BExAYR2JZCJBUH6F1LZC2A7JIVRJ" localSheetId="15" hidden="1">#REF!</definedName>
    <definedName name="BExAYR2JZCJBUH6F1LZC2A7JIVRJ" localSheetId="14" hidden="1">#REF!</definedName>
    <definedName name="BExAYR2JZCJBUH6F1LZC2A7JIVRJ" localSheetId="13" hidden="1">#REF!</definedName>
    <definedName name="BExAYR2JZCJBUH6F1LZC2A7JIVRJ" localSheetId="12" hidden="1">#REF!</definedName>
    <definedName name="BExAYR2JZCJBUH6F1LZC2A7JIVRJ" localSheetId="11" hidden="1">#REF!</definedName>
    <definedName name="BExAYR2JZCJBUH6F1LZC2A7JIVRJ" localSheetId="10" hidden="1">#REF!</definedName>
    <definedName name="BExAYR2JZCJBUH6F1LZC2A7JIVRJ" localSheetId="9" hidden="1">#REF!</definedName>
    <definedName name="BExAYR2JZCJBUH6F1LZC2A7JIVRJ" localSheetId="8" hidden="1">#REF!</definedName>
    <definedName name="BExAYR2JZCJBUH6F1LZC2A7JIVRJ" localSheetId="7" hidden="1">#REF!</definedName>
    <definedName name="BExAYR2JZCJBUH6F1LZC2A7JIVRJ" localSheetId="6" hidden="1">#REF!</definedName>
    <definedName name="BExAYR2JZCJBUH6F1LZC2A7JIVRJ" localSheetId="5" hidden="1">#REF!</definedName>
    <definedName name="BExAYR2JZCJBUH6F1LZC2A7JIVRJ" localSheetId="3" hidden="1">#REF!</definedName>
    <definedName name="BExAYR2JZCJBUH6F1LZC2A7JIVRJ" hidden="1">#REF!</definedName>
    <definedName name="BExAYTGVRD3DLKO75RFPMBKCIWB8" localSheetId="15" hidden="1">#REF!</definedName>
    <definedName name="BExAYTGVRD3DLKO75RFPMBKCIWB8" localSheetId="14" hidden="1">#REF!</definedName>
    <definedName name="BExAYTGVRD3DLKO75RFPMBKCIWB8" localSheetId="13" hidden="1">#REF!</definedName>
    <definedName name="BExAYTGVRD3DLKO75RFPMBKCIWB8" localSheetId="12" hidden="1">#REF!</definedName>
    <definedName name="BExAYTGVRD3DLKO75RFPMBKCIWB8" localSheetId="11" hidden="1">#REF!</definedName>
    <definedName name="BExAYTGVRD3DLKO75RFPMBKCIWB8" localSheetId="10" hidden="1">#REF!</definedName>
    <definedName name="BExAYTGVRD3DLKO75RFPMBKCIWB8" localSheetId="9" hidden="1">#REF!</definedName>
    <definedName name="BExAYTGVRD3DLKO75RFPMBKCIWB8" localSheetId="8" hidden="1">#REF!</definedName>
    <definedName name="BExAYTGVRD3DLKO75RFPMBKCIWB8" localSheetId="7" hidden="1">#REF!</definedName>
    <definedName name="BExAYTGVRD3DLKO75RFPMBKCIWB8" localSheetId="6" hidden="1">#REF!</definedName>
    <definedName name="BExAYTGVRD3DLKO75RFPMBKCIWB8" localSheetId="5" hidden="1">#REF!</definedName>
    <definedName name="BExAYTGVRD3DLKO75RFPMBKCIWB8" localSheetId="3" hidden="1">#REF!</definedName>
    <definedName name="BExAYTGVRD3DLKO75RFPMBKCIWB8" hidden="1">#REF!</definedName>
    <definedName name="BExAYY9H9COOT46HJLPVDLTO12UL" localSheetId="15" hidden="1">#REF!</definedName>
    <definedName name="BExAYY9H9COOT46HJLPVDLTO12UL" localSheetId="14" hidden="1">#REF!</definedName>
    <definedName name="BExAYY9H9COOT46HJLPVDLTO12UL" localSheetId="13" hidden="1">#REF!</definedName>
    <definedName name="BExAYY9H9COOT46HJLPVDLTO12UL" localSheetId="12" hidden="1">#REF!</definedName>
    <definedName name="BExAYY9H9COOT46HJLPVDLTO12UL" localSheetId="11" hidden="1">#REF!</definedName>
    <definedName name="BExAYY9H9COOT46HJLPVDLTO12UL" localSheetId="10" hidden="1">#REF!</definedName>
    <definedName name="BExAYY9H9COOT46HJLPVDLTO12UL" localSheetId="9" hidden="1">#REF!</definedName>
    <definedName name="BExAYY9H9COOT46HJLPVDLTO12UL" localSheetId="8" hidden="1">#REF!</definedName>
    <definedName name="BExAYY9H9COOT46HJLPVDLTO12UL" localSheetId="7" hidden="1">#REF!</definedName>
    <definedName name="BExAYY9H9COOT46HJLPVDLTO12UL" localSheetId="6" hidden="1">#REF!</definedName>
    <definedName name="BExAYY9H9COOT46HJLPVDLTO12UL" localSheetId="5" hidden="1">#REF!</definedName>
    <definedName name="BExAYY9H9COOT46HJLPVDLTO12UL" localSheetId="3" hidden="1">#REF!</definedName>
    <definedName name="BExAYY9H9COOT46HJLPVDLTO12UL" hidden="1">#REF!</definedName>
    <definedName name="BExAYYKAQA3KDMQ890FIE5M9SPBL" localSheetId="15" hidden="1">#REF!</definedName>
    <definedName name="BExAYYKAQA3KDMQ890FIE5M9SPBL" localSheetId="14" hidden="1">#REF!</definedName>
    <definedName name="BExAYYKAQA3KDMQ890FIE5M9SPBL" localSheetId="13" hidden="1">#REF!</definedName>
    <definedName name="BExAYYKAQA3KDMQ890FIE5M9SPBL" localSheetId="12" hidden="1">#REF!</definedName>
    <definedName name="BExAYYKAQA3KDMQ890FIE5M9SPBL" localSheetId="11" hidden="1">#REF!</definedName>
    <definedName name="BExAYYKAQA3KDMQ890FIE5M9SPBL" localSheetId="10" hidden="1">#REF!</definedName>
    <definedName name="BExAYYKAQA3KDMQ890FIE5M9SPBL" localSheetId="9" hidden="1">#REF!</definedName>
    <definedName name="BExAYYKAQA3KDMQ890FIE5M9SPBL" localSheetId="8" hidden="1">#REF!</definedName>
    <definedName name="BExAYYKAQA3KDMQ890FIE5M9SPBL" localSheetId="7" hidden="1">#REF!</definedName>
    <definedName name="BExAYYKAQA3KDMQ890FIE5M9SPBL" localSheetId="6" hidden="1">#REF!</definedName>
    <definedName name="BExAYYKAQA3KDMQ890FIE5M9SPBL" localSheetId="5" hidden="1">#REF!</definedName>
    <definedName name="BExAYYKAQA3KDMQ890FIE5M9SPBL" localSheetId="3" hidden="1">#REF!</definedName>
    <definedName name="BExAYYKAQA3KDMQ890FIE5M9SPBL" hidden="1">#REF!</definedName>
    <definedName name="BExAZ6SY0EU69GC3CWI5EOO0YLFG" localSheetId="15" hidden="1">#REF!</definedName>
    <definedName name="BExAZ6SY0EU69GC3CWI5EOO0YLFG" localSheetId="14" hidden="1">#REF!</definedName>
    <definedName name="BExAZ6SY0EU69GC3CWI5EOO0YLFG" localSheetId="13" hidden="1">#REF!</definedName>
    <definedName name="BExAZ6SY0EU69GC3CWI5EOO0YLFG" localSheetId="12" hidden="1">#REF!</definedName>
    <definedName name="BExAZ6SY0EU69GC3CWI5EOO0YLFG" localSheetId="11" hidden="1">#REF!</definedName>
    <definedName name="BExAZ6SY0EU69GC3CWI5EOO0YLFG" localSheetId="10" hidden="1">#REF!</definedName>
    <definedName name="BExAZ6SY0EU69GC3CWI5EOO0YLFG" localSheetId="9" hidden="1">#REF!</definedName>
    <definedName name="BExAZ6SY0EU69GC3CWI5EOO0YLFG" localSheetId="8" hidden="1">#REF!</definedName>
    <definedName name="BExAZ6SY0EU69GC3CWI5EOO0YLFG" localSheetId="7" hidden="1">#REF!</definedName>
    <definedName name="BExAZ6SY0EU69GC3CWI5EOO0YLFG" localSheetId="6" hidden="1">#REF!</definedName>
    <definedName name="BExAZ6SY0EU69GC3CWI5EOO0YLFG" localSheetId="5" hidden="1">#REF!</definedName>
    <definedName name="BExAZ6SY0EU69GC3CWI5EOO0YLFG" localSheetId="3" hidden="1">#REF!</definedName>
    <definedName name="BExAZ6SY0EU69GC3CWI5EOO0YLFG" hidden="1">#REF!</definedName>
    <definedName name="BExAZ6YEEBJV0PCKFE137K2Y3A8M" localSheetId="15" hidden="1">#REF!</definedName>
    <definedName name="BExAZ6YEEBJV0PCKFE137K2Y3A8M" localSheetId="14" hidden="1">#REF!</definedName>
    <definedName name="BExAZ6YEEBJV0PCKFE137K2Y3A8M" localSheetId="13" hidden="1">#REF!</definedName>
    <definedName name="BExAZ6YEEBJV0PCKFE137K2Y3A8M" localSheetId="12" hidden="1">#REF!</definedName>
    <definedName name="BExAZ6YEEBJV0PCKFE137K2Y3A8M" localSheetId="11" hidden="1">#REF!</definedName>
    <definedName name="BExAZ6YEEBJV0PCKFE137K2Y3A8M" localSheetId="10" hidden="1">#REF!</definedName>
    <definedName name="BExAZ6YEEBJV0PCKFE137K2Y3A8M" localSheetId="9" hidden="1">#REF!</definedName>
    <definedName name="BExAZ6YEEBJV0PCKFE137K2Y3A8M" localSheetId="8" hidden="1">#REF!</definedName>
    <definedName name="BExAZ6YEEBJV0PCKFE137K2Y3A8M" localSheetId="7" hidden="1">#REF!</definedName>
    <definedName name="BExAZ6YEEBJV0PCKFE137K2Y3A8M" localSheetId="6" hidden="1">#REF!</definedName>
    <definedName name="BExAZ6YEEBJV0PCKFE137K2Y3A8M" localSheetId="5" hidden="1">#REF!</definedName>
    <definedName name="BExAZ6YEEBJV0PCKFE137K2Y3A8M" localSheetId="3" hidden="1">#REF!</definedName>
    <definedName name="BExAZ6YEEBJV0PCKFE137K2Y3A8M" hidden="1">#REF!</definedName>
    <definedName name="BExAZAP844MJ4GSAIYNYHQ7FECC3" localSheetId="15" hidden="1">#REF!</definedName>
    <definedName name="BExAZAP844MJ4GSAIYNYHQ7FECC3" localSheetId="14" hidden="1">#REF!</definedName>
    <definedName name="BExAZAP844MJ4GSAIYNYHQ7FECC3" localSheetId="13" hidden="1">#REF!</definedName>
    <definedName name="BExAZAP844MJ4GSAIYNYHQ7FECC3" localSheetId="12" hidden="1">#REF!</definedName>
    <definedName name="BExAZAP844MJ4GSAIYNYHQ7FECC3" localSheetId="11" hidden="1">#REF!</definedName>
    <definedName name="BExAZAP844MJ4GSAIYNYHQ7FECC3" localSheetId="10" hidden="1">#REF!</definedName>
    <definedName name="BExAZAP844MJ4GSAIYNYHQ7FECC3" localSheetId="9" hidden="1">#REF!</definedName>
    <definedName name="BExAZAP844MJ4GSAIYNYHQ7FECC3" localSheetId="8" hidden="1">#REF!</definedName>
    <definedName name="BExAZAP844MJ4GSAIYNYHQ7FECC3" localSheetId="7" hidden="1">#REF!</definedName>
    <definedName name="BExAZAP844MJ4GSAIYNYHQ7FECC3" localSheetId="6" hidden="1">#REF!</definedName>
    <definedName name="BExAZAP844MJ4GSAIYNYHQ7FECC3" localSheetId="5" hidden="1">#REF!</definedName>
    <definedName name="BExAZAP844MJ4GSAIYNYHQ7FECC3" localSheetId="3" hidden="1">#REF!</definedName>
    <definedName name="BExAZAP844MJ4GSAIYNYHQ7FECC3" hidden="1">#REF!</definedName>
    <definedName name="BExAZCNEGB4JYHC8CZ51KTN890US" localSheetId="15" hidden="1">#REF!</definedName>
    <definedName name="BExAZCNEGB4JYHC8CZ51KTN890US" localSheetId="14" hidden="1">#REF!</definedName>
    <definedName name="BExAZCNEGB4JYHC8CZ51KTN890US" localSheetId="13" hidden="1">#REF!</definedName>
    <definedName name="BExAZCNEGB4JYHC8CZ51KTN890US" localSheetId="12" hidden="1">#REF!</definedName>
    <definedName name="BExAZCNEGB4JYHC8CZ51KTN890US" localSheetId="11" hidden="1">#REF!</definedName>
    <definedName name="BExAZCNEGB4JYHC8CZ51KTN890US" localSheetId="10" hidden="1">#REF!</definedName>
    <definedName name="BExAZCNEGB4JYHC8CZ51KTN890US" localSheetId="9" hidden="1">#REF!</definedName>
    <definedName name="BExAZCNEGB4JYHC8CZ51KTN890US" localSheetId="8" hidden="1">#REF!</definedName>
    <definedName name="BExAZCNEGB4JYHC8CZ51KTN890US" localSheetId="7" hidden="1">#REF!</definedName>
    <definedName name="BExAZCNEGB4JYHC8CZ51KTN890US" localSheetId="6" hidden="1">#REF!</definedName>
    <definedName name="BExAZCNEGB4JYHC8CZ51KTN890US" localSheetId="5" hidden="1">#REF!</definedName>
    <definedName name="BExAZCNEGB4JYHC8CZ51KTN890US" localSheetId="3" hidden="1">#REF!</definedName>
    <definedName name="BExAZCNEGB4JYHC8CZ51KTN890US" hidden="1">#REF!</definedName>
    <definedName name="BExAZFCI302YFYRDJYQDWQQL0Q0O" localSheetId="15" hidden="1">#REF!</definedName>
    <definedName name="BExAZFCI302YFYRDJYQDWQQL0Q0O" localSheetId="14" hidden="1">#REF!</definedName>
    <definedName name="BExAZFCI302YFYRDJYQDWQQL0Q0O" localSheetId="13" hidden="1">#REF!</definedName>
    <definedName name="BExAZFCI302YFYRDJYQDWQQL0Q0O" localSheetId="12" hidden="1">#REF!</definedName>
    <definedName name="BExAZFCI302YFYRDJYQDWQQL0Q0O" localSheetId="11" hidden="1">#REF!</definedName>
    <definedName name="BExAZFCI302YFYRDJYQDWQQL0Q0O" localSheetId="10" hidden="1">#REF!</definedName>
    <definedName name="BExAZFCI302YFYRDJYQDWQQL0Q0O" localSheetId="9" hidden="1">#REF!</definedName>
    <definedName name="BExAZFCI302YFYRDJYQDWQQL0Q0O" localSheetId="8" hidden="1">#REF!</definedName>
    <definedName name="BExAZFCI302YFYRDJYQDWQQL0Q0O" localSheetId="7" hidden="1">#REF!</definedName>
    <definedName name="BExAZFCI302YFYRDJYQDWQQL0Q0O" localSheetId="6" hidden="1">#REF!</definedName>
    <definedName name="BExAZFCI302YFYRDJYQDWQQL0Q0O" localSheetId="5" hidden="1">#REF!</definedName>
    <definedName name="BExAZFCI302YFYRDJYQDWQQL0Q0O" localSheetId="3" hidden="1">#REF!</definedName>
    <definedName name="BExAZFCI302YFYRDJYQDWQQL0Q0O" hidden="1">#REF!</definedName>
    <definedName name="BExAZJE2UOL40XUAU2RB53X5K20P" localSheetId="15" hidden="1">#REF!</definedName>
    <definedName name="BExAZJE2UOL40XUAU2RB53X5K20P" localSheetId="14" hidden="1">#REF!</definedName>
    <definedName name="BExAZJE2UOL40XUAU2RB53X5K20P" localSheetId="13" hidden="1">#REF!</definedName>
    <definedName name="BExAZJE2UOL40XUAU2RB53X5K20P" localSheetId="12" hidden="1">#REF!</definedName>
    <definedName name="BExAZJE2UOL40XUAU2RB53X5K20P" localSheetId="11" hidden="1">#REF!</definedName>
    <definedName name="BExAZJE2UOL40XUAU2RB53X5K20P" localSheetId="10" hidden="1">#REF!</definedName>
    <definedName name="BExAZJE2UOL40XUAU2RB53X5K20P" localSheetId="9" hidden="1">#REF!</definedName>
    <definedName name="BExAZJE2UOL40XUAU2RB53X5K20P" localSheetId="8" hidden="1">#REF!</definedName>
    <definedName name="BExAZJE2UOL40XUAU2RB53X5K20P" localSheetId="7" hidden="1">#REF!</definedName>
    <definedName name="BExAZJE2UOL40XUAU2RB53X5K20P" localSheetId="6" hidden="1">#REF!</definedName>
    <definedName name="BExAZJE2UOL40XUAU2RB53X5K20P" localSheetId="5" hidden="1">#REF!</definedName>
    <definedName name="BExAZJE2UOL40XUAU2RB53X5K20P" localSheetId="3" hidden="1">#REF!</definedName>
    <definedName name="BExAZJE2UOL40XUAU2RB53X5K20P" hidden="1">#REF!</definedName>
    <definedName name="BExAZLHLST9OP89R1HJMC1POQG8H" localSheetId="15" hidden="1">#REF!</definedName>
    <definedName name="BExAZLHLST9OP89R1HJMC1POQG8H" localSheetId="14" hidden="1">#REF!</definedName>
    <definedName name="BExAZLHLST9OP89R1HJMC1POQG8H" localSheetId="13" hidden="1">#REF!</definedName>
    <definedName name="BExAZLHLST9OP89R1HJMC1POQG8H" localSheetId="12" hidden="1">#REF!</definedName>
    <definedName name="BExAZLHLST9OP89R1HJMC1POQG8H" localSheetId="11" hidden="1">#REF!</definedName>
    <definedName name="BExAZLHLST9OP89R1HJMC1POQG8H" localSheetId="10" hidden="1">#REF!</definedName>
    <definedName name="BExAZLHLST9OP89R1HJMC1POQG8H" localSheetId="9" hidden="1">#REF!</definedName>
    <definedName name="BExAZLHLST9OP89R1HJMC1POQG8H" localSheetId="8" hidden="1">#REF!</definedName>
    <definedName name="BExAZLHLST9OP89R1HJMC1POQG8H" localSheetId="7" hidden="1">#REF!</definedName>
    <definedName name="BExAZLHLST9OP89R1HJMC1POQG8H" localSheetId="6" hidden="1">#REF!</definedName>
    <definedName name="BExAZLHLST9OP89R1HJMC1POQG8H" localSheetId="5" hidden="1">#REF!</definedName>
    <definedName name="BExAZLHLST9OP89R1HJMC1POQG8H" localSheetId="3" hidden="1">#REF!</definedName>
    <definedName name="BExAZLHLST9OP89R1HJMC1POQG8H" hidden="1">#REF!</definedName>
    <definedName name="BExAZMDYMIAA7RX1BMCKU1VLBRGY" localSheetId="15" hidden="1">#REF!</definedName>
    <definedName name="BExAZMDYMIAA7RX1BMCKU1VLBRGY" localSheetId="14" hidden="1">#REF!</definedName>
    <definedName name="BExAZMDYMIAA7RX1BMCKU1VLBRGY" localSheetId="13" hidden="1">#REF!</definedName>
    <definedName name="BExAZMDYMIAA7RX1BMCKU1VLBRGY" localSheetId="12" hidden="1">#REF!</definedName>
    <definedName name="BExAZMDYMIAA7RX1BMCKU1VLBRGY" localSheetId="11" hidden="1">#REF!</definedName>
    <definedName name="BExAZMDYMIAA7RX1BMCKU1VLBRGY" localSheetId="10" hidden="1">#REF!</definedName>
    <definedName name="BExAZMDYMIAA7RX1BMCKU1VLBRGY" localSheetId="9" hidden="1">#REF!</definedName>
    <definedName name="BExAZMDYMIAA7RX1BMCKU1VLBRGY" localSheetId="8" hidden="1">#REF!</definedName>
    <definedName name="BExAZMDYMIAA7RX1BMCKU1VLBRGY" localSheetId="7" hidden="1">#REF!</definedName>
    <definedName name="BExAZMDYMIAA7RX1BMCKU1VLBRGY" localSheetId="6" hidden="1">#REF!</definedName>
    <definedName name="BExAZMDYMIAA7RX1BMCKU1VLBRGY" localSheetId="5" hidden="1">#REF!</definedName>
    <definedName name="BExAZMDYMIAA7RX1BMCKU1VLBRGY" localSheetId="3" hidden="1">#REF!</definedName>
    <definedName name="BExAZMDYMIAA7RX1BMCKU1VLBRGY" hidden="1">#REF!</definedName>
    <definedName name="BExAZNL6BHI8DCQWXOX4I2P839UX" localSheetId="15" hidden="1">#REF!</definedName>
    <definedName name="BExAZNL6BHI8DCQWXOX4I2P839UX" localSheetId="14" hidden="1">#REF!</definedName>
    <definedName name="BExAZNL6BHI8DCQWXOX4I2P839UX" localSheetId="13" hidden="1">#REF!</definedName>
    <definedName name="BExAZNL6BHI8DCQWXOX4I2P839UX" localSheetId="12" hidden="1">#REF!</definedName>
    <definedName name="BExAZNL6BHI8DCQWXOX4I2P839UX" localSheetId="11" hidden="1">#REF!</definedName>
    <definedName name="BExAZNL6BHI8DCQWXOX4I2P839UX" localSheetId="10" hidden="1">#REF!</definedName>
    <definedName name="BExAZNL6BHI8DCQWXOX4I2P839UX" localSheetId="9" hidden="1">#REF!</definedName>
    <definedName name="BExAZNL6BHI8DCQWXOX4I2P839UX" localSheetId="8" hidden="1">#REF!</definedName>
    <definedName name="BExAZNL6BHI8DCQWXOX4I2P839UX" localSheetId="7" hidden="1">#REF!</definedName>
    <definedName name="BExAZNL6BHI8DCQWXOX4I2P839UX" localSheetId="6" hidden="1">#REF!</definedName>
    <definedName name="BExAZNL6BHI8DCQWXOX4I2P839UX" localSheetId="5" hidden="1">#REF!</definedName>
    <definedName name="BExAZNL6BHI8DCQWXOX4I2P839UX" localSheetId="3" hidden="1">#REF!</definedName>
    <definedName name="BExAZNL6BHI8DCQWXOX4I2P839UX" hidden="1">#REF!</definedName>
    <definedName name="BExAZRMWSONMCG9KDUM4KAQ7BONM" localSheetId="15" hidden="1">#REF!</definedName>
    <definedName name="BExAZRMWSONMCG9KDUM4KAQ7BONM" localSheetId="14" hidden="1">#REF!</definedName>
    <definedName name="BExAZRMWSONMCG9KDUM4KAQ7BONM" localSheetId="13" hidden="1">#REF!</definedName>
    <definedName name="BExAZRMWSONMCG9KDUM4KAQ7BONM" localSheetId="12" hidden="1">#REF!</definedName>
    <definedName name="BExAZRMWSONMCG9KDUM4KAQ7BONM" localSheetId="11" hidden="1">#REF!</definedName>
    <definedName name="BExAZRMWSONMCG9KDUM4KAQ7BONM" localSheetId="10" hidden="1">#REF!</definedName>
    <definedName name="BExAZRMWSONMCG9KDUM4KAQ7BONM" localSheetId="9" hidden="1">#REF!</definedName>
    <definedName name="BExAZRMWSONMCG9KDUM4KAQ7BONM" localSheetId="8" hidden="1">#REF!</definedName>
    <definedName name="BExAZRMWSONMCG9KDUM4KAQ7BONM" localSheetId="7" hidden="1">#REF!</definedName>
    <definedName name="BExAZRMWSONMCG9KDUM4KAQ7BONM" localSheetId="6" hidden="1">#REF!</definedName>
    <definedName name="BExAZRMWSONMCG9KDUM4KAQ7BONM" localSheetId="5" hidden="1">#REF!</definedName>
    <definedName name="BExAZRMWSONMCG9KDUM4KAQ7BONM" localSheetId="3" hidden="1">#REF!</definedName>
    <definedName name="BExAZRMWSONMCG9KDUM4KAQ7BONM" hidden="1">#REF!</definedName>
    <definedName name="BExAZSOJNQ5N3LM4XA17IH7NIY7G" localSheetId="15" hidden="1">#REF!</definedName>
    <definedName name="BExAZSOJNQ5N3LM4XA17IH7NIY7G" localSheetId="14" hidden="1">#REF!</definedName>
    <definedName name="BExAZSOJNQ5N3LM4XA17IH7NIY7G" localSheetId="13" hidden="1">#REF!</definedName>
    <definedName name="BExAZSOJNQ5N3LM4XA17IH7NIY7G" localSheetId="12" hidden="1">#REF!</definedName>
    <definedName name="BExAZSOJNQ5N3LM4XA17IH7NIY7G" localSheetId="11" hidden="1">#REF!</definedName>
    <definedName name="BExAZSOJNQ5N3LM4XA17IH7NIY7G" localSheetId="10" hidden="1">#REF!</definedName>
    <definedName name="BExAZSOJNQ5N3LM4XA17IH7NIY7G" localSheetId="9" hidden="1">#REF!</definedName>
    <definedName name="BExAZSOJNQ5N3LM4XA17IH7NIY7G" localSheetId="8" hidden="1">#REF!</definedName>
    <definedName name="BExAZSOJNQ5N3LM4XA17IH7NIY7G" localSheetId="7" hidden="1">#REF!</definedName>
    <definedName name="BExAZSOJNQ5N3LM4XA17IH7NIY7G" localSheetId="6" hidden="1">#REF!</definedName>
    <definedName name="BExAZSOJNQ5N3LM4XA17IH7NIY7G" localSheetId="5" hidden="1">#REF!</definedName>
    <definedName name="BExAZSOJNQ5N3LM4XA17IH7NIY7G" localSheetId="3" hidden="1">#REF!</definedName>
    <definedName name="BExAZSOJNQ5N3LM4XA17IH7NIY7G" hidden="1">#REF!</definedName>
    <definedName name="BExAZTFG4SJRG4TW6JXRF7N08JFI" localSheetId="15" hidden="1">#REF!</definedName>
    <definedName name="BExAZTFG4SJRG4TW6JXRF7N08JFI" localSheetId="14" hidden="1">#REF!</definedName>
    <definedName name="BExAZTFG4SJRG4TW6JXRF7N08JFI" localSheetId="13" hidden="1">#REF!</definedName>
    <definedName name="BExAZTFG4SJRG4TW6JXRF7N08JFI" localSheetId="12" hidden="1">#REF!</definedName>
    <definedName name="BExAZTFG4SJRG4TW6JXRF7N08JFI" localSheetId="11" hidden="1">#REF!</definedName>
    <definedName name="BExAZTFG4SJRG4TW6JXRF7N08JFI" localSheetId="10" hidden="1">#REF!</definedName>
    <definedName name="BExAZTFG4SJRG4TW6JXRF7N08JFI" localSheetId="9" hidden="1">#REF!</definedName>
    <definedName name="BExAZTFG4SJRG4TW6JXRF7N08JFI" localSheetId="8" hidden="1">#REF!</definedName>
    <definedName name="BExAZTFG4SJRG4TW6JXRF7N08JFI" localSheetId="7" hidden="1">#REF!</definedName>
    <definedName name="BExAZTFG4SJRG4TW6JXRF7N08JFI" localSheetId="6" hidden="1">#REF!</definedName>
    <definedName name="BExAZTFG4SJRG4TW6JXRF7N08JFI" localSheetId="5" hidden="1">#REF!</definedName>
    <definedName name="BExAZTFG4SJRG4TW6JXRF7N08JFI" localSheetId="3" hidden="1">#REF!</definedName>
    <definedName name="BExAZTFG4SJRG4TW6JXRF7N08JFI" hidden="1">#REF!</definedName>
    <definedName name="BExAZUS4A8OHDZK0MWAOCCCKTH73" localSheetId="15" hidden="1">#REF!</definedName>
    <definedName name="BExAZUS4A8OHDZK0MWAOCCCKTH73" localSheetId="14" hidden="1">#REF!</definedName>
    <definedName name="BExAZUS4A8OHDZK0MWAOCCCKTH73" localSheetId="13" hidden="1">#REF!</definedName>
    <definedName name="BExAZUS4A8OHDZK0MWAOCCCKTH73" localSheetId="12" hidden="1">#REF!</definedName>
    <definedName name="BExAZUS4A8OHDZK0MWAOCCCKTH73" localSheetId="11" hidden="1">#REF!</definedName>
    <definedName name="BExAZUS4A8OHDZK0MWAOCCCKTH73" localSheetId="10" hidden="1">#REF!</definedName>
    <definedName name="BExAZUS4A8OHDZK0MWAOCCCKTH73" localSheetId="9" hidden="1">#REF!</definedName>
    <definedName name="BExAZUS4A8OHDZK0MWAOCCCKTH73" localSheetId="8" hidden="1">#REF!</definedName>
    <definedName name="BExAZUS4A8OHDZK0MWAOCCCKTH73" localSheetId="7" hidden="1">#REF!</definedName>
    <definedName name="BExAZUS4A8OHDZK0MWAOCCCKTH73" localSheetId="6" hidden="1">#REF!</definedName>
    <definedName name="BExAZUS4A8OHDZK0MWAOCCCKTH73" localSheetId="5" hidden="1">#REF!</definedName>
    <definedName name="BExAZUS4A8OHDZK0MWAOCCCKTH73" localSheetId="3" hidden="1">#REF!</definedName>
    <definedName name="BExAZUS4A8OHDZK0MWAOCCCKTH73" hidden="1">#REF!</definedName>
    <definedName name="BExAZX6FECVK3E07KXM2XPYKGM6U" localSheetId="15" hidden="1">#REF!</definedName>
    <definedName name="BExAZX6FECVK3E07KXM2XPYKGM6U" localSheetId="14" hidden="1">#REF!</definedName>
    <definedName name="BExAZX6FECVK3E07KXM2XPYKGM6U" localSheetId="13" hidden="1">#REF!</definedName>
    <definedName name="BExAZX6FECVK3E07KXM2XPYKGM6U" localSheetId="12" hidden="1">#REF!</definedName>
    <definedName name="BExAZX6FECVK3E07KXM2XPYKGM6U" localSheetId="11" hidden="1">#REF!</definedName>
    <definedName name="BExAZX6FECVK3E07KXM2XPYKGM6U" localSheetId="10" hidden="1">#REF!</definedName>
    <definedName name="BExAZX6FECVK3E07KXM2XPYKGM6U" localSheetId="9" hidden="1">#REF!</definedName>
    <definedName name="BExAZX6FECVK3E07KXM2XPYKGM6U" localSheetId="8" hidden="1">#REF!</definedName>
    <definedName name="BExAZX6FECVK3E07KXM2XPYKGM6U" localSheetId="7" hidden="1">#REF!</definedName>
    <definedName name="BExAZX6FECVK3E07KXM2XPYKGM6U" localSheetId="6" hidden="1">#REF!</definedName>
    <definedName name="BExAZX6FECVK3E07KXM2XPYKGM6U" localSheetId="5" hidden="1">#REF!</definedName>
    <definedName name="BExAZX6FECVK3E07KXM2XPYKGM6U" localSheetId="3" hidden="1">#REF!</definedName>
    <definedName name="BExAZX6FECVK3E07KXM2XPYKGM6U" hidden="1">#REF!</definedName>
    <definedName name="BExB012NJ8GASTNNPBRRFTLHIOC9" localSheetId="15" hidden="1">#REF!</definedName>
    <definedName name="BExB012NJ8GASTNNPBRRFTLHIOC9" localSheetId="14" hidden="1">#REF!</definedName>
    <definedName name="BExB012NJ8GASTNNPBRRFTLHIOC9" localSheetId="13" hidden="1">#REF!</definedName>
    <definedName name="BExB012NJ8GASTNNPBRRFTLHIOC9" localSheetId="12" hidden="1">#REF!</definedName>
    <definedName name="BExB012NJ8GASTNNPBRRFTLHIOC9" localSheetId="11" hidden="1">#REF!</definedName>
    <definedName name="BExB012NJ8GASTNNPBRRFTLHIOC9" localSheetId="10" hidden="1">#REF!</definedName>
    <definedName name="BExB012NJ8GASTNNPBRRFTLHIOC9" localSheetId="9" hidden="1">#REF!</definedName>
    <definedName name="BExB012NJ8GASTNNPBRRFTLHIOC9" localSheetId="8" hidden="1">#REF!</definedName>
    <definedName name="BExB012NJ8GASTNNPBRRFTLHIOC9" localSheetId="7" hidden="1">#REF!</definedName>
    <definedName name="BExB012NJ8GASTNNPBRRFTLHIOC9" localSheetId="6" hidden="1">#REF!</definedName>
    <definedName name="BExB012NJ8GASTNNPBRRFTLHIOC9" localSheetId="5" hidden="1">#REF!</definedName>
    <definedName name="BExB012NJ8GASTNNPBRRFTLHIOC9" localSheetId="3" hidden="1">#REF!</definedName>
    <definedName name="BExB012NJ8GASTNNPBRRFTLHIOC9" hidden="1">#REF!</definedName>
    <definedName name="BExB072HHXVMUC0VYNGG48GRSH5Q" localSheetId="15" hidden="1">#REF!</definedName>
    <definedName name="BExB072HHXVMUC0VYNGG48GRSH5Q" localSheetId="14" hidden="1">#REF!</definedName>
    <definedName name="BExB072HHXVMUC0VYNGG48GRSH5Q" localSheetId="13" hidden="1">#REF!</definedName>
    <definedName name="BExB072HHXVMUC0VYNGG48GRSH5Q" localSheetId="12" hidden="1">#REF!</definedName>
    <definedName name="BExB072HHXVMUC0VYNGG48GRSH5Q" localSheetId="11" hidden="1">#REF!</definedName>
    <definedName name="BExB072HHXVMUC0VYNGG48GRSH5Q" localSheetId="10" hidden="1">#REF!</definedName>
    <definedName name="BExB072HHXVMUC0VYNGG48GRSH5Q" localSheetId="9" hidden="1">#REF!</definedName>
    <definedName name="BExB072HHXVMUC0VYNGG48GRSH5Q" localSheetId="8" hidden="1">#REF!</definedName>
    <definedName name="BExB072HHXVMUC0VYNGG48GRSH5Q" localSheetId="7" hidden="1">#REF!</definedName>
    <definedName name="BExB072HHXVMUC0VYNGG48GRSH5Q" localSheetId="6" hidden="1">#REF!</definedName>
    <definedName name="BExB072HHXVMUC0VYNGG48GRSH5Q" localSheetId="5" hidden="1">#REF!</definedName>
    <definedName name="BExB072HHXVMUC0VYNGG48GRSH5Q" localSheetId="3" hidden="1">#REF!</definedName>
    <definedName name="BExB072HHXVMUC0VYNGG48GRSH5Q" hidden="1">#REF!</definedName>
    <definedName name="BExB0FRDEYDEUEAB1W8KD6D965XA" localSheetId="15" hidden="1">#REF!</definedName>
    <definedName name="BExB0FRDEYDEUEAB1W8KD6D965XA" localSheetId="14" hidden="1">#REF!</definedName>
    <definedName name="BExB0FRDEYDEUEAB1W8KD6D965XA" localSheetId="13" hidden="1">#REF!</definedName>
    <definedName name="BExB0FRDEYDEUEAB1W8KD6D965XA" localSheetId="12" hidden="1">#REF!</definedName>
    <definedName name="BExB0FRDEYDEUEAB1W8KD6D965XA" localSheetId="11" hidden="1">#REF!</definedName>
    <definedName name="BExB0FRDEYDEUEAB1W8KD6D965XA" localSheetId="10" hidden="1">#REF!</definedName>
    <definedName name="BExB0FRDEYDEUEAB1W8KD6D965XA" localSheetId="9" hidden="1">#REF!</definedName>
    <definedName name="BExB0FRDEYDEUEAB1W8KD6D965XA" localSheetId="8" hidden="1">#REF!</definedName>
    <definedName name="BExB0FRDEYDEUEAB1W8KD6D965XA" localSheetId="7" hidden="1">#REF!</definedName>
    <definedName name="BExB0FRDEYDEUEAB1W8KD6D965XA" localSheetId="6" hidden="1">#REF!</definedName>
    <definedName name="BExB0FRDEYDEUEAB1W8KD6D965XA" localSheetId="5" hidden="1">#REF!</definedName>
    <definedName name="BExB0FRDEYDEUEAB1W8KD6D965XA" localSheetId="3" hidden="1">#REF!</definedName>
    <definedName name="BExB0FRDEYDEUEAB1W8KD6D965XA" hidden="1">#REF!</definedName>
    <definedName name="BExB0GIGLDV7P55ZR51C0HG15PA2" localSheetId="15" hidden="1">#REF!</definedName>
    <definedName name="BExB0GIGLDV7P55ZR51C0HG15PA2" localSheetId="14" hidden="1">#REF!</definedName>
    <definedName name="BExB0GIGLDV7P55ZR51C0HG15PA2" localSheetId="13" hidden="1">#REF!</definedName>
    <definedName name="BExB0GIGLDV7P55ZR51C0HG15PA2" localSheetId="12" hidden="1">#REF!</definedName>
    <definedName name="BExB0GIGLDV7P55ZR51C0HG15PA2" localSheetId="11" hidden="1">#REF!</definedName>
    <definedName name="BExB0GIGLDV7P55ZR51C0HG15PA2" localSheetId="10" hidden="1">#REF!</definedName>
    <definedName name="BExB0GIGLDV7P55ZR51C0HG15PA2" localSheetId="9" hidden="1">#REF!</definedName>
    <definedName name="BExB0GIGLDV7P55ZR51C0HG15PA2" localSheetId="8" hidden="1">#REF!</definedName>
    <definedName name="BExB0GIGLDV7P55ZR51C0HG15PA2" localSheetId="7" hidden="1">#REF!</definedName>
    <definedName name="BExB0GIGLDV7P55ZR51C0HG15PA2" localSheetId="6" hidden="1">#REF!</definedName>
    <definedName name="BExB0GIGLDV7P55ZR51C0HG15PA2" localSheetId="5" hidden="1">#REF!</definedName>
    <definedName name="BExB0GIGLDV7P55ZR51C0HG15PA2" localSheetId="3" hidden="1">#REF!</definedName>
    <definedName name="BExB0GIGLDV7P55ZR51C0HG15PA2" hidden="1">#REF!</definedName>
    <definedName name="BExB0KPCN7YJORQAYUCF4YKIKPMC" localSheetId="15" hidden="1">#REF!</definedName>
    <definedName name="BExB0KPCN7YJORQAYUCF4YKIKPMC" localSheetId="14" hidden="1">#REF!</definedName>
    <definedName name="BExB0KPCN7YJORQAYUCF4YKIKPMC" localSheetId="13" hidden="1">#REF!</definedName>
    <definedName name="BExB0KPCN7YJORQAYUCF4YKIKPMC" localSheetId="12" hidden="1">#REF!</definedName>
    <definedName name="BExB0KPCN7YJORQAYUCF4YKIKPMC" localSheetId="11" hidden="1">#REF!</definedName>
    <definedName name="BExB0KPCN7YJORQAYUCF4YKIKPMC" localSheetId="10" hidden="1">#REF!</definedName>
    <definedName name="BExB0KPCN7YJORQAYUCF4YKIKPMC" localSheetId="9" hidden="1">#REF!</definedName>
    <definedName name="BExB0KPCN7YJORQAYUCF4YKIKPMC" localSheetId="8" hidden="1">#REF!</definedName>
    <definedName name="BExB0KPCN7YJORQAYUCF4YKIKPMC" localSheetId="7" hidden="1">#REF!</definedName>
    <definedName name="BExB0KPCN7YJORQAYUCF4YKIKPMC" localSheetId="6" hidden="1">#REF!</definedName>
    <definedName name="BExB0KPCN7YJORQAYUCF4YKIKPMC" localSheetId="5" hidden="1">#REF!</definedName>
    <definedName name="BExB0KPCN7YJORQAYUCF4YKIKPMC" localSheetId="3" hidden="1">#REF!</definedName>
    <definedName name="BExB0KPCN7YJORQAYUCF4YKIKPMC" hidden="1">#REF!</definedName>
    <definedName name="BExB0VHQD6ORZS0MIC86QWHCE4UC" localSheetId="15" hidden="1">#REF!</definedName>
    <definedName name="BExB0VHQD6ORZS0MIC86QWHCE4UC" localSheetId="14" hidden="1">#REF!</definedName>
    <definedName name="BExB0VHQD6ORZS0MIC86QWHCE4UC" localSheetId="13" hidden="1">#REF!</definedName>
    <definedName name="BExB0VHQD6ORZS0MIC86QWHCE4UC" localSheetId="12" hidden="1">#REF!</definedName>
    <definedName name="BExB0VHQD6ORZS0MIC86QWHCE4UC" localSheetId="11" hidden="1">#REF!</definedName>
    <definedName name="BExB0VHQD6ORZS0MIC86QWHCE4UC" localSheetId="10" hidden="1">#REF!</definedName>
    <definedName name="BExB0VHQD6ORZS0MIC86QWHCE4UC" localSheetId="9" hidden="1">#REF!</definedName>
    <definedName name="BExB0VHQD6ORZS0MIC86QWHCE4UC" localSheetId="8" hidden="1">#REF!</definedName>
    <definedName name="BExB0VHQD6ORZS0MIC86QWHCE4UC" localSheetId="7" hidden="1">#REF!</definedName>
    <definedName name="BExB0VHQD6ORZS0MIC86QWHCE4UC" localSheetId="6" hidden="1">#REF!</definedName>
    <definedName name="BExB0VHQD6ORZS0MIC86QWHCE4UC" localSheetId="5" hidden="1">#REF!</definedName>
    <definedName name="BExB0VHQD6ORZS0MIC86QWHCE4UC" localSheetId="3" hidden="1">#REF!</definedName>
    <definedName name="BExB0VHQD6ORZS0MIC86QWHCE4UC" hidden="1">#REF!</definedName>
    <definedName name="BExB0WE4PI3NOBXXVO9CTEN4DIU2" localSheetId="15" hidden="1">#REF!</definedName>
    <definedName name="BExB0WE4PI3NOBXXVO9CTEN4DIU2" localSheetId="14" hidden="1">#REF!</definedName>
    <definedName name="BExB0WE4PI3NOBXXVO9CTEN4DIU2" localSheetId="13" hidden="1">#REF!</definedName>
    <definedName name="BExB0WE4PI3NOBXXVO9CTEN4DIU2" localSheetId="12" hidden="1">#REF!</definedName>
    <definedName name="BExB0WE4PI3NOBXXVO9CTEN4DIU2" localSheetId="11" hidden="1">#REF!</definedName>
    <definedName name="BExB0WE4PI3NOBXXVO9CTEN4DIU2" localSheetId="10" hidden="1">#REF!</definedName>
    <definedName name="BExB0WE4PI3NOBXXVO9CTEN4DIU2" localSheetId="9" hidden="1">#REF!</definedName>
    <definedName name="BExB0WE4PI3NOBXXVO9CTEN4DIU2" localSheetId="8" hidden="1">#REF!</definedName>
    <definedName name="BExB0WE4PI3NOBXXVO9CTEN4DIU2" localSheetId="7" hidden="1">#REF!</definedName>
    <definedName name="BExB0WE4PI3NOBXXVO9CTEN4DIU2" localSheetId="6" hidden="1">#REF!</definedName>
    <definedName name="BExB0WE4PI3NOBXXVO9CTEN4DIU2" localSheetId="5" hidden="1">#REF!</definedName>
    <definedName name="BExB0WE4PI3NOBXXVO9CTEN4DIU2" localSheetId="3" hidden="1">#REF!</definedName>
    <definedName name="BExB0WE4PI3NOBXXVO9CTEN4DIU2" hidden="1">#REF!</definedName>
    <definedName name="BExB0Z8O1CQF2CWFBBHE8SNISDAO" localSheetId="15" hidden="1">#REF!</definedName>
    <definedName name="BExB0Z8O1CQF2CWFBBHE8SNISDAO" localSheetId="14" hidden="1">#REF!</definedName>
    <definedName name="BExB0Z8O1CQF2CWFBBHE8SNISDAO" localSheetId="13" hidden="1">#REF!</definedName>
    <definedName name="BExB0Z8O1CQF2CWFBBHE8SNISDAO" localSheetId="12" hidden="1">#REF!</definedName>
    <definedName name="BExB0Z8O1CQF2CWFBBHE8SNISDAO" localSheetId="11" hidden="1">#REF!</definedName>
    <definedName name="BExB0Z8O1CQF2CWFBBHE8SNISDAO" localSheetId="10" hidden="1">#REF!</definedName>
    <definedName name="BExB0Z8O1CQF2CWFBBHE8SNISDAO" localSheetId="9" hidden="1">#REF!</definedName>
    <definedName name="BExB0Z8O1CQF2CWFBBHE8SNISDAO" localSheetId="8" hidden="1">#REF!</definedName>
    <definedName name="BExB0Z8O1CQF2CWFBBHE8SNISDAO" localSheetId="7" hidden="1">#REF!</definedName>
    <definedName name="BExB0Z8O1CQF2CWFBBHE8SNISDAO" localSheetId="6" hidden="1">#REF!</definedName>
    <definedName name="BExB0Z8O1CQF2CWFBBHE8SNISDAO" localSheetId="5" hidden="1">#REF!</definedName>
    <definedName name="BExB0Z8O1CQF2CWFBBHE8SNISDAO" localSheetId="3" hidden="1">#REF!</definedName>
    <definedName name="BExB0Z8O1CQF2CWFBBHE8SNISDAO" hidden="1">#REF!</definedName>
    <definedName name="BExB10QNIVITUYS55OAEKK3VLJFE" localSheetId="15" hidden="1">#REF!</definedName>
    <definedName name="BExB10QNIVITUYS55OAEKK3VLJFE" localSheetId="14" hidden="1">#REF!</definedName>
    <definedName name="BExB10QNIVITUYS55OAEKK3VLJFE" localSheetId="13" hidden="1">#REF!</definedName>
    <definedName name="BExB10QNIVITUYS55OAEKK3VLJFE" localSheetId="12" hidden="1">#REF!</definedName>
    <definedName name="BExB10QNIVITUYS55OAEKK3VLJFE" localSheetId="11" hidden="1">#REF!</definedName>
    <definedName name="BExB10QNIVITUYS55OAEKK3VLJFE" localSheetId="10" hidden="1">#REF!</definedName>
    <definedName name="BExB10QNIVITUYS55OAEKK3VLJFE" localSheetId="9" hidden="1">#REF!</definedName>
    <definedName name="BExB10QNIVITUYS55OAEKK3VLJFE" localSheetId="8" hidden="1">#REF!</definedName>
    <definedName name="BExB10QNIVITUYS55OAEKK3VLJFE" localSheetId="7" hidden="1">#REF!</definedName>
    <definedName name="BExB10QNIVITUYS55OAEKK3VLJFE" localSheetId="6" hidden="1">#REF!</definedName>
    <definedName name="BExB10QNIVITUYS55OAEKK3VLJFE" localSheetId="5" hidden="1">#REF!</definedName>
    <definedName name="BExB10QNIVITUYS55OAEKK3VLJFE" localSheetId="3" hidden="1">#REF!</definedName>
    <definedName name="BExB10QNIVITUYS55OAEKK3VLJFE" hidden="1">#REF!</definedName>
    <definedName name="BExB15ZDRY4CIJ911DONP0KCY9KU" localSheetId="15" hidden="1">#REF!</definedName>
    <definedName name="BExB15ZDRY4CIJ911DONP0KCY9KU" localSheetId="14" hidden="1">#REF!</definedName>
    <definedName name="BExB15ZDRY4CIJ911DONP0KCY9KU" localSheetId="13" hidden="1">#REF!</definedName>
    <definedName name="BExB15ZDRY4CIJ911DONP0KCY9KU" localSheetId="12" hidden="1">#REF!</definedName>
    <definedName name="BExB15ZDRY4CIJ911DONP0KCY9KU" localSheetId="11" hidden="1">#REF!</definedName>
    <definedName name="BExB15ZDRY4CIJ911DONP0KCY9KU" localSheetId="10" hidden="1">#REF!</definedName>
    <definedName name="BExB15ZDRY4CIJ911DONP0KCY9KU" localSheetId="9" hidden="1">#REF!</definedName>
    <definedName name="BExB15ZDRY4CIJ911DONP0KCY9KU" localSheetId="8" hidden="1">#REF!</definedName>
    <definedName name="BExB15ZDRY4CIJ911DONP0KCY9KU" localSheetId="7" hidden="1">#REF!</definedName>
    <definedName name="BExB15ZDRY4CIJ911DONP0KCY9KU" localSheetId="6" hidden="1">#REF!</definedName>
    <definedName name="BExB15ZDRY4CIJ911DONP0KCY9KU" localSheetId="5" hidden="1">#REF!</definedName>
    <definedName name="BExB15ZDRY4CIJ911DONP0KCY9KU" localSheetId="3" hidden="1">#REF!</definedName>
    <definedName name="BExB15ZDRY4CIJ911DONP0KCY9KU" hidden="1">#REF!</definedName>
    <definedName name="BExB16VQY0O0RLZYJFU3OFEONVTE" localSheetId="15" hidden="1">#REF!</definedName>
    <definedName name="BExB16VQY0O0RLZYJFU3OFEONVTE" localSheetId="14" hidden="1">#REF!</definedName>
    <definedName name="BExB16VQY0O0RLZYJFU3OFEONVTE" localSheetId="13" hidden="1">#REF!</definedName>
    <definedName name="BExB16VQY0O0RLZYJFU3OFEONVTE" localSheetId="12" hidden="1">#REF!</definedName>
    <definedName name="BExB16VQY0O0RLZYJFU3OFEONVTE" localSheetId="11" hidden="1">#REF!</definedName>
    <definedName name="BExB16VQY0O0RLZYJFU3OFEONVTE" localSheetId="10" hidden="1">#REF!</definedName>
    <definedName name="BExB16VQY0O0RLZYJFU3OFEONVTE" localSheetId="9" hidden="1">#REF!</definedName>
    <definedName name="BExB16VQY0O0RLZYJFU3OFEONVTE" localSheetId="8" hidden="1">#REF!</definedName>
    <definedName name="BExB16VQY0O0RLZYJFU3OFEONVTE" localSheetId="7" hidden="1">#REF!</definedName>
    <definedName name="BExB16VQY0O0RLZYJFU3OFEONVTE" localSheetId="6" hidden="1">#REF!</definedName>
    <definedName name="BExB16VQY0O0RLZYJFU3OFEONVTE" localSheetId="5" hidden="1">#REF!</definedName>
    <definedName name="BExB16VQY0O0RLZYJFU3OFEONVTE" localSheetId="3" hidden="1">#REF!</definedName>
    <definedName name="BExB16VQY0O0RLZYJFU3OFEONVTE" hidden="1">#REF!</definedName>
    <definedName name="BExB1FKNY2UO4W5FUGFHJOA2WFGG" localSheetId="15" hidden="1">#REF!</definedName>
    <definedName name="BExB1FKNY2UO4W5FUGFHJOA2WFGG" localSheetId="14" hidden="1">#REF!</definedName>
    <definedName name="BExB1FKNY2UO4W5FUGFHJOA2WFGG" localSheetId="13" hidden="1">#REF!</definedName>
    <definedName name="BExB1FKNY2UO4W5FUGFHJOA2WFGG" localSheetId="12" hidden="1">#REF!</definedName>
    <definedName name="BExB1FKNY2UO4W5FUGFHJOA2WFGG" localSheetId="11" hidden="1">#REF!</definedName>
    <definedName name="BExB1FKNY2UO4W5FUGFHJOA2WFGG" localSheetId="10" hidden="1">#REF!</definedName>
    <definedName name="BExB1FKNY2UO4W5FUGFHJOA2WFGG" localSheetId="9" hidden="1">#REF!</definedName>
    <definedName name="BExB1FKNY2UO4W5FUGFHJOA2WFGG" localSheetId="8" hidden="1">#REF!</definedName>
    <definedName name="BExB1FKNY2UO4W5FUGFHJOA2WFGG" localSheetId="7" hidden="1">#REF!</definedName>
    <definedName name="BExB1FKNY2UO4W5FUGFHJOA2WFGG" localSheetId="6" hidden="1">#REF!</definedName>
    <definedName name="BExB1FKNY2UO4W5FUGFHJOA2WFGG" localSheetId="5" hidden="1">#REF!</definedName>
    <definedName name="BExB1FKNY2UO4W5FUGFHJOA2WFGG" localSheetId="3" hidden="1">#REF!</definedName>
    <definedName name="BExB1FKNY2UO4W5FUGFHJOA2WFGG" hidden="1">#REF!</definedName>
    <definedName name="BExB1GMD0PIDGTFBGQOPRWQSP9I4" localSheetId="15" hidden="1">#REF!</definedName>
    <definedName name="BExB1GMD0PIDGTFBGQOPRWQSP9I4" localSheetId="14" hidden="1">#REF!</definedName>
    <definedName name="BExB1GMD0PIDGTFBGQOPRWQSP9I4" localSheetId="13" hidden="1">#REF!</definedName>
    <definedName name="BExB1GMD0PIDGTFBGQOPRWQSP9I4" localSheetId="12" hidden="1">#REF!</definedName>
    <definedName name="BExB1GMD0PIDGTFBGQOPRWQSP9I4" localSheetId="11" hidden="1">#REF!</definedName>
    <definedName name="BExB1GMD0PIDGTFBGQOPRWQSP9I4" localSheetId="10" hidden="1">#REF!</definedName>
    <definedName name="BExB1GMD0PIDGTFBGQOPRWQSP9I4" localSheetId="9" hidden="1">#REF!</definedName>
    <definedName name="BExB1GMD0PIDGTFBGQOPRWQSP9I4" localSheetId="8" hidden="1">#REF!</definedName>
    <definedName name="BExB1GMD0PIDGTFBGQOPRWQSP9I4" localSheetId="7" hidden="1">#REF!</definedName>
    <definedName name="BExB1GMD0PIDGTFBGQOPRWQSP9I4" localSheetId="6" hidden="1">#REF!</definedName>
    <definedName name="BExB1GMD0PIDGTFBGQOPRWQSP9I4" localSheetId="5" hidden="1">#REF!</definedName>
    <definedName name="BExB1GMD0PIDGTFBGQOPRWQSP9I4" localSheetId="3" hidden="1">#REF!</definedName>
    <definedName name="BExB1GMD0PIDGTFBGQOPRWQSP9I4" hidden="1">#REF!</definedName>
    <definedName name="BExB1HZ0FHGNOS2URJWFD5G55OMO" localSheetId="15" hidden="1">#REF!</definedName>
    <definedName name="BExB1HZ0FHGNOS2URJWFD5G55OMO" localSheetId="14" hidden="1">#REF!</definedName>
    <definedName name="BExB1HZ0FHGNOS2URJWFD5G55OMO" localSheetId="13" hidden="1">#REF!</definedName>
    <definedName name="BExB1HZ0FHGNOS2URJWFD5G55OMO" localSheetId="12" hidden="1">#REF!</definedName>
    <definedName name="BExB1HZ0FHGNOS2URJWFD5G55OMO" localSheetId="11" hidden="1">#REF!</definedName>
    <definedName name="BExB1HZ0FHGNOS2URJWFD5G55OMO" localSheetId="10" hidden="1">#REF!</definedName>
    <definedName name="BExB1HZ0FHGNOS2URJWFD5G55OMO" localSheetId="9" hidden="1">#REF!</definedName>
    <definedName name="BExB1HZ0FHGNOS2URJWFD5G55OMO" localSheetId="8" hidden="1">#REF!</definedName>
    <definedName name="BExB1HZ0FHGNOS2URJWFD5G55OMO" localSheetId="7" hidden="1">#REF!</definedName>
    <definedName name="BExB1HZ0FHGNOS2URJWFD5G55OMO" localSheetId="6" hidden="1">#REF!</definedName>
    <definedName name="BExB1HZ0FHGNOS2URJWFD5G55OMO" localSheetId="5" hidden="1">#REF!</definedName>
    <definedName name="BExB1HZ0FHGNOS2URJWFD5G55OMO" localSheetId="3" hidden="1">#REF!</definedName>
    <definedName name="BExB1HZ0FHGNOS2URJWFD5G55OMO" hidden="1">#REF!</definedName>
    <definedName name="BExB1Q29OO6LNFNT1EQLA3KYE7MX" localSheetId="15" hidden="1">#REF!</definedName>
    <definedName name="BExB1Q29OO6LNFNT1EQLA3KYE7MX" localSheetId="14" hidden="1">#REF!</definedName>
    <definedName name="BExB1Q29OO6LNFNT1EQLA3KYE7MX" localSheetId="13" hidden="1">#REF!</definedName>
    <definedName name="BExB1Q29OO6LNFNT1EQLA3KYE7MX" localSheetId="12" hidden="1">#REF!</definedName>
    <definedName name="BExB1Q29OO6LNFNT1EQLA3KYE7MX" localSheetId="11" hidden="1">#REF!</definedName>
    <definedName name="BExB1Q29OO6LNFNT1EQLA3KYE7MX" localSheetId="10" hidden="1">#REF!</definedName>
    <definedName name="BExB1Q29OO6LNFNT1EQLA3KYE7MX" localSheetId="9" hidden="1">#REF!</definedName>
    <definedName name="BExB1Q29OO6LNFNT1EQLA3KYE7MX" localSheetId="8" hidden="1">#REF!</definedName>
    <definedName name="BExB1Q29OO6LNFNT1EQLA3KYE7MX" localSheetId="7" hidden="1">#REF!</definedName>
    <definedName name="BExB1Q29OO6LNFNT1EQLA3KYE7MX" localSheetId="6" hidden="1">#REF!</definedName>
    <definedName name="BExB1Q29OO6LNFNT1EQLA3KYE7MX" localSheetId="5" hidden="1">#REF!</definedName>
    <definedName name="BExB1Q29OO6LNFNT1EQLA3KYE7MX" localSheetId="3" hidden="1">#REF!</definedName>
    <definedName name="BExB1Q29OO6LNFNT1EQLA3KYE7MX" hidden="1">#REF!</definedName>
    <definedName name="BExB1TNRV5EBWZEHYLHI76T0FVA7" localSheetId="15" hidden="1">#REF!</definedName>
    <definedName name="BExB1TNRV5EBWZEHYLHI76T0FVA7" localSheetId="14" hidden="1">#REF!</definedName>
    <definedName name="BExB1TNRV5EBWZEHYLHI76T0FVA7" localSheetId="13" hidden="1">#REF!</definedName>
    <definedName name="BExB1TNRV5EBWZEHYLHI76T0FVA7" localSheetId="12" hidden="1">#REF!</definedName>
    <definedName name="BExB1TNRV5EBWZEHYLHI76T0FVA7" localSheetId="11" hidden="1">#REF!</definedName>
    <definedName name="BExB1TNRV5EBWZEHYLHI76T0FVA7" localSheetId="10" hidden="1">#REF!</definedName>
    <definedName name="BExB1TNRV5EBWZEHYLHI76T0FVA7" localSheetId="9" hidden="1">#REF!</definedName>
    <definedName name="BExB1TNRV5EBWZEHYLHI76T0FVA7" localSheetId="8" hidden="1">#REF!</definedName>
    <definedName name="BExB1TNRV5EBWZEHYLHI76T0FVA7" localSheetId="7" hidden="1">#REF!</definedName>
    <definedName name="BExB1TNRV5EBWZEHYLHI76T0FVA7" localSheetId="6" hidden="1">#REF!</definedName>
    <definedName name="BExB1TNRV5EBWZEHYLHI76T0FVA7" localSheetId="5" hidden="1">#REF!</definedName>
    <definedName name="BExB1TNRV5EBWZEHYLHI76T0FVA7" localSheetId="3" hidden="1">#REF!</definedName>
    <definedName name="BExB1TNRV5EBWZEHYLHI76T0FVA7" hidden="1">#REF!</definedName>
    <definedName name="BExB1WI6M8I0EEP1ANUQZCFY24EV" localSheetId="15" hidden="1">#REF!</definedName>
    <definedName name="BExB1WI6M8I0EEP1ANUQZCFY24EV" localSheetId="14" hidden="1">#REF!</definedName>
    <definedName name="BExB1WI6M8I0EEP1ANUQZCFY24EV" localSheetId="13" hidden="1">#REF!</definedName>
    <definedName name="BExB1WI6M8I0EEP1ANUQZCFY24EV" localSheetId="12" hidden="1">#REF!</definedName>
    <definedName name="BExB1WI6M8I0EEP1ANUQZCFY24EV" localSheetId="11" hidden="1">#REF!</definedName>
    <definedName name="BExB1WI6M8I0EEP1ANUQZCFY24EV" localSheetId="10" hidden="1">#REF!</definedName>
    <definedName name="BExB1WI6M8I0EEP1ANUQZCFY24EV" localSheetId="9" hidden="1">#REF!</definedName>
    <definedName name="BExB1WI6M8I0EEP1ANUQZCFY24EV" localSheetId="8" hidden="1">#REF!</definedName>
    <definedName name="BExB1WI6M8I0EEP1ANUQZCFY24EV" localSheetId="7" hidden="1">#REF!</definedName>
    <definedName name="BExB1WI6M8I0EEP1ANUQZCFY24EV" localSheetId="6" hidden="1">#REF!</definedName>
    <definedName name="BExB1WI6M8I0EEP1ANUQZCFY24EV" localSheetId="5" hidden="1">#REF!</definedName>
    <definedName name="BExB1WI6M8I0EEP1ANUQZCFY24EV" localSheetId="3" hidden="1">#REF!</definedName>
    <definedName name="BExB1WI6M8I0EEP1ANUQZCFY24EV" hidden="1">#REF!</definedName>
    <definedName name="BExB203OWC9QZA3BYOKQ18L4FUJE" localSheetId="15" hidden="1">#REF!</definedName>
    <definedName name="BExB203OWC9QZA3BYOKQ18L4FUJE" localSheetId="14" hidden="1">#REF!</definedName>
    <definedName name="BExB203OWC9QZA3BYOKQ18L4FUJE" localSheetId="13" hidden="1">#REF!</definedName>
    <definedName name="BExB203OWC9QZA3BYOKQ18L4FUJE" localSheetId="12" hidden="1">#REF!</definedName>
    <definedName name="BExB203OWC9QZA3BYOKQ18L4FUJE" localSheetId="11" hidden="1">#REF!</definedName>
    <definedName name="BExB203OWC9QZA3BYOKQ18L4FUJE" localSheetId="10" hidden="1">#REF!</definedName>
    <definedName name="BExB203OWC9QZA3BYOKQ18L4FUJE" localSheetId="9" hidden="1">#REF!</definedName>
    <definedName name="BExB203OWC9QZA3BYOKQ18L4FUJE" localSheetId="8" hidden="1">#REF!</definedName>
    <definedName name="BExB203OWC9QZA3BYOKQ18L4FUJE" localSheetId="7" hidden="1">#REF!</definedName>
    <definedName name="BExB203OWC9QZA3BYOKQ18L4FUJE" localSheetId="6" hidden="1">#REF!</definedName>
    <definedName name="BExB203OWC9QZA3BYOKQ18L4FUJE" localSheetId="5" hidden="1">#REF!</definedName>
    <definedName name="BExB203OWC9QZA3BYOKQ18L4FUJE" localSheetId="3" hidden="1">#REF!</definedName>
    <definedName name="BExB203OWC9QZA3BYOKQ18L4FUJE" hidden="1">#REF!</definedName>
    <definedName name="BExB2CJHTU7C591BR4WRL5L2F2K6" localSheetId="15" hidden="1">#REF!</definedName>
    <definedName name="BExB2CJHTU7C591BR4WRL5L2F2K6" localSheetId="14" hidden="1">#REF!</definedName>
    <definedName name="BExB2CJHTU7C591BR4WRL5L2F2K6" localSheetId="13" hidden="1">#REF!</definedName>
    <definedName name="BExB2CJHTU7C591BR4WRL5L2F2K6" localSheetId="12" hidden="1">#REF!</definedName>
    <definedName name="BExB2CJHTU7C591BR4WRL5L2F2K6" localSheetId="11" hidden="1">#REF!</definedName>
    <definedName name="BExB2CJHTU7C591BR4WRL5L2F2K6" localSheetId="10" hidden="1">#REF!</definedName>
    <definedName name="BExB2CJHTU7C591BR4WRL5L2F2K6" localSheetId="9" hidden="1">#REF!</definedName>
    <definedName name="BExB2CJHTU7C591BR4WRL5L2F2K6" localSheetId="8" hidden="1">#REF!</definedName>
    <definedName name="BExB2CJHTU7C591BR4WRL5L2F2K6" localSheetId="7" hidden="1">#REF!</definedName>
    <definedName name="BExB2CJHTU7C591BR4WRL5L2F2K6" localSheetId="6" hidden="1">#REF!</definedName>
    <definedName name="BExB2CJHTU7C591BR4WRL5L2F2K6" localSheetId="5" hidden="1">#REF!</definedName>
    <definedName name="BExB2CJHTU7C591BR4WRL5L2F2K6" localSheetId="3" hidden="1">#REF!</definedName>
    <definedName name="BExB2CJHTU7C591BR4WRL5L2F2K6" hidden="1">#REF!</definedName>
    <definedName name="BExB2K1AV4PGNS1O6C7D7AO411AX" localSheetId="15" hidden="1">#REF!</definedName>
    <definedName name="BExB2K1AV4PGNS1O6C7D7AO411AX" localSheetId="14" hidden="1">#REF!</definedName>
    <definedName name="BExB2K1AV4PGNS1O6C7D7AO411AX" localSheetId="13" hidden="1">#REF!</definedName>
    <definedName name="BExB2K1AV4PGNS1O6C7D7AO411AX" localSheetId="12" hidden="1">#REF!</definedName>
    <definedName name="BExB2K1AV4PGNS1O6C7D7AO411AX" localSheetId="11" hidden="1">#REF!</definedName>
    <definedName name="BExB2K1AV4PGNS1O6C7D7AO411AX" localSheetId="10" hidden="1">#REF!</definedName>
    <definedName name="BExB2K1AV4PGNS1O6C7D7AO411AX" localSheetId="9" hidden="1">#REF!</definedName>
    <definedName name="BExB2K1AV4PGNS1O6C7D7AO411AX" localSheetId="8" hidden="1">#REF!</definedName>
    <definedName name="BExB2K1AV4PGNS1O6C7D7AO411AX" localSheetId="7" hidden="1">#REF!</definedName>
    <definedName name="BExB2K1AV4PGNS1O6C7D7AO411AX" localSheetId="6" hidden="1">#REF!</definedName>
    <definedName name="BExB2K1AV4PGNS1O6C7D7AO411AX" localSheetId="5" hidden="1">#REF!</definedName>
    <definedName name="BExB2K1AV4PGNS1O6C7D7AO411AX" localSheetId="3" hidden="1">#REF!</definedName>
    <definedName name="BExB2K1AV4PGNS1O6C7D7AO411AX" hidden="1">#REF!</definedName>
    <definedName name="BExB2O2UYHKI324YE324E1N7FVIB" localSheetId="15" hidden="1">#REF!</definedName>
    <definedName name="BExB2O2UYHKI324YE324E1N7FVIB" localSheetId="14" hidden="1">#REF!</definedName>
    <definedName name="BExB2O2UYHKI324YE324E1N7FVIB" localSheetId="13" hidden="1">#REF!</definedName>
    <definedName name="BExB2O2UYHKI324YE324E1N7FVIB" localSheetId="12" hidden="1">#REF!</definedName>
    <definedName name="BExB2O2UYHKI324YE324E1N7FVIB" localSheetId="11" hidden="1">#REF!</definedName>
    <definedName name="BExB2O2UYHKI324YE324E1N7FVIB" localSheetId="10" hidden="1">#REF!</definedName>
    <definedName name="BExB2O2UYHKI324YE324E1N7FVIB" localSheetId="9" hidden="1">#REF!</definedName>
    <definedName name="BExB2O2UYHKI324YE324E1N7FVIB" localSheetId="8" hidden="1">#REF!</definedName>
    <definedName name="BExB2O2UYHKI324YE324E1N7FVIB" localSheetId="7" hidden="1">#REF!</definedName>
    <definedName name="BExB2O2UYHKI324YE324E1N7FVIB" localSheetId="6" hidden="1">#REF!</definedName>
    <definedName name="BExB2O2UYHKI324YE324E1N7FVIB" localSheetId="5" hidden="1">#REF!</definedName>
    <definedName name="BExB2O2UYHKI324YE324E1N7FVIB" localSheetId="3" hidden="1">#REF!</definedName>
    <definedName name="BExB2O2UYHKI324YE324E1N7FVIB" hidden="1">#REF!</definedName>
    <definedName name="BExB2Q0VJ0MU2URO3JOVUAVHEI3V" localSheetId="15" hidden="1">#REF!</definedName>
    <definedName name="BExB2Q0VJ0MU2URO3JOVUAVHEI3V" localSheetId="14" hidden="1">#REF!</definedName>
    <definedName name="BExB2Q0VJ0MU2URO3JOVUAVHEI3V" localSheetId="13" hidden="1">#REF!</definedName>
    <definedName name="BExB2Q0VJ0MU2URO3JOVUAVHEI3V" localSheetId="12" hidden="1">#REF!</definedName>
    <definedName name="BExB2Q0VJ0MU2URO3JOVUAVHEI3V" localSheetId="11" hidden="1">#REF!</definedName>
    <definedName name="BExB2Q0VJ0MU2URO3JOVUAVHEI3V" localSheetId="10" hidden="1">#REF!</definedName>
    <definedName name="BExB2Q0VJ0MU2URO3JOVUAVHEI3V" localSheetId="9" hidden="1">#REF!</definedName>
    <definedName name="BExB2Q0VJ0MU2URO3JOVUAVHEI3V" localSheetId="8" hidden="1">#REF!</definedName>
    <definedName name="BExB2Q0VJ0MU2URO3JOVUAVHEI3V" localSheetId="7" hidden="1">#REF!</definedName>
    <definedName name="BExB2Q0VJ0MU2URO3JOVUAVHEI3V" localSheetId="6" hidden="1">#REF!</definedName>
    <definedName name="BExB2Q0VJ0MU2URO3JOVUAVHEI3V" localSheetId="5" hidden="1">#REF!</definedName>
    <definedName name="BExB2Q0VJ0MU2URO3JOVUAVHEI3V" localSheetId="3" hidden="1">#REF!</definedName>
    <definedName name="BExB2Q0VJ0MU2URO3JOVUAVHEI3V" hidden="1">#REF!</definedName>
    <definedName name="BExB30IP1DNKNQ6PZ5ERUGR5MK4Z" localSheetId="15" hidden="1">#REF!</definedName>
    <definedName name="BExB30IP1DNKNQ6PZ5ERUGR5MK4Z" localSheetId="14" hidden="1">#REF!</definedName>
    <definedName name="BExB30IP1DNKNQ6PZ5ERUGR5MK4Z" localSheetId="13" hidden="1">#REF!</definedName>
    <definedName name="BExB30IP1DNKNQ6PZ5ERUGR5MK4Z" localSheetId="12" hidden="1">#REF!</definedName>
    <definedName name="BExB30IP1DNKNQ6PZ5ERUGR5MK4Z" localSheetId="11" hidden="1">#REF!</definedName>
    <definedName name="BExB30IP1DNKNQ6PZ5ERUGR5MK4Z" localSheetId="10" hidden="1">#REF!</definedName>
    <definedName name="BExB30IP1DNKNQ6PZ5ERUGR5MK4Z" localSheetId="9" hidden="1">#REF!</definedName>
    <definedName name="BExB30IP1DNKNQ6PZ5ERUGR5MK4Z" localSheetId="8" hidden="1">#REF!</definedName>
    <definedName name="BExB30IP1DNKNQ6PZ5ERUGR5MK4Z" localSheetId="7" hidden="1">#REF!</definedName>
    <definedName name="BExB30IP1DNKNQ6PZ5ERUGR5MK4Z" localSheetId="6" hidden="1">#REF!</definedName>
    <definedName name="BExB30IP1DNKNQ6PZ5ERUGR5MK4Z" localSheetId="5" hidden="1">#REF!</definedName>
    <definedName name="BExB30IP1DNKNQ6PZ5ERUGR5MK4Z" localSheetId="3" hidden="1">#REF!</definedName>
    <definedName name="BExB30IP1DNKNQ6PZ5ERUGR5MK4Z" hidden="1">#REF!</definedName>
    <definedName name="BExB385QW2BSSBXS953SSQN2ISSW" localSheetId="15" hidden="1">#REF!</definedName>
    <definedName name="BExB385QW2BSSBXS953SSQN2ISSW" localSheetId="14" hidden="1">#REF!</definedName>
    <definedName name="BExB385QW2BSSBXS953SSQN2ISSW" localSheetId="13" hidden="1">#REF!</definedName>
    <definedName name="BExB385QW2BSSBXS953SSQN2ISSW" localSheetId="12" hidden="1">#REF!</definedName>
    <definedName name="BExB385QW2BSSBXS953SSQN2ISSW" localSheetId="11" hidden="1">#REF!</definedName>
    <definedName name="BExB385QW2BSSBXS953SSQN2ISSW" localSheetId="10" hidden="1">#REF!</definedName>
    <definedName name="BExB385QW2BSSBXS953SSQN2ISSW" localSheetId="9" hidden="1">#REF!</definedName>
    <definedName name="BExB385QW2BSSBXS953SSQN2ISSW" localSheetId="8" hidden="1">#REF!</definedName>
    <definedName name="BExB385QW2BSSBXS953SSQN2ISSW" localSheetId="7" hidden="1">#REF!</definedName>
    <definedName name="BExB385QW2BSSBXS953SSQN2ISSW" localSheetId="6" hidden="1">#REF!</definedName>
    <definedName name="BExB385QW2BSSBXS953SSQN2ISSW" localSheetId="5" hidden="1">#REF!</definedName>
    <definedName name="BExB385QW2BSSBXS953SSQN2ISSW" localSheetId="3" hidden="1">#REF!</definedName>
    <definedName name="BExB385QW2BSSBXS953SSQN2ISSW" hidden="1">#REF!</definedName>
    <definedName name="BExB3DEMEV5D9G8FDHD4NQ9X2YNT" localSheetId="15" hidden="1">#REF!</definedName>
    <definedName name="BExB3DEMEV5D9G8FDHD4NQ9X2YNT" localSheetId="14" hidden="1">#REF!</definedName>
    <definedName name="BExB3DEMEV5D9G8FDHD4NQ9X2YNT" localSheetId="13" hidden="1">#REF!</definedName>
    <definedName name="BExB3DEMEV5D9G8FDHD4NQ9X2YNT" localSheetId="12" hidden="1">#REF!</definedName>
    <definedName name="BExB3DEMEV5D9G8FDHD4NQ9X2YNT" localSheetId="11" hidden="1">#REF!</definedName>
    <definedName name="BExB3DEMEV5D9G8FDHD4NQ9X2YNT" localSheetId="10" hidden="1">#REF!</definedName>
    <definedName name="BExB3DEMEV5D9G8FDHD4NQ9X2YNT" localSheetId="9" hidden="1">#REF!</definedName>
    <definedName name="BExB3DEMEV5D9G8FDHD4NQ9X2YNT" localSheetId="8" hidden="1">#REF!</definedName>
    <definedName name="BExB3DEMEV5D9G8FDHD4NQ9X2YNT" localSheetId="7" hidden="1">#REF!</definedName>
    <definedName name="BExB3DEMEV5D9G8FDHD4NQ9X2YNT" localSheetId="6" hidden="1">#REF!</definedName>
    <definedName name="BExB3DEMEV5D9G8FDHD4NQ9X2YNT" localSheetId="5" hidden="1">#REF!</definedName>
    <definedName name="BExB3DEMEV5D9G8FDHD4NQ9X2YNT" localSheetId="3" hidden="1">#REF!</definedName>
    <definedName name="BExB3DEMEV5D9G8FDHD4NQ9X2YNT" hidden="1">#REF!</definedName>
    <definedName name="BExB3RXU8AJQ86I5RXEWLGGR7R7C" localSheetId="15" hidden="1">#REF!</definedName>
    <definedName name="BExB3RXU8AJQ86I5RXEWLGGR7R7C" localSheetId="14" hidden="1">#REF!</definedName>
    <definedName name="BExB3RXU8AJQ86I5RXEWLGGR7R7C" localSheetId="13" hidden="1">#REF!</definedName>
    <definedName name="BExB3RXU8AJQ86I5RXEWLGGR7R7C" localSheetId="12" hidden="1">#REF!</definedName>
    <definedName name="BExB3RXU8AJQ86I5RXEWLGGR7R7C" localSheetId="11" hidden="1">#REF!</definedName>
    <definedName name="BExB3RXU8AJQ86I5RXEWLGGR7R7C" localSheetId="10" hidden="1">#REF!</definedName>
    <definedName name="BExB3RXU8AJQ86I5RXEWLGGR7R7C" localSheetId="9" hidden="1">#REF!</definedName>
    <definedName name="BExB3RXU8AJQ86I5RXEWLGGR7R7C" localSheetId="8" hidden="1">#REF!</definedName>
    <definedName name="BExB3RXU8AJQ86I5RXEWLGGR7R7C" localSheetId="7" hidden="1">#REF!</definedName>
    <definedName name="BExB3RXU8AJQ86I5RXEWLGGR7R7C" localSheetId="6" hidden="1">#REF!</definedName>
    <definedName name="BExB3RXU8AJQ86I5RXEWLGGR7R7C" localSheetId="5" hidden="1">#REF!</definedName>
    <definedName name="BExB3RXU8AJQ86I5RXEWLGGR7R7C" localSheetId="3" hidden="1">#REF!</definedName>
    <definedName name="BExB3RXU8AJQ86I5RXEWLGGR7R7C" hidden="1">#REF!</definedName>
    <definedName name="BExB442RX0T3L6HUL6X5T21CENW6" localSheetId="15" hidden="1">#REF!</definedName>
    <definedName name="BExB442RX0T3L6HUL6X5T21CENW6" localSheetId="14" hidden="1">#REF!</definedName>
    <definedName name="BExB442RX0T3L6HUL6X5T21CENW6" localSheetId="13" hidden="1">#REF!</definedName>
    <definedName name="BExB442RX0T3L6HUL6X5T21CENW6" localSheetId="12" hidden="1">#REF!</definedName>
    <definedName name="BExB442RX0T3L6HUL6X5T21CENW6" localSheetId="11" hidden="1">#REF!</definedName>
    <definedName name="BExB442RX0T3L6HUL6X5T21CENW6" localSheetId="10" hidden="1">#REF!</definedName>
    <definedName name="BExB442RX0T3L6HUL6X5T21CENW6" localSheetId="9" hidden="1">#REF!</definedName>
    <definedName name="BExB442RX0T3L6HUL6X5T21CENW6" localSheetId="8" hidden="1">#REF!</definedName>
    <definedName name="BExB442RX0T3L6HUL6X5T21CENW6" localSheetId="7" hidden="1">#REF!</definedName>
    <definedName name="BExB442RX0T3L6HUL6X5T21CENW6" localSheetId="6" hidden="1">#REF!</definedName>
    <definedName name="BExB442RX0T3L6HUL6X5T21CENW6" localSheetId="5" hidden="1">#REF!</definedName>
    <definedName name="BExB442RX0T3L6HUL6X5T21CENW6" localSheetId="3" hidden="1">#REF!</definedName>
    <definedName name="BExB442RX0T3L6HUL6X5T21CENW6" hidden="1">#REF!</definedName>
    <definedName name="BExB4ADD0L7417CII901XTFKXD1J" localSheetId="15" hidden="1">#REF!</definedName>
    <definedName name="BExB4ADD0L7417CII901XTFKXD1J" localSheetId="14" hidden="1">#REF!</definedName>
    <definedName name="BExB4ADD0L7417CII901XTFKXD1J" localSheetId="13" hidden="1">#REF!</definedName>
    <definedName name="BExB4ADD0L7417CII901XTFKXD1J" localSheetId="12" hidden="1">#REF!</definedName>
    <definedName name="BExB4ADD0L7417CII901XTFKXD1J" localSheetId="11" hidden="1">#REF!</definedName>
    <definedName name="BExB4ADD0L7417CII901XTFKXD1J" localSheetId="10" hidden="1">#REF!</definedName>
    <definedName name="BExB4ADD0L7417CII901XTFKXD1J" localSheetId="9" hidden="1">#REF!</definedName>
    <definedName name="BExB4ADD0L7417CII901XTFKXD1J" localSheetId="8" hidden="1">#REF!</definedName>
    <definedName name="BExB4ADD0L7417CII901XTFKXD1J" localSheetId="7" hidden="1">#REF!</definedName>
    <definedName name="BExB4ADD0L7417CII901XTFKXD1J" localSheetId="6" hidden="1">#REF!</definedName>
    <definedName name="BExB4ADD0L7417CII901XTFKXD1J" localSheetId="5" hidden="1">#REF!</definedName>
    <definedName name="BExB4ADD0L7417CII901XTFKXD1J" localSheetId="3" hidden="1">#REF!</definedName>
    <definedName name="BExB4ADD0L7417CII901XTFKXD1J" hidden="1">#REF!</definedName>
    <definedName name="BExB4DYU06HCGRIPBSWRCXK804UM" localSheetId="15" hidden="1">#REF!</definedName>
    <definedName name="BExB4DYU06HCGRIPBSWRCXK804UM" localSheetId="14" hidden="1">#REF!</definedName>
    <definedName name="BExB4DYU06HCGRIPBSWRCXK804UM" localSheetId="13" hidden="1">#REF!</definedName>
    <definedName name="BExB4DYU06HCGRIPBSWRCXK804UM" localSheetId="12" hidden="1">#REF!</definedName>
    <definedName name="BExB4DYU06HCGRIPBSWRCXK804UM" localSheetId="11" hidden="1">#REF!</definedName>
    <definedName name="BExB4DYU06HCGRIPBSWRCXK804UM" localSheetId="10" hidden="1">#REF!</definedName>
    <definedName name="BExB4DYU06HCGRIPBSWRCXK804UM" localSheetId="9" hidden="1">#REF!</definedName>
    <definedName name="BExB4DYU06HCGRIPBSWRCXK804UM" localSheetId="8" hidden="1">#REF!</definedName>
    <definedName name="BExB4DYU06HCGRIPBSWRCXK804UM" localSheetId="7" hidden="1">#REF!</definedName>
    <definedName name="BExB4DYU06HCGRIPBSWRCXK804UM" localSheetId="6" hidden="1">#REF!</definedName>
    <definedName name="BExB4DYU06HCGRIPBSWRCXK804UM" localSheetId="5" hidden="1">#REF!</definedName>
    <definedName name="BExB4DYU06HCGRIPBSWRCXK804UM" localSheetId="3" hidden="1">#REF!</definedName>
    <definedName name="BExB4DYU06HCGRIPBSWRCXK804UM" hidden="1">#REF!</definedName>
    <definedName name="BExB4HEZO4E597Q5M4M10LT8TLY3" localSheetId="15" hidden="1">#REF!</definedName>
    <definedName name="BExB4HEZO4E597Q5M4M10LT8TLY3" localSheetId="14" hidden="1">#REF!</definedName>
    <definedName name="BExB4HEZO4E597Q5M4M10LT8TLY3" localSheetId="13" hidden="1">#REF!</definedName>
    <definedName name="BExB4HEZO4E597Q5M4M10LT8TLY3" localSheetId="12" hidden="1">#REF!</definedName>
    <definedName name="BExB4HEZO4E597Q5M4M10LT8TLY3" localSheetId="11" hidden="1">#REF!</definedName>
    <definedName name="BExB4HEZO4E597Q5M4M10LT8TLY3" localSheetId="10" hidden="1">#REF!</definedName>
    <definedName name="BExB4HEZO4E597Q5M4M10LT8TLY3" localSheetId="9" hidden="1">#REF!</definedName>
    <definedName name="BExB4HEZO4E597Q5M4M10LT8TLY3" localSheetId="8" hidden="1">#REF!</definedName>
    <definedName name="BExB4HEZO4E597Q5M4M10LT8TLY3" localSheetId="7" hidden="1">#REF!</definedName>
    <definedName name="BExB4HEZO4E597Q5M4M10LT8TLY3" localSheetId="6" hidden="1">#REF!</definedName>
    <definedName name="BExB4HEZO4E597Q5M4M10LT8TLY3" localSheetId="5" hidden="1">#REF!</definedName>
    <definedName name="BExB4HEZO4E597Q5M4M10LT8TLY3" localSheetId="3" hidden="1">#REF!</definedName>
    <definedName name="BExB4HEZO4E597Q5M4M10LT8TLY3" hidden="1">#REF!</definedName>
    <definedName name="BExB4X01APD3Z8ZW6MVX1P8NAO7G" localSheetId="15" hidden="1">#REF!</definedName>
    <definedName name="BExB4X01APD3Z8ZW6MVX1P8NAO7G" localSheetId="14" hidden="1">#REF!</definedName>
    <definedName name="BExB4X01APD3Z8ZW6MVX1P8NAO7G" localSheetId="13" hidden="1">#REF!</definedName>
    <definedName name="BExB4X01APD3Z8ZW6MVX1P8NAO7G" localSheetId="12" hidden="1">#REF!</definedName>
    <definedName name="BExB4X01APD3Z8ZW6MVX1P8NAO7G" localSheetId="11" hidden="1">#REF!</definedName>
    <definedName name="BExB4X01APD3Z8ZW6MVX1P8NAO7G" localSheetId="10" hidden="1">#REF!</definedName>
    <definedName name="BExB4X01APD3Z8ZW6MVX1P8NAO7G" localSheetId="9" hidden="1">#REF!</definedName>
    <definedName name="BExB4X01APD3Z8ZW6MVX1P8NAO7G" localSheetId="8" hidden="1">#REF!</definedName>
    <definedName name="BExB4X01APD3Z8ZW6MVX1P8NAO7G" localSheetId="7" hidden="1">#REF!</definedName>
    <definedName name="BExB4X01APD3Z8ZW6MVX1P8NAO7G" localSheetId="6" hidden="1">#REF!</definedName>
    <definedName name="BExB4X01APD3Z8ZW6MVX1P8NAO7G" localSheetId="5" hidden="1">#REF!</definedName>
    <definedName name="BExB4X01APD3Z8ZW6MVX1P8NAO7G" localSheetId="3" hidden="1">#REF!</definedName>
    <definedName name="BExB4X01APD3Z8ZW6MVX1P8NAO7G" hidden="1">#REF!</definedName>
    <definedName name="BExB4Z3EZBGYYI33U0KQ8NEIH8PY" localSheetId="15" hidden="1">#REF!</definedName>
    <definedName name="BExB4Z3EZBGYYI33U0KQ8NEIH8PY" localSheetId="14" hidden="1">#REF!</definedName>
    <definedName name="BExB4Z3EZBGYYI33U0KQ8NEIH8PY" localSheetId="13" hidden="1">#REF!</definedName>
    <definedName name="BExB4Z3EZBGYYI33U0KQ8NEIH8PY" localSheetId="12" hidden="1">#REF!</definedName>
    <definedName name="BExB4Z3EZBGYYI33U0KQ8NEIH8PY" localSheetId="11" hidden="1">#REF!</definedName>
    <definedName name="BExB4Z3EZBGYYI33U0KQ8NEIH8PY" localSheetId="10" hidden="1">#REF!</definedName>
    <definedName name="BExB4Z3EZBGYYI33U0KQ8NEIH8PY" localSheetId="9" hidden="1">#REF!</definedName>
    <definedName name="BExB4Z3EZBGYYI33U0KQ8NEIH8PY" localSheetId="8" hidden="1">#REF!</definedName>
    <definedName name="BExB4Z3EZBGYYI33U0KQ8NEIH8PY" localSheetId="7" hidden="1">#REF!</definedName>
    <definedName name="BExB4Z3EZBGYYI33U0KQ8NEIH8PY" localSheetId="6" hidden="1">#REF!</definedName>
    <definedName name="BExB4Z3EZBGYYI33U0KQ8NEIH8PY" localSheetId="5" hidden="1">#REF!</definedName>
    <definedName name="BExB4Z3EZBGYYI33U0KQ8NEIH8PY" localSheetId="3" hidden="1">#REF!</definedName>
    <definedName name="BExB4Z3EZBGYYI33U0KQ8NEIH8PY" hidden="1">#REF!</definedName>
    <definedName name="BExB4ZJOLU1PXBMG4TPCCLTRMNRE" localSheetId="15" hidden="1">#REF!</definedName>
    <definedName name="BExB4ZJOLU1PXBMG4TPCCLTRMNRE" localSheetId="14" hidden="1">#REF!</definedName>
    <definedName name="BExB4ZJOLU1PXBMG4TPCCLTRMNRE" localSheetId="13" hidden="1">#REF!</definedName>
    <definedName name="BExB4ZJOLU1PXBMG4TPCCLTRMNRE" localSheetId="12" hidden="1">#REF!</definedName>
    <definedName name="BExB4ZJOLU1PXBMG4TPCCLTRMNRE" localSheetId="11" hidden="1">#REF!</definedName>
    <definedName name="BExB4ZJOLU1PXBMG4TPCCLTRMNRE" localSheetId="10" hidden="1">#REF!</definedName>
    <definedName name="BExB4ZJOLU1PXBMG4TPCCLTRMNRE" localSheetId="9" hidden="1">#REF!</definedName>
    <definedName name="BExB4ZJOLU1PXBMG4TPCCLTRMNRE" localSheetId="8" hidden="1">#REF!</definedName>
    <definedName name="BExB4ZJOLU1PXBMG4TPCCLTRMNRE" localSheetId="7" hidden="1">#REF!</definedName>
    <definedName name="BExB4ZJOLU1PXBMG4TPCCLTRMNRE" localSheetId="6" hidden="1">#REF!</definedName>
    <definedName name="BExB4ZJOLU1PXBMG4TPCCLTRMNRE" localSheetId="5" hidden="1">#REF!</definedName>
    <definedName name="BExB4ZJOLU1PXBMG4TPCCLTRMNRE" localSheetId="3" hidden="1">#REF!</definedName>
    <definedName name="BExB4ZJOLU1PXBMG4TPCCLTRMNRE" hidden="1">#REF!</definedName>
    <definedName name="BExB4ZZSDPL4Q05BMVT5TUN0IGKT" localSheetId="15" hidden="1">#REF!</definedName>
    <definedName name="BExB4ZZSDPL4Q05BMVT5TUN0IGKT" localSheetId="14" hidden="1">#REF!</definedName>
    <definedName name="BExB4ZZSDPL4Q05BMVT5TUN0IGKT" localSheetId="13" hidden="1">#REF!</definedName>
    <definedName name="BExB4ZZSDPL4Q05BMVT5TUN0IGKT" localSheetId="12" hidden="1">#REF!</definedName>
    <definedName name="BExB4ZZSDPL4Q05BMVT5TUN0IGKT" localSheetId="11" hidden="1">#REF!</definedName>
    <definedName name="BExB4ZZSDPL4Q05BMVT5TUN0IGKT" localSheetId="10" hidden="1">#REF!</definedName>
    <definedName name="BExB4ZZSDPL4Q05BMVT5TUN0IGKT" localSheetId="9" hidden="1">#REF!</definedName>
    <definedName name="BExB4ZZSDPL4Q05BMVT5TUN0IGKT" localSheetId="8" hidden="1">#REF!</definedName>
    <definedName name="BExB4ZZSDPL4Q05BMVT5TUN0IGKT" localSheetId="7" hidden="1">#REF!</definedName>
    <definedName name="BExB4ZZSDPL4Q05BMVT5TUN0IGKT" localSheetId="6" hidden="1">#REF!</definedName>
    <definedName name="BExB4ZZSDPL4Q05BMVT5TUN0IGKT" localSheetId="5" hidden="1">#REF!</definedName>
    <definedName name="BExB4ZZSDPL4Q05BMVT5TUN0IGKT" localSheetId="3" hidden="1">#REF!</definedName>
    <definedName name="BExB4ZZSDPL4Q05BMVT5TUN0IGKT" hidden="1">#REF!</definedName>
    <definedName name="BExB55368XW7UX657ZSPC6BFE92S" localSheetId="15" hidden="1">#REF!</definedName>
    <definedName name="BExB55368XW7UX657ZSPC6BFE92S" localSheetId="14" hidden="1">#REF!</definedName>
    <definedName name="BExB55368XW7UX657ZSPC6BFE92S" localSheetId="13" hidden="1">#REF!</definedName>
    <definedName name="BExB55368XW7UX657ZSPC6BFE92S" localSheetId="12" hidden="1">#REF!</definedName>
    <definedName name="BExB55368XW7UX657ZSPC6BFE92S" localSheetId="11" hidden="1">#REF!</definedName>
    <definedName name="BExB55368XW7UX657ZSPC6BFE92S" localSheetId="10" hidden="1">#REF!</definedName>
    <definedName name="BExB55368XW7UX657ZSPC6BFE92S" localSheetId="9" hidden="1">#REF!</definedName>
    <definedName name="BExB55368XW7UX657ZSPC6BFE92S" localSheetId="8" hidden="1">#REF!</definedName>
    <definedName name="BExB55368XW7UX657ZSPC6BFE92S" localSheetId="7" hidden="1">#REF!</definedName>
    <definedName name="BExB55368XW7UX657ZSPC6BFE92S" localSheetId="6" hidden="1">#REF!</definedName>
    <definedName name="BExB55368XW7UX657ZSPC6BFE92S" localSheetId="5" hidden="1">#REF!</definedName>
    <definedName name="BExB55368XW7UX657ZSPC6BFE92S" localSheetId="3" hidden="1">#REF!</definedName>
    <definedName name="BExB55368XW7UX657ZSPC6BFE92S" hidden="1">#REF!</definedName>
    <definedName name="BExB57MZEPL2SA2ONPK66YFLZWJU" localSheetId="15" hidden="1">#REF!</definedName>
    <definedName name="BExB57MZEPL2SA2ONPK66YFLZWJU" localSheetId="14" hidden="1">#REF!</definedName>
    <definedName name="BExB57MZEPL2SA2ONPK66YFLZWJU" localSheetId="13" hidden="1">#REF!</definedName>
    <definedName name="BExB57MZEPL2SA2ONPK66YFLZWJU" localSheetId="12" hidden="1">#REF!</definedName>
    <definedName name="BExB57MZEPL2SA2ONPK66YFLZWJU" localSheetId="11" hidden="1">#REF!</definedName>
    <definedName name="BExB57MZEPL2SA2ONPK66YFLZWJU" localSheetId="10" hidden="1">#REF!</definedName>
    <definedName name="BExB57MZEPL2SA2ONPK66YFLZWJU" localSheetId="9" hidden="1">#REF!</definedName>
    <definedName name="BExB57MZEPL2SA2ONPK66YFLZWJU" localSheetId="8" hidden="1">#REF!</definedName>
    <definedName name="BExB57MZEPL2SA2ONPK66YFLZWJU" localSheetId="7" hidden="1">#REF!</definedName>
    <definedName name="BExB57MZEPL2SA2ONPK66YFLZWJU" localSheetId="6" hidden="1">#REF!</definedName>
    <definedName name="BExB57MZEPL2SA2ONPK66YFLZWJU" localSheetId="5" hidden="1">#REF!</definedName>
    <definedName name="BExB57MZEPL2SA2ONPK66YFLZWJU" localSheetId="3" hidden="1">#REF!</definedName>
    <definedName name="BExB57MZEPL2SA2ONPK66YFLZWJU" hidden="1">#REF!</definedName>
    <definedName name="BExB5833OAOJ22VK1YK47FHUSVK2" localSheetId="15" hidden="1">#REF!</definedName>
    <definedName name="BExB5833OAOJ22VK1YK47FHUSVK2" localSheetId="14" hidden="1">#REF!</definedName>
    <definedName name="BExB5833OAOJ22VK1YK47FHUSVK2" localSheetId="13" hidden="1">#REF!</definedName>
    <definedName name="BExB5833OAOJ22VK1YK47FHUSVK2" localSheetId="12" hidden="1">#REF!</definedName>
    <definedName name="BExB5833OAOJ22VK1YK47FHUSVK2" localSheetId="11" hidden="1">#REF!</definedName>
    <definedName name="BExB5833OAOJ22VK1YK47FHUSVK2" localSheetId="10" hidden="1">#REF!</definedName>
    <definedName name="BExB5833OAOJ22VK1YK47FHUSVK2" localSheetId="9" hidden="1">#REF!</definedName>
    <definedName name="BExB5833OAOJ22VK1YK47FHUSVK2" localSheetId="8" hidden="1">#REF!</definedName>
    <definedName name="BExB5833OAOJ22VK1YK47FHUSVK2" localSheetId="7" hidden="1">#REF!</definedName>
    <definedName name="BExB5833OAOJ22VK1YK47FHUSVK2" localSheetId="6" hidden="1">#REF!</definedName>
    <definedName name="BExB5833OAOJ22VK1YK47FHUSVK2" localSheetId="5" hidden="1">#REF!</definedName>
    <definedName name="BExB5833OAOJ22VK1YK47FHUSVK2" localSheetId="3" hidden="1">#REF!</definedName>
    <definedName name="BExB5833OAOJ22VK1YK47FHUSVK2" hidden="1">#REF!</definedName>
    <definedName name="BExB58JDIHS42JZT9DJJMKA8QFCO" localSheetId="15" hidden="1">#REF!</definedName>
    <definedName name="BExB58JDIHS42JZT9DJJMKA8QFCO" localSheetId="14" hidden="1">#REF!</definedName>
    <definedName name="BExB58JDIHS42JZT9DJJMKA8QFCO" localSheetId="13" hidden="1">#REF!</definedName>
    <definedName name="BExB58JDIHS42JZT9DJJMKA8QFCO" localSheetId="12" hidden="1">#REF!</definedName>
    <definedName name="BExB58JDIHS42JZT9DJJMKA8QFCO" localSheetId="11" hidden="1">#REF!</definedName>
    <definedName name="BExB58JDIHS42JZT9DJJMKA8QFCO" localSheetId="10" hidden="1">#REF!</definedName>
    <definedName name="BExB58JDIHS42JZT9DJJMKA8QFCO" localSheetId="9" hidden="1">#REF!</definedName>
    <definedName name="BExB58JDIHS42JZT9DJJMKA8QFCO" localSheetId="8" hidden="1">#REF!</definedName>
    <definedName name="BExB58JDIHS42JZT9DJJMKA8QFCO" localSheetId="7" hidden="1">#REF!</definedName>
    <definedName name="BExB58JDIHS42JZT9DJJMKA8QFCO" localSheetId="6" hidden="1">#REF!</definedName>
    <definedName name="BExB58JDIHS42JZT9DJJMKA8QFCO" localSheetId="5" hidden="1">#REF!</definedName>
    <definedName name="BExB58JDIHS42JZT9DJJMKA8QFCO" localSheetId="3" hidden="1">#REF!</definedName>
    <definedName name="BExB58JDIHS42JZT9DJJMKA8QFCO" hidden="1">#REF!</definedName>
    <definedName name="BExB58U5FQC5JWV9CGC83HLLZUZI" localSheetId="15" hidden="1">#REF!</definedName>
    <definedName name="BExB58U5FQC5JWV9CGC83HLLZUZI" localSheetId="14" hidden="1">#REF!</definedName>
    <definedName name="BExB58U5FQC5JWV9CGC83HLLZUZI" localSheetId="13" hidden="1">#REF!</definedName>
    <definedName name="BExB58U5FQC5JWV9CGC83HLLZUZI" localSheetId="12" hidden="1">#REF!</definedName>
    <definedName name="BExB58U5FQC5JWV9CGC83HLLZUZI" localSheetId="11" hidden="1">#REF!</definedName>
    <definedName name="BExB58U5FQC5JWV9CGC83HLLZUZI" localSheetId="10" hidden="1">#REF!</definedName>
    <definedName name="BExB58U5FQC5JWV9CGC83HLLZUZI" localSheetId="9" hidden="1">#REF!</definedName>
    <definedName name="BExB58U5FQC5JWV9CGC83HLLZUZI" localSheetId="8" hidden="1">#REF!</definedName>
    <definedName name="BExB58U5FQC5JWV9CGC83HLLZUZI" localSheetId="7" hidden="1">#REF!</definedName>
    <definedName name="BExB58U5FQC5JWV9CGC83HLLZUZI" localSheetId="6" hidden="1">#REF!</definedName>
    <definedName name="BExB58U5FQC5JWV9CGC83HLLZUZI" localSheetId="5" hidden="1">#REF!</definedName>
    <definedName name="BExB58U5FQC5JWV9CGC83HLLZUZI" localSheetId="3" hidden="1">#REF!</definedName>
    <definedName name="BExB58U5FQC5JWV9CGC83HLLZUZI" hidden="1">#REF!</definedName>
    <definedName name="BExB5EDO9XUKHF74X3HAU2WPPHZH" localSheetId="15" hidden="1">#REF!</definedName>
    <definedName name="BExB5EDO9XUKHF74X3HAU2WPPHZH" localSheetId="14" hidden="1">#REF!</definedName>
    <definedName name="BExB5EDO9XUKHF74X3HAU2WPPHZH" localSheetId="13" hidden="1">#REF!</definedName>
    <definedName name="BExB5EDO9XUKHF74X3HAU2WPPHZH" localSheetId="12" hidden="1">#REF!</definedName>
    <definedName name="BExB5EDO9XUKHF74X3HAU2WPPHZH" localSheetId="11" hidden="1">#REF!</definedName>
    <definedName name="BExB5EDO9XUKHF74X3HAU2WPPHZH" localSheetId="10" hidden="1">#REF!</definedName>
    <definedName name="BExB5EDO9XUKHF74X3HAU2WPPHZH" localSheetId="9" hidden="1">#REF!</definedName>
    <definedName name="BExB5EDO9XUKHF74X3HAU2WPPHZH" localSheetId="8" hidden="1">#REF!</definedName>
    <definedName name="BExB5EDO9XUKHF74X3HAU2WPPHZH" localSheetId="7" hidden="1">#REF!</definedName>
    <definedName name="BExB5EDO9XUKHF74X3HAU2WPPHZH" localSheetId="6" hidden="1">#REF!</definedName>
    <definedName name="BExB5EDO9XUKHF74X3HAU2WPPHZH" localSheetId="5" hidden="1">#REF!</definedName>
    <definedName name="BExB5EDO9XUKHF74X3HAU2WPPHZH" localSheetId="3" hidden="1">#REF!</definedName>
    <definedName name="BExB5EDO9XUKHF74X3HAU2WPPHZH" hidden="1">#REF!</definedName>
    <definedName name="BExB5EDOQKZIQXT13IG1KLCZ474G" localSheetId="15" hidden="1">#REF!</definedName>
    <definedName name="BExB5EDOQKZIQXT13IG1KLCZ474G" localSheetId="14" hidden="1">#REF!</definedName>
    <definedName name="BExB5EDOQKZIQXT13IG1KLCZ474G" localSheetId="13" hidden="1">#REF!</definedName>
    <definedName name="BExB5EDOQKZIQXT13IG1KLCZ474G" localSheetId="12" hidden="1">#REF!</definedName>
    <definedName name="BExB5EDOQKZIQXT13IG1KLCZ474G" localSheetId="11" hidden="1">#REF!</definedName>
    <definedName name="BExB5EDOQKZIQXT13IG1KLCZ474G" localSheetId="10" hidden="1">#REF!</definedName>
    <definedName name="BExB5EDOQKZIQXT13IG1KLCZ474G" localSheetId="9" hidden="1">#REF!</definedName>
    <definedName name="BExB5EDOQKZIQXT13IG1KLCZ474G" localSheetId="8" hidden="1">#REF!</definedName>
    <definedName name="BExB5EDOQKZIQXT13IG1KLCZ474G" localSheetId="7" hidden="1">#REF!</definedName>
    <definedName name="BExB5EDOQKZIQXT13IG1KLCZ474G" localSheetId="6" hidden="1">#REF!</definedName>
    <definedName name="BExB5EDOQKZIQXT13IG1KLCZ474G" localSheetId="5" hidden="1">#REF!</definedName>
    <definedName name="BExB5EDOQKZIQXT13IG1KLCZ474G" localSheetId="3" hidden="1">#REF!</definedName>
    <definedName name="BExB5EDOQKZIQXT13IG1KLCZ474G" hidden="1">#REF!</definedName>
    <definedName name="BExB5G6EH68AYEP1UT0GHUEL3SLN" localSheetId="15" hidden="1">#REF!</definedName>
    <definedName name="BExB5G6EH68AYEP1UT0GHUEL3SLN" localSheetId="14" hidden="1">#REF!</definedName>
    <definedName name="BExB5G6EH68AYEP1UT0GHUEL3SLN" localSheetId="13" hidden="1">#REF!</definedName>
    <definedName name="BExB5G6EH68AYEP1UT0GHUEL3SLN" localSheetId="12" hidden="1">#REF!</definedName>
    <definedName name="BExB5G6EH68AYEP1UT0GHUEL3SLN" localSheetId="11" hidden="1">#REF!</definedName>
    <definedName name="BExB5G6EH68AYEP1UT0GHUEL3SLN" localSheetId="10" hidden="1">#REF!</definedName>
    <definedName name="BExB5G6EH68AYEP1UT0GHUEL3SLN" localSheetId="9" hidden="1">#REF!</definedName>
    <definedName name="BExB5G6EH68AYEP1UT0GHUEL3SLN" localSheetId="8" hidden="1">#REF!</definedName>
    <definedName name="BExB5G6EH68AYEP1UT0GHUEL3SLN" localSheetId="7" hidden="1">#REF!</definedName>
    <definedName name="BExB5G6EH68AYEP1UT0GHUEL3SLN" localSheetId="6" hidden="1">#REF!</definedName>
    <definedName name="BExB5G6EH68AYEP1UT0GHUEL3SLN" localSheetId="5" hidden="1">#REF!</definedName>
    <definedName name="BExB5G6EH68AYEP1UT0GHUEL3SLN" localSheetId="3" hidden="1">#REF!</definedName>
    <definedName name="BExB5G6EH68AYEP1UT0GHUEL3SLN" hidden="1">#REF!</definedName>
    <definedName name="BExB5LVGGXMNUN3D3452G3J62MKF" localSheetId="15" hidden="1">#REF!</definedName>
    <definedName name="BExB5LVGGXMNUN3D3452G3J62MKF" localSheetId="14" hidden="1">#REF!</definedName>
    <definedName name="BExB5LVGGXMNUN3D3452G3J62MKF" localSheetId="13" hidden="1">#REF!</definedName>
    <definedName name="BExB5LVGGXMNUN3D3452G3J62MKF" localSheetId="12" hidden="1">#REF!</definedName>
    <definedName name="BExB5LVGGXMNUN3D3452G3J62MKF" localSheetId="11" hidden="1">#REF!</definedName>
    <definedName name="BExB5LVGGXMNUN3D3452G3J62MKF" localSheetId="10" hidden="1">#REF!</definedName>
    <definedName name="BExB5LVGGXMNUN3D3452G3J62MKF" localSheetId="9" hidden="1">#REF!</definedName>
    <definedName name="BExB5LVGGXMNUN3D3452G3J62MKF" localSheetId="8" hidden="1">#REF!</definedName>
    <definedName name="BExB5LVGGXMNUN3D3452G3J62MKF" localSheetId="7" hidden="1">#REF!</definedName>
    <definedName name="BExB5LVGGXMNUN3D3452G3J62MKF" localSheetId="6" hidden="1">#REF!</definedName>
    <definedName name="BExB5LVGGXMNUN3D3452G3J62MKF" localSheetId="5" hidden="1">#REF!</definedName>
    <definedName name="BExB5LVGGXMNUN3D3452G3J62MKF" localSheetId="3" hidden="1">#REF!</definedName>
    <definedName name="BExB5LVGGXMNUN3D3452G3J62MKF" hidden="1">#REF!</definedName>
    <definedName name="BExB5QYVEZWFE5DQVHAM760EV05X" localSheetId="15" hidden="1">#REF!</definedName>
    <definedName name="BExB5QYVEZWFE5DQVHAM760EV05X" localSheetId="14" hidden="1">#REF!</definedName>
    <definedName name="BExB5QYVEZWFE5DQVHAM760EV05X" localSheetId="13" hidden="1">#REF!</definedName>
    <definedName name="BExB5QYVEZWFE5DQVHAM760EV05X" localSheetId="12" hidden="1">#REF!</definedName>
    <definedName name="BExB5QYVEZWFE5DQVHAM760EV05X" localSheetId="11" hidden="1">#REF!</definedName>
    <definedName name="BExB5QYVEZWFE5DQVHAM760EV05X" localSheetId="10" hidden="1">#REF!</definedName>
    <definedName name="BExB5QYVEZWFE5DQVHAM760EV05X" localSheetId="9" hidden="1">#REF!</definedName>
    <definedName name="BExB5QYVEZWFE5DQVHAM760EV05X" localSheetId="8" hidden="1">#REF!</definedName>
    <definedName name="BExB5QYVEZWFE5DQVHAM760EV05X" localSheetId="7" hidden="1">#REF!</definedName>
    <definedName name="BExB5QYVEZWFE5DQVHAM760EV05X" localSheetId="6" hidden="1">#REF!</definedName>
    <definedName name="BExB5QYVEZWFE5DQVHAM760EV05X" localSheetId="5" hidden="1">#REF!</definedName>
    <definedName name="BExB5QYVEZWFE5DQVHAM760EV05X" localSheetId="3" hidden="1">#REF!</definedName>
    <definedName name="BExB5QYVEZWFE5DQVHAM760EV05X" hidden="1">#REF!</definedName>
    <definedName name="BExB5U9IRH14EMOE0YGIE3WIVLFS" localSheetId="15" hidden="1">#REF!</definedName>
    <definedName name="BExB5U9IRH14EMOE0YGIE3WIVLFS" localSheetId="14" hidden="1">#REF!</definedName>
    <definedName name="BExB5U9IRH14EMOE0YGIE3WIVLFS" localSheetId="13" hidden="1">#REF!</definedName>
    <definedName name="BExB5U9IRH14EMOE0YGIE3WIVLFS" localSheetId="12" hidden="1">#REF!</definedName>
    <definedName name="BExB5U9IRH14EMOE0YGIE3WIVLFS" localSheetId="11" hidden="1">#REF!</definedName>
    <definedName name="BExB5U9IRH14EMOE0YGIE3WIVLFS" localSheetId="10" hidden="1">#REF!</definedName>
    <definedName name="BExB5U9IRH14EMOE0YGIE3WIVLFS" localSheetId="9" hidden="1">#REF!</definedName>
    <definedName name="BExB5U9IRH14EMOE0YGIE3WIVLFS" localSheetId="8" hidden="1">#REF!</definedName>
    <definedName name="BExB5U9IRH14EMOE0YGIE3WIVLFS" localSheetId="7" hidden="1">#REF!</definedName>
    <definedName name="BExB5U9IRH14EMOE0YGIE3WIVLFS" localSheetId="6" hidden="1">#REF!</definedName>
    <definedName name="BExB5U9IRH14EMOE0YGIE3WIVLFS" localSheetId="5" hidden="1">#REF!</definedName>
    <definedName name="BExB5U9IRH14EMOE0YGIE3WIVLFS" localSheetId="3" hidden="1">#REF!</definedName>
    <definedName name="BExB5U9IRH14EMOE0YGIE3WIVLFS" hidden="1">#REF!</definedName>
    <definedName name="BExB5V5WWQYPK4GCSYZQALJYGC94" localSheetId="15" hidden="1">#REF!</definedName>
    <definedName name="BExB5V5WWQYPK4GCSYZQALJYGC94" localSheetId="14" hidden="1">#REF!</definedName>
    <definedName name="BExB5V5WWQYPK4GCSYZQALJYGC94" localSheetId="13" hidden="1">#REF!</definedName>
    <definedName name="BExB5V5WWQYPK4GCSYZQALJYGC94" localSheetId="12" hidden="1">#REF!</definedName>
    <definedName name="BExB5V5WWQYPK4GCSYZQALJYGC94" localSheetId="11" hidden="1">#REF!</definedName>
    <definedName name="BExB5V5WWQYPK4GCSYZQALJYGC94" localSheetId="10" hidden="1">#REF!</definedName>
    <definedName name="BExB5V5WWQYPK4GCSYZQALJYGC94" localSheetId="9" hidden="1">#REF!</definedName>
    <definedName name="BExB5V5WWQYPK4GCSYZQALJYGC94" localSheetId="8" hidden="1">#REF!</definedName>
    <definedName name="BExB5V5WWQYPK4GCSYZQALJYGC94" localSheetId="7" hidden="1">#REF!</definedName>
    <definedName name="BExB5V5WWQYPK4GCSYZQALJYGC94" localSheetId="6" hidden="1">#REF!</definedName>
    <definedName name="BExB5V5WWQYPK4GCSYZQALJYGC94" localSheetId="5" hidden="1">#REF!</definedName>
    <definedName name="BExB5V5WWQYPK4GCSYZQALJYGC94" localSheetId="3" hidden="1">#REF!</definedName>
    <definedName name="BExB5V5WWQYPK4GCSYZQALJYGC94" hidden="1">#REF!</definedName>
    <definedName name="BExB5VWYMOV6BAIH7XUBBVPU7MMD" localSheetId="15" hidden="1">#REF!</definedName>
    <definedName name="BExB5VWYMOV6BAIH7XUBBVPU7MMD" localSheetId="14" hidden="1">#REF!</definedName>
    <definedName name="BExB5VWYMOV6BAIH7XUBBVPU7MMD" localSheetId="13" hidden="1">#REF!</definedName>
    <definedName name="BExB5VWYMOV6BAIH7XUBBVPU7MMD" localSheetId="12" hidden="1">#REF!</definedName>
    <definedName name="BExB5VWYMOV6BAIH7XUBBVPU7MMD" localSheetId="11" hidden="1">#REF!</definedName>
    <definedName name="BExB5VWYMOV6BAIH7XUBBVPU7MMD" localSheetId="10" hidden="1">#REF!</definedName>
    <definedName name="BExB5VWYMOV6BAIH7XUBBVPU7MMD" localSheetId="9" hidden="1">#REF!</definedName>
    <definedName name="BExB5VWYMOV6BAIH7XUBBVPU7MMD" localSheetId="8" hidden="1">#REF!</definedName>
    <definedName name="BExB5VWYMOV6BAIH7XUBBVPU7MMD" localSheetId="7" hidden="1">#REF!</definedName>
    <definedName name="BExB5VWYMOV6BAIH7XUBBVPU7MMD" localSheetId="6" hidden="1">#REF!</definedName>
    <definedName name="BExB5VWYMOV6BAIH7XUBBVPU7MMD" localSheetId="5" hidden="1">#REF!</definedName>
    <definedName name="BExB5VWYMOV6BAIH7XUBBVPU7MMD" localSheetId="3" hidden="1">#REF!</definedName>
    <definedName name="BExB5VWYMOV6BAIH7XUBBVPU7MMD" hidden="1">#REF!</definedName>
    <definedName name="BExB610DZWIJP1B72U9QM42COH2B" localSheetId="15" hidden="1">#REF!</definedName>
    <definedName name="BExB610DZWIJP1B72U9QM42COH2B" localSheetId="14" hidden="1">#REF!</definedName>
    <definedName name="BExB610DZWIJP1B72U9QM42COH2B" localSheetId="13" hidden="1">#REF!</definedName>
    <definedName name="BExB610DZWIJP1B72U9QM42COH2B" localSheetId="12" hidden="1">#REF!</definedName>
    <definedName name="BExB610DZWIJP1B72U9QM42COH2B" localSheetId="11" hidden="1">#REF!</definedName>
    <definedName name="BExB610DZWIJP1B72U9QM42COH2B" localSheetId="10" hidden="1">#REF!</definedName>
    <definedName name="BExB610DZWIJP1B72U9QM42COH2B" localSheetId="9" hidden="1">#REF!</definedName>
    <definedName name="BExB610DZWIJP1B72U9QM42COH2B" localSheetId="8" hidden="1">#REF!</definedName>
    <definedName name="BExB610DZWIJP1B72U9QM42COH2B" localSheetId="7" hidden="1">#REF!</definedName>
    <definedName name="BExB610DZWIJP1B72U9QM42COH2B" localSheetId="6" hidden="1">#REF!</definedName>
    <definedName name="BExB610DZWIJP1B72U9QM42COH2B" localSheetId="5" hidden="1">#REF!</definedName>
    <definedName name="BExB610DZWIJP1B72U9QM42COH2B" localSheetId="3" hidden="1">#REF!</definedName>
    <definedName name="BExB610DZWIJP1B72U9QM42COH2B" hidden="1">#REF!</definedName>
    <definedName name="BExB64AX81KEVMGZDXB25NB459SW" localSheetId="15" hidden="1">#REF!</definedName>
    <definedName name="BExB64AX81KEVMGZDXB25NB459SW" localSheetId="14" hidden="1">#REF!</definedName>
    <definedName name="BExB64AX81KEVMGZDXB25NB459SW" localSheetId="13" hidden="1">#REF!</definedName>
    <definedName name="BExB64AX81KEVMGZDXB25NB459SW" localSheetId="12" hidden="1">#REF!</definedName>
    <definedName name="BExB64AX81KEVMGZDXB25NB459SW" localSheetId="11" hidden="1">#REF!</definedName>
    <definedName name="BExB64AX81KEVMGZDXB25NB459SW" localSheetId="10" hidden="1">#REF!</definedName>
    <definedName name="BExB64AX81KEVMGZDXB25NB459SW" localSheetId="9" hidden="1">#REF!</definedName>
    <definedName name="BExB64AX81KEVMGZDXB25NB459SW" localSheetId="8" hidden="1">#REF!</definedName>
    <definedName name="BExB64AX81KEVMGZDXB25NB459SW" localSheetId="7" hidden="1">#REF!</definedName>
    <definedName name="BExB64AX81KEVMGZDXB25NB459SW" localSheetId="6" hidden="1">#REF!</definedName>
    <definedName name="BExB64AX81KEVMGZDXB25NB459SW" localSheetId="5" hidden="1">#REF!</definedName>
    <definedName name="BExB64AX81KEVMGZDXB25NB459SW" localSheetId="3" hidden="1">#REF!</definedName>
    <definedName name="BExB64AX81KEVMGZDXB25NB459SW" hidden="1">#REF!</definedName>
    <definedName name="BExB6C3FUAKK9ML5T767NMWGA9YB" localSheetId="15" hidden="1">#REF!</definedName>
    <definedName name="BExB6C3FUAKK9ML5T767NMWGA9YB" localSheetId="14" hidden="1">#REF!</definedName>
    <definedName name="BExB6C3FUAKK9ML5T767NMWGA9YB" localSheetId="13" hidden="1">#REF!</definedName>
    <definedName name="BExB6C3FUAKK9ML5T767NMWGA9YB" localSheetId="12" hidden="1">#REF!</definedName>
    <definedName name="BExB6C3FUAKK9ML5T767NMWGA9YB" localSheetId="11" hidden="1">#REF!</definedName>
    <definedName name="BExB6C3FUAKK9ML5T767NMWGA9YB" localSheetId="10" hidden="1">#REF!</definedName>
    <definedName name="BExB6C3FUAKK9ML5T767NMWGA9YB" localSheetId="9" hidden="1">#REF!</definedName>
    <definedName name="BExB6C3FUAKK9ML5T767NMWGA9YB" localSheetId="8" hidden="1">#REF!</definedName>
    <definedName name="BExB6C3FUAKK9ML5T767NMWGA9YB" localSheetId="7" hidden="1">#REF!</definedName>
    <definedName name="BExB6C3FUAKK9ML5T767NMWGA9YB" localSheetId="6" hidden="1">#REF!</definedName>
    <definedName name="BExB6C3FUAKK9ML5T767NMWGA9YB" localSheetId="5" hidden="1">#REF!</definedName>
    <definedName name="BExB6C3FUAKK9ML5T767NMWGA9YB" localSheetId="3" hidden="1">#REF!</definedName>
    <definedName name="BExB6C3FUAKK9ML5T767NMWGA9YB" hidden="1">#REF!</definedName>
    <definedName name="BExB6C8X6JYRLKZKK17VE3QUNL3D" localSheetId="15" hidden="1">#REF!</definedName>
    <definedName name="BExB6C8X6JYRLKZKK17VE3QUNL3D" localSheetId="14" hidden="1">#REF!</definedName>
    <definedName name="BExB6C8X6JYRLKZKK17VE3QUNL3D" localSheetId="13" hidden="1">#REF!</definedName>
    <definedName name="BExB6C8X6JYRLKZKK17VE3QUNL3D" localSheetId="12" hidden="1">#REF!</definedName>
    <definedName name="BExB6C8X6JYRLKZKK17VE3QUNL3D" localSheetId="11" hidden="1">#REF!</definedName>
    <definedName name="BExB6C8X6JYRLKZKK17VE3QUNL3D" localSheetId="10" hidden="1">#REF!</definedName>
    <definedName name="BExB6C8X6JYRLKZKK17VE3QUNL3D" localSheetId="9" hidden="1">#REF!</definedName>
    <definedName name="BExB6C8X6JYRLKZKK17VE3QUNL3D" localSheetId="8" hidden="1">#REF!</definedName>
    <definedName name="BExB6C8X6JYRLKZKK17VE3QUNL3D" localSheetId="7" hidden="1">#REF!</definedName>
    <definedName name="BExB6C8X6JYRLKZKK17VE3QUNL3D" localSheetId="6" hidden="1">#REF!</definedName>
    <definedName name="BExB6C8X6JYRLKZKK17VE3QUNL3D" localSheetId="5" hidden="1">#REF!</definedName>
    <definedName name="BExB6C8X6JYRLKZKK17VE3QUNL3D" localSheetId="3" hidden="1">#REF!</definedName>
    <definedName name="BExB6C8X6JYRLKZKK17VE3QUNL3D" hidden="1">#REF!</definedName>
    <definedName name="BExB6HN3QRFPXM71MDUK21BKM7PF" localSheetId="15" hidden="1">#REF!</definedName>
    <definedName name="BExB6HN3QRFPXM71MDUK21BKM7PF" localSheetId="14" hidden="1">#REF!</definedName>
    <definedName name="BExB6HN3QRFPXM71MDUK21BKM7PF" localSheetId="13" hidden="1">#REF!</definedName>
    <definedName name="BExB6HN3QRFPXM71MDUK21BKM7PF" localSheetId="12" hidden="1">#REF!</definedName>
    <definedName name="BExB6HN3QRFPXM71MDUK21BKM7PF" localSheetId="11" hidden="1">#REF!</definedName>
    <definedName name="BExB6HN3QRFPXM71MDUK21BKM7PF" localSheetId="10" hidden="1">#REF!</definedName>
    <definedName name="BExB6HN3QRFPXM71MDUK21BKM7PF" localSheetId="9" hidden="1">#REF!</definedName>
    <definedName name="BExB6HN3QRFPXM71MDUK21BKM7PF" localSheetId="8" hidden="1">#REF!</definedName>
    <definedName name="BExB6HN3QRFPXM71MDUK21BKM7PF" localSheetId="7" hidden="1">#REF!</definedName>
    <definedName name="BExB6HN3QRFPXM71MDUK21BKM7PF" localSheetId="6" hidden="1">#REF!</definedName>
    <definedName name="BExB6HN3QRFPXM71MDUK21BKM7PF" localSheetId="5" hidden="1">#REF!</definedName>
    <definedName name="BExB6HN3QRFPXM71MDUK21BKM7PF" localSheetId="3" hidden="1">#REF!</definedName>
    <definedName name="BExB6HN3QRFPXM71MDUK21BKM7PF" hidden="1">#REF!</definedName>
    <definedName name="BExB6I39SKL5BMHHDD9EED7FQD9Z" localSheetId="15" hidden="1">#REF!</definedName>
    <definedName name="BExB6I39SKL5BMHHDD9EED7FQD9Z" localSheetId="14" hidden="1">#REF!</definedName>
    <definedName name="BExB6I39SKL5BMHHDD9EED7FQD9Z" localSheetId="13" hidden="1">#REF!</definedName>
    <definedName name="BExB6I39SKL5BMHHDD9EED7FQD9Z" localSheetId="12" hidden="1">#REF!</definedName>
    <definedName name="BExB6I39SKL5BMHHDD9EED7FQD9Z" localSheetId="11" hidden="1">#REF!</definedName>
    <definedName name="BExB6I39SKL5BMHHDD9EED7FQD9Z" localSheetId="10" hidden="1">#REF!</definedName>
    <definedName name="BExB6I39SKL5BMHHDD9EED7FQD9Z" localSheetId="9" hidden="1">#REF!</definedName>
    <definedName name="BExB6I39SKL5BMHHDD9EED7FQD9Z" localSheetId="8" hidden="1">#REF!</definedName>
    <definedName name="BExB6I39SKL5BMHHDD9EED7FQD9Z" localSheetId="7" hidden="1">#REF!</definedName>
    <definedName name="BExB6I39SKL5BMHHDD9EED7FQD9Z" localSheetId="6" hidden="1">#REF!</definedName>
    <definedName name="BExB6I39SKL5BMHHDD9EED7FQD9Z" localSheetId="5" hidden="1">#REF!</definedName>
    <definedName name="BExB6I39SKL5BMHHDD9EED7FQD9Z" localSheetId="3" hidden="1">#REF!</definedName>
    <definedName name="BExB6I39SKL5BMHHDD9EED7FQD9Z" hidden="1">#REF!</definedName>
    <definedName name="BExB6IZMHCZ3LB7N73KD90YB1HBZ" localSheetId="15" hidden="1">#REF!</definedName>
    <definedName name="BExB6IZMHCZ3LB7N73KD90YB1HBZ" localSheetId="14" hidden="1">#REF!</definedName>
    <definedName name="BExB6IZMHCZ3LB7N73KD90YB1HBZ" localSheetId="13" hidden="1">#REF!</definedName>
    <definedName name="BExB6IZMHCZ3LB7N73KD90YB1HBZ" localSheetId="12" hidden="1">#REF!</definedName>
    <definedName name="BExB6IZMHCZ3LB7N73KD90YB1HBZ" localSheetId="11" hidden="1">#REF!</definedName>
    <definedName name="BExB6IZMHCZ3LB7N73KD90YB1HBZ" localSheetId="10" hidden="1">#REF!</definedName>
    <definedName name="BExB6IZMHCZ3LB7N73KD90YB1HBZ" localSheetId="9" hidden="1">#REF!</definedName>
    <definedName name="BExB6IZMHCZ3LB7N73KD90YB1HBZ" localSheetId="8" hidden="1">#REF!</definedName>
    <definedName name="BExB6IZMHCZ3LB7N73KD90YB1HBZ" localSheetId="7" hidden="1">#REF!</definedName>
    <definedName name="BExB6IZMHCZ3LB7N73KD90YB1HBZ" localSheetId="6" hidden="1">#REF!</definedName>
    <definedName name="BExB6IZMHCZ3LB7N73KD90YB1HBZ" localSheetId="5" hidden="1">#REF!</definedName>
    <definedName name="BExB6IZMHCZ3LB7N73KD90YB1HBZ" localSheetId="3" hidden="1">#REF!</definedName>
    <definedName name="BExB6IZMHCZ3LB7N73KD90YB1HBZ" hidden="1">#REF!</definedName>
    <definedName name="BExB719SGNX4Y8NE6JEXC555K596" localSheetId="15" hidden="1">#REF!</definedName>
    <definedName name="BExB719SGNX4Y8NE6JEXC555K596" localSheetId="14" hidden="1">#REF!</definedName>
    <definedName name="BExB719SGNX4Y8NE6JEXC555K596" localSheetId="13" hidden="1">#REF!</definedName>
    <definedName name="BExB719SGNX4Y8NE6JEXC555K596" localSheetId="12" hidden="1">#REF!</definedName>
    <definedName name="BExB719SGNX4Y8NE6JEXC555K596" localSheetId="11" hidden="1">#REF!</definedName>
    <definedName name="BExB719SGNX4Y8NE6JEXC555K596" localSheetId="10" hidden="1">#REF!</definedName>
    <definedName name="BExB719SGNX4Y8NE6JEXC555K596" localSheetId="9" hidden="1">#REF!</definedName>
    <definedName name="BExB719SGNX4Y8NE6JEXC555K596" localSheetId="8" hidden="1">#REF!</definedName>
    <definedName name="BExB719SGNX4Y8NE6JEXC555K596" localSheetId="7" hidden="1">#REF!</definedName>
    <definedName name="BExB719SGNX4Y8NE6JEXC555K596" localSheetId="6" hidden="1">#REF!</definedName>
    <definedName name="BExB719SGNX4Y8NE6JEXC555K596" localSheetId="5" hidden="1">#REF!</definedName>
    <definedName name="BExB719SGNX4Y8NE6JEXC555K596" localSheetId="3" hidden="1">#REF!</definedName>
    <definedName name="BExB719SGNX4Y8NE6JEXC555K596" hidden="1">#REF!</definedName>
    <definedName name="BExB7265DCHKS7V2OWRBXCZTEIW9" localSheetId="15" hidden="1">#REF!</definedName>
    <definedName name="BExB7265DCHKS7V2OWRBXCZTEIW9" localSheetId="14" hidden="1">#REF!</definedName>
    <definedName name="BExB7265DCHKS7V2OWRBXCZTEIW9" localSheetId="13" hidden="1">#REF!</definedName>
    <definedName name="BExB7265DCHKS7V2OWRBXCZTEIW9" localSheetId="12" hidden="1">#REF!</definedName>
    <definedName name="BExB7265DCHKS7V2OWRBXCZTEIW9" localSheetId="11" hidden="1">#REF!</definedName>
    <definedName name="BExB7265DCHKS7V2OWRBXCZTEIW9" localSheetId="10" hidden="1">#REF!</definedName>
    <definedName name="BExB7265DCHKS7V2OWRBXCZTEIW9" localSheetId="9" hidden="1">#REF!</definedName>
    <definedName name="BExB7265DCHKS7V2OWRBXCZTEIW9" localSheetId="8" hidden="1">#REF!</definedName>
    <definedName name="BExB7265DCHKS7V2OWRBXCZTEIW9" localSheetId="7" hidden="1">#REF!</definedName>
    <definedName name="BExB7265DCHKS7V2OWRBXCZTEIW9" localSheetId="6" hidden="1">#REF!</definedName>
    <definedName name="BExB7265DCHKS7V2OWRBXCZTEIW9" localSheetId="5" hidden="1">#REF!</definedName>
    <definedName name="BExB7265DCHKS7V2OWRBXCZTEIW9" localSheetId="3" hidden="1">#REF!</definedName>
    <definedName name="BExB7265DCHKS7V2OWRBXCZTEIW9" hidden="1">#REF!</definedName>
    <definedName name="BExB74PS5P9G0P09Y6DZSCX0FLTJ" localSheetId="15" hidden="1">#REF!</definedName>
    <definedName name="BExB74PS5P9G0P09Y6DZSCX0FLTJ" localSheetId="14" hidden="1">#REF!</definedName>
    <definedName name="BExB74PS5P9G0P09Y6DZSCX0FLTJ" localSheetId="13" hidden="1">#REF!</definedName>
    <definedName name="BExB74PS5P9G0P09Y6DZSCX0FLTJ" localSheetId="12" hidden="1">#REF!</definedName>
    <definedName name="BExB74PS5P9G0P09Y6DZSCX0FLTJ" localSheetId="11" hidden="1">#REF!</definedName>
    <definedName name="BExB74PS5P9G0P09Y6DZSCX0FLTJ" localSheetId="10" hidden="1">#REF!</definedName>
    <definedName name="BExB74PS5P9G0P09Y6DZSCX0FLTJ" localSheetId="9" hidden="1">#REF!</definedName>
    <definedName name="BExB74PS5P9G0P09Y6DZSCX0FLTJ" localSheetId="8" hidden="1">#REF!</definedName>
    <definedName name="BExB74PS5P9G0P09Y6DZSCX0FLTJ" localSheetId="7" hidden="1">#REF!</definedName>
    <definedName name="BExB74PS5P9G0P09Y6DZSCX0FLTJ" localSheetId="6" hidden="1">#REF!</definedName>
    <definedName name="BExB74PS5P9G0P09Y6DZSCX0FLTJ" localSheetId="5" hidden="1">#REF!</definedName>
    <definedName name="BExB74PS5P9G0P09Y6DZSCX0FLTJ" localSheetId="3" hidden="1">#REF!</definedName>
    <definedName name="BExB74PS5P9G0P09Y6DZSCX0FLTJ" hidden="1">#REF!</definedName>
    <definedName name="BExB78RH79J0MIF7H8CAZ0CFE88Q" localSheetId="15" hidden="1">#REF!</definedName>
    <definedName name="BExB78RH79J0MIF7H8CAZ0CFE88Q" localSheetId="14" hidden="1">#REF!</definedName>
    <definedName name="BExB78RH79J0MIF7H8CAZ0CFE88Q" localSheetId="13" hidden="1">#REF!</definedName>
    <definedName name="BExB78RH79J0MIF7H8CAZ0CFE88Q" localSheetId="12" hidden="1">#REF!</definedName>
    <definedName name="BExB78RH79J0MIF7H8CAZ0CFE88Q" localSheetId="11" hidden="1">#REF!</definedName>
    <definedName name="BExB78RH79J0MIF7H8CAZ0CFE88Q" localSheetId="10" hidden="1">#REF!</definedName>
    <definedName name="BExB78RH79J0MIF7H8CAZ0CFE88Q" localSheetId="9" hidden="1">#REF!</definedName>
    <definedName name="BExB78RH79J0MIF7H8CAZ0CFE88Q" localSheetId="8" hidden="1">#REF!</definedName>
    <definedName name="BExB78RH79J0MIF7H8CAZ0CFE88Q" localSheetId="7" hidden="1">#REF!</definedName>
    <definedName name="BExB78RH79J0MIF7H8CAZ0CFE88Q" localSheetId="6" hidden="1">#REF!</definedName>
    <definedName name="BExB78RH79J0MIF7H8CAZ0CFE88Q" localSheetId="5" hidden="1">#REF!</definedName>
    <definedName name="BExB78RH79J0MIF7H8CAZ0CFE88Q" localSheetId="3" hidden="1">#REF!</definedName>
    <definedName name="BExB78RH79J0MIF7H8CAZ0CFE88Q" hidden="1">#REF!</definedName>
    <definedName name="BExB7ELT09HGDVO5BJC1ZY9D09GZ" localSheetId="15" hidden="1">#REF!</definedName>
    <definedName name="BExB7ELT09HGDVO5BJC1ZY9D09GZ" localSheetId="14" hidden="1">#REF!</definedName>
    <definedName name="BExB7ELT09HGDVO5BJC1ZY9D09GZ" localSheetId="13" hidden="1">#REF!</definedName>
    <definedName name="BExB7ELT09HGDVO5BJC1ZY9D09GZ" localSheetId="12" hidden="1">#REF!</definedName>
    <definedName name="BExB7ELT09HGDVO5BJC1ZY9D09GZ" localSheetId="11" hidden="1">#REF!</definedName>
    <definedName name="BExB7ELT09HGDVO5BJC1ZY9D09GZ" localSheetId="10" hidden="1">#REF!</definedName>
    <definedName name="BExB7ELT09HGDVO5BJC1ZY9D09GZ" localSheetId="9" hidden="1">#REF!</definedName>
    <definedName name="BExB7ELT09HGDVO5BJC1ZY9D09GZ" localSheetId="8" hidden="1">#REF!</definedName>
    <definedName name="BExB7ELT09HGDVO5BJC1ZY9D09GZ" localSheetId="7" hidden="1">#REF!</definedName>
    <definedName name="BExB7ELT09HGDVO5BJC1ZY9D09GZ" localSheetId="6" hidden="1">#REF!</definedName>
    <definedName name="BExB7ELT09HGDVO5BJC1ZY9D09GZ" localSheetId="5" hidden="1">#REF!</definedName>
    <definedName name="BExB7ELT09HGDVO5BJC1ZY9D09GZ" localSheetId="3" hidden="1">#REF!</definedName>
    <definedName name="BExB7ELT09HGDVO5BJC1ZY9D09GZ" hidden="1">#REF!</definedName>
    <definedName name="BExB7F7EIHG0MYMQYUVG9HIZPHMZ" localSheetId="15" hidden="1">#REF!</definedName>
    <definedName name="BExB7F7EIHG0MYMQYUVG9HIZPHMZ" localSheetId="14" hidden="1">#REF!</definedName>
    <definedName name="BExB7F7EIHG0MYMQYUVG9HIZPHMZ" localSheetId="13" hidden="1">#REF!</definedName>
    <definedName name="BExB7F7EIHG0MYMQYUVG9HIZPHMZ" localSheetId="12" hidden="1">#REF!</definedName>
    <definedName name="BExB7F7EIHG0MYMQYUVG9HIZPHMZ" localSheetId="11" hidden="1">#REF!</definedName>
    <definedName name="BExB7F7EIHG0MYMQYUVG9HIZPHMZ" localSheetId="10" hidden="1">#REF!</definedName>
    <definedName name="BExB7F7EIHG0MYMQYUVG9HIZPHMZ" localSheetId="9" hidden="1">#REF!</definedName>
    <definedName name="BExB7F7EIHG0MYMQYUVG9HIZPHMZ" localSheetId="8" hidden="1">#REF!</definedName>
    <definedName name="BExB7F7EIHG0MYMQYUVG9HIZPHMZ" localSheetId="7" hidden="1">#REF!</definedName>
    <definedName name="BExB7F7EIHG0MYMQYUVG9HIZPHMZ" localSheetId="6" hidden="1">#REF!</definedName>
    <definedName name="BExB7F7EIHG0MYMQYUVG9HIZPHMZ" localSheetId="5" hidden="1">#REF!</definedName>
    <definedName name="BExB7F7EIHG0MYMQYUVG9HIZPHMZ" localSheetId="3" hidden="1">#REF!</definedName>
    <definedName name="BExB7F7EIHG0MYMQYUVG9HIZPHMZ" hidden="1">#REF!</definedName>
    <definedName name="BExB806PAXX70XUTA3ZI7OORD78R" localSheetId="15" hidden="1">#REF!</definedName>
    <definedName name="BExB806PAXX70XUTA3ZI7OORD78R" localSheetId="14" hidden="1">#REF!</definedName>
    <definedName name="BExB806PAXX70XUTA3ZI7OORD78R" localSheetId="13" hidden="1">#REF!</definedName>
    <definedName name="BExB806PAXX70XUTA3ZI7OORD78R" localSheetId="12" hidden="1">#REF!</definedName>
    <definedName name="BExB806PAXX70XUTA3ZI7OORD78R" localSheetId="11" hidden="1">#REF!</definedName>
    <definedName name="BExB806PAXX70XUTA3ZI7OORD78R" localSheetId="10" hidden="1">#REF!</definedName>
    <definedName name="BExB806PAXX70XUTA3ZI7OORD78R" localSheetId="9" hidden="1">#REF!</definedName>
    <definedName name="BExB806PAXX70XUTA3ZI7OORD78R" localSheetId="8" hidden="1">#REF!</definedName>
    <definedName name="BExB806PAXX70XUTA3ZI7OORD78R" localSheetId="7" hidden="1">#REF!</definedName>
    <definedName name="BExB806PAXX70XUTA3ZI7OORD78R" localSheetId="6" hidden="1">#REF!</definedName>
    <definedName name="BExB806PAXX70XUTA3ZI7OORD78R" localSheetId="5" hidden="1">#REF!</definedName>
    <definedName name="BExB806PAXX70XUTA3ZI7OORD78R" localSheetId="3" hidden="1">#REF!</definedName>
    <definedName name="BExB806PAXX70XUTA3ZI7OORD78R" hidden="1">#REF!</definedName>
    <definedName name="BExB83199EQQS6I5HE7WADNCK8OE" localSheetId="15" hidden="1">#REF!</definedName>
    <definedName name="BExB83199EQQS6I5HE7WADNCK8OE" localSheetId="14" hidden="1">#REF!</definedName>
    <definedName name="BExB83199EQQS6I5HE7WADNCK8OE" localSheetId="13" hidden="1">#REF!</definedName>
    <definedName name="BExB83199EQQS6I5HE7WADNCK8OE" localSheetId="12" hidden="1">#REF!</definedName>
    <definedName name="BExB83199EQQS6I5HE7WADNCK8OE" localSheetId="11" hidden="1">#REF!</definedName>
    <definedName name="BExB83199EQQS6I5HE7WADNCK8OE" localSheetId="10" hidden="1">#REF!</definedName>
    <definedName name="BExB83199EQQS6I5HE7WADNCK8OE" localSheetId="9" hidden="1">#REF!</definedName>
    <definedName name="BExB83199EQQS6I5HE7WADNCK8OE" localSheetId="8" hidden="1">#REF!</definedName>
    <definedName name="BExB83199EQQS6I5HE7WADNCK8OE" localSheetId="7" hidden="1">#REF!</definedName>
    <definedName name="BExB83199EQQS6I5HE7WADNCK8OE" localSheetId="6" hidden="1">#REF!</definedName>
    <definedName name="BExB83199EQQS6I5HE7WADNCK8OE" localSheetId="5" hidden="1">#REF!</definedName>
    <definedName name="BExB83199EQQS6I5HE7WADNCK8OE" localSheetId="3" hidden="1">#REF!</definedName>
    <definedName name="BExB83199EQQS6I5HE7WADNCK8OE" hidden="1">#REF!</definedName>
    <definedName name="BExB8HF4UBVZKQCSRFRUQL2EE6VL" localSheetId="15" hidden="1">#REF!</definedName>
    <definedName name="BExB8HF4UBVZKQCSRFRUQL2EE6VL" localSheetId="14" hidden="1">#REF!</definedName>
    <definedName name="BExB8HF4UBVZKQCSRFRUQL2EE6VL" localSheetId="13" hidden="1">#REF!</definedName>
    <definedName name="BExB8HF4UBVZKQCSRFRUQL2EE6VL" localSheetId="12" hidden="1">#REF!</definedName>
    <definedName name="BExB8HF4UBVZKQCSRFRUQL2EE6VL" localSheetId="11" hidden="1">#REF!</definedName>
    <definedName name="BExB8HF4UBVZKQCSRFRUQL2EE6VL" localSheetId="10" hidden="1">#REF!</definedName>
    <definedName name="BExB8HF4UBVZKQCSRFRUQL2EE6VL" localSheetId="9" hidden="1">#REF!</definedName>
    <definedName name="BExB8HF4UBVZKQCSRFRUQL2EE6VL" localSheetId="8" hidden="1">#REF!</definedName>
    <definedName name="BExB8HF4UBVZKQCSRFRUQL2EE6VL" localSheetId="7" hidden="1">#REF!</definedName>
    <definedName name="BExB8HF4UBVZKQCSRFRUQL2EE6VL" localSheetId="6" hidden="1">#REF!</definedName>
    <definedName name="BExB8HF4UBVZKQCSRFRUQL2EE6VL" localSheetId="5" hidden="1">#REF!</definedName>
    <definedName name="BExB8HF4UBVZKQCSRFRUQL2EE6VL" localSheetId="3" hidden="1">#REF!</definedName>
    <definedName name="BExB8HF4UBVZKQCSRFRUQL2EE6VL" hidden="1">#REF!</definedName>
    <definedName name="BExB8HKHKZ1ORJZUYGG2M4VSCC39" localSheetId="15" hidden="1">#REF!</definedName>
    <definedName name="BExB8HKHKZ1ORJZUYGG2M4VSCC39" localSheetId="14" hidden="1">#REF!</definedName>
    <definedName name="BExB8HKHKZ1ORJZUYGG2M4VSCC39" localSheetId="13" hidden="1">#REF!</definedName>
    <definedName name="BExB8HKHKZ1ORJZUYGG2M4VSCC39" localSheetId="12" hidden="1">#REF!</definedName>
    <definedName name="BExB8HKHKZ1ORJZUYGG2M4VSCC39" localSheetId="11" hidden="1">#REF!</definedName>
    <definedName name="BExB8HKHKZ1ORJZUYGG2M4VSCC39" localSheetId="10" hidden="1">#REF!</definedName>
    <definedName name="BExB8HKHKZ1ORJZUYGG2M4VSCC39" localSheetId="9" hidden="1">#REF!</definedName>
    <definedName name="BExB8HKHKZ1ORJZUYGG2M4VSCC39" localSheetId="8" hidden="1">#REF!</definedName>
    <definedName name="BExB8HKHKZ1ORJZUYGG2M4VSCC39" localSheetId="7" hidden="1">#REF!</definedName>
    <definedName name="BExB8HKHKZ1ORJZUYGG2M4VSCC39" localSheetId="6" hidden="1">#REF!</definedName>
    <definedName name="BExB8HKHKZ1ORJZUYGG2M4VSCC39" localSheetId="5" hidden="1">#REF!</definedName>
    <definedName name="BExB8HKHKZ1ORJZUYGG2M4VSCC39" localSheetId="3" hidden="1">#REF!</definedName>
    <definedName name="BExB8HKHKZ1ORJZUYGG2M4VSCC39" hidden="1">#REF!</definedName>
    <definedName name="BExB8HV9YUS1Q77M9SNFRKDLU5HS" localSheetId="15" hidden="1">#REF!</definedName>
    <definedName name="BExB8HV9YUS1Q77M9SNFRKDLU5HS" localSheetId="14" hidden="1">#REF!</definedName>
    <definedName name="BExB8HV9YUS1Q77M9SNFRKDLU5HS" localSheetId="13" hidden="1">#REF!</definedName>
    <definedName name="BExB8HV9YUS1Q77M9SNFRKDLU5HS" localSheetId="12" hidden="1">#REF!</definedName>
    <definedName name="BExB8HV9YUS1Q77M9SNFRKDLU5HS" localSheetId="11" hidden="1">#REF!</definedName>
    <definedName name="BExB8HV9YUS1Q77M9SNFRKDLU5HS" localSheetId="10" hidden="1">#REF!</definedName>
    <definedName name="BExB8HV9YUS1Q77M9SNFRKDLU5HS" localSheetId="9" hidden="1">#REF!</definedName>
    <definedName name="BExB8HV9YUS1Q77M9SNFRKDLU5HS" localSheetId="8" hidden="1">#REF!</definedName>
    <definedName name="BExB8HV9YUS1Q77M9SNFRKDLU5HS" localSheetId="7" hidden="1">#REF!</definedName>
    <definedName name="BExB8HV9YUS1Q77M9SNFRKDLU5HS" localSheetId="6" hidden="1">#REF!</definedName>
    <definedName name="BExB8HV9YUS1Q77M9SNFRKDLU5HS" localSheetId="5" hidden="1">#REF!</definedName>
    <definedName name="BExB8HV9YUS1Q77M9SNFRKDLU5HS" localSheetId="3" hidden="1">#REF!</definedName>
    <definedName name="BExB8HV9YUS1Q77M9SNFRKDLU5HS" hidden="1">#REF!</definedName>
    <definedName name="BExB8QPH8DC5BESEVPSMBCWVN6PO" localSheetId="15" hidden="1">#REF!</definedName>
    <definedName name="BExB8QPH8DC5BESEVPSMBCWVN6PO" localSheetId="14" hidden="1">#REF!</definedName>
    <definedName name="BExB8QPH8DC5BESEVPSMBCWVN6PO" localSheetId="13" hidden="1">#REF!</definedName>
    <definedName name="BExB8QPH8DC5BESEVPSMBCWVN6PO" localSheetId="12" hidden="1">#REF!</definedName>
    <definedName name="BExB8QPH8DC5BESEVPSMBCWVN6PO" localSheetId="11" hidden="1">#REF!</definedName>
    <definedName name="BExB8QPH8DC5BESEVPSMBCWVN6PO" localSheetId="10" hidden="1">#REF!</definedName>
    <definedName name="BExB8QPH8DC5BESEVPSMBCWVN6PO" localSheetId="9" hidden="1">#REF!</definedName>
    <definedName name="BExB8QPH8DC5BESEVPSMBCWVN6PO" localSheetId="8" hidden="1">#REF!</definedName>
    <definedName name="BExB8QPH8DC5BESEVPSMBCWVN6PO" localSheetId="7" hidden="1">#REF!</definedName>
    <definedName name="BExB8QPH8DC5BESEVPSMBCWVN6PO" localSheetId="6" hidden="1">#REF!</definedName>
    <definedName name="BExB8QPH8DC5BESEVPSMBCWVN6PO" localSheetId="5" hidden="1">#REF!</definedName>
    <definedName name="BExB8QPH8DC5BESEVPSMBCWVN6PO" localSheetId="3" hidden="1">#REF!</definedName>
    <definedName name="BExB8QPH8DC5BESEVPSMBCWVN6PO" hidden="1">#REF!</definedName>
    <definedName name="BExB8U5N0D85YR8APKN3PPKG0FWP" localSheetId="15" hidden="1">#REF!</definedName>
    <definedName name="BExB8U5N0D85YR8APKN3PPKG0FWP" localSheetId="14" hidden="1">#REF!</definedName>
    <definedName name="BExB8U5N0D85YR8APKN3PPKG0FWP" localSheetId="13" hidden="1">#REF!</definedName>
    <definedName name="BExB8U5N0D85YR8APKN3PPKG0FWP" localSheetId="12" hidden="1">#REF!</definedName>
    <definedName name="BExB8U5N0D85YR8APKN3PPKG0FWP" localSheetId="11" hidden="1">#REF!</definedName>
    <definedName name="BExB8U5N0D85YR8APKN3PPKG0FWP" localSheetId="10" hidden="1">#REF!</definedName>
    <definedName name="BExB8U5N0D85YR8APKN3PPKG0FWP" localSheetId="9" hidden="1">#REF!</definedName>
    <definedName name="BExB8U5N0D85YR8APKN3PPKG0FWP" localSheetId="8" hidden="1">#REF!</definedName>
    <definedName name="BExB8U5N0D85YR8APKN3PPKG0FWP" localSheetId="7" hidden="1">#REF!</definedName>
    <definedName name="BExB8U5N0D85YR8APKN3PPKG0FWP" localSheetId="6" hidden="1">#REF!</definedName>
    <definedName name="BExB8U5N0D85YR8APKN3PPKG0FWP" localSheetId="5" hidden="1">#REF!</definedName>
    <definedName name="BExB8U5N0D85YR8APKN3PPKG0FWP" localSheetId="3" hidden="1">#REF!</definedName>
    <definedName name="BExB8U5N0D85YR8APKN3PPKG0FWP" hidden="1">#REF!</definedName>
    <definedName name="BExB93G413CK5DKO7925ZHSOBGIN" localSheetId="15" hidden="1">#REF!</definedName>
    <definedName name="BExB93G413CK5DKO7925ZHSOBGIN" localSheetId="14" hidden="1">#REF!</definedName>
    <definedName name="BExB93G413CK5DKO7925ZHSOBGIN" localSheetId="13" hidden="1">#REF!</definedName>
    <definedName name="BExB93G413CK5DKO7925ZHSOBGIN" localSheetId="12" hidden="1">#REF!</definedName>
    <definedName name="BExB93G413CK5DKO7925ZHSOBGIN" localSheetId="11" hidden="1">#REF!</definedName>
    <definedName name="BExB93G413CK5DKO7925ZHSOBGIN" localSheetId="10" hidden="1">#REF!</definedName>
    <definedName name="BExB93G413CK5DKO7925ZHSOBGIN" localSheetId="9" hidden="1">#REF!</definedName>
    <definedName name="BExB93G413CK5DKO7925ZHSOBGIN" localSheetId="8" hidden="1">#REF!</definedName>
    <definedName name="BExB93G413CK5DKO7925ZHSOBGIN" localSheetId="7" hidden="1">#REF!</definedName>
    <definedName name="BExB93G413CK5DKO7925ZHSOBGIN" localSheetId="6" hidden="1">#REF!</definedName>
    <definedName name="BExB93G413CK5DKO7925ZHSOBGIN" localSheetId="5" hidden="1">#REF!</definedName>
    <definedName name="BExB93G413CK5DKO7925ZHSOBGIN" localSheetId="3" hidden="1">#REF!</definedName>
    <definedName name="BExB93G413CK5DKO7925ZHSOBGIN" hidden="1">#REF!</definedName>
    <definedName name="BExB96LBXL1JW5A4PP93UJ9UDLKZ" localSheetId="15" hidden="1">#REF!</definedName>
    <definedName name="BExB96LBXL1JW5A4PP93UJ9UDLKZ" localSheetId="14" hidden="1">#REF!</definedName>
    <definedName name="BExB96LBXL1JW5A4PP93UJ9UDLKZ" localSheetId="13" hidden="1">#REF!</definedName>
    <definedName name="BExB96LBXL1JW5A4PP93UJ9UDLKZ" localSheetId="12" hidden="1">#REF!</definedName>
    <definedName name="BExB96LBXL1JW5A4PP93UJ9UDLKZ" localSheetId="11" hidden="1">#REF!</definedName>
    <definedName name="BExB96LBXL1JW5A4PP93UJ9UDLKZ" localSheetId="10" hidden="1">#REF!</definedName>
    <definedName name="BExB96LBXL1JW5A4PP93UJ9UDLKZ" localSheetId="9" hidden="1">#REF!</definedName>
    <definedName name="BExB96LBXL1JW5A4PP93UJ9UDLKZ" localSheetId="8" hidden="1">#REF!</definedName>
    <definedName name="BExB96LBXL1JW5A4PP93UJ9UDLKZ" localSheetId="7" hidden="1">#REF!</definedName>
    <definedName name="BExB96LBXL1JW5A4PP93UJ9UDLKZ" localSheetId="6" hidden="1">#REF!</definedName>
    <definedName name="BExB96LBXL1JW5A4PP93UJ9UDLKZ" localSheetId="5" hidden="1">#REF!</definedName>
    <definedName name="BExB96LBXL1JW5A4PP93UJ9UDLKZ" localSheetId="3" hidden="1">#REF!</definedName>
    <definedName name="BExB96LBXL1JW5A4PP93UJ9UDLKZ" hidden="1">#REF!</definedName>
    <definedName name="BExB9DHI5I2TJ2LXYPM98EE81L27" localSheetId="15" hidden="1">#REF!</definedName>
    <definedName name="BExB9DHI5I2TJ2LXYPM98EE81L27" localSheetId="14" hidden="1">#REF!</definedName>
    <definedName name="BExB9DHI5I2TJ2LXYPM98EE81L27" localSheetId="13" hidden="1">#REF!</definedName>
    <definedName name="BExB9DHI5I2TJ2LXYPM98EE81L27" localSheetId="12" hidden="1">#REF!</definedName>
    <definedName name="BExB9DHI5I2TJ2LXYPM98EE81L27" localSheetId="11" hidden="1">#REF!</definedName>
    <definedName name="BExB9DHI5I2TJ2LXYPM98EE81L27" localSheetId="10" hidden="1">#REF!</definedName>
    <definedName name="BExB9DHI5I2TJ2LXYPM98EE81L27" localSheetId="9" hidden="1">#REF!</definedName>
    <definedName name="BExB9DHI5I2TJ2LXYPM98EE81L27" localSheetId="8" hidden="1">#REF!</definedName>
    <definedName name="BExB9DHI5I2TJ2LXYPM98EE81L27" localSheetId="7" hidden="1">#REF!</definedName>
    <definedName name="BExB9DHI5I2TJ2LXYPM98EE81L27" localSheetId="6" hidden="1">#REF!</definedName>
    <definedName name="BExB9DHI5I2TJ2LXYPM98EE81L27" localSheetId="5" hidden="1">#REF!</definedName>
    <definedName name="BExB9DHI5I2TJ2LXYPM98EE81L27" localSheetId="3" hidden="1">#REF!</definedName>
    <definedName name="BExB9DHI5I2TJ2LXYPM98EE81L27" hidden="1">#REF!</definedName>
    <definedName name="BExB9G6LZG5OQUY0GZLHX066V3D4" localSheetId="15" hidden="1">#REF!</definedName>
    <definedName name="BExB9G6LZG5OQUY0GZLHX066V3D4" localSheetId="14" hidden="1">#REF!</definedName>
    <definedName name="BExB9G6LZG5OQUY0GZLHX066V3D4" localSheetId="13" hidden="1">#REF!</definedName>
    <definedName name="BExB9G6LZG5OQUY0GZLHX066V3D4" localSheetId="12" hidden="1">#REF!</definedName>
    <definedName name="BExB9G6LZG5OQUY0GZLHX066V3D4" localSheetId="11" hidden="1">#REF!</definedName>
    <definedName name="BExB9G6LZG5OQUY0GZLHX066V3D4" localSheetId="10" hidden="1">#REF!</definedName>
    <definedName name="BExB9G6LZG5OQUY0GZLHX066V3D4" localSheetId="9" hidden="1">#REF!</definedName>
    <definedName name="BExB9G6LZG5OQUY0GZLHX066V3D4" localSheetId="8" hidden="1">#REF!</definedName>
    <definedName name="BExB9G6LZG5OQUY0GZLHX066V3D4" localSheetId="7" hidden="1">#REF!</definedName>
    <definedName name="BExB9G6LZG5OQUY0GZLHX066V3D4" localSheetId="6" hidden="1">#REF!</definedName>
    <definedName name="BExB9G6LZG5OQUY0GZLHX066V3D4" localSheetId="5" hidden="1">#REF!</definedName>
    <definedName name="BExB9G6LZG5OQUY0GZLHX066V3D4" localSheetId="3" hidden="1">#REF!</definedName>
    <definedName name="BExB9G6LZG5OQUY0GZLHX066V3D4" hidden="1">#REF!</definedName>
    <definedName name="BExB9IFG9FW3RQUDIMDFKIYDB4HE" localSheetId="15" hidden="1">#REF!</definedName>
    <definedName name="BExB9IFG9FW3RQUDIMDFKIYDB4HE" localSheetId="14" hidden="1">#REF!</definedName>
    <definedName name="BExB9IFG9FW3RQUDIMDFKIYDB4HE" localSheetId="13" hidden="1">#REF!</definedName>
    <definedName name="BExB9IFG9FW3RQUDIMDFKIYDB4HE" localSheetId="12" hidden="1">#REF!</definedName>
    <definedName name="BExB9IFG9FW3RQUDIMDFKIYDB4HE" localSheetId="11" hidden="1">#REF!</definedName>
    <definedName name="BExB9IFG9FW3RQUDIMDFKIYDB4HE" localSheetId="10" hidden="1">#REF!</definedName>
    <definedName name="BExB9IFG9FW3RQUDIMDFKIYDB4HE" localSheetId="9" hidden="1">#REF!</definedName>
    <definedName name="BExB9IFG9FW3RQUDIMDFKIYDB4HE" localSheetId="8" hidden="1">#REF!</definedName>
    <definedName name="BExB9IFG9FW3RQUDIMDFKIYDB4HE" localSheetId="7" hidden="1">#REF!</definedName>
    <definedName name="BExB9IFG9FW3RQUDIMDFKIYDB4HE" localSheetId="6" hidden="1">#REF!</definedName>
    <definedName name="BExB9IFG9FW3RQUDIMDFKIYDB4HE" localSheetId="5" hidden="1">#REF!</definedName>
    <definedName name="BExB9IFG9FW3RQUDIMDFKIYDB4HE" localSheetId="3" hidden="1">#REF!</definedName>
    <definedName name="BExB9IFG9FW3RQUDIMDFKIYDB4HE" hidden="1">#REF!</definedName>
    <definedName name="BExB9NDIZ7LGMTL8351GRA6VK2K0" localSheetId="15" hidden="1">#REF!</definedName>
    <definedName name="BExB9NDIZ7LGMTL8351GRA6VK2K0" localSheetId="14" hidden="1">#REF!</definedName>
    <definedName name="BExB9NDIZ7LGMTL8351GRA6VK2K0" localSheetId="13" hidden="1">#REF!</definedName>
    <definedName name="BExB9NDIZ7LGMTL8351GRA6VK2K0" localSheetId="12" hidden="1">#REF!</definedName>
    <definedName name="BExB9NDIZ7LGMTL8351GRA6VK2K0" localSheetId="11" hidden="1">#REF!</definedName>
    <definedName name="BExB9NDIZ7LGMTL8351GRA6VK2K0" localSheetId="10" hidden="1">#REF!</definedName>
    <definedName name="BExB9NDIZ7LGMTL8351GRA6VK2K0" localSheetId="9" hidden="1">#REF!</definedName>
    <definedName name="BExB9NDIZ7LGMTL8351GRA6VK2K0" localSheetId="8" hidden="1">#REF!</definedName>
    <definedName name="BExB9NDIZ7LGMTL8351GRA6VK2K0" localSheetId="7" hidden="1">#REF!</definedName>
    <definedName name="BExB9NDIZ7LGMTL8351GRA6VK2K0" localSheetId="6" hidden="1">#REF!</definedName>
    <definedName name="BExB9NDIZ7LGMTL8351GRA6VK2K0" localSheetId="5" hidden="1">#REF!</definedName>
    <definedName name="BExB9NDIZ7LGMTL8351GRA6VK2K0" localSheetId="3" hidden="1">#REF!</definedName>
    <definedName name="BExB9NDIZ7LGMTL8351GRA6VK2K0" hidden="1">#REF!</definedName>
    <definedName name="BExB9Q2MZZHBGW8QQKVEYIMJBPIE" localSheetId="15" hidden="1">#REF!</definedName>
    <definedName name="BExB9Q2MZZHBGW8QQKVEYIMJBPIE" localSheetId="14" hidden="1">#REF!</definedName>
    <definedName name="BExB9Q2MZZHBGW8QQKVEYIMJBPIE" localSheetId="13" hidden="1">#REF!</definedName>
    <definedName name="BExB9Q2MZZHBGW8QQKVEYIMJBPIE" localSheetId="12" hidden="1">#REF!</definedName>
    <definedName name="BExB9Q2MZZHBGW8QQKVEYIMJBPIE" localSheetId="11" hidden="1">#REF!</definedName>
    <definedName name="BExB9Q2MZZHBGW8QQKVEYIMJBPIE" localSheetId="10" hidden="1">#REF!</definedName>
    <definedName name="BExB9Q2MZZHBGW8QQKVEYIMJBPIE" localSheetId="9" hidden="1">#REF!</definedName>
    <definedName name="BExB9Q2MZZHBGW8QQKVEYIMJBPIE" localSheetId="8" hidden="1">#REF!</definedName>
    <definedName name="BExB9Q2MZZHBGW8QQKVEYIMJBPIE" localSheetId="7" hidden="1">#REF!</definedName>
    <definedName name="BExB9Q2MZZHBGW8QQKVEYIMJBPIE" localSheetId="6" hidden="1">#REF!</definedName>
    <definedName name="BExB9Q2MZZHBGW8QQKVEYIMJBPIE" localSheetId="5" hidden="1">#REF!</definedName>
    <definedName name="BExB9Q2MZZHBGW8QQKVEYIMJBPIE" localSheetId="3" hidden="1">#REF!</definedName>
    <definedName name="BExB9Q2MZZHBGW8QQKVEYIMJBPIE" hidden="1">#REF!</definedName>
    <definedName name="BExBA1GON0EZRJ20UYPILAPLNQWM" localSheetId="15" hidden="1">#REF!</definedName>
    <definedName name="BExBA1GON0EZRJ20UYPILAPLNQWM" localSheetId="14" hidden="1">#REF!</definedName>
    <definedName name="BExBA1GON0EZRJ20UYPILAPLNQWM" localSheetId="13" hidden="1">#REF!</definedName>
    <definedName name="BExBA1GON0EZRJ20UYPILAPLNQWM" localSheetId="12" hidden="1">#REF!</definedName>
    <definedName name="BExBA1GON0EZRJ20UYPILAPLNQWM" localSheetId="11" hidden="1">#REF!</definedName>
    <definedName name="BExBA1GON0EZRJ20UYPILAPLNQWM" localSheetId="10" hidden="1">#REF!</definedName>
    <definedName name="BExBA1GON0EZRJ20UYPILAPLNQWM" localSheetId="9" hidden="1">#REF!</definedName>
    <definedName name="BExBA1GON0EZRJ20UYPILAPLNQWM" localSheetId="8" hidden="1">#REF!</definedName>
    <definedName name="BExBA1GON0EZRJ20UYPILAPLNQWM" localSheetId="7" hidden="1">#REF!</definedName>
    <definedName name="BExBA1GON0EZRJ20UYPILAPLNQWM" localSheetId="6" hidden="1">#REF!</definedName>
    <definedName name="BExBA1GON0EZRJ20UYPILAPLNQWM" localSheetId="5" hidden="1">#REF!</definedName>
    <definedName name="BExBA1GON0EZRJ20UYPILAPLNQWM" localSheetId="3" hidden="1">#REF!</definedName>
    <definedName name="BExBA1GON0EZRJ20UYPILAPLNQWM" hidden="1">#REF!</definedName>
    <definedName name="BExBA525BALJ5HMTDMMSM5WWJ1YW" localSheetId="15" hidden="1">#REF!</definedName>
    <definedName name="BExBA525BALJ5HMTDMMSM5WWJ1YW" localSheetId="14" hidden="1">#REF!</definedName>
    <definedName name="BExBA525BALJ5HMTDMMSM5WWJ1YW" localSheetId="13" hidden="1">#REF!</definedName>
    <definedName name="BExBA525BALJ5HMTDMMSM5WWJ1YW" localSheetId="12" hidden="1">#REF!</definedName>
    <definedName name="BExBA525BALJ5HMTDMMSM5WWJ1YW" localSheetId="11" hidden="1">#REF!</definedName>
    <definedName name="BExBA525BALJ5HMTDMMSM5WWJ1YW" localSheetId="10" hidden="1">#REF!</definedName>
    <definedName name="BExBA525BALJ5HMTDMMSM5WWJ1YW" localSheetId="9" hidden="1">#REF!</definedName>
    <definedName name="BExBA525BALJ5HMTDMMSM5WWJ1YW" localSheetId="8" hidden="1">#REF!</definedName>
    <definedName name="BExBA525BALJ5HMTDMMSM5WWJ1YW" localSheetId="7" hidden="1">#REF!</definedName>
    <definedName name="BExBA525BALJ5HMTDMMSM5WWJ1YW" localSheetId="6" hidden="1">#REF!</definedName>
    <definedName name="BExBA525BALJ5HMTDMMSM5WWJ1YW" localSheetId="5" hidden="1">#REF!</definedName>
    <definedName name="BExBA525BALJ5HMTDMMSM5WWJ1YW" localSheetId="3" hidden="1">#REF!</definedName>
    <definedName name="BExBA525BALJ5HMTDMMSM5WWJ1YW" hidden="1">#REF!</definedName>
    <definedName name="BExBA69ASGYRZW1G1DYIS9QRRTBN" localSheetId="15" hidden="1">#REF!</definedName>
    <definedName name="BExBA69ASGYRZW1G1DYIS9QRRTBN" localSheetId="14" hidden="1">#REF!</definedName>
    <definedName name="BExBA69ASGYRZW1G1DYIS9QRRTBN" localSheetId="13" hidden="1">#REF!</definedName>
    <definedName name="BExBA69ASGYRZW1G1DYIS9QRRTBN" localSheetId="12" hidden="1">#REF!</definedName>
    <definedName name="BExBA69ASGYRZW1G1DYIS9QRRTBN" localSheetId="11" hidden="1">#REF!</definedName>
    <definedName name="BExBA69ASGYRZW1G1DYIS9QRRTBN" localSheetId="10" hidden="1">#REF!</definedName>
    <definedName name="BExBA69ASGYRZW1G1DYIS9QRRTBN" localSheetId="9" hidden="1">#REF!</definedName>
    <definedName name="BExBA69ASGYRZW1G1DYIS9QRRTBN" localSheetId="8" hidden="1">#REF!</definedName>
    <definedName name="BExBA69ASGYRZW1G1DYIS9QRRTBN" localSheetId="7" hidden="1">#REF!</definedName>
    <definedName name="BExBA69ASGYRZW1G1DYIS9QRRTBN" localSheetId="6" hidden="1">#REF!</definedName>
    <definedName name="BExBA69ASGYRZW1G1DYIS9QRRTBN" localSheetId="5" hidden="1">#REF!</definedName>
    <definedName name="BExBA69ASGYRZW1G1DYIS9QRRTBN" localSheetId="3" hidden="1">#REF!</definedName>
    <definedName name="BExBA69ASGYRZW1G1DYIS9QRRTBN" hidden="1">#REF!</definedName>
    <definedName name="BExBA6K42582A14WFFWQ3Q8QQWB6" localSheetId="15" hidden="1">#REF!</definedName>
    <definedName name="BExBA6K42582A14WFFWQ3Q8QQWB6" localSheetId="14" hidden="1">#REF!</definedName>
    <definedName name="BExBA6K42582A14WFFWQ3Q8QQWB6" localSheetId="13" hidden="1">#REF!</definedName>
    <definedName name="BExBA6K42582A14WFFWQ3Q8QQWB6" localSheetId="12" hidden="1">#REF!</definedName>
    <definedName name="BExBA6K42582A14WFFWQ3Q8QQWB6" localSheetId="11" hidden="1">#REF!</definedName>
    <definedName name="BExBA6K42582A14WFFWQ3Q8QQWB6" localSheetId="10" hidden="1">#REF!</definedName>
    <definedName name="BExBA6K42582A14WFFWQ3Q8QQWB6" localSheetId="9" hidden="1">#REF!</definedName>
    <definedName name="BExBA6K42582A14WFFWQ3Q8QQWB6" localSheetId="8" hidden="1">#REF!</definedName>
    <definedName name="BExBA6K42582A14WFFWQ3Q8QQWB6" localSheetId="7" hidden="1">#REF!</definedName>
    <definedName name="BExBA6K42582A14WFFWQ3Q8QQWB6" localSheetId="6" hidden="1">#REF!</definedName>
    <definedName name="BExBA6K42582A14WFFWQ3Q8QQWB6" localSheetId="5" hidden="1">#REF!</definedName>
    <definedName name="BExBA6K42582A14WFFWQ3Q8QQWB6" localSheetId="3" hidden="1">#REF!</definedName>
    <definedName name="BExBA6K42582A14WFFWQ3Q8QQWB6" hidden="1">#REF!</definedName>
    <definedName name="BExBA8I5D4R8R2PYQ1K16TWGTOEP" localSheetId="15" hidden="1">#REF!</definedName>
    <definedName name="BExBA8I5D4R8R2PYQ1K16TWGTOEP" localSheetId="14" hidden="1">#REF!</definedName>
    <definedName name="BExBA8I5D4R8R2PYQ1K16TWGTOEP" localSheetId="13" hidden="1">#REF!</definedName>
    <definedName name="BExBA8I5D4R8R2PYQ1K16TWGTOEP" localSheetId="12" hidden="1">#REF!</definedName>
    <definedName name="BExBA8I5D4R8R2PYQ1K16TWGTOEP" localSheetId="11" hidden="1">#REF!</definedName>
    <definedName name="BExBA8I5D4R8R2PYQ1K16TWGTOEP" localSheetId="10" hidden="1">#REF!</definedName>
    <definedName name="BExBA8I5D4R8R2PYQ1K16TWGTOEP" localSheetId="9" hidden="1">#REF!</definedName>
    <definedName name="BExBA8I5D4R8R2PYQ1K16TWGTOEP" localSheetId="8" hidden="1">#REF!</definedName>
    <definedName name="BExBA8I5D4R8R2PYQ1K16TWGTOEP" localSheetId="7" hidden="1">#REF!</definedName>
    <definedName name="BExBA8I5D4R8R2PYQ1K16TWGTOEP" localSheetId="6" hidden="1">#REF!</definedName>
    <definedName name="BExBA8I5D4R8R2PYQ1K16TWGTOEP" localSheetId="5" hidden="1">#REF!</definedName>
    <definedName name="BExBA8I5D4R8R2PYQ1K16TWGTOEP" localSheetId="3" hidden="1">#REF!</definedName>
    <definedName name="BExBA8I5D4R8R2PYQ1K16TWGTOEP" hidden="1">#REF!</definedName>
    <definedName name="BExBA93PE0DGUUTA7LLSIGBIXWE5" localSheetId="15" hidden="1">#REF!</definedName>
    <definedName name="BExBA93PE0DGUUTA7LLSIGBIXWE5" localSheetId="14" hidden="1">#REF!</definedName>
    <definedName name="BExBA93PE0DGUUTA7LLSIGBIXWE5" localSheetId="13" hidden="1">#REF!</definedName>
    <definedName name="BExBA93PE0DGUUTA7LLSIGBIXWE5" localSheetId="12" hidden="1">#REF!</definedName>
    <definedName name="BExBA93PE0DGUUTA7LLSIGBIXWE5" localSheetId="11" hidden="1">#REF!</definedName>
    <definedName name="BExBA93PE0DGUUTA7LLSIGBIXWE5" localSheetId="10" hidden="1">#REF!</definedName>
    <definedName name="BExBA93PE0DGUUTA7LLSIGBIXWE5" localSheetId="9" hidden="1">#REF!</definedName>
    <definedName name="BExBA93PE0DGUUTA7LLSIGBIXWE5" localSheetId="8" hidden="1">#REF!</definedName>
    <definedName name="BExBA93PE0DGUUTA7LLSIGBIXWE5" localSheetId="7" hidden="1">#REF!</definedName>
    <definedName name="BExBA93PE0DGUUTA7LLSIGBIXWE5" localSheetId="6" hidden="1">#REF!</definedName>
    <definedName name="BExBA93PE0DGUUTA7LLSIGBIXWE5" localSheetId="5" hidden="1">#REF!</definedName>
    <definedName name="BExBA93PE0DGUUTA7LLSIGBIXWE5" localSheetId="3" hidden="1">#REF!</definedName>
    <definedName name="BExBA93PE0DGUUTA7LLSIGBIXWE5" hidden="1">#REF!</definedName>
    <definedName name="BExBABCQMR685CQ1SC8CECO7GTGB" localSheetId="15" hidden="1">#REF!</definedName>
    <definedName name="BExBABCQMR685CQ1SC8CECO7GTGB" localSheetId="14" hidden="1">#REF!</definedName>
    <definedName name="BExBABCQMR685CQ1SC8CECO7GTGB" localSheetId="13" hidden="1">#REF!</definedName>
    <definedName name="BExBABCQMR685CQ1SC8CECO7GTGB" localSheetId="12" hidden="1">#REF!</definedName>
    <definedName name="BExBABCQMR685CQ1SC8CECO7GTGB" localSheetId="11" hidden="1">#REF!</definedName>
    <definedName name="BExBABCQMR685CQ1SC8CECO7GTGB" localSheetId="10" hidden="1">#REF!</definedName>
    <definedName name="BExBABCQMR685CQ1SC8CECO7GTGB" localSheetId="9" hidden="1">#REF!</definedName>
    <definedName name="BExBABCQMR685CQ1SC8CECO7GTGB" localSheetId="8" hidden="1">#REF!</definedName>
    <definedName name="BExBABCQMR685CQ1SC8CECO7GTGB" localSheetId="7" hidden="1">#REF!</definedName>
    <definedName name="BExBABCQMR685CQ1SC8CECO7GTGB" localSheetId="6" hidden="1">#REF!</definedName>
    <definedName name="BExBABCQMR685CQ1SC8CECO7GTGB" localSheetId="5" hidden="1">#REF!</definedName>
    <definedName name="BExBABCQMR685CQ1SC8CECO7GTGB" localSheetId="3" hidden="1">#REF!</definedName>
    <definedName name="BExBABCQMR685CQ1SC8CECO7GTGB" hidden="1">#REF!</definedName>
    <definedName name="BExBAI8X0FKDQJ6YZJQDTTG4ZCWY" localSheetId="15" hidden="1">#REF!</definedName>
    <definedName name="BExBAI8X0FKDQJ6YZJQDTTG4ZCWY" localSheetId="14" hidden="1">#REF!</definedName>
    <definedName name="BExBAI8X0FKDQJ6YZJQDTTG4ZCWY" localSheetId="13" hidden="1">#REF!</definedName>
    <definedName name="BExBAI8X0FKDQJ6YZJQDTTG4ZCWY" localSheetId="12" hidden="1">#REF!</definedName>
    <definedName name="BExBAI8X0FKDQJ6YZJQDTTG4ZCWY" localSheetId="11" hidden="1">#REF!</definedName>
    <definedName name="BExBAI8X0FKDQJ6YZJQDTTG4ZCWY" localSheetId="10" hidden="1">#REF!</definedName>
    <definedName name="BExBAI8X0FKDQJ6YZJQDTTG4ZCWY" localSheetId="9" hidden="1">#REF!</definedName>
    <definedName name="BExBAI8X0FKDQJ6YZJQDTTG4ZCWY" localSheetId="8" hidden="1">#REF!</definedName>
    <definedName name="BExBAI8X0FKDQJ6YZJQDTTG4ZCWY" localSheetId="7" hidden="1">#REF!</definedName>
    <definedName name="BExBAI8X0FKDQJ6YZJQDTTG4ZCWY" localSheetId="6" hidden="1">#REF!</definedName>
    <definedName name="BExBAI8X0FKDQJ6YZJQDTTG4ZCWY" localSheetId="5" hidden="1">#REF!</definedName>
    <definedName name="BExBAI8X0FKDQJ6YZJQDTTG4ZCWY" localSheetId="3" hidden="1">#REF!</definedName>
    <definedName name="BExBAI8X0FKDQJ6YZJQDTTG4ZCWY" hidden="1">#REF!</definedName>
    <definedName name="BExBAKN7XIBAXCF9PCNVS038PCQO" localSheetId="15" hidden="1">#REF!</definedName>
    <definedName name="BExBAKN7XIBAXCF9PCNVS038PCQO" localSheetId="14" hidden="1">#REF!</definedName>
    <definedName name="BExBAKN7XIBAXCF9PCNVS038PCQO" localSheetId="13" hidden="1">#REF!</definedName>
    <definedName name="BExBAKN7XIBAXCF9PCNVS038PCQO" localSheetId="12" hidden="1">#REF!</definedName>
    <definedName name="BExBAKN7XIBAXCF9PCNVS038PCQO" localSheetId="11" hidden="1">#REF!</definedName>
    <definedName name="BExBAKN7XIBAXCF9PCNVS038PCQO" localSheetId="10" hidden="1">#REF!</definedName>
    <definedName name="BExBAKN7XIBAXCF9PCNVS038PCQO" localSheetId="9" hidden="1">#REF!</definedName>
    <definedName name="BExBAKN7XIBAXCF9PCNVS038PCQO" localSheetId="8" hidden="1">#REF!</definedName>
    <definedName name="BExBAKN7XIBAXCF9PCNVS038PCQO" localSheetId="7" hidden="1">#REF!</definedName>
    <definedName name="BExBAKN7XIBAXCF9PCNVS038PCQO" localSheetId="6" hidden="1">#REF!</definedName>
    <definedName name="BExBAKN7XIBAXCF9PCNVS038PCQO" localSheetId="5" hidden="1">#REF!</definedName>
    <definedName name="BExBAKN7XIBAXCF9PCNVS038PCQO" localSheetId="3" hidden="1">#REF!</definedName>
    <definedName name="BExBAKN7XIBAXCF9PCNVS038PCQO" hidden="1">#REF!</definedName>
    <definedName name="BExBAKXZ7PBW3DDKKA5MWC1ZUC7O" localSheetId="15" hidden="1">#REF!</definedName>
    <definedName name="BExBAKXZ7PBW3DDKKA5MWC1ZUC7O" localSheetId="14" hidden="1">#REF!</definedName>
    <definedName name="BExBAKXZ7PBW3DDKKA5MWC1ZUC7O" localSheetId="13" hidden="1">#REF!</definedName>
    <definedName name="BExBAKXZ7PBW3DDKKA5MWC1ZUC7O" localSheetId="12" hidden="1">#REF!</definedName>
    <definedName name="BExBAKXZ7PBW3DDKKA5MWC1ZUC7O" localSheetId="11" hidden="1">#REF!</definedName>
    <definedName name="BExBAKXZ7PBW3DDKKA5MWC1ZUC7O" localSheetId="10" hidden="1">#REF!</definedName>
    <definedName name="BExBAKXZ7PBW3DDKKA5MWC1ZUC7O" localSheetId="9" hidden="1">#REF!</definedName>
    <definedName name="BExBAKXZ7PBW3DDKKA5MWC1ZUC7O" localSheetId="8" hidden="1">#REF!</definedName>
    <definedName name="BExBAKXZ7PBW3DDKKA5MWC1ZUC7O" localSheetId="7" hidden="1">#REF!</definedName>
    <definedName name="BExBAKXZ7PBW3DDKKA5MWC1ZUC7O" localSheetId="6" hidden="1">#REF!</definedName>
    <definedName name="BExBAKXZ7PBW3DDKKA5MWC1ZUC7O" localSheetId="5" hidden="1">#REF!</definedName>
    <definedName name="BExBAKXZ7PBW3DDKKA5MWC1ZUC7O" localSheetId="3" hidden="1">#REF!</definedName>
    <definedName name="BExBAKXZ7PBW3DDKKA5MWC1ZUC7O" hidden="1">#REF!</definedName>
    <definedName name="BExBAO8NLXZXHO6KCIECSFCH3RR0" localSheetId="15" hidden="1">#REF!</definedName>
    <definedName name="BExBAO8NLXZXHO6KCIECSFCH3RR0" localSheetId="14" hidden="1">#REF!</definedName>
    <definedName name="BExBAO8NLXZXHO6KCIECSFCH3RR0" localSheetId="13" hidden="1">#REF!</definedName>
    <definedName name="BExBAO8NLXZXHO6KCIECSFCH3RR0" localSheetId="12" hidden="1">#REF!</definedName>
    <definedName name="BExBAO8NLXZXHO6KCIECSFCH3RR0" localSheetId="11" hidden="1">#REF!</definedName>
    <definedName name="BExBAO8NLXZXHO6KCIECSFCH3RR0" localSheetId="10" hidden="1">#REF!</definedName>
    <definedName name="BExBAO8NLXZXHO6KCIECSFCH3RR0" localSheetId="9" hidden="1">#REF!</definedName>
    <definedName name="BExBAO8NLXZXHO6KCIECSFCH3RR0" localSheetId="8" hidden="1">#REF!</definedName>
    <definedName name="BExBAO8NLXZXHO6KCIECSFCH3RR0" localSheetId="7" hidden="1">#REF!</definedName>
    <definedName name="BExBAO8NLXZXHO6KCIECSFCH3RR0" localSheetId="6" hidden="1">#REF!</definedName>
    <definedName name="BExBAO8NLXZXHO6KCIECSFCH3RR0" localSheetId="5" hidden="1">#REF!</definedName>
    <definedName name="BExBAO8NLXZXHO6KCIECSFCH3RR0" localSheetId="3" hidden="1">#REF!</definedName>
    <definedName name="BExBAO8NLXZXHO6KCIECSFCH3RR0" hidden="1">#REF!</definedName>
    <definedName name="BExBAOOT1KBSIEISN1ADL4RMY879" localSheetId="15" hidden="1">#REF!</definedName>
    <definedName name="BExBAOOT1KBSIEISN1ADL4RMY879" localSheetId="14" hidden="1">#REF!</definedName>
    <definedName name="BExBAOOT1KBSIEISN1ADL4RMY879" localSheetId="13" hidden="1">#REF!</definedName>
    <definedName name="BExBAOOT1KBSIEISN1ADL4RMY879" localSheetId="12" hidden="1">#REF!</definedName>
    <definedName name="BExBAOOT1KBSIEISN1ADL4RMY879" localSheetId="11" hidden="1">#REF!</definedName>
    <definedName name="BExBAOOT1KBSIEISN1ADL4RMY879" localSheetId="10" hidden="1">#REF!</definedName>
    <definedName name="BExBAOOT1KBSIEISN1ADL4RMY879" localSheetId="9" hidden="1">#REF!</definedName>
    <definedName name="BExBAOOT1KBSIEISN1ADL4RMY879" localSheetId="8" hidden="1">#REF!</definedName>
    <definedName name="BExBAOOT1KBSIEISN1ADL4RMY879" localSheetId="7" hidden="1">#REF!</definedName>
    <definedName name="BExBAOOT1KBSIEISN1ADL4RMY879" localSheetId="6" hidden="1">#REF!</definedName>
    <definedName name="BExBAOOT1KBSIEISN1ADL4RMY879" localSheetId="5" hidden="1">#REF!</definedName>
    <definedName name="BExBAOOT1KBSIEISN1ADL4RMY879" localSheetId="3" hidden="1">#REF!</definedName>
    <definedName name="BExBAOOT1KBSIEISN1ADL4RMY879" hidden="1">#REF!</definedName>
    <definedName name="BExBAVKX8Q09370X1GCZWJ4E91YJ" localSheetId="15" hidden="1">#REF!</definedName>
    <definedName name="BExBAVKX8Q09370X1GCZWJ4E91YJ" localSheetId="14" hidden="1">#REF!</definedName>
    <definedName name="BExBAVKX8Q09370X1GCZWJ4E91YJ" localSheetId="13" hidden="1">#REF!</definedName>
    <definedName name="BExBAVKX8Q09370X1GCZWJ4E91YJ" localSheetId="12" hidden="1">#REF!</definedName>
    <definedName name="BExBAVKX8Q09370X1GCZWJ4E91YJ" localSheetId="11" hidden="1">#REF!</definedName>
    <definedName name="BExBAVKX8Q09370X1GCZWJ4E91YJ" localSheetId="10" hidden="1">#REF!</definedName>
    <definedName name="BExBAVKX8Q09370X1GCZWJ4E91YJ" localSheetId="9" hidden="1">#REF!</definedName>
    <definedName name="BExBAVKX8Q09370X1GCZWJ4E91YJ" localSheetId="8" hidden="1">#REF!</definedName>
    <definedName name="BExBAVKX8Q09370X1GCZWJ4E91YJ" localSheetId="7" hidden="1">#REF!</definedName>
    <definedName name="BExBAVKX8Q09370X1GCZWJ4E91YJ" localSheetId="6" hidden="1">#REF!</definedName>
    <definedName name="BExBAVKX8Q09370X1GCZWJ4E91YJ" localSheetId="5" hidden="1">#REF!</definedName>
    <definedName name="BExBAVKX8Q09370X1GCZWJ4E91YJ" localSheetId="3" hidden="1">#REF!</definedName>
    <definedName name="BExBAVKX8Q09370X1GCZWJ4E91YJ" hidden="1">#REF!</definedName>
    <definedName name="BExBAX2X2ENJYO4QTR5VAIQ86L7B" localSheetId="15" hidden="1">#REF!</definedName>
    <definedName name="BExBAX2X2ENJYO4QTR5VAIQ86L7B" localSheetId="14" hidden="1">#REF!</definedName>
    <definedName name="BExBAX2X2ENJYO4QTR5VAIQ86L7B" localSheetId="13" hidden="1">#REF!</definedName>
    <definedName name="BExBAX2X2ENJYO4QTR5VAIQ86L7B" localSheetId="12" hidden="1">#REF!</definedName>
    <definedName name="BExBAX2X2ENJYO4QTR5VAIQ86L7B" localSheetId="11" hidden="1">#REF!</definedName>
    <definedName name="BExBAX2X2ENJYO4QTR5VAIQ86L7B" localSheetId="10" hidden="1">#REF!</definedName>
    <definedName name="BExBAX2X2ENJYO4QTR5VAIQ86L7B" localSheetId="9" hidden="1">#REF!</definedName>
    <definedName name="BExBAX2X2ENJYO4QTR5VAIQ86L7B" localSheetId="8" hidden="1">#REF!</definedName>
    <definedName name="BExBAX2X2ENJYO4QTR5VAIQ86L7B" localSheetId="7" hidden="1">#REF!</definedName>
    <definedName name="BExBAX2X2ENJYO4QTR5VAIQ86L7B" localSheetId="6" hidden="1">#REF!</definedName>
    <definedName name="BExBAX2X2ENJYO4QTR5VAIQ86L7B" localSheetId="5" hidden="1">#REF!</definedName>
    <definedName name="BExBAX2X2ENJYO4QTR5VAIQ86L7B" localSheetId="3" hidden="1">#REF!</definedName>
    <definedName name="BExBAX2X2ENJYO4QTR5VAIQ86L7B" hidden="1">#REF!</definedName>
    <definedName name="BExBAZ13D3F1DVJQ6YJ8JGUYEYJE" localSheetId="15" hidden="1">#REF!</definedName>
    <definedName name="BExBAZ13D3F1DVJQ6YJ8JGUYEYJE" localSheetId="14" hidden="1">#REF!</definedName>
    <definedName name="BExBAZ13D3F1DVJQ6YJ8JGUYEYJE" localSheetId="13" hidden="1">#REF!</definedName>
    <definedName name="BExBAZ13D3F1DVJQ6YJ8JGUYEYJE" localSheetId="12" hidden="1">#REF!</definedName>
    <definedName name="BExBAZ13D3F1DVJQ6YJ8JGUYEYJE" localSheetId="11" hidden="1">#REF!</definedName>
    <definedName name="BExBAZ13D3F1DVJQ6YJ8JGUYEYJE" localSheetId="10" hidden="1">#REF!</definedName>
    <definedName name="BExBAZ13D3F1DVJQ6YJ8JGUYEYJE" localSheetId="9" hidden="1">#REF!</definedName>
    <definedName name="BExBAZ13D3F1DVJQ6YJ8JGUYEYJE" localSheetId="8" hidden="1">#REF!</definedName>
    <definedName name="BExBAZ13D3F1DVJQ6YJ8JGUYEYJE" localSheetId="7" hidden="1">#REF!</definedName>
    <definedName name="BExBAZ13D3F1DVJQ6YJ8JGUYEYJE" localSheetId="6" hidden="1">#REF!</definedName>
    <definedName name="BExBAZ13D3F1DVJQ6YJ8JGUYEYJE" localSheetId="5" hidden="1">#REF!</definedName>
    <definedName name="BExBAZ13D3F1DVJQ6YJ8JGUYEYJE" localSheetId="3" hidden="1">#REF!</definedName>
    <definedName name="BExBAZ13D3F1DVJQ6YJ8JGUYEYJE" hidden="1">#REF!</definedName>
    <definedName name="BExBBMPCB1QOZY8WWEX4J21JDE6U" localSheetId="15" hidden="1">#REF!</definedName>
    <definedName name="BExBBMPCB1QOZY8WWEX4J21JDE6U" localSheetId="14" hidden="1">#REF!</definedName>
    <definedName name="BExBBMPCB1QOZY8WWEX4J21JDE6U" localSheetId="13" hidden="1">#REF!</definedName>
    <definedName name="BExBBMPCB1QOZY8WWEX4J21JDE6U" localSheetId="12" hidden="1">#REF!</definedName>
    <definedName name="BExBBMPCB1QOZY8WWEX4J21JDE6U" localSheetId="11" hidden="1">#REF!</definedName>
    <definedName name="BExBBMPCB1QOZY8WWEX4J21JDE6U" localSheetId="10" hidden="1">#REF!</definedName>
    <definedName name="BExBBMPCB1QOZY8WWEX4J21JDE6U" localSheetId="9" hidden="1">#REF!</definedName>
    <definedName name="BExBBMPCB1QOZY8WWEX4J21JDE6U" localSheetId="8" hidden="1">#REF!</definedName>
    <definedName name="BExBBMPCB1QOZY8WWEX4J21JDE6U" localSheetId="7" hidden="1">#REF!</definedName>
    <definedName name="BExBBMPCB1QOZY8WWEX4J21JDE6U" localSheetId="6" hidden="1">#REF!</definedName>
    <definedName name="BExBBMPCB1QOZY8WWEX4J21JDE6U" localSheetId="5" hidden="1">#REF!</definedName>
    <definedName name="BExBBMPCB1QOZY8WWEX4J21JDE6U" localSheetId="3" hidden="1">#REF!</definedName>
    <definedName name="BExBBMPCB1QOZY8WWEX4J21JDE6U" hidden="1">#REF!</definedName>
    <definedName name="BExBBU1QQWUE0YFG7O1TN0RFLSSG" localSheetId="15" hidden="1">#REF!</definedName>
    <definedName name="BExBBU1QQWUE0YFG7O1TN0RFLSSG" localSheetId="14" hidden="1">#REF!</definedName>
    <definedName name="BExBBU1QQWUE0YFG7O1TN0RFLSSG" localSheetId="13" hidden="1">#REF!</definedName>
    <definedName name="BExBBU1QQWUE0YFG7O1TN0RFLSSG" localSheetId="12" hidden="1">#REF!</definedName>
    <definedName name="BExBBU1QQWUE0YFG7O1TN0RFLSSG" localSheetId="11" hidden="1">#REF!</definedName>
    <definedName name="BExBBU1QQWUE0YFG7O1TN0RFLSSG" localSheetId="10" hidden="1">#REF!</definedName>
    <definedName name="BExBBU1QQWUE0YFG7O1TN0RFLSSG" localSheetId="9" hidden="1">#REF!</definedName>
    <definedName name="BExBBU1QQWUE0YFG7O1TN0RFLSSG" localSheetId="8" hidden="1">#REF!</definedName>
    <definedName name="BExBBU1QQWUE0YFG7O1TN0RFLSSG" localSheetId="7" hidden="1">#REF!</definedName>
    <definedName name="BExBBU1QQWUE0YFG7O1TN0RFLSSG" localSheetId="6" hidden="1">#REF!</definedName>
    <definedName name="BExBBU1QQWUE0YFG7O1TN0RFLSSG" localSheetId="5" hidden="1">#REF!</definedName>
    <definedName name="BExBBU1QQWUE0YFG7O1TN0RFLSSG" localSheetId="3" hidden="1">#REF!</definedName>
    <definedName name="BExBBU1QQWUE0YFG7O1TN0RFLSSG" hidden="1">#REF!</definedName>
    <definedName name="BExBBUCJQRR74Q7GPWDEZXYK2KJL" localSheetId="15" hidden="1">#REF!</definedName>
    <definedName name="BExBBUCJQRR74Q7GPWDEZXYK2KJL" localSheetId="14" hidden="1">#REF!</definedName>
    <definedName name="BExBBUCJQRR74Q7GPWDEZXYK2KJL" localSheetId="13" hidden="1">#REF!</definedName>
    <definedName name="BExBBUCJQRR74Q7GPWDEZXYK2KJL" localSheetId="12" hidden="1">#REF!</definedName>
    <definedName name="BExBBUCJQRR74Q7GPWDEZXYK2KJL" localSheetId="11" hidden="1">#REF!</definedName>
    <definedName name="BExBBUCJQRR74Q7GPWDEZXYK2KJL" localSheetId="10" hidden="1">#REF!</definedName>
    <definedName name="BExBBUCJQRR74Q7GPWDEZXYK2KJL" localSheetId="9" hidden="1">#REF!</definedName>
    <definedName name="BExBBUCJQRR74Q7GPWDEZXYK2KJL" localSheetId="8" hidden="1">#REF!</definedName>
    <definedName name="BExBBUCJQRR74Q7GPWDEZXYK2KJL" localSheetId="7" hidden="1">#REF!</definedName>
    <definedName name="BExBBUCJQRR74Q7GPWDEZXYK2KJL" localSheetId="6" hidden="1">#REF!</definedName>
    <definedName name="BExBBUCJQRR74Q7GPWDEZXYK2KJL" localSheetId="5" hidden="1">#REF!</definedName>
    <definedName name="BExBBUCJQRR74Q7GPWDEZXYK2KJL" localSheetId="3" hidden="1">#REF!</definedName>
    <definedName name="BExBBUCJQRR74Q7GPWDEZXYK2KJL" hidden="1">#REF!</definedName>
    <definedName name="BExBBV8XVMD9CKZY711T0BN7H3PM" localSheetId="15" hidden="1">#REF!</definedName>
    <definedName name="BExBBV8XVMD9CKZY711T0BN7H3PM" localSheetId="14" hidden="1">#REF!</definedName>
    <definedName name="BExBBV8XVMD9CKZY711T0BN7H3PM" localSheetId="13" hidden="1">#REF!</definedName>
    <definedName name="BExBBV8XVMD9CKZY711T0BN7H3PM" localSheetId="12" hidden="1">#REF!</definedName>
    <definedName name="BExBBV8XVMD9CKZY711T0BN7H3PM" localSheetId="11" hidden="1">#REF!</definedName>
    <definedName name="BExBBV8XVMD9CKZY711T0BN7H3PM" localSheetId="10" hidden="1">#REF!</definedName>
    <definedName name="BExBBV8XVMD9CKZY711T0BN7H3PM" localSheetId="9" hidden="1">#REF!</definedName>
    <definedName name="BExBBV8XVMD9CKZY711T0BN7H3PM" localSheetId="8" hidden="1">#REF!</definedName>
    <definedName name="BExBBV8XVMD9CKZY711T0BN7H3PM" localSheetId="7" hidden="1">#REF!</definedName>
    <definedName name="BExBBV8XVMD9CKZY711T0BN7H3PM" localSheetId="6" hidden="1">#REF!</definedName>
    <definedName name="BExBBV8XVMD9CKZY711T0BN7H3PM" localSheetId="5" hidden="1">#REF!</definedName>
    <definedName name="BExBBV8XVMD9CKZY711T0BN7H3PM" localSheetId="3" hidden="1">#REF!</definedName>
    <definedName name="BExBBV8XVMD9CKZY711T0BN7H3PM" hidden="1">#REF!</definedName>
    <definedName name="BExBC78HXWXHO3XAB6E8NVTBGLJS" localSheetId="15" hidden="1">#REF!</definedName>
    <definedName name="BExBC78HXWXHO3XAB6E8NVTBGLJS" localSheetId="14" hidden="1">#REF!</definedName>
    <definedName name="BExBC78HXWXHO3XAB6E8NVTBGLJS" localSheetId="13" hidden="1">#REF!</definedName>
    <definedName name="BExBC78HXWXHO3XAB6E8NVTBGLJS" localSheetId="12" hidden="1">#REF!</definedName>
    <definedName name="BExBC78HXWXHO3XAB6E8NVTBGLJS" localSheetId="11" hidden="1">#REF!</definedName>
    <definedName name="BExBC78HXWXHO3XAB6E8NVTBGLJS" localSheetId="10" hidden="1">#REF!</definedName>
    <definedName name="BExBC78HXWXHO3XAB6E8NVTBGLJS" localSheetId="9" hidden="1">#REF!</definedName>
    <definedName name="BExBC78HXWXHO3XAB6E8NVTBGLJS" localSheetId="8" hidden="1">#REF!</definedName>
    <definedName name="BExBC78HXWXHO3XAB6E8NVTBGLJS" localSheetId="7" hidden="1">#REF!</definedName>
    <definedName name="BExBC78HXWXHO3XAB6E8NVTBGLJS" localSheetId="6" hidden="1">#REF!</definedName>
    <definedName name="BExBC78HXWXHO3XAB6E8NVTBGLJS" localSheetId="5" hidden="1">#REF!</definedName>
    <definedName name="BExBC78HXWXHO3XAB6E8NVTBGLJS" localSheetId="3" hidden="1">#REF!</definedName>
    <definedName name="BExBC78HXWXHO3XAB6E8NVTBGLJS" hidden="1">#REF!</definedName>
    <definedName name="BExBCFH3SMGZ2IPHFB6BCM9O3W0H" localSheetId="15" hidden="1">#REF!</definedName>
    <definedName name="BExBCFH3SMGZ2IPHFB6BCM9O3W0H" localSheetId="14" hidden="1">#REF!</definedName>
    <definedName name="BExBCFH3SMGZ2IPHFB6BCM9O3W0H" localSheetId="13" hidden="1">#REF!</definedName>
    <definedName name="BExBCFH3SMGZ2IPHFB6BCM9O3W0H" localSheetId="12" hidden="1">#REF!</definedName>
    <definedName name="BExBCFH3SMGZ2IPHFB6BCM9O3W0H" localSheetId="11" hidden="1">#REF!</definedName>
    <definedName name="BExBCFH3SMGZ2IPHFB6BCM9O3W0H" localSheetId="10" hidden="1">#REF!</definedName>
    <definedName name="BExBCFH3SMGZ2IPHFB6BCM9O3W0H" localSheetId="9" hidden="1">#REF!</definedName>
    <definedName name="BExBCFH3SMGZ2IPHFB6BCM9O3W0H" localSheetId="8" hidden="1">#REF!</definedName>
    <definedName name="BExBCFH3SMGZ2IPHFB6BCM9O3W0H" localSheetId="7" hidden="1">#REF!</definedName>
    <definedName name="BExBCFH3SMGZ2IPHFB6BCM9O3W0H" localSheetId="6" hidden="1">#REF!</definedName>
    <definedName name="BExBCFH3SMGZ2IPHFB6BCM9O3W0H" localSheetId="5" hidden="1">#REF!</definedName>
    <definedName name="BExBCFH3SMGZ2IPHFB6BCM9O3W0H" localSheetId="3" hidden="1">#REF!</definedName>
    <definedName name="BExBCFH3SMGZ2IPHFB6BCM9O3W0H" hidden="1">#REF!</definedName>
    <definedName name="BExBCK9SCAABKOT9IP6TEPRR7YDT" localSheetId="15" hidden="1">#REF!</definedName>
    <definedName name="BExBCK9SCAABKOT9IP6TEPRR7YDT" localSheetId="14" hidden="1">#REF!</definedName>
    <definedName name="BExBCK9SCAABKOT9IP6TEPRR7YDT" localSheetId="13" hidden="1">#REF!</definedName>
    <definedName name="BExBCK9SCAABKOT9IP6TEPRR7YDT" localSheetId="12" hidden="1">#REF!</definedName>
    <definedName name="BExBCK9SCAABKOT9IP6TEPRR7YDT" localSheetId="11" hidden="1">#REF!</definedName>
    <definedName name="BExBCK9SCAABKOT9IP6TEPRR7YDT" localSheetId="10" hidden="1">#REF!</definedName>
    <definedName name="BExBCK9SCAABKOT9IP6TEPRR7YDT" localSheetId="9" hidden="1">#REF!</definedName>
    <definedName name="BExBCK9SCAABKOT9IP6TEPRR7YDT" localSheetId="8" hidden="1">#REF!</definedName>
    <definedName name="BExBCK9SCAABKOT9IP6TEPRR7YDT" localSheetId="7" hidden="1">#REF!</definedName>
    <definedName name="BExBCK9SCAABKOT9IP6TEPRR7YDT" localSheetId="6" hidden="1">#REF!</definedName>
    <definedName name="BExBCK9SCAABKOT9IP6TEPRR7YDT" localSheetId="5" hidden="1">#REF!</definedName>
    <definedName name="BExBCK9SCAABKOT9IP6TEPRR7YDT" localSheetId="3" hidden="1">#REF!</definedName>
    <definedName name="BExBCK9SCAABKOT9IP6TEPRR7YDT" hidden="1">#REF!</definedName>
    <definedName name="BExBCKKJFFT2RP50WNPKBT7X8PJ3" localSheetId="15" hidden="1">#REF!</definedName>
    <definedName name="BExBCKKJFFT2RP50WNPKBT7X8PJ3" localSheetId="14" hidden="1">#REF!</definedName>
    <definedName name="BExBCKKJFFT2RP50WNPKBT7X8PJ3" localSheetId="13" hidden="1">#REF!</definedName>
    <definedName name="BExBCKKJFFT2RP50WNPKBT7X8PJ3" localSheetId="12" hidden="1">#REF!</definedName>
    <definedName name="BExBCKKJFFT2RP50WNPKBT7X8PJ3" localSheetId="11" hidden="1">#REF!</definedName>
    <definedName name="BExBCKKJFFT2RP50WNPKBT7X8PJ3" localSheetId="10" hidden="1">#REF!</definedName>
    <definedName name="BExBCKKJFFT2RP50WNPKBT7X8PJ3" localSheetId="9" hidden="1">#REF!</definedName>
    <definedName name="BExBCKKJFFT2RP50WNPKBT7X8PJ3" localSheetId="8" hidden="1">#REF!</definedName>
    <definedName name="BExBCKKJFFT2RP50WNPKBT7X8PJ3" localSheetId="7" hidden="1">#REF!</definedName>
    <definedName name="BExBCKKJFFT2RP50WNPKBT7X8PJ3" localSheetId="6" hidden="1">#REF!</definedName>
    <definedName name="BExBCKKJFFT2RP50WNPKBT7X8PJ3" localSheetId="5" hidden="1">#REF!</definedName>
    <definedName name="BExBCKKJFFT2RP50WNPKBT7X8PJ3" localSheetId="3" hidden="1">#REF!</definedName>
    <definedName name="BExBCKKJFFT2RP50WNPKBT7X8PJ3" hidden="1">#REF!</definedName>
    <definedName name="BExBCKKJTIRKC1RZJRTK65HHLX4W" localSheetId="15" hidden="1">#REF!</definedName>
    <definedName name="BExBCKKJTIRKC1RZJRTK65HHLX4W" localSheetId="14" hidden="1">#REF!</definedName>
    <definedName name="BExBCKKJTIRKC1RZJRTK65HHLX4W" localSheetId="13" hidden="1">#REF!</definedName>
    <definedName name="BExBCKKJTIRKC1RZJRTK65HHLX4W" localSheetId="12" hidden="1">#REF!</definedName>
    <definedName name="BExBCKKJTIRKC1RZJRTK65HHLX4W" localSheetId="11" hidden="1">#REF!</definedName>
    <definedName name="BExBCKKJTIRKC1RZJRTK65HHLX4W" localSheetId="10" hidden="1">#REF!</definedName>
    <definedName name="BExBCKKJTIRKC1RZJRTK65HHLX4W" localSheetId="9" hidden="1">#REF!</definedName>
    <definedName name="BExBCKKJTIRKC1RZJRTK65HHLX4W" localSheetId="8" hidden="1">#REF!</definedName>
    <definedName name="BExBCKKJTIRKC1RZJRTK65HHLX4W" localSheetId="7" hidden="1">#REF!</definedName>
    <definedName name="BExBCKKJTIRKC1RZJRTK65HHLX4W" localSheetId="6" hidden="1">#REF!</definedName>
    <definedName name="BExBCKKJTIRKC1RZJRTK65HHLX4W" localSheetId="5" hidden="1">#REF!</definedName>
    <definedName name="BExBCKKJTIRKC1RZJRTK65HHLX4W" localSheetId="3" hidden="1">#REF!</definedName>
    <definedName name="BExBCKKJTIRKC1RZJRTK65HHLX4W" hidden="1">#REF!</definedName>
    <definedName name="BExBCLMEPAN3XXX174TU8SS0627Q" localSheetId="15" hidden="1">#REF!</definedName>
    <definedName name="BExBCLMEPAN3XXX174TU8SS0627Q" localSheetId="14" hidden="1">#REF!</definedName>
    <definedName name="BExBCLMEPAN3XXX174TU8SS0627Q" localSheetId="13" hidden="1">#REF!</definedName>
    <definedName name="BExBCLMEPAN3XXX174TU8SS0627Q" localSheetId="12" hidden="1">#REF!</definedName>
    <definedName name="BExBCLMEPAN3XXX174TU8SS0627Q" localSheetId="11" hidden="1">#REF!</definedName>
    <definedName name="BExBCLMEPAN3XXX174TU8SS0627Q" localSheetId="10" hidden="1">#REF!</definedName>
    <definedName name="BExBCLMEPAN3XXX174TU8SS0627Q" localSheetId="9" hidden="1">#REF!</definedName>
    <definedName name="BExBCLMEPAN3XXX174TU8SS0627Q" localSheetId="8" hidden="1">#REF!</definedName>
    <definedName name="BExBCLMEPAN3XXX174TU8SS0627Q" localSheetId="7" hidden="1">#REF!</definedName>
    <definedName name="BExBCLMEPAN3XXX174TU8SS0627Q" localSheetId="6" hidden="1">#REF!</definedName>
    <definedName name="BExBCLMEPAN3XXX174TU8SS0627Q" localSheetId="5" hidden="1">#REF!</definedName>
    <definedName name="BExBCLMEPAN3XXX174TU8SS0627Q" localSheetId="3" hidden="1">#REF!</definedName>
    <definedName name="BExBCLMEPAN3XXX174TU8SS0627Q" hidden="1">#REF!</definedName>
    <definedName name="BExBCRBEYR2KZ8FAQFZ2NHY13WIY" localSheetId="15" hidden="1">#REF!</definedName>
    <definedName name="BExBCRBEYR2KZ8FAQFZ2NHY13WIY" localSheetId="14" hidden="1">#REF!</definedName>
    <definedName name="BExBCRBEYR2KZ8FAQFZ2NHY13WIY" localSheetId="13" hidden="1">#REF!</definedName>
    <definedName name="BExBCRBEYR2KZ8FAQFZ2NHY13WIY" localSheetId="12" hidden="1">#REF!</definedName>
    <definedName name="BExBCRBEYR2KZ8FAQFZ2NHY13WIY" localSheetId="11" hidden="1">#REF!</definedName>
    <definedName name="BExBCRBEYR2KZ8FAQFZ2NHY13WIY" localSheetId="10" hidden="1">#REF!</definedName>
    <definedName name="BExBCRBEYR2KZ8FAQFZ2NHY13WIY" localSheetId="9" hidden="1">#REF!</definedName>
    <definedName name="BExBCRBEYR2KZ8FAQFZ2NHY13WIY" localSheetId="8" hidden="1">#REF!</definedName>
    <definedName name="BExBCRBEYR2KZ8FAQFZ2NHY13WIY" localSheetId="7" hidden="1">#REF!</definedName>
    <definedName name="BExBCRBEYR2KZ8FAQFZ2NHY13WIY" localSheetId="6" hidden="1">#REF!</definedName>
    <definedName name="BExBCRBEYR2KZ8FAQFZ2NHY13WIY" localSheetId="5" hidden="1">#REF!</definedName>
    <definedName name="BExBCRBEYR2KZ8FAQFZ2NHY13WIY" localSheetId="3" hidden="1">#REF!</definedName>
    <definedName name="BExBCRBEYR2KZ8FAQFZ2NHY13WIY" hidden="1">#REF!</definedName>
    <definedName name="BExBD4I559NXSV6J07Q343TKYMVJ" localSheetId="15" hidden="1">#REF!</definedName>
    <definedName name="BExBD4I559NXSV6J07Q343TKYMVJ" localSheetId="14" hidden="1">#REF!</definedName>
    <definedName name="BExBD4I559NXSV6J07Q343TKYMVJ" localSheetId="13" hidden="1">#REF!</definedName>
    <definedName name="BExBD4I559NXSV6J07Q343TKYMVJ" localSheetId="12" hidden="1">#REF!</definedName>
    <definedName name="BExBD4I559NXSV6J07Q343TKYMVJ" localSheetId="11" hidden="1">#REF!</definedName>
    <definedName name="BExBD4I559NXSV6J07Q343TKYMVJ" localSheetId="10" hidden="1">#REF!</definedName>
    <definedName name="BExBD4I559NXSV6J07Q343TKYMVJ" localSheetId="9" hidden="1">#REF!</definedName>
    <definedName name="BExBD4I559NXSV6J07Q343TKYMVJ" localSheetId="8" hidden="1">#REF!</definedName>
    <definedName name="BExBD4I559NXSV6J07Q343TKYMVJ" localSheetId="7" hidden="1">#REF!</definedName>
    <definedName name="BExBD4I559NXSV6J07Q343TKYMVJ" localSheetId="6" hidden="1">#REF!</definedName>
    <definedName name="BExBD4I559NXSV6J07Q343TKYMVJ" localSheetId="5" hidden="1">#REF!</definedName>
    <definedName name="BExBD4I559NXSV6J07Q343TKYMVJ" localSheetId="3" hidden="1">#REF!</definedName>
    <definedName name="BExBD4I559NXSV6J07Q343TKYMVJ" hidden="1">#REF!</definedName>
    <definedName name="BExBD9W8C0W9N6L1AFL18JP4H94W" localSheetId="15" hidden="1">#REF!</definedName>
    <definedName name="BExBD9W8C0W9N6L1AFL18JP4H94W" localSheetId="14" hidden="1">#REF!</definedName>
    <definedName name="BExBD9W8C0W9N6L1AFL18JP4H94W" localSheetId="13" hidden="1">#REF!</definedName>
    <definedName name="BExBD9W8C0W9N6L1AFL18JP4H94W" localSheetId="12" hidden="1">#REF!</definedName>
    <definedName name="BExBD9W8C0W9N6L1AFL18JP4H94W" localSheetId="11" hidden="1">#REF!</definedName>
    <definedName name="BExBD9W8C0W9N6L1AFL18JP4H94W" localSheetId="10" hidden="1">#REF!</definedName>
    <definedName name="BExBD9W8C0W9N6L1AFL18JP4H94W" localSheetId="9" hidden="1">#REF!</definedName>
    <definedName name="BExBD9W8C0W9N6L1AFL18JP4H94W" localSheetId="8" hidden="1">#REF!</definedName>
    <definedName name="BExBD9W8C0W9N6L1AFL18JP4H94W" localSheetId="7" hidden="1">#REF!</definedName>
    <definedName name="BExBD9W8C0W9N6L1AFL18JP4H94W" localSheetId="6" hidden="1">#REF!</definedName>
    <definedName name="BExBD9W8C0W9N6L1AFL18JP4H94W" localSheetId="5" hidden="1">#REF!</definedName>
    <definedName name="BExBD9W8C0W9N6L1AFL18JP4H94W" localSheetId="3" hidden="1">#REF!</definedName>
    <definedName name="BExBD9W8C0W9N6L1AFL18JP4H94W" hidden="1">#REF!</definedName>
    <definedName name="BExBDBZQLTX3OGFYGULQFK5WEZU5" localSheetId="15" hidden="1">#REF!</definedName>
    <definedName name="BExBDBZQLTX3OGFYGULQFK5WEZU5" localSheetId="14" hidden="1">#REF!</definedName>
    <definedName name="BExBDBZQLTX3OGFYGULQFK5WEZU5" localSheetId="13" hidden="1">#REF!</definedName>
    <definedName name="BExBDBZQLTX3OGFYGULQFK5WEZU5" localSheetId="12" hidden="1">#REF!</definedName>
    <definedName name="BExBDBZQLTX3OGFYGULQFK5WEZU5" localSheetId="11" hidden="1">#REF!</definedName>
    <definedName name="BExBDBZQLTX3OGFYGULQFK5WEZU5" localSheetId="10" hidden="1">#REF!</definedName>
    <definedName name="BExBDBZQLTX3OGFYGULQFK5WEZU5" localSheetId="9" hidden="1">#REF!</definedName>
    <definedName name="BExBDBZQLTX3OGFYGULQFK5WEZU5" localSheetId="8" hidden="1">#REF!</definedName>
    <definedName name="BExBDBZQLTX3OGFYGULQFK5WEZU5" localSheetId="7" hidden="1">#REF!</definedName>
    <definedName name="BExBDBZQLTX3OGFYGULQFK5WEZU5" localSheetId="6" hidden="1">#REF!</definedName>
    <definedName name="BExBDBZQLTX3OGFYGULQFK5WEZU5" localSheetId="5" hidden="1">#REF!</definedName>
    <definedName name="BExBDBZQLTX3OGFYGULQFK5WEZU5" localSheetId="3" hidden="1">#REF!</definedName>
    <definedName name="BExBDBZQLTX3OGFYGULQFK5WEZU5" hidden="1">#REF!</definedName>
    <definedName name="BExBDJS9TUEU8Z84IV59E5V4T8K6" localSheetId="15" hidden="1">#REF!</definedName>
    <definedName name="BExBDJS9TUEU8Z84IV59E5V4T8K6" localSheetId="14" hidden="1">#REF!</definedName>
    <definedName name="BExBDJS9TUEU8Z84IV59E5V4T8K6" localSheetId="13" hidden="1">#REF!</definedName>
    <definedName name="BExBDJS9TUEU8Z84IV59E5V4T8K6" localSheetId="12" hidden="1">#REF!</definedName>
    <definedName name="BExBDJS9TUEU8Z84IV59E5V4T8K6" localSheetId="11" hidden="1">#REF!</definedName>
    <definedName name="BExBDJS9TUEU8Z84IV59E5V4T8K6" localSheetId="10" hidden="1">#REF!</definedName>
    <definedName name="BExBDJS9TUEU8Z84IV59E5V4T8K6" localSheetId="9" hidden="1">#REF!</definedName>
    <definedName name="BExBDJS9TUEU8Z84IV59E5V4T8K6" localSheetId="8" hidden="1">#REF!</definedName>
    <definedName name="BExBDJS9TUEU8Z84IV59E5V4T8K6" localSheetId="7" hidden="1">#REF!</definedName>
    <definedName name="BExBDJS9TUEU8Z84IV59E5V4T8K6" localSheetId="6" hidden="1">#REF!</definedName>
    <definedName name="BExBDJS9TUEU8Z84IV59E5V4T8K6" localSheetId="5" hidden="1">#REF!</definedName>
    <definedName name="BExBDJS9TUEU8Z84IV59E5V4T8K6" localSheetId="3" hidden="1">#REF!</definedName>
    <definedName name="BExBDJS9TUEU8Z84IV59E5V4T8K6" hidden="1">#REF!</definedName>
    <definedName name="BExBDKOMSVH4XMH52CFJ3F028I9R" localSheetId="15" hidden="1">#REF!</definedName>
    <definedName name="BExBDKOMSVH4XMH52CFJ3F028I9R" localSheetId="14" hidden="1">#REF!</definedName>
    <definedName name="BExBDKOMSVH4XMH52CFJ3F028I9R" localSheetId="13" hidden="1">#REF!</definedName>
    <definedName name="BExBDKOMSVH4XMH52CFJ3F028I9R" localSheetId="12" hidden="1">#REF!</definedName>
    <definedName name="BExBDKOMSVH4XMH52CFJ3F028I9R" localSheetId="11" hidden="1">#REF!</definedName>
    <definedName name="BExBDKOMSVH4XMH52CFJ3F028I9R" localSheetId="10" hidden="1">#REF!</definedName>
    <definedName name="BExBDKOMSVH4XMH52CFJ3F028I9R" localSheetId="9" hidden="1">#REF!</definedName>
    <definedName name="BExBDKOMSVH4XMH52CFJ3F028I9R" localSheetId="8" hidden="1">#REF!</definedName>
    <definedName name="BExBDKOMSVH4XMH52CFJ3F028I9R" localSheetId="7" hidden="1">#REF!</definedName>
    <definedName name="BExBDKOMSVH4XMH52CFJ3F028I9R" localSheetId="6" hidden="1">#REF!</definedName>
    <definedName name="BExBDKOMSVH4XMH52CFJ3F028I9R" localSheetId="5" hidden="1">#REF!</definedName>
    <definedName name="BExBDKOMSVH4XMH52CFJ3F028I9R" localSheetId="3" hidden="1">#REF!</definedName>
    <definedName name="BExBDKOMSVH4XMH52CFJ3F028I9R" hidden="1">#REF!</definedName>
    <definedName name="BExBDSRXVZQ0W5WXQMP5XD00GRRL" localSheetId="15" hidden="1">#REF!</definedName>
    <definedName name="BExBDSRXVZQ0W5WXQMP5XD00GRRL" localSheetId="14" hidden="1">#REF!</definedName>
    <definedName name="BExBDSRXVZQ0W5WXQMP5XD00GRRL" localSheetId="13" hidden="1">#REF!</definedName>
    <definedName name="BExBDSRXVZQ0W5WXQMP5XD00GRRL" localSheetId="12" hidden="1">#REF!</definedName>
    <definedName name="BExBDSRXVZQ0W5WXQMP5XD00GRRL" localSheetId="11" hidden="1">#REF!</definedName>
    <definedName name="BExBDSRXVZQ0W5WXQMP5XD00GRRL" localSheetId="10" hidden="1">#REF!</definedName>
    <definedName name="BExBDSRXVZQ0W5WXQMP5XD00GRRL" localSheetId="9" hidden="1">#REF!</definedName>
    <definedName name="BExBDSRXVZQ0W5WXQMP5XD00GRRL" localSheetId="8" hidden="1">#REF!</definedName>
    <definedName name="BExBDSRXVZQ0W5WXQMP5XD00GRRL" localSheetId="7" hidden="1">#REF!</definedName>
    <definedName name="BExBDSRXVZQ0W5WXQMP5XD00GRRL" localSheetId="6" hidden="1">#REF!</definedName>
    <definedName name="BExBDSRXVZQ0W5WXQMP5XD00GRRL" localSheetId="5" hidden="1">#REF!</definedName>
    <definedName name="BExBDSRXVZQ0W5WXQMP5XD00GRRL" localSheetId="3" hidden="1">#REF!</definedName>
    <definedName name="BExBDSRXVZQ0W5WXQMP5XD00GRRL" hidden="1">#REF!</definedName>
    <definedName name="BExBDTJ0J7XEHB9OATXFF5I8FZBJ" localSheetId="15" hidden="1">#REF!</definedName>
    <definedName name="BExBDTJ0J7XEHB9OATXFF5I8FZBJ" localSheetId="14" hidden="1">#REF!</definedName>
    <definedName name="BExBDTJ0J7XEHB9OATXFF5I8FZBJ" localSheetId="13" hidden="1">#REF!</definedName>
    <definedName name="BExBDTJ0J7XEHB9OATXFF5I8FZBJ" localSheetId="12" hidden="1">#REF!</definedName>
    <definedName name="BExBDTJ0J7XEHB9OATXFF5I8FZBJ" localSheetId="11" hidden="1">#REF!</definedName>
    <definedName name="BExBDTJ0J7XEHB9OATXFF5I8FZBJ" localSheetId="10" hidden="1">#REF!</definedName>
    <definedName name="BExBDTJ0J7XEHB9OATXFF5I8FZBJ" localSheetId="9" hidden="1">#REF!</definedName>
    <definedName name="BExBDTJ0J7XEHB9OATXFF5I8FZBJ" localSheetId="8" hidden="1">#REF!</definedName>
    <definedName name="BExBDTJ0J7XEHB9OATXFF5I8FZBJ" localSheetId="7" hidden="1">#REF!</definedName>
    <definedName name="BExBDTJ0J7XEHB9OATXFF5I8FZBJ" localSheetId="6" hidden="1">#REF!</definedName>
    <definedName name="BExBDTJ0J7XEHB9OATXFF5I8FZBJ" localSheetId="5" hidden="1">#REF!</definedName>
    <definedName name="BExBDTJ0J7XEHB9OATXFF5I8FZBJ" localSheetId="3" hidden="1">#REF!</definedName>
    <definedName name="BExBDTJ0J7XEHB9OATXFF5I8FZBJ" hidden="1">#REF!</definedName>
    <definedName name="BExBDUVGK3E1J4JY9ZYTS7V14BLY" localSheetId="15" hidden="1">#REF!</definedName>
    <definedName name="BExBDUVGK3E1J4JY9ZYTS7V14BLY" localSheetId="14" hidden="1">#REF!</definedName>
    <definedName name="BExBDUVGK3E1J4JY9ZYTS7V14BLY" localSheetId="13" hidden="1">#REF!</definedName>
    <definedName name="BExBDUVGK3E1J4JY9ZYTS7V14BLY" localSheetId="12" hidden="1">#REF!</definedName>
    <definedName name="BExBDUVGK3E1J4JY9ZYTS7V14BLY" localSheetId="11" hidden="1">#REF!</definedName>
    <definedName name="BExBDUVGK3E1J4JY9ZYTS7V14BLY" localSheetId="10" hidden="1">#REF!</definedName>
    <definedName name="BExBDUVGK3E1J4JY9ZYTS7V14BLY" localSheetId="9" hidden="1">#REF!</definedName>
    <definedName name="BExBDUVGK3E1J4JY9ZYTS7V14BLY" localSheetId="8" hidden="1">#REF!</definedName>
    <definedName name="BExBDUVGK3E1J4JY9ZYTS7V14BLY" localSheetId="7" hidden="1">#REF!</definedName>
    <definedName name="BExBDUVGK3E1J4JY9ZYTS7V14BLY" localSheetId="6" hidden="1">#REF!</definedName>
    <definedName name="BExBDUVGK3E1J4JY9ZYTS7V14BLY" localSheetId="5" hidden="1">#REF!</definedName>
    <definedName name="BExBDUVGK3E1J4JY9ZYTS7V14BLY" localSheetId="3" hidden="1">#REF!</definedName>
    <definedName name="BExBDUVGK3E1J4JY9ZYTS7V14BLY" hidden="1">#REF!</definedName>
    <definedName name="BExBE0KGY14GSWOGPU4HSJRLD2UD" localSheetId="15" hidden="1">#REF!</definedName>
    <definedName name="BExBE0KGY14GSWOGPU4HSJRLD2UD" localSheetId="14" hidden="1">#REF!</definedName>
    <definedName name="BExBE0KGY14GSWOGPU4HSJRLD2UD" localSheetId="13" hidden="1">#REF!</definedName>
    <definedName name="BExBE0KGY14GSWOGPU4HSJRLD2UD" localSheetId="12" hidden="1">#REF!</definedName>
    <definedName name="BExBE0KGY14GSWOGPU4HSJRLD2UD" localSheetId="11" hidden="1">#REF!</definedName>
    <definedName name="BExBE0KGY14GSWOGPU4HSJRLD2UD" localSheetId="10" hidden="1">#REF!</definedName>
    <definedName name="BExBE0KGY14GSWOGPU4HSJRLD2UD" localSheetId="9" hidden="1">#REF!</definedName>
    <definedName name="BExBE0KGY14GSWOGPU4HSJRLD2UD" localSheetId="8" hidden="1">#REF!</definedName>
    <definedName name="BExBE0KGY14GSWOGPU4HSJRLD2UD" localSheetId="7" hidden="1">#REF!</definedName>
    <definedName name="BExBE0KGY14GSWOGPU4HSJRLD2UD" localSheetId="6" hidden="1">#REF!</definedName>
    <definedName name="BExBE0KGY14GSWOGPU4HSJRLD2UD" localSheetId="5" hidden="1">#REF!</definedName>
    <definedName name="BExBE0KGY14GSWOGPU4HSJRLD2UD" localSheetId="3" hidden="1">#REF!</definedName>
    <definedName name="BExBE0KGY14GSWOGPU4HSJRLD2UD" hidden="1">#REF!</definedName>
    <definedName name="BExBE162OSBKD30I7T1DKKPT3I9I" localSheetId="15" hidden="1">#REF!</definedName>
    <definedName name="BExBE162OSBKD30I7T1DKKPT3I9I" localSheetId="14" hidden="1">#REF!</definedName>
    <definedName name="BExBE162OSBKD30I7T1DKKPT3I9I" localSheetId="13" hidden="1">#REF!</definedName>
    <definedName name="BExBE162OSBKD30I7T1DKKPT3I9I" localSheetId="12" hidden="1">#REF!</definedName>
    <definedName name="BExBE162OSBKD30I7T1DKKPT3I9I" localSheetId="11" hidden="1">#REF!</definedName>
    <definedName name="BExBE162OSBKD30I7T1DKKPT3I9I" localSheetId="10" hidden="1">#REF!</definedName>
    <definedName name="BExBE162OSBKD30I7T1DKKPT3I9I" localSheetId="9" hidden="1">#REF!</definedName>
    <definedName name="BExBE162OSBKD30I7T1DKKPT3I9I" localSheetId="8" hidden="1">#REF!</definedName>
    <definedName name="BExBE162OSBKD30I7T1DKKPT3I9I" localSheetId="7" hidden="1">#REF!</definedName>
    <definedName name="BExBE162OSBKD30I7T1DKKPT3I9I" localSheetId="6" hidden="1">#REF!</definedName>
    <definedName name="BExBE162OSBKD30I7T1DKKPT3I9I" localSheetId="5" hidden="1">#REF!</definedName>
    <definedName name="BExBE162OSBKD30I7T1DKKPT3I9I" localSheetId="3" hidden="1">#REF!</definedName>
    <definedName name="BExBE162OSBKD30I7T1DKKPT3I9I" hidden="1">#REF!</definedName>
    <definedName name="BExBEC9ATLQZF86W1M3APSM4HEOH" localSheetId="15" hidden="1">#REF!</definedName>
    <definedName name="BExBEC9ATLQZF86W1M3APSM4HEOH" localSheetId="14" hidden="1">#REF!</definedName>
    <definedName name="BExBEC9ATLQZF86W1M3APSM4HEOH" localSheetId="13" hidden="1">#REF!</definedName>
    <definedName name="BExBEC9ATLQZF86W1M3APSM4HEOH" localSheetId="12" hidden="1">#REF!</definedName>
    <definedName name="BExBEC9ATLQZF86W1M3APSM4HEOH" localSheetId="11" hidden="1">#REF!</definedName>
    <definedName name="BExBEC9ATLQZF86W1M3APSM4HEOH" localSheetId="10" hidden="1">#REF!</definedName>
    <definedName name="BExBEC9ATLQZF86W1M3APSM4HEOH" localSheetId="9" hidden="1">#REF!</definedName>
    <definedName name="BExBEC9ATLQZF86W1M3APSM4HEOH" localSheetId="8" hidden="1">#REF!</definedName>
    <definedName name="BExBEC9ATLQZF86W1M3APSM4HEOH" localSheetId="7" hidden="1">#REF!</definedName>
    <definedName name="BExBEC9ATLQZF86W1M3APSM4HEOH" localSheetId="6" hidden="1">#REF!</definedName>
    <definedName name="BExBEC9ATLQZF86W1M3APSM4HEOH" localSheetId="5" hidden="1">#REF!</definedName>
    <definedName name="BExBEC9ATLQZF86W1M3APSM4HEOH" localSheetId="3" hidden="1">#REF!</definedName>
    <definedName name="BExBEC9ATLQZF86W1M3APSM4HEOH" hidden="1">#REF!</definedName>
    <definedName name="BExBEXU4CFCM1P5CTZ4NE14PBGDA" localSheetId="15" hidden="1">#REF!</definedName>
    <definedName name="BExBEXU4CFCM1P5CTZ4NE14PBGDA" localSheetId="14" hidden="1">#REF!</definedName>
    <definedName name="BExBEXU4CFCM1P5CTZ4NE14PBGDA" localSheetId="13" hidden="1">#REF!</definedName>
    <definedName name="BExBEXU4CFCM1P5CTZ4NE14PBGDA" localSheetId="12" hidden="1">#REF!</definedName>
    <definedName name="BExBEXU4CFCM1P5CTZ4NE14PBGDA" localSheetId="11" hidden="1">#REF!</definedName>
    <definedName name="BExBEXU4CFCM1P5CTZ4NE14PBGDA" localSheetId="10" hidden="1">#REF!</definedName>
    <definedName name="BExBEXU4CFCM1P5CTZ4NE14PBGDA" localSheetId="9" hidden="1">#REF!</definedName>
    <definedName name="BExBEXU4CFCM1P5CTZ4NE14PBGDA" localSheetId="8" hidden="1">#REF!</definedName>
    <definedName name="BExBEXU4CFCM1P5CTZ4NE14PBGDA" localSheetId="7" hidden="1">#REF!</definedName>
    <definedName name="BExBEXU4CFCM1P5CTZ4NE14PBGDA" localSheetId="6" hidden="1">#REF!</definedName>
    <definedName name="BExBEXU4CFCM1P5CTZ4NE14PBGDA" localSheetId="5" hidden="1">#REF!</definedName>
    <definedName name="BExBEXU4CFCM1P5CTZ4NE14PBGDA" localSheetId="3" hidden="1">#REF!</definedName>
    <definedName name="BExBEXU4CFCM1P5CTZ4NE14PBGDA" hidden="1">#REF!</definedName>
    <definedName name="BExBEYFQJE9YK12A6JBMRFKEC7RN" localSheetId="15" hidden="1">#REF!</definedName>
    <definedName name="BExBEYFQJE9YK12A6JBMRFKEC7RN" localSheetId="14" hidden="1">#REF!</definedName>
    <definedName name="BExBEYFQJE9YK12A6JBMRFKEC7RN" localSheetId="13" hidden="1">#REF!</definedName>
    <definedName name="BExBEYFQJE9YK12A6JBMRFKEC7RN" localSheetId="12" hidden="1">#REF!</definedName>
    <definedName name="BExBEYFQJE9YK12A6JBMRFKEC7RN" localSheetId="11" hidden="1">#REF!</definedName>
    <definedName name="BExBEYFQJE9YK12A6JBMRFKEC7RN" localSheetId="10" hidden="1">#REF!</definedName>
    <definedName name="BExBEYFQJE9YK12A6JBMRFKEC7RN" localSheetId="9" hidden="1">#REF!</definedName>
    <definedName name="BExBEYFQJE9YK12A6JBMRFKEC7RN" localSheetId="8" hidden="1">#REF!</definedName>
    <definedName name="BExBEYFQJE9YK12A6JBMRFKEC7RN" localSheetId="7" hidden="1">#REF!</definedName>
    <definedName name="BExBEYFQJE9YK12A6JBMRFKEC7RN" localSheetId="6" hidden="1">#REF!</definedName>
    <definedName name="BExBEYFQJE9YK12A6JBMRFKEC7RN" localSheetId="5" hidden="1">#REF!</definedName>
    <definedName name="BExBEYFQJE9YK12A6JBMRFKEC7RN" localSheetId="3" hidden="1">#REF!</definedName>
    <definedName name="BExBEYFQJE9YK12A6JBMRFKEC7RN" hidden="1">#REF!</definedName>
    <definedName name="BExBG1ED81J2O4A2S5F5Y3BPHMCR" localSheetId="15" hidden="1">#REF!</definedName>
    <definedName name="BExBG1ED81J2O4A2S5F5Y3BPHMCR" localSheetId="14" hidden="1">#REF!</definedName>
    <definedName name="BExBG1ED81J2O4A2S5F5Y3BPHMCR" localSheetId="13" hidden="1">#REF!</definedName>
    <definedName name="BExBG1ED81J2O4A2S5F5Y3BPHMCR" localSheetId="12" hidden="1">#REF!</definedName>
    <definedName name="BExBG1ED81J2O4A2S5F5Y3BPHMCR" localSheetId="11" hidden="1">#REF!</definedName>
    <definedName name="BExBG1ED81J2O4A2S5F5Y3BPHMCR" localSheetId="10" hidden="1">#REF!</definedName>
    <definedName name="BExBG1ED81J2O4A2S5F5Y3BPHMCR" localSheetId="9" hidden="1">#REF!</definedName>
    <definedName name="BExBG1ED81J2O4A2S5F5Y3BPHMCR" localSheetId="8" hidden="1">#REF!</definedName>
    <definedName name="BExBG1ED81J2O4A2S5F5Y3BPHMCR" localSheetId="7" hidden="1">#REF!</definedName>
    <definedName name="BExBG1ED81J2O4A2S5F5Y3BPHMCR" localSheetId="6" hidden="1">#REF!</definedName>
    <definedName name="BExBG1ED81J2O4A2S5F5Y3BPHMCR" localSheetId="5" hidden="1">#REF!</definedName>
    <definedName name="BExBG1ED81J2O4A2S5F5Y3BPHMCR" localSheetId="3" hidden="1">#REF!</definedName>
    <definedName name="BExBG1ED81J2O4A2S5F5Y3BPHMCR" hidden="1">#REF!</definedName>
    <definedName name="BExCRK0K58VDM9V35DGI6VK8C92V" localSheetId="15" hidden="1">#REF!</definedName>
    <definedName name="BExCRK0K58VDM9V35DGI6VK8C92V" localSheetId="14" hidden="1">#REF!</definedName>
    <definedName name="BExCRK0K58VDM9V35DGI6VK8C92V" localSheetId="13" hidden="1">#REF!</definedName>
    <definedName name="BExCRK0K58VDM9V35DGI6VK8C92V" localSheetId="12" hidden="1">#REF!</definedName>
    <definedName name="BExCRK0K58VDM9V35DGI6VK8C92V" localSheetId="11" hidden="1">#REF!</definedName>
    <definedName name="BExCRK0K58VDM9V35DGI6VK8C92V" localSheetId="10" hidden="1">#REF!</definedName>
    <definedName name="BExCRK0K58VDM9V35DGI6VK8C92V" localSheetId="9" hidden="1">#REF!</definedName>
    <definedName name="BExCRK0K58VDM9V35DGI6VK8C92V" localSheetId="8" hidden="1">#REF!</definedName>
    <definedName name="BExCRK0K58VDM9V35DGI6VK8C92V" localSheetId="7" hidden="1">#REF!</definedName>
    <definedName name="BExCRK0K58VDM9V35DGI6VK8C92V" localSheetId="6" hidden="1">#REF!</definedName>
    <definedName name="BExCRK0K58VDM9V35DGI6VK8C92V" localSheetId="5" hidden="1">#REF!</definedName>
    <definedName name="BExCRK0K58VDM9V35DGI6VK8C92V" localSheetId="3" hidden="1">#REF!</definedName>
    <definedName name="BExCRK0K58VDM9V35DGI6VK8C92V" hidden="1">#REF!</definedName>
    <definedName name="BExCRLIHS7466WFJ3RPIUGGXYESZ" localSheetId="15" hidden="1">#REF!</definedName>
    <definedName name="BExCRLIHS7466WFJ3RPIUGGXYESZ" localSheetId="14" hidden="1">#REF!</definedName>
    <definedName name="BExCRLIHS7466WFJ3RPIUGGXYESZ" localSheetId="13" hidden="1">#REF!</definedName>
    <definedName name="BExCRLIHS7466WFJ3RPIUGGXYESZ" localSheetId="12" hidden="1">#REF!</definedName>
    <definedName name="BExCRLIHS7466WFJ3RPIUGGXYESZ" localSheetId="11" hidden="1">#REF!</definedName>
    <definedName name="BExCRLIHS7466WFJ3RPIUGGXYESZ" localSheetId="10" hidden="1">#REF!</definedName>
    <definedName name="BExCRLIHS7466WFJ3RPIUGGXYESZ" localSheetId="9" hidden="1">#REF!</definedName>
    <definedName name="BExCRLIHS7466WFJ3RPIUGGXYESZ" localSheetId="8" hidden="1">#REF!</definedName>
    <definedName name="BExCRLIHS7466WFJ3RPIUGGXYESZ" localSheetId="7" hidden="1">#REF!</definedName>
    <definedName name="BExCRLIHS7466WFJ3RPIUGGXYESZ" localSheetId="6" hidden="1">#REF!</definedName>
    <definedName name="BExCRLIHS7466WFJ3RPIUGGXYESZ" localSheetId="5" hidden="1">#REF!</definedName>
    <definedName name="BExCRLIHS7466WFJ3RPIUGGXYESZ" localSheetId="3" hidden="1">#REF!</definedName>
    <definedName name="BExCRLIHS7466WFJ3RPIUGGXYESZ" hidden="1">#REF!</definedName>
    <definedName name="BExCRXSXMF4LHAQZHN64FXJPMVZ7" localSheetId="15" hidden="1">#REF!</definedName>
    <definedName name="BExCRXSXMF4LHAQZHN64FXJPMVZ7" localSheetId="14" hidden="1">#REF!</definedName>
    <definedName name="BExCRXSXMF4LHAQZHN64FXJPMVZ7" localSheetId="13" hidden="1">#REF!</definedName>
    <definedName name="BExCRXSXMF4LHAQZHN64FXJPMVZ7" localSheetId="12" hidden="1">#REF!</definedName>
    <definedName name="BExCRXSXMF4LHAQZHN64FXJPMVZ7" localSheetId="11" hidden="1">#REF!</definedName>
    <definedName name="BExCRXSXMF4LHAQZHN64FXJPMVZ7" localSheetId="10" hidden="1">#REF!</definedName>
    <definedName name="BExCRXSXMF4LHAQZHN64FXJPMVZ7" localSheetId="9" hidden="1">#REF!</definedName>
    <definedName name="BExCRXSXMF4LHAQZHN64FXJPMVZ7" localSheetId="8" hidden="1">#REF!</definedName>
    <definedName name="BExCRXSXMF4LHAQZHN64FXJPMVZ7" localSheetId="7" hidden="1">#REF!</definedName>
    <definedName name="BExCRXSXMF4LHAQZHN64FXJPMVZ7" localSheetId="6" hidden="1">#REF!</definedName>
    <definedName name="BExCRXSXMF4LHAQZHN64FXJPMVZ7" localSheetId="5" hidden="1">#REF!</definedName>
    <definedName name="BExCRXSXMF4LHAQZHN64FXJPMVZ7" localSheetId="3" hidden="1">#REF!</definedName>
    <definedName name="BExCRXSXMF4LHAQZHN64FXJPMVZ7" hidden="1">#REF!</definedName>
    <definedName name="BExCS1EDDUEAEWHVYXHIP9I1WCJH" localSheetId="15" hidden="1">#REF!</definedName>
    <definedName name="BExCS1EDDUEAEWHVYXHIP9I1WCJH" localSheetId="14" hidden="1">#REF!</definedName>
    <definedName name="BExCS1EDDUEAEWHVYXHIP9I1WCJH" localSheetId="13" hidden="1">#REF!</definedName>
    <definedName name="BExCS1EDDUEAEWHVYXHIP9I1WCJH" localSheetId="12" hidden="1">#REF!</definedName>
    <definedName name="BExCS1EDDUEAEWHVYXHIP9I1WCJH" localSheetId="11" hidden="1">#REF!</definedName>
    <definedName name="BExCS1EDDUEAEWHVYXHIP9I1WCJH" localSheetId="10" hidden="1">#REF!</definedName>
    <definedName name="BExCS1EDDUEAEWHVYXHIP9I1WCJH" localSheetId="9" hidden="1">#REF!</definedName>
    <definedName name="BExCS1EDDUEAEWHVYXHIP9I1WCJH" localSheetId="8" hidden="1">#REF!</definedName>
    <definedName name="BExCS1EDDUEAEWHVYXHIP9I1WCJH" localSheetId="7" hidden="1">#REF!</definedName>
    <definedName name="BExCS1EDDUEAEWHVYXHIP9I1WCJH" localSheetId="6" hidden="1">#REF!</definedName>
    <definedName name="BExCS1EDDUEAEWHVYXHIP9I1WCJH" localSheetId="5" hidden="1">#REF!</definedName>
    <definedName name="BExCS1EDDUEAEWHVYXHIP9I1WCJH" localSheetId="3" hidden="1">#REF!</definedName>
    <definedName name="BExCS1EDDUEAEWHVYXHIP9I1WCJH" hidden="1">#REF!</definedName>
    <definedName name="BExCS1P5QG0X3OTHKX07RALOE5T5" localSheetId="15" hidden="1">#REF!</definedName>
    <definedName name="BExCS1P5QG0X3OTHKX07RALOE5T5" localSheetId="14" hidden="1">#REF!</definedName>
    <definedName name="BExCS1P5QG0X3OTHKX07RALOE5T5" localSheetId="13" hidden="1">#REF!</definedName>
    <definedName name="BExCS1P5QG0X3OTHKX07RALOE5T5" localSheetId="12" hidden="1">#REF!</definedName>
    <definedName name="BExCS1P5QG0X3OTHKX07RALOE5T5" localSheetId="11" hidden="1">#REF!</definedName>
    <definedName name="BExCS1P5QG0X3OTHKX07RALOE5T5" localSheetId="10" hidden="1">#REF!</definedName>
    <definedName name="BExCS1P5QG0X3OTHKX07RALOE5T5" localSheetId="9" hidden="1">#REF!</definedName>
    <definedName name="BExCS1P5QG0X3OTHKX07RALOE5T5" localSheetId="8" hidden="1">#REF!</definedName>
    <definedName name="BExCS1P5QG0X3OTHKX07RALOE5T5" localSheetId="7" hidden="1">#REF!</definedName>
    <definedName name="BExCS1P5QG0X3OTHKX07RALOE5T5" localSheetId="6" hidden="1">#REF!</definedName>
    <definedName name="BExCS1P5QG0X3OTHKX07RALOE5T5" localSheetId="5" hidden="1">#REF!</definedName>
    <definedName name="BExCS1P5QG0X3OTHKX07RALOE5T5" localSheetId="3" hidden="1">#REF!</definedName>
    <definedName name="BExCS1P5QG0X3OTHKX07RALOE5T5" hidden="1">#REF!</definedName>
    <definedName name="BExCS7ZPMHFJ4UJDAL8CQOLSZ13B" localSheetId="15" hidden="1">#REF!</definedName>
    <definedName name="BExCS7ZPMHFJ4UJDAL8CQOLSZ13B" localSheetId="14" hidden="1">#REF!</definedName>
    <definedName name="BExCS7ZPMHFJ4UJDAL8CQOLSZ13B" localSheetId="13" hidden="1">#REF!</definedName>
    <definedName name="BExCS7ZPMHFJ4UJDAL8CQOLSZ13B" localSheetId="12" hidden="1">#REF!</definedName>
    <definedName name="BExCS7ZPMHFJ4UJDAL8CQOLSZ13B" localSheetId="11" hidden="1">#REF!</definedName>
    <definedName name="BExCS7ZPMHFJ4UJDAL8CQOLSZ13B" localSheetId="10" hidden="1">#REF!</definedName>
    <definedName name="BExCS7ZPMHFJ4UJDAL8CQOLSZ13B" localSheetId="9" hidden="1">#REF!</definedName>
    <definedName name="BExCS7ZPMHFJ4UJDAL8CQOLSZ13B" localSheetId="8" hidden="1">#REF!</definedName>
    <definedName name="BExCS7ZPMHFJ4UJDAL8CQOLSZ13B" localSheetId="7" hidden="1">#REF!</definedName>
    <definedName name="BExCS7ZPMHFJ4UJDAL8CQOLSZ13B" localSheetId="6" hidden="1">#REF!</definedName>
    <definedName name="BExCS7ZPMHFJ4UJDAL8CQOLSZ13B" localSheetId="5" hidden="1">#REF!</definedName>
    <definedName name="BExCS7ZPMHFJ4UJDAL8CQOLSZ13B" localSheetId="3" hidden="1">#REF!</definedName>
    <definedName name="BExCS7ZPMHFJ4UJDAL8CQOLSZ13B" hidden="1">#REF!</definedName>
    <definedName name="BExCS8W4NJUZH9S1CYB6XSDLEPBW" localSheetId="15" hidden="1">#REF!</definedName>
    <definedName name="BExCS8W4NJUZH9S1CYB6XSDLEPBW" localSheetId="14" hidden="1">#REF!</definedName>
    <definedName name="BExCS8W4NJUZH9S1CYB6XSDLEPBW" localSheetId="13" hidden="1">#REF!</definedName>
    <definedName name="BExCS8W4NJUZH9S1CYB6XSDLEPBW" localSheetId="12" hidden="1">#REF!</definedName>
    <definedName name="BExCS8W4NJUZH9S1CYB6XSDLEPBW" localSheetId="11" hidden="1">#REF!</definedName>
    <definedName name="BExCS8W4NJUZH9S1CYB6XSDLEPBW" localSheetId="10" hidden="1">#REF!</definedName>
    <definedName name="BExCS8W4NJUZH9S1CYB6XSDLEPBW" localSheetId="9" hidden="1">#REF!</definedName>
    <definedName name="BExCS8W4NJUZH9S1CYB6XSDLEPBW" localSheetId="8" hidden="1">#REF!</definedName>
    <definedName name="BExCS8W4NJUZH9S1CYB6XSDLEPBW" localSheetId="7" hidden="1">#REF!</definedName>
    <definedName name="BExCS8W4NJUZH9S1CYB6XSDLEPBW" localSheetId="6" hidden="1">#REF!</definedName>
    <definedName name="BExCS8W4NJUZH9S1CYB6XSDLEPBW" localSheetId="5" hidden="1">#REF!</definedName>
    <definedName name="BExCS8W4NJUZH9S1CYB6XSDLEPBW" localSheetId="3" hidden="1">#REF!</definedName>
    <definedName name="BExCS8W4NJUZH9S1CYB6XSDLEPBW" hidden="1">#REF!</definedName>
    <definedName name="BExCSAE1M6G20R41J0Y24YNN0YC1" localSheetId="15" hidden="1">#REF!</definedName>
    <definedName name="BExCSAE1M6G20R41J0Y24YNN0YC1" localSheetId="14" hidden="1">#REF!</definedName>
    <definedName name="BExCSAE1M6G20R41J0Y24YNN0YC1" localSheetId="13" hidden="1">#REF!</definedName>
    <definedName name="BExCSAE1M6G20R41J0Y24YNN0YC1" localSheetId="12" hidden="1">#REF!</definedName>
    <definedName name="BExCSAE1M6G20R41J0Y24YNN0YC1" localSheetId="11" hidden="1">#REF!</definedName>
    <definedName name="BExCSAE1M6G20R41J0Y24YNN0YC1" localSheetId="10" hidden="1">#REF!</definedName>
    <definedName name="BExCSAE1M6G20R41J0Y24YNN0YC1" localSheetId="9" hidden="1">#REF!</definedName>
    <definedName name="BExCSAE1M6G20R41J0Y24YNN0YC1" localSheetId="8" hidden="1">#REF!</definedName>
    <definedName name="BExCSAE1M6G20R41J0Y24YNN0YC1" localSheetId="7" hidden="1">#REF!</definedName>
    <definedName name="BExCSAE1M6G20R41J0Y24YNN0YC1" localSheetId="6" hidden="1">#REF!</definedName>
    <definedName name="BExCSAE1M6G20R41J0Y24YNN0YC1" localSheetId="5" hidden="1">#REF!</definedName>
    <definedName name="BExCSAE1M6G20R41J0Y24YNN0YC1" localSheetId="3" hidden="1">#REF!</definedName>
    <definedName name="BExCSAE1M6G20R41J0Y24YNN0YC1" hidden="1">#REF!</definedName>
    <definedName name="BExCSAOUZOYKHN7HV511TO8VDJ02" localSheetId="15" hidden="1">#REF!</definedName>
    <definedName name="BExCSAOUZOYKHN7HV511TO8VDJ02" localSheetId="14" hidden="1">#REF!</definedName>
    <definedName name="BExCSAOUZOYKHN7HV511TO8VDJ02" localSheetId="13" hidden="1">#REF!</definedName>
    <definedName name="BExCSAOUZOYKHN7HV511TO8VDJ02" localSheetId="12" hidden="1">#REF!</definedName>
    <definedName name="BExCSAOUZOYKHN7HV511TO8VDJ02" localSheetId="11" hidden="1">#REF!</definedName>
    <definedName name="BExCSAOUZOYKHN7HV511TO8VDJ02" localSheetId="10" hidden="1">#REF!</definedName>
    <definedName name="BExCSAOUZOYKHN7HV511TO8VDJ02" localSheetId="9" hidden="1">#REF!</definedName>
    <definedName name="BExCSAOUZOYKHN7HV511TO8VDJ02" localSheetId="8" hidden="1">#REF!</definedName>
    <definedName name="BExCSAOUZOYKHN7HV511TO8VDJ02" localSheetId="7" hidden="1">#REF!</definedName>
    <definedName name="BExCSAOUZOYKHN7HV511TO8VDJ02" localSheetId="6" hidden="1">#REF!</definedName>
    <definedName name="BExCSAOUZOYKHN7HV511TO8VDJ02" localSheetId="5" hidden="1">#REF!</definedName>
    <definedName name="BExCSAOUZOYKHN7HV511TO8VDJ02" localSheetId="3" hidden="1">#REF!</definedName>
    <definedName name="BExCSAOUZOYKHN7HV511TO8VDJ02" hidden="1">#REF!</definedName>
    <definedName name="BExCSJ2XVKHN6ULCF7JML0TCRKEO" localSheetId="15" hidden="1">#REF!</definedName>
    <definedName name="BExCSJ2XVKHN6ULCF7JML0TCRKEO" localSheetId="14" hidden="1">#REF!</definedName>
    <definedName name="BExCSJ2XVKHN6ULCF7JML0TCRKEO" localSheetId="13" hidden="1">#REF!</definedName>
    <definedName name="BExCSJ2XVKHN6ULCF7JML0TCRKEO" localSheetId="12" hidden="1">#REF!</definedName>
    <definedName name="BExCSJ2XVKHN6ULCF7JML0TCRKEO" localSheetId="11" hidden="1">#REF!</definedName>
    <definedName name="BExCSJ2XVKHN6ULCF7JML0TCRKEO" localSheetId="10" hidden="1">#REF!</definedName>
    <definedName name="BExCSJ2XVKHN6ULCF7JML0TCRKEO" localSheetId="9" hidden="1">#REF!</definedName>
    <definedName name="BExCSJ2XVKHN6ULCF7JML0TCRKEO" localSheetId="8" hidden="1">#REF!</definedName>
    <definedName name="BExCSJ2XVKHN6ULCF7JML0TCRKEO" localSheetId="7" hidden="1">#REF!</definedName>
    <definedName name="BExCSJ2XVKHN6ULCF7JML0TCRKEO" localSheetId="6" hidden="1">#REF!</definedName>
    <definedName name="BExCSJ2XVKHN6ULCF7JML0TCRKEO" localSheetId="5" hidden="1">#REF!</definedName>
    <definedName name="BExCSJ2XVKHN6ULCF7JML0TCRKEO" localSheetId="3" hidden="1">#REF!</definedName>
    <definedName name="BExCSJ2XVKHN6ULCF7JML0TCRKEO" hidden="1">#REF!</definedName>
    <definedName name="BExCSMOFTXSUEC1T46LR1UPYRCX5" localSheetId="15" hidden="1">#REF!</definedName>
    <definedName name="BExCSMOFTXSUEC1T46LR1UPYRCX5" localSheetId="14" hidden="1">#REF!</definedName>
    <definedName name="BExCSMOFTXSUEC1T46LR1UPYRCX5" localSheetId="13" hidden="1">#REF!</definedName>
    <definedName name="BExCSMOFTXSUEC1T46LR1UPYRCX5" localSheetId="12" hidden="1">#REF!</definedName>
    <definedName name="BExCSMOFTXSUEC1T46LR1UPYRCX5" localSheetId="11" hidden="1">#REF!</definedName>
    <definedName name="BExCSMOFTXSUEC1T46LR1UPYRCX5" localSheetId="10" hidden="1">#REF!</definedName>
    <definedName name="BExCSMOFTXSUEC1T46LR1UPYRCX5" localSheetId="9" hidden="1">#REF!</definedName>
    <definedName name="BExCSMOFTXSUEC1T46LR1UPYRCX5" localSheetId="8" hidden="1">#REF!</definedName>
    <definedName name="BExCSMOFTXSUEC1T46LR1UPYRCX5" localSheetId="7" hidden="1">#REF!</definedName>
    <definedName name="BExCSMOFTXSUEC1T46LR1UPYRCX5" localSheetId="6" hidden="1">#REF!</definedName>
    <definedName name="BExCSMOFTXSUEC1T46LR1UPYRCX5" localSheetId="5" hidden="1">#REF!</definedName>
    <definedName name="BExCSMOFTXSUEC1T46LR1UPYRCX5" localSheetId="3" hidden="1">#REF!</definedName>
    <definedName name="BExCSMOFTXSUEC1T46LR1UPYRCX5" hidden="1">#REF!</definedName>
    <definedName name="BExCSSDG3TM6TPKS19E9QYJEELZ6" localSheetId="15" hidden="1">#REF!</definedName>
    <definedName name="BExCSSDG3TM6TPKS19E9QYJEELZ6" localSheetId="14" hidden="1">#REF!</definedName>
    <definedName name="BExCSSDG3TM6TPKS19E9QYJEELZ6" localSheetId="13" hidden="1">#REF!</definedName>
    <definedName name="BExCSSDG3TM6TPKS19E9QYJEELZ6" localSheetId="12" hidden="1">#REF!</definedName>
    <definedName name="BExCSSDG3TM6TPKS19E9QYJEELZ6" localSheetId="11" hidden="1">#REF!</definedName>
    <definedName name="BExCSSDG3TM6TPKS19E9QYJEELZ6" localSheetId="10" hidden="1">#REF!</definedName>
    <definedName name="BExCSSDG3TM6TPKS19E9QYJEELZ6" localSheetId="9" hidden="1">#REF!</definedName>
    <definedName name="BExCSSDG3TM6TPKS19E9QYJEELZ6" localSheetId="8" hidden="1">#REF!</definedName>
    <definedName name="BExCSSDG3TM6TPKS19E9QYJEELZ6" localSheetId="7" hidden="1">#REF!</definedName>
    <definedName name="BExCSSDG3TM6TPKS19E9QYJEELZ6" localSheetId="6" hidden="1">#REF!</definedName>
    <definedName name="BExCSSDG3TM6TPKS19E9QYJEELZ6" localSheetId="5" hidden="1">#REF!</definedName>
    <definedName name="BExCSSDG3TM6TPKS19E9QYJEELZ6" localSheetId="3" hidden="1">#REF!</definedName>
    <definedName name="BExCSSDG3TM6TPKS19E9QYJEELZ6" hidden="1">#REF!</definedName>
    <definedName name="BExCSZV7U67UWXL2HKJNM5W1E4OO" localSheetId="15" hidden="1">#REF!</definedName>
    <definedName name="BExCSZV7U67UWXL2HKJNM5W1E4OO" localSheetId="14" hidden="1">#REF!</definedName>
    <definedName name="BExCSZV7U67UWXL2HKJNM5W1E4OO" localSheetId="13" hidden="1">#REF!</definedName>
    <definedName name="BExCSZV7U67UWXL2HKJNM5W1E4OO" localSheetId="12" hidden="1">#REF!</definedName>
    <definedName name="BExCSZV7U67UWXL2HKJNM5W1E4OO" localSheetId="11" hidden="1">#REF!</definedName>
    <definedName name="BExCSZV7U67UWXL2HKJNM5W1E4OO" localSheetId="10" hidden="1">#REF!</definedName>
    <definedName name="BExCSZV7U67UWXL2HKJNM5W1E4OO" localSheetId="9" hidden="1">#REF!</definedName>
    <definedName name="BExCSZV7U67UWXL2HKJNM5W1E4OO" localSheetId="8" hidden="1">#REF!</definedName>
    <definedName name="BExCSZV7U67UWXL2HKJNM5W1E4OO" localSheetId="7" hidden="1">#REF!</definedName>
    <definedName name="BExCSZV7U67UWXL2HKJNM5W1E4OO" localSheetId="6" hidden="1">#REF!</definedName>
    <definedName name="BExCSZV7U67UWXL2HKJNM5W1E4OO" localSheetId="5" hidden="1">#REF!</definedName>
    <definedName name="BExCSZV7U67UWXL2HKJNM5W1E4OO" localSheetId="3" hidden="1">#REF!</definedName>
    <definedName name="BExCSZV7U67UWXL2HKJNM5W1E4OO" hidden="1">#REF!</definedName>
    <definedName name="BExCT4NSDT61OCH04Y2QIFIOP75H" localSheetId="15" hidden="1">#REF!</definedName>
    <definedName name="BExCT4NSDT61OCH04Y2QIFIOP75H" localSheetId="14" hidden="1">#REF!</definedName>
    <definedName name="BExCT4NSDT61OCH04Y2QIFIOP75H" localSheetId="13" hidden="1">#REF!</definedName>
    <definedName name="BExCT4NSDT61OCH04Y2QIFIOP75H" localSheetId="12" hidden="1">#REF!</definedName>
    <definedName name="BExCT4NSDT61OCH04Y2QIFIOP75H" localSheetId="11" hidden="1">#REF!</definedName>
    <definedName name="BExCT4NSDT61OCH04Y2QIFIOP75H" localSheetId="10" hidden="1">#REF!</definedName>
    <definedName name="BExCT4NSDT61OCH04Y2QIFIOP75H" localSheetId="9" hidden="1">#REF!</definedName>
    <definedName name="BExCT4NSDT61OCH04Y2QIFIOP75H" localSheetId="8" hidden="1">#REF!</definedName>
    <definedName name="BExCT4NSDT61OCH04Y2QIFIOP75H" localSheetId="7" hidden="1">#REF!</definedName>
    <definedName name="BExCT4NSDT61OCH04Y2QIFIOP75H" localSheetId="6" hidden="1">#REF!</definedName>
    <definedName name="BExCT4NSDT61OCH04Y2QIFIOP75H" localSheetId="5" hidden="1">#REF!</definedName>
    <definedName name="BExCT4NSDT61OCH04Y2QIFIOP75H" localSheetId="3" hidden="1">#REF!</definedName>
    <definedName name="BExCT4NSDT61OCH04Y2QIFIOP75H" hidden="1">#REF!</definedName>
    <definedName name="BExCTHZWIPJVLE56GATEFKPIKLK2" localSheetId="15" hidden="1">#REF!</definedName>
    <definedName name="BExCTHZWIPJVLE56GATEFKPIKLK2" localSheetId="14" hidden="1">#REF!</definedName>
    <definedName name="BExCTHZWIPJVLE56GATEFKPIKLK2" localSheetId="13" hidden="1">#REF!</definedName>
    <definedName name="BExCTHZWIPJVLE56GATEFKPIKLK2" localSheetId="12" hidden="1">#REF!</definedName>
    <definedName name="BExCTHZWIPJVLE56GATEFKPIKLK2" localSheetId="11" hidden="1">#REF!</definedName>
    <definedName name="BExCTHZWIPJVLE56GATEFKPIKLK2" localSheetId="10" hidden="1">#REF!</definedName>
    <definedName name="BExCTHZWIPJVLE56GATEFKPIKLK2" localSheetId="9" hidden="1">#REF!</definedName>
    <definedName name="BExCTHZWIPJVLE56GATEFKPIKLK2" localSheetId="8" hidden="1">#REF!</definedName>
    <definedName name="BExCTHZWIPJVLE56GATEFKPIKLK2" localSheetId="7" hidden="1">#REF!</definedName>
    <definedName name="BExCTHZWIPJVLE56GATEFKPIKLK2" localSheetId="6" hidden="1">#REF!</definedName>
    <definedName name="BExCTHZWIPJVLE56GATEFKPIKLK2" localSheetId="5" hidden="1">#REF!</definedName>
    <definedName name="BExCTHZWIPJVLE56GATEFKPIKLK2" localSheetId="3" hidden="1">#REF!</definedName>
    <definedName name="BExCTHZWIPJVLE56GATEFKPIKLK2" hidden="1">#REF!</definedName>
    <definedName name="BExCTW8G3VCZ55S09HTUGXKB1P2M" localSheetId="15" hidden="1">#REF!</definedName>
    <definedName name="BExCTW8G3VCZ55S09HTUGXKB1P2M" localSheetId="14" hidden="1">#REF!</definedName>
    <definedName name="BExCTW8G3VCZ55S09HTUGXKB1P2M" localSheetId="13" hidden="1">#REF!</definedName>
    <definedName name="BExCTW8G3VCZ55S09HTUGXKB1P2M" localSheetId="12" hidden="1">#REF!</definedName>
    <definedName name="BExCTW8G3VCZ55S09HTUGXKB1P2M" localSheetId="11" hidden="1">#REF!</definedName>
    <definedName name="BExCTW8G3VCZ55S09HTUGXKB1P2M" localSheetId="10" hidden="1">#REF!</definedName>
    <definedName name="BExCTW8G3VCZ55S09HTUGXKB1P2M" localSheetId="9" hidden="1">#REF!</definedName>
    <definedName name="BExCTW8G3VCZ55S09HTUGXKB1P2M" localSheetId="8" hidden="1">#REF!</definedName>
    <definedName name="BExCTW8G3VCZ55S09HTUGXKB1P2M" localSheetId="7" hidden="1">#REF!</definedName>
    <definedName name="BExCTW8G3VCZ55S09HTUGXKB1P2M" localSheetId="6" hidden="1">#REF!</definedName>
    <definedName name="BExCTW8G3VCZ55S09HTUGXKB1P2M" localSheetId="5" hidden="1">#REF!</definedName>
    <definedName name="BExCTW8G3VCZ55S09HTUGXKB1P2M" localSheetId="3" hidden="1">#REF!</definedName>
    <definedName name="BExCTW8G3VCZ55S09HTUGXKB1P2M" hidden="1">#REF!</definedName>
    <definedName name="BExCTYS2KX0QANOLT8LGZ9WV3S3T" localSheetId="15" hidden="1">#REF!</definedName>
    <definedName name="BExCTYS2KX0QANOLT8LGZ9WV3S3T" localSheetId="14" hidden="1">#REF!</definedName>
    <definedName name="BExCTYS2KX0QANOLT8LGZ9WV3S3T" localSheetId="13" hidden="1">#REF!</definedName>
    <definedName name="BExCTYS2KX0QANOLT8LGZ9WV3S3T" localSheetId="12" hidden="1">#REF!</definedName>
    <definedName name="BExCTYS2KX0QANOLT8LGZ9WV3S3T" localSheetId="11" hidden="1">#REF!</definedName>
    <definedName name="BExCTYS2KX0QANOLT8LGZ9WV3S3T" localSheetId="10" hidden="1">#REF!</definedName>
    <definedName name="BExCTYS2KX0QANOLT8LGZ9WV3S3T" localSheetId="9" hidden="1">#REF!</definedName>
    <definedName name="BExCTYS2KX0QANOLT8LGZ9WV3S3T" localSheetId="8" hidden="1">#REF!</definedName>
    <definedName name="BExCTYS2KX0QANOLT8LGZ9WV3S3T" localSheetId="7" hidden="1">#REF!</definedName>
    <definedName name="BExCTYS2KX0QANOLT8LGZ9WV3S3T" localSheetId="6" hidden="1">#REF!</definedName>
    <definedName name="BExCTYS2KX0QANOLT8LGZ9WV3S3T" localSheetId="5" hidden="1">#REF!</definedName>
    <definedName name="BExCTYS2KX0QANOLT8LGZ9WV3S3T" localSheetId="3" hidden="1">#REF!</definedName>
    <definedName name="BExCTYS2KX0QANOLT8LGZ9WV3S3T" hidden="1">#REF!</definedName>
    <definedName name="BExCTZ2V6H9TT6LFGK3SADZ2TIGQ" localSheetId="15" hidden="1">#REF!</definedName>
    <definedName name="BExCTZ2V6H9TT6LFGK3SADZ2TIGQ" localSheetId="14" hidden="1">#REF!</definedName>
    <definedName name="BExCTZ2V6H9TT6LFGK3SADZ2TIGQ" localSheetId="13" hidden="1">#REF!</definedName>
    <definedName name="BExCTZ2V6H9TT6LFGK3SADZ2TIGQ" localSheetId="12" hidden="1">#REF!</definedName>
    <definedName name="BExCTZ2V6H9TT6LFGK3SADZ2TIGQ" localSheetId="11" hidden="1">#REF!</definedName>
    <definedName name="BExCTZ2V6H9TT6LFGK3SADZ2TIGQ" localSheetId="10" hidden="1">#REF!</definedName>
    <definedName name="BExCTZ2V6H9TT6LFGK3SADZ2TIGQ" localSheetId="9" hidden="1">#REF!</definedName>
    <definedName name="BExCTZ2V6H9TT6LFGK3SADZ2TIGQ" localSheetId="8" hidden="1">#REF!</definedName>
    <definedName name="BExCTZ2V6H9TT6LFGK3SADZ2TIGQ" localSheetId="7" hidden="1">#REF!</definedName>
    <definedName name="BExCTZ2V6H9TT6LFGK3SADZ2TIGQ" localSheetId="6" hidden="1">#REF!</definedName>
    <definedName name="BExCTZ2V6H9TT6LFGK3SADZ2TIGQ" localSheetId="5" hidden="1">#REF!</definedName>
    <definedName name="BExCTZ2V6H9TT6LFGK3SADZ2TIGQ" localSheetId="3" hidden="1">#REF!</definedName>
    <definedName name="BExCTZ2V6H9TT6LFGK3SADZ2TIGQ" hidden="1">#REF!</definedName>
    <definedName name="BExCTZZ9JNES4EDHW97NP0EGQALX" localSheetId="15" hidden="1">#REF!</definedName>
    <definedName name="BExCTZZ9JNES4EDHW97NP0EGQALX" localSheetId="14" hidden="1">#REF!</definedName>
    <definedName name="BExCTZZ9JNES4EDHW97NP0EGQALX" localSheetId="13" hidden="1">#REF!</definedName>
    <definedName name="BExCTZZ9JNES4EDHW97NP0EGQALX" localSheetId="12" hidden="1">#REF!</definedName>
    <definedName name="BExCTZZ9JNES4EDHW97NP0EGQALX" localSheetId="11" hidden="1">#REF!</definedName>
    <definedName name="BExCTZZ9JNES4EDHW97NP0EGQALX" localSheetId="10" hidden="1">#REF!</definedName>
    <definedName name="BExCTZZ9JNES4EDHW97NP0EGQALX" localSheetId="9" hidden="1">#REF!</definedName>
    <definedName name="BExCTZZ9JNES4EDHW97NP0EGQALX" localSheetId="8" hidden="1">#REF!</definedName>
    <definedName name="BExCTZZ9JNES4EDHW97NP0EGQALX" localSheetId="7" hidden="1">#REF!</definedName>
    <definedName name="BExCTZZ9JNES4EDHW97NP0EGQALX" localSheetId="6" hidden="1">#REF!</definedName>
    <definedName name="BExCTZZ9JNES4EDHW97NP0EGQALX" localSheetId="5" hidden="1">#REF!</definedName>
    <definedName name="BExCTZZ9JNES4EDHW97NP0EGQALX" localSheetId="3" hidden="1">#REF!</definedName>
    <definedName name="BExCTZZ9JNES4EDHW97NP0EGQALX" hidden="1">#REF!</definedName>
    <definedName name="BExCU0A1V6NMZQ9ASYJ8QIVQ5UR2" localSheetId="15" hidden="1">#REF!</definedName>
    <definedName name="BExCU0A1V6NMZQ9ASYJ8QIVQ5UR2" localSheetId="14" hidden="1">#REF!</definedName>
    <definedName name="BExCU0A1V6NMZQ9ASYJ8QIVQ5UR2" localSheetId="13" hidden="1">#REF!</definedName>
    <definedName name="BExCU0A1V6NMZQ9ASYJ8QIVQ5UR2" localSheetId="12" hidden="1">#REF!</definedName>
    <definedName name="BExCU0A1V6NMZQ9ASYJ8QIVQ5UR2" localSheetId="11" hidden="1">#REF!</definedName>
    <definedName name="BExCU0A1V6NMZQ9ASYJ8QIVQ5UR2" localSheetId="10" hidden="1">#REF!</definedName>
    <definedName name="BExCU0A1V6NMZQ9ASYJ8QIVQ5UR2" localSheetId="9" hidden="1">#REF!</definedName>
    <definedName name="BExCU0A1V6NMZQ9ASYJ8QIVQ5UR2" localSheetId="8" hidden="1">#REF!</definedName>
    <definedName name="BExCU0A1V6NMZQ9ASYJ8QIVQ5UR2" localSheetId="7" hidden="1">#REF!</definedName>
    <definedName name="BExCU0A1V6NMZQ9ASYJ8QIVQ5UR2" localSheetId="6" hidden="1">#REF!</definedName>
    <definedName name="BExCU0A1V6NMZQ9ASYJ8QIVQ5UR2" localSheetId="5" hidden="1">#REF!</definedName>
    <definedName name="BExCU0A1V6NMZQ9ASYJ8QIVQ5UR2" localSheetId="3" hidden="1">#REF!</definedName>
    <definedName name="BExCU0A1V6NMZQ9ASYJ8QIVQ5UR2" hidden="1">#REF!</definedName>
    <definedName name="BExCU2834920JBHSPCRC4UF80OLL" localSheetId="15" hidden="1">#REF!</definedName>
    <definedName name="BExCU2834920JBHSPCRC4UF80OLL" localSheetId="14" hidden="1">#REF!</definedName>
    <definedName name="BExCU2834920JBHSPCRC4UF80OLL" localSheetId="13" hidden="1">#REF!</definedName>
    <definedName name="BExCU2834920JBHSPCRC4UF80OLL" localSheetId="12" hidden="1">#REF!</definedName>
    <definedName name="BExCU2834920JBHSPCRC4UF80OLL" localSheetId="11" hidden="1">#REF!</definedName>
    <definedName name="BExCU2834920JBHSPCRC4UF80OLL" localSheetId="10" hidden="1">#REF!</definedName>
    <definedName name="BExCU2834920JBHSPCRC4UF80OLL" localSheetId="9" hidden="1">#REF!</definedName>
    <definedName name="BExCU2834920JBHSPCRC4UF80OLL" localSheetId="8" hidden="1">#REF!</definedName>
    <definedName name="BExCU2834920JBHSPCRC4UF80OLL" localSheetId="7" hidden="1">#REF!</definedName>
    <definedName name="BExCU2834920JBHSPCRC4UF80OLL" localSheetId="6" hidden="1">#REF!</definedName>
    <definedName name="BExCU2834920JBHSPCRC4UF80OLL" localSheetId="5" hidden="1">#REF!</definedName>
    <definedName name="BExCU2834920JBHSPCRC4UF80OLL" localSheetId="3" hidden="1">#REF!</definedName>
    <definedName name="BExCU2834920JBHSPCRC4UF80OLL" hidden="1">#REF!</definedName>
    <definedName name="BExCU8O54I3P3WRYWY1CRP3S78QY" localSheetId="15" hidden="1">#REF!</definedName>
    <definedName name="BExCU8O54I3P3WRYWY1CRP3S78QY" localSheetId="14" hidden="1">#REF!</definedName>
    <definedName name="BExCU8O54I3P3WRYWY1CRP3S78QY" localSheetId="13" hidden="1">#REF!</definedName>
    <definedName name="BExCU8O54I3P3WRYWY1CRP3S78QY" localSheetId="12" hidden="1">#REF!</definedName>
    <definedName name="BExCU8O54I3P3WRYWY1CRP3S78QY" localSheetId="11" hidden="1">#REF!</definedName>
    <definedName name="BExCU8O54I3P3WRYWY1CRP3S78QY" localSheetId="10" hidden="1">#REF!</definedName>
    <definedName name="BExCU8O54I3P3WRYWY1CRP3S78QY" localSheetId="9" hidden="1">#REF!</definedName>
    <definedName name="BExCU8O54I3P3WRYWY1CRP3S78QY" localSheetId="8" hidden="1">#REF!</definedName>
    <definedName name="BExCU8O54I3P3WRYWY1CRP3S78QY" localSheetId="7" hidden="1">#REF!</definedName>
    <definedName name="BExCU8O54I3P3WRYWY1CRP3S78QY" localSheetId="6" hidden="1">#REF!</definedName>
    <definedName name="BExCU8O54I3P3WRYWY1CRP3S78QY" localSheetId="5" hidden="1">#REF!</definedName>
    <definedName name="BExCU8O54I3P3WRYWY1CRP3S78QY" localSheetId="3" hidden="1">#REF!</definedName>
    <definedName name="BExCU8O54I3P3WRYWY1CRP3S78QY" hidden="1">#REF!</definedName>
    <definedName name="BExCUDRJO23YOKT8GPWOVQ4XEHF5" localSheetId="15" hidden="1">#REF!</definedName>
    <definedName name="BExCUDRJO23YOKT8GPWOVQ4XEHF5" localSheetId="14" hidden="1">#REF!</definedName>
    <definedName name="BExCUDRJO23YOKT8GPWOVQ4XEHF5" localSheetId="13" hidden="1">#REF!</definedName>
    <definedName name="BExCUDRJO23YOKT8GPWOVQ4XEHF5" localSheetId="12" hidden="1">#REF!</definedName>
    <definedName name="BExCUDRJO23YOKT8GPWOVQ4XEHF5" localSheetId="11" hidden="1">#REF!</definedName>
    <definedName name="BExCUDRJO23YOKT8GPWOVQ4XEHF5" localSheetId="10" hidden="1">#REF!</definedName>
    <definedName name="BExCUDRJO23YOKT8GPWOVQ4XEHF5" localSheetId="9" hidden="1">#REF!</definedName>
    <definedName name="BExCUDRJO23YOKT8GPWOVQ4XEHF5" localSheetId="8" hidden="1">#REF!</definedName>
    <definedName name="BExCUDRJO23YOKT8GPWOVQ4XEHF5" localSheetId="7" hidden="1">#REF!</definedName>
    <definedName name="BExCUDRJO23YOKT8GPWOVQ4XEHF5" localSheetId="6" hidden="1">#REF!</definedName>
    <definedName name="BExCUDRJO23YOKT8GPWOVQ4XEHF5" localSheetId="5" hidden="1">#REF!</definedName>
    <definedName name="BExCUDRJO23YOKT8GPWOVQ4XEHF5" localSheetId="3" hidden="1">#REF!</definedName>
    <definedName name="BExCUDRJO23YOKT8GPWOVQ4XEHF5" hidden="1">#REF!</definedName>
    <definedName name="BExCULEOALM7SEHVMQC4B4N25MRM" localSheetId="15" hidden="1">#REF!</definedName>
    <definedName name="BExCULEOALM7SEHVMQC4B4N25MRM" localSheetId="14" hidden="1">#REF!</definedName>
    <definedName name="BExCULEOALM7SEHVMQC4B4N25MRM" localSheetId="13" hidden="1">#REF!</definedName>
    <definedName name="BExCULEOALM7SEHVMQC4B4N25MRM" localSheetId="12" hidden="1">#REF!</definedName>
    <definedName name="BExCULEOALM7SEHVMQC4B4N25MRM" localSheetId="11" hidden="1">#REF!</definedName>
    <definedName name="BExCULEOALM7SEHVMQC4B4N25MRM" localSheetId="10" hidden="1">#REF!</definedName>
    <definedName name="BExCULEOALM7SEHVMQC4B4N25MRM" localSheetId="9" hidden="1">#REF!</definedName>
    <definedName name="BExCULEOALM7SEHVMQC4B4N25MRM" localSheetId="8" hidden="1">#REF!</definedName>
    <definedName name="BExCULEOALM7SEHVMQC4B4N25MRM" localSheetId="7" hidden="1">#REF!</definedName>
    <definedName name="BExCULEOALM7SEHVMQC4B4N25MRM" localSheetId="6" hidden="1">#REF!</definedName>
    <definedName name="BExCULEOALM7SEHVMQC4B4N25MRM" localSheetId="5" hidden="1">#REF!</definedName>
    <definedName name="BExCULEOALM7SEHVMQC4B4N25MRM" localSheetId="3" hidden="1">#REF!</definedName>
    <definedName name="BExCULEOALM7SEHVMQC4B4N25MRM" hidden="1">#REF!</definedName>
    <definedName name="BExCUPAXFR16YMWL30ME3F3BSRDZ" localSheetId="15" hidden="1">#REF!</definedName>
    <definedName name="BExCUPAXFR16YMWL30ME3F3BSRDZ" localSheetId="14" hidden="1">#REF!</definedName>
    <definedName name="BExCUPAXFR16YMWL30ME3F3BSRDZ" localSheetId="13" hidden="1">#REF!</definedName>
    <definedName name="BExCUPAXFR16YMWL30ME3F3BSRDZ" localSheetId="12" hidden="1">#REF!</definedName>
    <definedName name="BExCUPAXFR16YMWL30ME3F3BSRDZ" localSheetId="11" hidden="1">#REF!</definedName>
    <definedName name="BExCUPAXFR16YMWL30ME3F3BSRDZ" localSheetId="10" hidden="1">#REF!</definedName>
    <definedName name="BExCUPAXFR16YMWL30ME3F3BSRDZ" localSheetId="9" hidden="1">#REF!</definedName>
    <definedName name="BExCUPAXFR16YMWL30ME3F3BSRDZ" localSheetId="8" hidden="1">#REF!</definedName>
    <definedName name="BExCUPAXFR16YMWL30ME3F3BSRDZ" localSheetId="7" hidden="1">#REF!</definedName>
    <definedName name="BExCUPAXFR16YMWL30ME3F3BSRDZ" localSheetId="6" hidden="1">#REF!</definedName>
    <definedName name="BExCUPAXFR16YMWL30ME3F3BSRDZ" localSheetId="5" hidden="1">#REF!</definedName>
    <definedName name="BExCUPAXFR16YMWL30ME3F3BSRDZ" localSheetId="3" hidden="1">#REF!</definedName>
    <definedName name="BExCUPAXFR16YMWL30ME3F3BSRDZ" hidden="1">#REF!</definedName>
    <definedName name="BExCUR94DHCE47PUUWEMT5QZOYR2" localSheetId="15" hidden="1">#REF!</definedName>
    <definedName name="BExCUR94DHCE47PUUWEMT5QZOYR2" localSheetId="14" hidden="1">#REF!</definedName>
    <definedName name="BExCUR94DHCE47PUUWEMT5QZOYR2" localSheetId="13" hidden="1">#REF!</definedName>
    <definedName name="BExCUR94DHCE47PUUWEMT5QZOYR2" localSheetId="12" hidden="1">#REF!</definedName>
    <definedName name="BExCUR94DHCE47PUUWEMT5QZOYR2" localSheetId="11" hidden="1">#REF!</definedName>
    <definedName name="BExCUR94DHCE47PUUWEMT5QZOYR2" localSheetId="10" hidden="1">#REF!</definedName>
    <definedName name="BExCUR94DHCE47PUUWEMT5QZOYR2" localSheetId="9" hidden="1">#REF!</definedName>
    <definedName name="BExCUR94DHCE47PUUWEMT5QZOYR2" localSheetId="8" hidden="1">#REF!</definedName>
    <definedName name="BExCUR94DHCE47PUUWEMT5QZOYR2" localSheetId="7" hidden="1">#REF!</definedName>
    <definedName name="BExCUR94DHCE47PUUWEMT5QZOYR2" localSheetId="6" hidden="1">#REF!</definedName>
    <definedName name="BExCUR94DHCE47PUUWEMT5QZOYR2" localSheetId="5" hidden="1">#REF!</definedName>
    <definedName name="BExCUR94DHCE47PUUWEMT5QZOYR2" localSheetId="3" hidden="1">#REF!</definedName>
    <definedName name="BExCUR94DHCE47PUUWEMT5QZOYR2" hidden="1">#REF!</definedName>
    <definedName name="BExCV5HJSTBNPQZVGYJY9AZ4IJ26" localSheetId="15" hidden="1">#REF!</definedName>
    <definedName name="BExCV5HJSTBNPQZVGYJY9AZ4IJ26" localSheetId="14" hidden="1">#REF!</definedName>
    <definedName name="BExCV5HJSTBNPQZVGYJY9AZ4IJ26" localSheetId="13" hidden="1">#REF!</definedName>
    <definedName name="BExCV5HJSTBNPQZVGYJY9AZ4IJ26" localSheetId="12" hidden="1">#REF!</definedName>
    <definedName name="BExCV5HJSTBNPQZVGYJY9AZ4IJ26" localSheetId="11" hidden="1">#REF!</definedName>
    <definedName name="BExCV5HJSTBNPQZVGYJY9AZ4IJ26" localSheetId="10" hidden="1">#REF!</definedName>
    <definedName name="BExCV5HJSTBNPQZVGYJY9AZ4IJ26" localSheetId="9" hidden="1">#REF!</definedName>
    <definedName name="BExCV5HJSTBNPQZVGYJY9AZ4IJ26" localSheetId="8" hidden="1">#REF!</definedName>
    <definedName name="BExCV5HJSTBNPQZVGYJY9AZ4IJ26" localSheetId="7" hidden="1">#REF!</definedName>
    <definedName name="BExCV5HJSTBNPQZVGYJY9AZ4IJ26" localSheetId="6" hidden="1">#REF!</definedName>
    <definedName name="BExCV5HJSTBNPQZVGYJY9AZ4IJ26" localSheetId="5" hidden="1">#REF!</definedName>
    <definedName name="BExCV5HJSTBNPQZVGYJY9AZ4IJ26" localSheetId="3" hidden="1">#REF!</definedName>
    <definedName name="BExCV5HJSTBNPQZVGYJY9AZ4IJ26" hidden="1">#REF!</definedName>
    <definedName name="BExCV634L7SVHGB0UDDTRRQ2Q72H" localSheetId="15" hidden="1">#REF!</definedName>
    <definedName name="BExCV634L7SVHGB0UDDTRRQ2Q72H" localSheetId="14" hidden="1">#REF!</definedName>
    <definedName name="BExCV634L7SVHGB0UDDTRRQ2Q72H" localSheetId="13" hidden="1">#REF!</definedName>
    <definedName name="BExCV634L7SVHGB0UDDTRRQ2Q72H" localSheetId="12" hidden="1">#REF!</definedName>
    <definedName name="BExCV634L7SVHGB0UDDTRRQ2Q72H" localSheetId="11" hidden="1">#REF!</definedName>
    <definedName name="BExCV634L7SVHGB0UDDTRRQ2Q72H" localSheetId="10" hidden="1">#REF!</definedName>
    <definedName name="BExCV634L7SVHGB0UDDTRRQ2Q72H" localSheetId="9" hidden="1">#REF!</definedName>
    <definedName name="BExCV634L7SVHGB0UDDTRRQ2Q72H" localSheetId="8" hidden="1">#REF!</definedName>
    <definedName name="BExCV634L7SVHGB0UDDTRRQ2Q72H" localSheetId="7" hidden="1">#REF!</definedName>
    <definedName name="BExCV634L7SVHGB0UDDTRRQ2Q72H" localSheetId="6" hidden="1">#REF!</definedName>
    <definedName name="BExCV634L7SVHGB0UDDTRRQ2Q72H" localSheetId="5" hidden="1">#REF!</definedName>
    <definedName name="BExCV634L7SVHGB0UDDTRRQ2Q72H" localSheetId="3" hidden="1">#REF!</definedName>
    <definedName name="BExCV634L7SVHGB0UDDTRRQ2Q72H" hidden="1">#REF!</definedName>
    <definedName name="BExCVBXGSXT9FWJRG62PX9S1RK83" localSheetId="15" hidden="1">#REF!</definedName>
    <definedName name="BExCVBXGSXT9FWJRG62PX9S1RK83" localSheetId="14" hidden="1">#REF!</definedName>
    <definedName name="BExCVBXGSXT9FWJRG62PX9S1RK83" localSheetId="13" hidden="1">#REF!</definedName>
    <definedName name="BExCVBXGSXT9FWJRG62PX9S1RK83" localSheetId="12" hidden="1">#REF!</definedName>
    <definedName name="BExCVBXGSXT9FWJRG62PX9S1RK83" localSheetId="11" hidden="1">#REF!</definedName>
    <definedName name="BExCVBXGSXT9FWJRG62PX9S1RK83" localSheetId="10" hidden="1">#REF!</definedName>
    <definedName name="BExCVBXGSXT9FWJRG62PX9S1RK83" localSheetId="9" hidden="1">#REF!</definedName>
    <definedName name="BExCVBXGSXT9FWJRG62PX9S1RK83" localSheetId="8" hidden="1">#REF!</definedName>
    <definedName name="BExCVBXGSXT9FWJRG62PX9S1RK83" localSheetId="7" hidden="1">#REF!</definedName>
    <definedName name="BExCVBXGSXT9FWJRG62PX9S1RK83" localSheetId="6" hidden="1">#REF!</definedName>
    <definedName name="BExCVBXGSXT9FWJRG62PX9S1RK83" localSheetId="5" hidden="1">#REF!</definedName>
    <definedName name="BExCVBXGSXT9FWJRG62PX9S1RK83" localSheetId="3" hidden="1">#REF!</definedName>
    <definedName name="BExCVBXGSXT9FWJRG62PX9S1RK83" hidden="1">#REF!</definedName>
    <definedName name="BExCVHBNLOHNFS0JAV3I1XGPNH9W" localSheetId="15" hidden="1">#REF!</definedName>
    <definedName name="BExCVHBNLOHNFS0JAV3I1XGPNH9W" localSheetId="14" hidden="1">#REF!</definedName>
    <definedName name="BExCVHBNLOHNFS0JAV3I1XGPNH9W" localSheetId="13" hidden="1">#REF!</definedName>
    <definedName name="BExCVHBNLOHNFS0JAV3I1XGPNH9W" localSheetId="12" hidden="1">#REF!</definedName>
    <definedName name="BExCVHBNLOHNFS0JAV3I1XGPNH9W" localSheetId="11" hidden="1">#REF!</definedName>
    <definedName name="BExCVHBNLOHNFS0JAV3I1XGPNH9W" localSheetId="10" hidden="1">#REF!</definedName>
    <definedName name="BExCVHBNLOHNFS0JAV3I1XGPNH9W" localSheetId="9" hidden="1">#REF!</definedName>
    <definedName name="BExCVHBNLOHNFS0JAV3I1XGPNH9W" localSheetId="8" hidden="1">#REF!</definedName>
    <definedName name="BExCVHBNLOHNFS0JAV3I1XGPNH9W" localSheetId="7" hidden="1">#REF!</definedName>
    <definedName name="BExCVHBNLOHNFS0JAV3I1XGPNH9W" localSheetId="6" hidden="1">#REF!</definedName>
    <definedName name="BExCVHBNLOHNFS0JAV3I1XGPNH9W" localSheetId="5" hidden="1">#REF!</definedName>
    <definedName name="BExCVHBNLOHNFS0JAV3I1XGPNH9W" localSheetId="3" hidden="1">#REF!</definedName>
    <definedName name="BExCVHBNLOHNFS0JAV3I1XGPNH9W" hidden="1">#REF!</definedName>
    <definedName name="BExCVI86R31A2IOZIEBY1FJLVILD" localSheetId="15" hidden="1">#REF!</definedName>
    <definedName name="BExCVI86R31A2IOZIEBY1FJLVILD" localSheetId="14" hidden="1">#REF!</definedName>
    <definedName name="BExCVI86R31A2IOZIEBY1FJLVILD" localSheetId="13" hidden="1">#REF!</definedName>
    <definedName name="BExCVI86R31A2IOZIEBY1FJLVILD" localSheetId="12" hidden="1">#REF!</definedName>
    <definedName name="BExCVI86R31A2IOZIEBY1FJLVILD" localSheetId="11" hidden="1">#REF!</definedName>
    <definedName name="BExCVI86R31A2IOZIEBY1FJLVILD" localSheetId="10" hidden="1">#REF!</definedName>
    <definedName name="BExCVI86R31A2IOZIEBY1FJLVILD" localSheetId="9" hidden="1">#REF!</definedName>
    <definedName name="BExCVI86R31A2IOZIEBY1FJLVILD" localSheetId="8" hidden="1">#REF!</definedName>
    <definedName name="BExCVI86R31A2IOZIEBY1FJLVILD" localSheetId="7" hidden="1">#REF!</definedName>
    <definedName name="BExCVI86R31A2IOZIEBY1FJLVILD" localSheetId="6" hidden="1">#REF!</definedName>
    <definedName name="BExCVI86R31A2IOZIEBY1FJLVILD" localSheetId="5" hidden="1">#REF!</definedName>
    <definedName name="BExCVI86R31A2IOZIEBY1FJLVILD" localSheetId="3" hidden="1">#REF!</definedName>
    <definedName name="BExCVI86R31A2IOZIEBY1FJLVILD" hidden="1">#REF!</definedName>
    <definedName name="BExCVKGZXE0I9EIXKBZVSGSEY2RR" localSheetId="15" hidden="1">#REF!</definedName>
    <definedName name="BExCVKGZXE0I9EIXKBZVSGSEY2RR" localSheetId="14" hidden="1">#REF!</definedName>
    <definedName name="BExCVKGZXE0I9EIXKBZVSGSEY2RR" localSheetId="13" hidden="1">#REF!</definedName>
    <definedName name="BExCVKGZXE0I9EIXKBZVSGSEY2RR" localSheetId="12" hidden="1">#REF!</definedName>
    <definedName name="BExCVKGZXE0I9EIXKBZVSGSEY2RR" localSheetId="11" hidden="1">#REF!</definedName>
    <definedName name="BExCVKGZXE0I9EIXKBZVSGSEY2RR" localSheetId="10" hidden="1">#REF!</definedName>
    <definedName name="BExCVKGZXE0I9EIXKBZVSGSEY2RR" localSheetId="9" hidden="1">#REF!</definedName>
    <definedName name="BExCVKGZXE0I9EIXKBZVSGSEY2RR" localSheetId="8" hidden="1">#REF!</definedName>
    <definedName name="BExCVKGZXE0I9EIXKBZVSGSEY2RR" localSheetId="7" hidden="1">#REF!</definedName>
    <definedName name="BExCVKGZXE0I9EIXKBZVSGSEY2RR" localSheetId="6" hidden="1">#REF!</definedName>
    <definedName name="BExCVKGZXE0I9EIXKBZVSGSEY2RR" localSheetId="5" hidden="1">#REF!</definedName>
    <definedName name="BExCVKGZXE0I9EIXKBZVSGSEY2RR" localSheetId="3" hidden="1">#REF!</definedName>
    <definedName name="BExCVKGZXE0I9EIXKBZVSGSEY2RR" hidden="1">#REF!</definedName>
    <definedName name="BExCVNROVORCSNX9HKHKPHY0URS3" localSheetId="15" hidden="1">#REF!</definedName>
    <definedName name="BExCVNROVORCSNX9HKHKPHY0URS3" localSheetId="14" hidden="1">#REF!</definedName>
    <definedName name="BExCVNROVORCSNX9HKHKPHY0URS3" localSheetId="13" hidden="1">#REF!</definedName>
    <definedName name="BExCVNROVORCSNX9HKHKPHY0URS3" localSheetId="12" hidden="1">#REF!</definedName>
    <definedName name="BExCVNROVORCSNX9HKHKPHY0URS3" localSheetId="11" hidden="1">#REF!</definedName>
    <definedName name="BExCVNROVORCSNX9HKHKPHY0URS3" localSheetId="10" hidden="1">#REF!</definedName>
    <definedName name="BExCVNROVORCSNX9HKHKPHY0URS3" localSheetId="9" hidden="1">#REF!</definedName>
    <definedName name="BExCVNROVORCSNX9HKHKPHY0URS3" localSheetId="8" hidden="1">#REF!</definedName>
    <definedName name="BExCVNROVORCSNX9HKHKPHY0URS3" localSheetId="7" hidden="1">#REF!</definedName>
    <definedName name="BExCVNROVORCSNX9HKHKPHY0URS3" localSheetId="6" hidden="1">#REF!</definedName>
    <definedName name="BExCVNROVORCSNX9HKHKPHY0URS3" localSheetId="5" hidden="1">#REF!</definedName>
    <definedName name="BExCVNROVORCSNX9HKHKPHY0URS3" localSheetId="3" hidden="1">#REF!</definedName>
    <definedName name="BExCVNROVORCSNX9HKHKPHY0URS3" hidden="1">#REF!</definedName>
    <definedName name="BExCVPEZON7VV6NOWII8VZMONPCJ" localSheetId="15" hidden="1">#REF!</definedName>
    <definedName name="BExCVPEZON7VV6NOWII8VZMONPCJ" localSheetId="14" hidden="1">#REF!</definedName>
    <definedName name="BExCVPEZON7VV6NOWII8VZMONPCJ" localSheetId="13" hidden="1">#REF!</definedName>
    <definedName name="BExCVPEZON7VV6NOWII8VZMONPCJ" localSheetId="12" hidden="1">#REF!</definedName>
    <definedName name="BExCVPEZON7VV6NOWII8VZMONPCJ" localSheetId="11" hidden="1">#REF!</definedName>
    <definedName name="BExCVPEZON7VV6NOWII8VZMONPCJ" localSheetId="10" hidden="1">#REF!</definedName>
    <definedName name="BExCVPEZON7VV6NOWII8VZMONPCJ" localSheetId="9" hidden="1">#REF!</definedName>
    <definedName name="BExCVPEZON7VV6NOWII8VZMONPCJ" localSheetId="8" hidden="1">#REF!</definedName>
    <definedName name="BExCVPEZON7VV6NOWII8VZMONPCJ" localSheetId="7" hidden="1">#REF!</definedName>
    <definedName name="BExCVPEZON7VV6NOWII8VZMONPCJ" localSheetId="6" hidden="1">#REF!</definedName>
    <definedName name="BExCVPEZON7VV6NOWII8VZMONPCJ" localSheetId="5" hidden="1">#REF!</definedName>
    <definedName name="BExCVPEZON7VV6NOWII8VZMONPCJ" localSheetId="3" hidden="1">#REF!</definedName>
    <definedName name="BExCVPEZON7VV6NOWII8VZMONPCJ" hidden="1">#REF!</definedName>
    <definedName name="BExCVV44WY5807WGMTGKPW0GT256" localSheetId="15" hidden="1">#REF!</definedName>
    <definedName name="BExCVV44WY5807WGMTGKPW0GT256" localSheetId="14" hidden="1">#REF!</definedName>
    <definedName name="BExCVV44WY5807WGMTGKPW0GT256" localSheetId="13" hidden="1">#REF!</definedName>
    <definedName name="BExCVV44WY5807WGMTGKPW0GT256" localSheetId="12" hidden="1">#REF!</definedName>
    <definedName name="BExCVV44WY5807WGMTGKPW0GT256" localSheetId="11" hidden="1">#REF!</definedName>
    <definedName name="BExCVV44WY5807WGMTGKPW0GT256" localSheetId="10" hidden="1">#REF!</definedName>
    <definedName name="BExCVV44WY5807WGMTGKPW0GT256" localSheetId="9" hidden="1">#REF!</definedName>
    <definedName name="BExCVV44WY5807WGMTGKPW0GT256" localSheetId="8" hidden="1">#REF!</definedName>
    <definedName name="BExCVV44WY5807WGMTGKPW0GT256" localSheetId="7" hidden="1">#REF!</definedName>
    <definedName name="BExCVV44WY5807WGMTGKPW0GT256" localSheetId="6" hidden="1">#REF!</definedName>
    <definedName name="BExCVV44WY5807WGMTGKPW0GT256" localSheetId="5" hidden="1">#REF!</definedName>
    <definedName name="BExCVV44WY5807WGMTGKPW0GT256" localSheetId="3" hidden="1">#REF!</definedName>
    <definedName name="BExCVV44WY5807WGMTGKPW0GT256" hidden="1">#REF!</definedName>
    <definedName name="BExCVZ5PN4V6MRBZ04PZJW3GEF8S" localSheetId="15" hidden="1">#REF!</definedName>
    <definedName name="BExCVZ5PN4V6MRBZ04PZJW3GEF8S" localSheetId="14" hidden="1">#REF!</definedName>
    <definedName name="BExCVZ5PN4V6MRBZ04PZJW3GEF8S" localSheetId="13" hidden="1">#REF!</definedName>
    <definedName name="BExCVZ5PN4V6MRBZ04PZJW3GEF8S" localSheetId="12" hidden="1">#REF!</definedName>
    <definedName name="BExCVZ5PN4V6MRBZ04PZJW3GEF8S" localSheetId="11" hidden="1">#REF!</definedName>
    <definedName name="BExCVZ5PN4V6MRBZ04PZJW3GEF8S" localSheetId="10" hidden="1">#REF!</definedName>
    <definedName name="BExCVZ5PN4V6MRBZ04PZJW3GEF8S" localSheetId="9" hidden="1">#REF!</definedName>
    <definedName name="BExCVZ5PN4V6MRBZ04PZJW3GEF8S" localSheetId="8" hidden="1">#REF!</definedName>
    <definedName name="BExCVZ5PN4V6MRBZ04PZJW3GEF8S" localSheetId="7" hidden="1">#REF!</definedName>
    <definedName name="BExCVZ5PN4V6MRBZ04PZJW3GEF8S" localSheetId="6" hidden="1">#REF!</definedName>
    <definedName name="BExCVZ5PN4V6MRBZ04PZJW3GEF8S" localSheetId="5" hidden="1">#REF!</definedName>
    <definedName name="BExCVZ5PN4V6MRBZ04PZJW3GEF8S" localSheetId="3" hidden="1">#REF!</definedName>
    <definedName name="BExCVZ5PN4V6MRBZ04PZJW3GEF8S" hidden="1">#REF!</definedName>
    <definedName name="BExCW13R0GWJYGXZBNCPAHQN4NR2" localSheetId="15" hidden="1">#REF!</definedName>
    <definedName name="BExCW13R0GWJYGXZBNCPAHQN4NR2" localSheetId="14" hidden="1">#REF!</definedName>
    <definedName name="BExCW13R0GWJYGXZBNCPAHQN4NR2" localSheetId="13" hidden="1">#REF!</definedName>
    <definedName name="BExCW13R0GWJYGXZBNCPAHQN4NR2" localSheetId="12" hidden="1">#REF!</definedName>
    <definedName name="BExCW13R0GWJYGXZBNCPAHQN4NR2" localSheetId="11" hidden="1">#REF!</definedName>
    <definedName name="BExCW13R0GWJYGXZBNCPAHQN4NR2" localSheetId="10" hidden="1">#REF!</definedName>
    <definedName name="BExCW13R0GWJYGXZBNCPAHQN4NR2" localSheetId="9" hidden="1">#REF!</definedName>
    <definedName name="BExCW13R0GWJYGXZBNCPAHQN4NR2" localSheetId="8" hidden="1">#REF!</definedName>
    <definedName name="BExCW13R0GWJYGXZBNCPAHQN4NR2" localSheetId="7" hidden="1">#REF!</definedName>
    <definedName name="BExCW13R0GWJYGXZBNCPAHQN4NR2" localSheetId="6" hidden="1">#REF!</definedName>
    <definedName name="BExCW13R0GWJYGXZBNCPAHQN4NR2" localSheetId="5" hidden="1">#REF!</definedName>
    <definedName name="BExCW13R0GWJYGXZBNCPAHQN4NR2" localSheetId="3" hidden="1">#REF!</definedName>
    <definedName name="BExCW13R0GWJYGXZBNCPAHQN4NR2" hidden="1">#REF!</definedName>
    <definedName name="BExCW9Y5HWU4RJTNX74O6L24VGCK" localSheetId="15" hidden="1">#REF!</definedName>
    <definedName name="BExCW9Y5HWU4RJTNX74O6L24VGCK" localSheetId="14" hidden="1">#REF!</definedName>
    <definedName name="BExCW9Y5HWU4RJTNX74O6L24VGCK" localSheetId="13" hidden="1">#REF!</definedName>
    <definedName name="BExCW9Y5HWU4RJTNX74O6L24VGCK" localSheetId="12" hidden="1">#REF!</definedName>
    <definedName name="BExCW9Y5HWU4RJTNX74O6L24VGCK" localSheetId="11" hidden="1">#REF!</definedName>
    <definedName name="BExCW9Y5HWU4RJTNX74O6L24VGCK" localSheetId="10" hidden="1">#REF!</definedName>
    <definedName name="BExCW9Y5HWU4RJTNX74O6L24VGCK" localSheetId="9" hidden="1">#REF!</definedName>
    <definedName name="BExCW9Y5HWU4RJTNX74O6L24VGCK" localSheetId="8" hidden="1">#REF!</definedName>
    <definedName name="BExCW9Y5HWU4RJTNX74O6L24VGCK" localSheetId="7" hidden="1">#REF!</definedName>
    <definedName name="BExCW9Y5HWU4RJTNX74O6L24VGCK" localSheetId="6" hidden="1">#REF!</definedName>
    <definedName name="BExCW9Y5HWU4RJTNX74O6L24VGCK" localSheetId="5" hidden="1">#REF!</definedName>
    <definedName name="BExCW9Y5HWU4RJTNX74O6L24VGCK" localSheetId="3" hidden="1">#REF!</definedName>
    <definedName name="BExCW9Y5HWU4RJTNX74O6L24VGCK" hidden="1">#REF!</definedName>
    <definedName name="BExCWHADQJRXWFDGV2KMANWIY1YN" localSheetId="15" hidden="1">#REF!</definedName>
    <definedName name="BExCWHADQJRXWFDGV2KMANWIY1YN" localSheetId="14" hidden="1">#REF!</definedName>
    <definedName name="BExCWHADQJRXWFDGV2KMANWIY1YN" localSheetId="13" hidden="1">#REF!</definedName>
    <definedName name="BExCWHADQJRXWFDGV2KMANWIY1YN" localSheetId="12" hidden="1">#REF!</definedName>
    <definedName name="BExCWHADQJRXWFDGV2KMANWIY1YN" localSheetId="11" hidden="1">#REF!</definedName>
    <definedName name="BExCWHADQJRXWFDGV2KMANWIY1YN" localSheetId="10" hidden="1">#REF!</definedName>
    <definedName name="BExCWHADQJRXWFDGV2KMANWIY1YN" localSheetId="9" hidden="1">#REF!</definedName>
    <definedName name="BExCWHADQJRXWFDGV2KMANWIY1YN" localSheetId="8" hidden="1">#REF!</definedName>
    <definedName name="BExCWHADQJRXWFDGV2KMANWIY1YN" localSheetId="7" hidden="1">#REF!</definedName>
    <definedName name="BExCWHADQJRXWFDGV2KMANWIY1YN" localSheetId="6" hidden="1">#REF!</definedName>
    <definedName name="BExCWHADQJRXWFDGV2KMANWIY1YN" localSheetId="5" hidden="1">#REF!</definedName>
    <definedName name="BExCWHADQJRXWFDGV2KMANWIY1YN" localSheetId="3" hidden="1">#REF!</definedName>
    <definedName name="BExCWHADQJRXWFDGV2KMANWIY1YN" hidden="1">#REF!</definedName>
    <definedName name="BExCWPDPESGZS07QGBLSBWDNVJLZ" localSheetId="15" hidden="1">#REF!</definedName>
    <definedName name="BExCWPDPESGZS07QGBLSBWDNVJLZ" localSheetId="14" hidden="1">#REF!</definedName>
    <definedName name="BExCWPDPESGZS07QGBLSBWDNVJLZ" localSheetId="13" hidden="1">#REF!</definedName>
    <definedName name="BExCWPDPESGZS07QGBLSBWDNVJLZ" localSheetId="12" hidden="1">#REF!</definedName>
    <definedName name="BExCWPDPESGZS07QGBLSBWDNVJLZ" localSheetId="11" hidden="1">#REF!</definedName>
    <definedName name="BExCWPDPESGZS07QGBLSBWDNVJLZ" localSheetId="10" hidden="1">#REF!</definedName>
    <definedName name="BExCWPDPESGZS07QGBLSBWDNVJLZ" localSheetId="9" hidden="1">#REF!</definedName>
    <definedName name="BExCWPDPESGZS07QGBLSBWDNVJLZ" localSheetId="8" hidden="1">#REF!</definedName>
    <definedName name="BExCWPDPESGZS07QGBLSBWDNVJLZ" localSheetId="7" hidden="1">#REF!</definedName>
    <definedName name="BExCWPDPESGZS07QGBLSBWDNVJLZ" localSheetId="6" hidden="1">#REF!</definedName>
    <definedName name="BExCWPDPESGZS07QGBLSBWDNVJLZ" localSheetId="5" hidden="1">#REF!</definedName>
    <definedName name="BExCWPDPESGZS07QGBLSBWDNVJLZ" localSheetId="3" hidden="1">#REF!</definedName>
    <definedName name="BExCWPDPESGZS07QGBLSBWDNVJLZ" hidden="1">#REF!</definedName>
    <definedName name="BExCWTVKHIVCRHF8GC39KI58YM5K" localSheetId="15" hidden="1">#REF!</definedName>
    <definedName name="BExCWTVKHIVCRHF8GC39KI58YM5K" localSheetId="14" hidden="1">#REF!</definedName>
    <definedName name="BExCWTVKHIVCRHF8GC39KI58YM5K" localSheetId="13" hidden="1">#REF!</definedName>
    <definedName name="BExCWTVKHIVCRHF8GC39KI58YM5K" localSheetId="12" hidden="1">#REF!</definedName>
    <definedName name="BExCWTVKHIVCRHF8GC39KI58YM5K" localSheetId="11" hidden="1">#REF!</definedName>
    <definedName name="BExCWTVKHIVCRHF8GC39KI58YM5K" localSheetId="10" hidden="1">#REF!</definedName>
    <definedName name="BExCWTVKHIVCRHF8GC39KI58YM5K" localSheetId="9" hidden="1">#REF!</definedName>
    <definedName name="BExCWTVKHIVCRHF8GC39KI58YM5K" localSheetId="8" hidden="1">#REF!</definedName>
    <definedName name="BExCWTVKHIVCRHF8GC39KI58YM5K" localSheetId="7" hidden="1">#REF!</definedName>
    <definedName name="BExCWTVKHIVCRHF8GC39KI58YM5K" localSheetId="6" hidden="1">#REF!</definedName>
    <definedName name="BExCWTVKHIVCRHF8GC39KI58YM5K" localSheetId="5" hidden="1">#REF!</definedName>
    <definedName name="BExCWTVKHIVCRHF8GC39KI58YM5K" localSheetId="3" hidden="1">#REF!</definedName>
    <definedName name="BExCWTVKHIVCRHF8GC39KI58YM5K" hidden="1">#REF!</definedName>
    <definedName name="BExCX2KGRZBRVLZNM8SUSIE6A0RL" localSheetId="15" hidden="1">#REF!</definedName>
    <definedName name="BExCX2KGRZBRVLZNM8SUSIE6A0RL" localSheetId="14" hidden="1">#REF!</definedName>
    <definedName name="BExCX2KGRZBRVLZNM8SUSIE6A0RL" localSheetId="13" hidden="1">#REF!</definedName>
    <definedName name="BExCX2KGRZBRVLZNM8SUSIE6A0RL" localSheetId="12" hidden="1">#REF!</definedName>
    <definedName name="BExCX2KGRZBRVLZNM8SUSIE6A0RL" localSheetId="11" hidden="1">#REF!</definedName>
    <definedName name="BExCX2KGRZBRVLZNM8SUSIE6A0RL" localSheetId="10" hidden="1">#REF!</definedName>
    <definedName name="BExCX2KGRZBRVLZNM8SUSIE6A0RL" localSheetId="9" hidden="1">#REF!</definedName>
    <definedName name="BExCX2KGRZBRVLZNM8SUSIE6A0RL" localSheetId="8" hidden="1">#REF!</definedName>
    <definedName name="BExCX2KGRZBRVLZNM8SUSIE6A0RL" localSheetId="7" hidden="1">#REF!</definedName>
    <definedName name="BExCX2KGRZBRVLZNM8SUSIE6A0RL" localSheetId="6" hidden="1">#REF!</definedName>
    <definedName name="BExCX2KGRZBRVLZNM8SUSIE6A0RL" localSheetId="5" hidden="1">#REF!</definedName>
    <definedName name="BExCX2KGRZBRVLZNM8SUSIE6A0RL" localSheetId="3" hidden="1">#REF!</definedName>
    <definedName name="BExCX2KGRZBRVLZNM8SUSIE6A0RL" hidden="1">#REF!</definedName>
    <definedName name="BExCX3X451T70LZ1VF95L7W4Y4TM" localSheetId="15" hidden="1">#REF!</definedName>
    <definedName name="BExCX3X451T70LZ1VF95L7W4Y4TM" localSheetId="14" hidden="1">#REF!</definedName>
    <definedName name="BExCX3X451T70LZ1VF95L7W4Y4TM" localSheetId="13" hidden="1">#REF!</definedName>
    <definedName name="BExCX3X451T70LZ1VF95L7W4Y4TM" localSheetId="12" hidden="1">#REF!</definedName>
    <definedName name="BExCX3X451T70LZ1VF95L7W4Y4TM" localSheetId="11" hidden="1">#REF!</definedName>
    <definedName name="BExCX3X451T70LZ1VF95L7W4Y4TM" localSheetId="10" hidden="1">#REF!</definedName>
    <definedName name="BExCX3X451T70LZ1VF95L7W4Y4TM" localSheetId="9" hidden="1">#REF!</definedName>
    <definedName name="BExCX3X451T70LZ1VF95L7W4Y4TM" localSheetId="8" hidden="1">#REF!</definedName>
    <definedName name="BExCX3X451T70LZ1VF95L7W4Y4TM" localSheetId="7" hidden="1">#REF!</definedName>
    <definedName name="BExCX3X451T70LZ1VF95L7W4Y4TM" localSheetId="6" hidden="1">#REF!</definedName>
    <definedName name="BExCX3X451T70LZ1VF95L7W4Y4TM" localSheetId="5" hidden="1">#REF!</definedName>
    <definedName name="BExCX3X451T70LZ1VF95L7W4Y4TM" localSheetId="3" hidden="1">#REF!</definedName>
    <definedName name="BExCX3X451T70LZ1VF95L7W4Y4TM" hidden="1">#REF!</definedName>
    <definedName name="BExCX4NZ2N1OUGXM7EV0U7VULJMM" localSheetId="15" hidden="1">#REF!</definedName>
    <definedName name="BExCX4NZ2N1OUGXM7EV0U7VULJMM" localSheetId="14" hidden="1">#REF!</definedName>
    <definedName name="BExCX4NZ2N1OUGXM7EV0U7VULJMM" localSheetId="13" hidden="1">#REF!</definedName>
    <definedName name="BExCX4NZ2N1OUGXM7EV0U7VULJMM" localSheetId="12" hidden="1">#REF!</definedName>
    <definedName name="BExCX4NZ2N1OUGXM7EV0U7VULJMM" localSheetId="11" hidden="1">#REF!</definedName>
    <definedName name="BExCX4NZ2N1OUGXM7EV0U7VULJMM" localSheetId="10" hidden="1">#REF!</definedName>
    <definedName name="BExCX4NZ2N1OUGXM7EV0U7VULJMM" localSheetId="9" hidden="1">#REF!</definedName>
    <definedName name="BExCX4NZ2N1OUGXM7EV0U7VULJMM" localSheetId="8" hidden="1">#REF!</definedName>
    <definedName name="BExCX4NZ2N1OUGXM7EV0U7VULJMM" localSheetId="7" hidden="1">#REF!</definedName>
    <definedName name="BExCX4NZ2N1OUGXM7EV0U7VULJMM" localSheetId="6" hidden="1">#REF!</definedName>
    <definedName name="BExCX4NZ2N1OUGXM7EV0U7VULJMM" localSheetId="5" hidden="1">#REF!</definedName>
    <definedName name="BExCX4NZ2N1OUGXM7EV0U7VULJMM" localSheetId="3" hidden="1">#REF!</definedName>
    <definedName name="BExCX4NZ2N1OUGXM7EV0U7VULJMM" hidden="1">#REF!</definedName>
    <definedName name="BExCXILMURGYMAH6N5LF5DV6K3GM" localSheetId="15" hidden="1">#REF!</definedName>
    <definedName name="BExCXILMURGYMAH6N5LF5DV6K3GM" localSheetId="14" hidden="1">#REF!</definedName>
    <definedName name="BExCXILMURGYMAH6N5LF5DV6K3GM" localSheetId="13" hidden="1">#REF!</definedName>
    <definedName name="BExCXILMURGYMAH6N5LF5DV6K3GM" localSheetId="12" hidden="1">#REF!</definedName>
    <definedName name="BExCXILMURGYMAH6N5LF5DV6K3GM" localSheetId="11" hidden="1">#REF!</definedName>
    <definedName name="BExCXILMURGYMAH6N5LF5DV6K3GM" localSheetId="10" hidden="1">#REF!</definedName>
    <definedName name="BExCXILMURGYMAH6N5LF5DV6K3GM" localSheetId="9" hidden="1">#REF!</definedName>
    <definedName name="BExCXILMURGYMAH6N5LF5DV6K3GM" localSheetId="8" hidden="1">#REF!</definedName>
    <definedName name="BExCXILMURGYMAH6N5LF5DV6K3GM" localSheetId="7" hidden="1">#REF!</definedName>
    <definedName name="BExCXILMURGYMAH6N5LF5DV6K3GM" localSheetId="6" hidden="1">#REF!</definedName>
    <definedName name="BExCXILMURGYMAH6N5LF5DV6K3GM" localSheetId="5" hidden="1">#REF!</definedName>
    <definedName name="BExCXILMURGYMAH6N5LF5DV6K3GM" localSheetId="3" hidden="1">#REF!</definedName>
    <definedName name="BExCXILMURGYMAH6N5LF5DV6K3GM" hidden="1">#REF!</definedName>
    <definedName name="BExCXQUFBMXQ1650735H48B1AZT3" localSheetId="15" hidden="1">#REF!</definedName>
    <definedName name="BExCXQUFBMXQ1650735H48B1AZT3" localSheetId="14" hidden="1">#REF!</definedName>
    <definedName name="BExCXQUFBMXQ1650735H48B1AZT3" localSheetId="13" hidden="1">#REF!</definedName>
    <definedName name="BExCXQUFBMXQ1650735H48B1AZT3" localSheetId="12" hidden="1">#REF!</definedName>
    <definedName name="BExCXQUFBMXQ1650735H48B1AZT3" localSheetId="11" hidden="1">#REF!</definedName>
    <definedName name="BExCXQUFBMXQ1650735H48B1AZT3" localSheetId="10" hidden="1">#REF!</definedName>
    <definedName name="BExCXQUFBMXQ1650735H48B1AZT3" localSheetId="9" hidden="1">#REF!</definedName>
    <definedName name="BExCXQUFBMXQ1650735H48B1AZT3" localSheetId="8" hidden="1">#REF!</definedName>
    <definedName name="BExCXQUFBMXQ1650735H48B1AZT3" localSheetId="7" hidden="1">#REF!</definedName>
    <definedName name="BExCXQUFBMXQ1650735H48B1AZT3" localSheetId="6" hidden="1">#REF!</definedName>
    <definedName name="BExCXQUFBMXQ1650735H48B1AZT3" localSheetId="5" hidden="1">#REF!</definedName>
    <definedName name="BExCXQUFBMXQ1650735H48B1AZT3" localSheetId="3" hidden="1">#REF!</definedName>
    <definedName name="BExCXQUFBMXQ1650735H48B1AZT3" hidden="1">#REF!</definedName>
    <definedName name="BExCXYSBKJ9SZQD7XS2WUS6SVBJO" localSheetId="15" hidden="1">#REF!</definedName>
    <definedName name="BExCXYSBKJ9SZQD7XS2WUS6SVBJO" localSheetId="14" hidden="1">#REF!</definedName>
    <definedName name="BExCXYSBKJ9SZQD7XS2WUS6SVBJO" localSheetId="13" hidden="1">#REF!</definedName>
    <definedName name="BExCXYSBKJ9SZQD7XS2WUS6SVBJO" localSheetId="12" hidden="1">#REF!</definedName>
    <definedName name="BExCXYSBKJ9SZQD7XS2WUS6SVBJO" localSheetId="11" hidden="1">#REF!</definedName>
    <definedName name="BExCXYSBKJ9SZQD7XS2WUS6SVBJO" localSheetId="10" hidden="1">#REF!</definedName>
    <definedName name="BExCXYSBKJ9SZQD7XS2WUS6SVBJO" localSheetId="9" hidden="1">#REF!</definedName>
    <definedName name="BExCXYSBKJ9SZQD7XS2WUS6SVBJO" localSheetId="8" hidden="1">#REF!</definedName>
    <definedName name="BExCXYSBKJ9SZQD7XS2WUS6SVBJO" localSheetId="7" hidden="1">#REF!</definedName>
    <definedName name="BExCXYSBKJ9SZQD7XS2WUS6SVBJO" localSheetId="6" hidden="1">#REF!</definedName>
    <definedName name="BExCXYSBKJ9SZQD7XS2WUS6SVBJO" localSheetId="5" hidden="1">#REF!</definedName>
    <definedName name="BExCXYSBKJ9SZQD7XS2WUS6SVBJO" localSheetId="3" hidden="1">#REF!</definedName>
    <definedName name="BExCXYSBKJ9SZQD7XS2WUS6SVBJO" hidden="1">#REF!</definedName>
    <definedName name="BExCXZ8DGK5ZE8467LFEHX6JNQHJ" localSheetId="15" hidden="1">#REF!</definedName>
    <definedName name="BExCXZ8DGK5ZE8467LFEHX6JNQHJ" localSheetId="14" hidden="1">#REF!</definedName>
    <definedName name="BExCXZ8DGK5ZE8467LFEHX6JNQHJ" localSheetId="13" hidden="1">#REF!</definedName>
    <definedName name="BExCXZ8DGK5ZE8467LFEHX6JNQHJ" localSheetId="12" hidden="1">#REF!</definedName>
    <definedName name="BExCXZ8DGK5ZE8467LFEHX6JNQHJ" localSheetId="11" hidden="1">#REF!</definedName>
    <definedName name="BExCXZ8DGK5ZE8467LFEHX6JNQHJ" localSheetId="10" hidden="1">#REF!</definedName>
    <definedName name="BExCXZ8DGK5ZE8467LFEHX6JNQHJ" localSheetId="9" hidden="1">#REF!</definedName>
    <definedName name="BExCXZ8DGK5ZE8467LFEHX6JNQHJ" localSheetId="8" hidden="1">#REF!</definedName>
    <definedName name="BExCXZ8DGK5ZE8467LFEHX6JNQHJ" localSheetId="7" hidden="1">#REF!</definedName>
    <definedName name="BExCXZ8DGK5ZE8467LFEHX6JNQHJ" localSheetId="6" hidden="1">#REF!</definedName>
    <definedName name="BExCXZ8DGK5ZE8467LFEHX6JNQHJ" localSheetId="5" hidden="1">#REF!</definedName>
    <definedName name="BExCXZ8DGK5ZE8467LFEHX6JNQHJ" localSheetId="3" hidden="1">#REF!</definedName>
    <definedName name="BExCXZ8DGK5ZE8467LFEHX6JNQHJ" hidden="1">#REF!</definedName>
    <definedName name="BExCY2DQO9VLA77Q7EG3T0XNXX4F" localSheetId="15" hidden="1">#REF!</definedName>
    <definedName name="BExCY2DQO9VLA77Q7EG3T0XNXX4F" localSheetId="14" hidden="1">#REF!</definedName>
    <definedName name="BExCY2DQO9VLA77Q7EG3T0XNXX4F" localSheetId="13" hidden="1">#REF!</definedName>
    <definedName name="BExCY2DQO9VLA77Q7EG3T0XNXX4F" localSheetId="12" hidden="1">#REF!</definedName>
    <definedName name="BExCY2DQO9VLA77Q7EG3T0XNXX4F" localSheetId="11" hidden="1">#REF!</definedName>
    <definedName name="BExCY2DQO9VLA77Q7EG3T0XNXX4F" localSheetId="10" hidden="1">#REF!</definedName>
    <definedName name="BExCY2DQO9VLA77Q7EG3T0XNXX4F" localSheetId="9" hidden="1">#REF!</definedName>
    <definedName name="BExCY2DQO9VLA77Q7EG3T0XNXX4F" localSheetId="8" hidden="1">#REF!</definedName>
    <definedName name="BExCY2DQO9VLA77Q7EG3T0XNXX4F" localSheetId="7" hidden="1">#REF!</definedName>
    <definedName name="BExCY2DQO9VLA77Q7EG3T0XNXX4F" localSheetId="6" hidden="1">#REF!</definedName>
    <definedName name="BExCY2DQO9VLA77Q7EG3T0XNXX4F" localSheetId="5" hidden="1">#REF!</definedName>
    <definedName name="BExCY2DQO9VLA77Q7EG3T0XNXX4F" localSheetId="3" hidden="1">#REF!</definedName>
    <definedName name="BExCY2DQO9VLA77Q7EG3T0XNXX4F" hidden="1">#REF!</definedName>
    <definedName name="BExCY5Z7X93Z8XUOEASK50W08S36" localSheetId="15" hidden="1">#REF!</definedName>
    <definedName name="BExCY5Z7X93Z8XUOEASK50W08S36" localSheetId="14" hidden="1">#REF!</definedName>
    <definedName name="BExCY5Z7X93Z8XUOEASK50W08S36" localSheetId="13" hidden="1">#REF!</definedName>
    <definedName name="BExCY5Z7X93Z8XUOEASK50W08S36" localSheetId="12" hidden="1">#REF!</definedName>
    <definedName name="BExCY5Z7X93Z8XUOEASK50W08S36" localSheetId="11" hidden="1">#REF!</definedName>
    <definedName name="BExCY5Z7X93Z8XUOEASK50W08S36" localSheetId="10" hidden="1">#REF!</definedName>
    <definedName name="BExCY5Z7X93Z8XUOEASK50W08S36" localSheetId="9" hidden="1">#REF!</definedName>
    <definedName name="BExCY5Z7X93Z8XUOEASK50W08S36" localSheetId="8" hidden="1">#REF!</definedName>
    <definedName name="BExCY5Z7X93Z8XUOEASK50W08S36" localSheetId="7" hidden="1">#REF!</definedName>
    <definedName name="BExCY5Z7X93Z8XUOEASK50W08S36" localSheetId="6" hidden="1">#REF!</definedName>
    <definedName name="BExCY5Z7X93Z8XUOEASK50W08S36" localSheetId="5" hidden="1">#REF!</definedName>
    <definedName name="BExCY5Z7X93Z8XUOEASK50W08S36" localSheetId="3" hidden="1">#REF!</definedName>
    <definedName name="BExCY5Z7X93Z8XUOEASK50W08S36" hidden="1">#REF!</definedName>
    <definedName name="BExCY6VMJ68MX3C981R5Q0BX5791" localSheetId="15" hidden="1">#REF!</definedName>
    <definedName name="BExCY6VMJ68MX3C981R5Q0BX5791" localSheetId="14" hidden="1">#REF!</definedName>
    <definedName name="BExCY6VMJ68MX3C981R5Q0BX5791" localSheetId="13" hidden="1">#REF!</definedName>
    <definedName name="BExCY6VMJ68MX3C981R5Q0BX5791" localSheetId="12" hidden="1">#REF!</definedName>
    <definedName name="BExCY6VMJ68MX3C981R5Q0BX5791" localSheetId="11" hidden="1">#REF!</definedName>
    <definedName name="BExCY6VMJ68MX3C981R5Q0BX5791" localSheetId="10" hidden="1">#REF!</definedName>
    <definedName name="BExCY6VMJ68MX3C981R5Q0BX5791" localSheetId="9" hidden="1">#REF!</definedName>
    <definedName name="BExCY6VMJ68MX3C981R5Q0BX5791" localSheetId="8" hidden="1">#REF!</definedName>
    <definedName name="BExCY6VMJ68MX3C981R5Q0BX5791" localSheetId="7" hidden="1">#REF!</definedName>
    <definedName name="BExCY6VMJ68MX3C981R5Q0BX5791" localSheetId="6" hidden="1">#REF!</definedName>
    <definedName name="BExCY6VMJ68MX3C981R5Q0BX5791" localSheetId="5" hidden="1">#REF!</definedName>
    <definedName name="BExCY6VMJ68MX3C981R5Q0BX5791" localSheetId="3" hidden="1">#REF!</definedName>
    <definedName name="BExCY6VMJ68MX3C981R5Q0BX5791" hidden="1">#REF!</definedName>
    <definedName name="BExCYAH2SAZCPW6XCB7V7PMMCAWO" localSheetId="15" hidden="1">#REF!</definedName>
    <definedName name="BExCYAH2SAZCPW6XCB7V7PMMCAWO" localSheetId="14" hidden="1">#REF!</definedName>
    <definedName name="BExCYAH2SAZCPW6XCB7V7PMMCAWO" localSheetId="13" hidden="1">#REF!</definedName>
    <definedName name="BExCYAH2SAZCPW6XCB7V7PMMCAWO" localSheetId="12" hidden="1">#REF!</definedName>
    <definedName name="BExCYAH2SAZCPW6XCB7V7PMMCAWO" localSheetId="11" hidden="1">#REF!</definedName>
    <definedName name="BExCYAH2SAZCPW6XCB7V7PMMCAWO" localSheetId="10" hidden="1">#REF!</definedName>
    <definedName name="BExCYAH2SAZCPW6XCB7V7PMMCAWO" localSheetId="9" hidden="1">#REF!</definedName>
    <definedName name="BExCYAH2SAZCPW6XCB7V7PMMCAWO" localSheetId="8" hidden="1">#REF!</definedName>
    <definedName name="BExCYAH2SAZCPW6XCB7V7PMMCAWO" localSheetId="7" hidden="1">#REF!</definedName>
    <definedName name="BExCYAH2SAZCPW6XCB7V7PMMCAWO" localSheetId="6" hidden="1">#REF!</definedName>
    <definedName name="BExCYAH2SAZCPW6XCB7V7PMMCAWO" localSheetId="5" hidden="1">#REF!</definedName>
    <definedName name="BExCYAH2SAZCPW6XCB7V7PMMCAWO" localSheetId="3" hidden="1">#REF!</definedName>
    <definedName name="BExCYAH2SAZCPW6XCB7V7PMMCAWO" hidden="1">#REF!</definedName>
    <definedName name="BExCYDGYM1UGUNTB331L2E4L5F34" localSheetId="15" hidden="1">#REF!</definedName>
    <definedName name="BExCYDGYM1UGUNTB331L2E4L5F34" localSheetId="14" hidden="1">#REF!</definedName>
    <definedName name="BExCYDGYM1UGUNTB331L2E4L5F34" localSheetId="13" hidden="1">#REF!</definedName>
    <definedName name="BExCYDGYM1UGUNTB331L2E4L5F34" localSheetId="12" hidden="1">#REF!</definedName>
    <definedName name="BExCYDGYM1UGUNTB331L2E4L5F34" localSheetId="11" hidden="1">#REF!</definedName>
    <definedName name="BExCYDGYM1UGUNTB331L2E4L5F34" localSheetId="10" hidden="1">#REF!</definedName>
    <definedName name="BExCYDGYM1UGUNTB331L2E4L5F34" localSheetId="9" hidden="1">#REF!</definedName>
    <definedName name="BExCYDGYM1UGUNTB331L2E4L5F34" localSheetId="8" hidden="1">#REF!</definedName>
    <definedName name="BExCYDGYM1UGUNTB331L2E4L5F34" localSheetId="7" hidden="1">#REF!</definedName>
    <definedName name="BExCYDGYM1UGUNTB331L2E4L5F34" localSheetId="6" hidden="1">#REF!</definedName>
    <definedName name="BExCYDGYM1UGUNTB331L2E4L5F34" localSheetId="5" hidden="1">#REF!</definedName>
    <definedName name="BExCYDGYM1UGUNTB331L2E4L5F34" localSheetId="3" hidden="1">#REF!</definedName>
    <definedName name="BExCYDGYM1UGUNTB331L2E4L5F34" hidden="1">#REF!</definedName>
    <definedName name="BExCYN7KCKU1F6EXMNPQPTKNOT6A" localSheetId="15" hidden="1">#REF!</definedName>
    <definedName name="BExCYN7KCKU1F6EXMNPQPTKNOT6A" localSheetId="14" hidden="1">#REF!</definedName>
    <definedName name="BExCYN7KCKU1F6EXMNPQPTKNOT6A" localSheetId="13" hidden="1">#REF!</definedName>
    <definedName name="BExCYN7KCKU1F6EXMNPQPTKNOT6A" localSheetId="12" hidden="1">#REF!</definedName>
    <definedName name="BExCYN7KCKU1F6EXMNPQPTKNOT6A" localSheetId="11" hidden="1">#REF!</definedName>
    <definedName name="BExCYN7KCKU1F6EXMNPQPTKNOT6A" localSheetId="10" hidden="1">#REF!</definedName>
    <definedName name="BExCYN7KCKU1F6EXMNPQPTKNOT6A" localSheetId="9" hidden="1">#REF!</definedName>
    <definedName name="BExCYN7KCKU1F6EXMNPQPTKNOT6A" localSheetId="8" hidden="1">#REF!</definedName>
    <definedName name="BExCYN7KCKU1F6EXMNPQPTKNOT6A" localSheetId="7" hidden="1">#REF!</definedName>
    <definedName name="BExCYN7KCKU1F6EXMNPQPTKNOT6A" localSheetId="6" hidden="1">#REF!</definedName>
    <definedName name="BExCYN7KCKU1F6EXMNPQPTKNOT6A" localSheetId="5" hidden="1">#REF!</definedName>
    <definedName name="BExCYN7KCKU1F6EXMNPQPTKNOT6A" localSheetId="3" hidden="1">#REF!</definedName>
    <definedName name="BExCYN7KCKU1F6EXMNPQPTKNOT6A" hidden="1">#REF!</definedName>
    <definedName name="BExCYPRC5HJE6N2XQTHCT6NXGP8N" localSheetId="15" hidden="1">#REF!</definedName>
    <definedName name="BExCYPRC5HJE6N2XQTHCT6NXGP8N" localSheetId="14" hidden="1">#REF!</definedName>
    <definedName name="BExCYPRC5HJE6N2XQTHCT6NXGP8N" localSheetId="13" hidden="1">#REF!</definedName>
    <definedName name="BExCYPRC5HJE6N2XQTHCT6NXGP8N" localSheetId="12" hidden="1">#REF!</definedName>
    <definedName name="BExCYPRC5HJE6N2XQTHCT6NXGP8N" localSheetId="11" hidden="1">#REF!</definedName>
    <definedName name="BExCYPRC5HJE6N2XQTHCT6NXGP8N" localSheetId="10" hidden="1">#REF!</definedName>
    <definedName name="BExCYPRC5HJE6N2XQTHCT6NXGP8N" localSheetId="9" hidden="1">#REF!</definedName>
    <definedName name="BExCYPRC5HJE6N2XQTHCT6NXGP8N" localSheetId="8" hidden="1">#REF!</definedName>
    <definedName name="BExCYPRC5HJE6N2XQTHCT6NXGP8N" localSheetId="7" hidden="1">#REF!</definedName>
    <definedName name="BExCYPRC5HJE6N2XQTHCT6NXGP8N" localSheetId="6" hidden="1">#REF!</definedName>
    <definedName name="BExCYPRC5HJE6N2XQTHCT6NXGP8N" localSheetId="5" hidden="1">#REF!</definedName>
    <definedName name="BExCYPRC5HJE6N2XQTHCT6NXGP8N" localSheetId="3" hidden="1">#REF!</definedName>
    <definedName name="BExCYPRC5HJE6N2XQTHCT6NXGP8N" hidden="1">#REF!</definedName>
    <definedName name="BExCYQCX9ES8ZWW2L35B12WDNT73" localSheetId="15" hidden="1">#REF!</definedName>
    <definedName name="BExCYQCX9ES8ZWW2L35B12WDNT73" localSheetId="14" hidden="1">#REF!</definedName>
    <definedName name="BExCYQCX9ES8ZWW2L35B12WDNT73" localSheetId="13" hidden="1">#REF!</definedName>
    <definedName name="BExCYQCX9ES8ZWW2L35B12WDNT73" localSheetId="12" hidden="1">#REF!</definedName>
    <definedName name="BExCYQCX9ES8ZWW2L35B12WDNT73" localSheetId="11" hidden="1">#REF!</definedName>
    <definedName name="BExCYQCX9ES8ZWW2L35B12WDNT73" localSheetId="10" hidden="1">#REF!</definedName>
    <definedName name="BExCYQCX9ES8ZWW2L35B12WDNT73" localSheetId="9" hidden="1">#REF!</definedName>
    <definedName name="BExCYQCX9ES8ZWW2L35B12WDNT73" localSheetId="8" hidden="1">#REF!</definedName>
    <definedName name="BExCYQCX9ES8ZWW2L35B12WDNT73" localSheetId="7" hidden="1">#REF!</definedName>
    <definedName name="BExCYQCX9ES8ZWW2L35B12WDNT73" localSheetId="6" hidden="1">#REF!</definedName>
    <definedName name="BExCYQCX9ES8ZWW2L35B12WDNT73" localSheetId="5" hidden="1">#REF!</definedName>
    <definedName name="BExCYQCX9ES8ZWW2L35B12WDNT73" localSheetId="3" hidden="1">#REF!</definedName>
    <definedName name="BExCYQCX9ES8ZWW2L35B12WDNT73" hidden="1">#REF!</definedName>
    <definedName name="BExCYSLQY2CYU7DQ3QI07UGGS6OW" localSheetId="15" hidden="1">#REF!</definedName>
    <definedName name="BExCYSLQY2CYU7DQ3QI07UGGS6OW" localSheetId="14" hidden="1">#REF!</definedName>
    <definedName name="BExCYSLQY2CYU7DQ3QI07UGGS6OW" localSheetId="13" hidden="1">#REF!</definedName>
    <definedName name="BExCYSLQY2CYU7DQ3QI07UGGS6OW" localSheetId="12" hidden="1">#REF!</definedName>
    <definedName name="BExCYSLQY2CYU7DQ3QI07UGGS6OW" localSheetId="11" hidden="1">#REF!</definedName>
    <definedName name="BExCYSLQY2CYU7DQ3QI07UGGS6OW" localSheetId="10" hidden="1">#REF!</definedName>
    <definedName name="BExCYSLQY2CYU7DQ3QI07UGGS6OW" localSheetId="9" hidden="1">#REF!</definedName>
    <definedName name="BExCYSLQY2CYU7DQ3QI07UGGS6OW" localSheetId="8" hidden="1">#REF!</definedName>
    <definedName name="BExCYSLQY2CYU7DQ3QI07UGGS6OW" localSheetId="7" hidden="1">#REF!</definedName>
    <definedName name="BExCYSLQY2CYU7DQ3QI07UGGS6OW" localSheetId="6" hidden="1">#REF!</definedName>
    <definedName name="BExCYSLQY2CYU7DQ3QI07UGGS6OW" localSheetId="5" hidden="1">#REF!</definedName>
    <definedName name="BExCYSLQY2CYU7DQ3QI07UGGS6OW" localSheetId="3" hidden="1">#REF!</definedName>
    <definedName name="BExCYSLQY2CYU7DQ3QI07UGGS6OW" hidden="1">#REF!</definedName>
    <definedName name="BExCYUK0I3UEXZNFDW71G6Z6D8XR" localSheetId="15" hidden="1">#REF!</definedName>
    <definedName name="BExCYUK0I3UEXZNFDW71G6Z6D8XR" localSheetId="14" hidden="1">#REF!</definedName>
    <definedName name="BExCYUK0I3UEXZNFDW71G6Z6D8XR" localSheetId="13" hidden="1">#REF!</definedName>
    <definedName name="BExCYUK0I3UEXZNFDW71G6Z6D8XR" localSheetId="12" hidden="1">#REF!</definedName>
    <definedName name="BExCYUK0I3UEXZNFDW71G6Z6D8XR" localSheetId="11" hidden="1">#REF!</definedName>
    <definedName name="BExCYUK0I3UEXZNFDW71G6Z6D8XR" localSheetId="10" hidden="1">#REF!</definedName>
    <definedName name="BExCYUK0I3UEXZNFDW71G6Z6D8XR" localSheetId="9" hidden="1">#REF!</definedName>
    <definedName name="BExCYUK0I3UEXZNFDW71G6Z6D8XR" localSheetId="8" hidden="1">#REF!</definedName>
    <definedName name="BExCYUK0I3UEXZNFDW71G6Z6D8XR" localSheetId="7" hidden="1">#REF!</definedName>
    <definedName name="BExCYUK0I3UEXZNFDW71G6Z6D8XR" localSheetId="6" hidden="1">#REF!</definedName>
    <definedName name="BExCYUK0I3UEXZNFDW71G6Z6D8XR" localSheetId="5" hidden="1">#REF!</definedName>
    <definedName name="BExCYUK0I3UEXZNFDW71G6Z6D8XR" localSheetId="3" hidden="1">#REF!</definedName>
    <definedName name="BExCYUK0I3UEXZNFDW71G6Z6D8XR" hidden="1">#REF!</definedName>
    <definedName name="BExCZFZCXMLY5DWESYJ9NGTJYQ8M" localSheetId="15" hidden="1">#REF!</definedName>
    <definedName name="BExCZFZCXMLY5DWESYJ9NGTJYQ8M" localSheetId="14" hidden="1">#REF!</definedName>
    <definedName name="BExCZFZCXMLY5DWESYJ9NGTJYQ8M" localSheetId="13" hidden="1">#REF!</definedName>
    <definedName name="BExCZFZCXMLY5DWESYJ9NGTJYQ8M" localSheetId="12" hidden="1">#REF!</definedName>
    <definedName name="BExCZFZCXMLY5DWESYJ9NGTJYQ8M" localSheetId="11" hidden="1">#REF!</definedName>
    <definedName name="BExCZFZCXMLY5DWESYJ9NGTJYQ8M" localSheetId="10" hidden="1">#REF!</definedName>
    <definedName name="BExCZFZCXMLY5DWESYJ9NGTJYQ8M" localSheetId="9" hidden="1">#REF!</definedName>
    <definedName name="BExCZFZCXMLY5DWESYJ9NGTJYQ8M" localSheetId="8" hidden="1">#REF!</definedName>
    <definedName name="BExCZFZCXMLY5DWESYJ9NGTJYQ8M" localSheetId="7" hidden="1">#REF!</definedName>
    <definedName name="BExCZFZCXMLY5DWESYJ9NGTJYQ8M" localSheetId="6" hidden="1">#REF!</definedName>
    <definedName name="BExCZFZCXMLY5DWESYJ9NGTJYQ8M" localSheetId="5" hidden="1">#REF!</definedName>
    <definedName name="BExCZFZCXMLY5DWESYJ9NGTJYQ8M" localSheetId="3" hidden="1">#REF!</definedName>
    <definedName name="BExCZFZCXMLY5DWESYJ9NGTJYQ8M" hidden="1">#REF!</definedName>
    <definedName name="BExCZJ4P8WS0BDT31WDXI0ROE7D6" localSheetId="15" hidden="1">#REF!</definedName>
    <definedName name="BExCZJ4P8WS0BDT31WDXI0ROE7D6" localSheetId="14" hidden="1">#REF!</definedName>
    <definedName name="BExCZJ4P8WS0BDT31WDXI0ROE7D6" localSheetId="13" hidden="1">#REF!</definedName>
    <definedName name="BExCZJ4P8WS0BDT31WDXI0ROE7D6" localSheetId="12" hidden="1">#REF!</definedName>
    <definedName name="BExCZJ4P8WS0BDT31WDXI0ROE7D6" localSheetId="11" hidden="1">#REF!</definedName>
    <definedName name="BExCZJ4P8WS0BDT31WDXI0ROE7D6" localSheetId="10" hidden="1">#REF!</definedName>
    <definedName name="BExCZJ4P8WS0BDT31WDXI0ROE7D6" localSheetId="9" hidden="1">#REF!</definedName>
    <definedName name="BExCZJ4P8WS0BDT31WDXI0ROE7D6" localSheetId="8" hidden="1">#REF!</definedName>
    <definedName name="BExCZJ4P8WS0BDT31WDXI0ROE7D6" localSheetId="7" hidden="1">#REF!</definedName>
    <definedName name="BExCZJ4P8WS0BDT31WDXI0ROE7D6" localSheetId="6" hidden="1">#REF!</definedName>
    <definedName name="BExCZJ4P8WS0BDT31WDXI0ROE7D6" localSheetId="5" hidden="1">#REF!</definedName>
    <definedName name="BExCZJ4P8WS0BDT31WDXI0ROE7D6" localSheetId="3" hidden="1">#REF!</definedName>
    <definedName name="BExCZJ4P8WS0BDT31WDXI0ROE7D6" hidden="1">#REF!</definedName>
    <definedName name="BExCZKH6NI0EE02L995IFVBD1J59" localSheetId="15" hidden="1">#REF!</definedName>
    <definedName name="BExCZKH6NI0EE02L995IFVBD1J59" localSheetId="14" hidden="1">#REF!</definedName>
    <definedName name="BExCZKH6NI0EE02L995IFVBD1J59" localSheetId="13" hidden="1">#REF!</definedName>
    <definedName name="BExCZKH6NI0EE02L995IFVBD1J59" localSheetId="12" hidden="1">#REF!</definedName>
    <definedName name="BExCZKH6NI0EE02L995IFVBD1J59" localSheetId="11" hidden="1">#REF!</definedName>
    <definedName name="BExCZKH6NI0EE02L995IFVBD1J59" localSheetId="10" hidden="1">#REF!</definedName>
    <definedName name="BExCZKH6NI0EE02L995IFVBD1J59" localSheetId="9" hidden="1">#REF!</definedName>
    <definedName name="BExCZKH6NI0EE02L995IFVBD1J59" localSheetId="8" hidden="1">#REF!</definedName>
    <definedName name="BExCZKH6NI0EE02L995IFVBD1J59" localSheetId="7" hidden="1">#REF!</definedName>
    <definedName name="BExCZKH6NI0EE02L995IFVBD1J59" localSheetId="6" hidden="1">#REF!</definedName>
    <definedName name="BExCZKH6NI0EE02L995IFVBD1J59" localSheetId="5" hidden="1">#REF!</definedName>
    <definedName name="BExCZKH6NI0EE02L995IFVBD1J59" localSheetId="3" hidden="1">#REF!</definedName>
    <definedName name="BExCZKH6NI0EE02L995IFVBD1J59" hidden="1">#REF!</definedName>
    <definedName name="BExCZNRWARGGHWLSC1PEDZFLF3JV" localSheetId="15" hidden="1">#REF!</definedName>
    <definedName name="BExCZNRWARGGHWLSC1PEDZFLF3JV" localSheetId="14" hidden="1">#REF!</definedName>
    <definedName name="BExCZNRWARGGHWLSC1PEDZFLF3JV" localSheetId="13" hidden="1">#REF!</definedName>
    <definedName name="BExCZNRWARGGHWLSC1PEDZFLF3JV" localSheetId="12" hidden="1">#REF!</definedName>
    <definedName name="BExCZNRWARGGHWLSC1PEDZFLF3JV" localSheetId="11" hidden="1">#REF!</definedName>
    <definedName name="BExCZNRWARGGHWLSC1PEDZFLF3JV" localSheetId="10" hidden="1">#REF!</definedName>
    <definedName name="BExCZNRWARGGHWLSC1PEDZFLF3JV" localSheetId="9" hidden="1">#REF!</definedName>
    <definedName name="BExCZNRWARGGHWLSC1PEDZFLF3JV" localSheetId="8" hidden="1">#REF!</definedName>
    <definedName name="BExCZNRWARGGHWLSC1PEDZFLF3JV" localSheetId="7" hidden="1">#REF!</definedName>
    <definedName name="BExCZNRWARGGHWLSC1PEDZFLF3JV" localSheetId="6" hidden="1">#REF!</definedName>
    <definedName name="BExCZNRWARGGHWLSC1PEDZFLF3JV" localSheetId="5" hidden="1">#REF!</definedName>
    <definedName name="BExCZNRWARGGHWLSC1PEDZFLF3JV" localSheetId="3" hidden="1">#REF!</definedName>
    <definedName name="BExCZNRWARGGHWLSC1PEDZFLF3JV" hidden="1">#REF!</definedName>
    <definedName name="BExCZP9TBB61HISZ2U5QMQSO2LBE" localSheetId="15" hidden="1">#REF!</definedName>
    <definedName name="BExCZP9TBB61HISZ2U5QMQSO2LBE" localSheetId="14" hidden="1">#REF!</definedName>
    <definedName name="BExCZP9TBB61HISZ2U5QMQSO2LBE" localSheetId="13" hidden="1">#REF!</definedName>
    <definedName name="BExCZP9TBB61HISZ2U5QMQSO2LBE" localSheetId="12" hidden="1">#REF!</definedName>
    <definedName name="BExCZP9TBB61HISZ2U5QMQSO2LBE" localSheetId="11" hidden="1">#REF!</definedName>
    <definedName name="BExCZP9TBB61HISZ2U5QMQSO2LBE" localSheetId="10" hidden="1">#REF!</definedName>
    <definedName name="BExCZP9TBB61HISZ2U5QMQSO2LBE" localSheetId="9" hidden="1">#REF!</definedName>
    <definedName name="BExCZP9TBB61HISZ2U5QMQSO2LBE" localSheetId="8" hidden="1">#REF!</definedName>
    <definedName name="BExCZP9TBB61HISZ2U5QMQSO2LBE" localSheetId="7" hidden="1">#REF!</definedName>
    <definedName name="BExCZP9TBB61HISZ2U5QMQSO2LBE" localSheetId="6" hidden="1">#REF!</definedName>
    <definedName name="BExCZP9TBB61HISZ2U5QMQSO2LBE" localSheetId="5" hidden="1">#REF!</definedName>
    <definedName name="BExCZP9TBB61HISZ2U5QMQSO2LBE" localSheetId="3" hidden="1">#REF!</definedName>
    <definedName name="BExCZP9TBB61HISZ2U5QMQSO2LBE" hidden="1">#REF!</definedName>
    <definedName name="BExCZUD9FEOJBKDJ51Z3JON9LKJ8" localSheetId="15" hidden="1">#REF!</definedName>
    <definedName name="BExCZUD9FEOJBKDJ51Z3JON9LKJ8" localSheetId="14" hidden="1">#REF!</definedName>
    <definedName name="BExCZUD9FEOJBKDJ51Z3JON9LKJ8" localSheetId="13" hidden="1">#REF!</definedName>
    <definedName name="BExCZUD9FEOJBKDJ51Z3JON9LKJ8" localSheetId="12" hidden="1">#REF!</definedName>
    <definedName name="BExCZUD9FEOJBKDJ51Z3JON9LKJ8" localSheetId="11" hidden="1">#REF!</definedName>
    <definedName name="BExCZUD9FEOJBKDJ51Z3JON9LKJ8" localSheetId="10" hidden="1">#REF!</definedName>
    <definedName name="BExCZUD9FEOJBKDJ51Z3JON9LKJ8" localSheetId="9" hidden="1">#REF!</definedName>
    <definedName name="BExCZUD9FEOJBKDJ51Z3JON9LKJ8" localSheetId="8" hidden="1">#REF!</definedName>
    <definedName name="BExCZUD9FEOJBKDJ51Z3JON9LKJ8" localSheetId="7" hidden="1">#REF!</definedName>
    <definedName name="BExCZUD9FEOJBKDJ51Z3JON9LKJ8" localSheetId="6" hidden="1">#REF!</definedName>
    <definedName name="BExCZUD9FEOJBKDJ51Z3JON9LKJ8" localSheetId="5" hidden="1">#REF!</definedName>
    <definedName name="BExCZUD9FEOJBKDJ51Z3JON9LKJ8" localSheetId="3" hidden="1">#REF!</definedName>
    <definedName name="BExCZUD9FEOJBKDJ51Z3JON9LKJ8" hidden="1">#REF!</definedName>
    <definedName name="BExD0AUOVQT3UL53T2KUVJNGD0QF" localSheetId="15" hidden="1">#REF!</definedName>
    <definedName name="BExD0AUOVQT3UL53T2KUVJNGD0QF" localSheetId="14" hidden="1">#REF!</definedName>
    <definedName name="BExD0AUOVQT3UL53T2KUVJNGD0QF" localSheetId="13" hidden="1">#REF!</definedName>
    <definedName name="BExD0AUOVQT3UL53T2KUVJNGD0QF" localSheetId="12" hidden="1">#REF!</definedName>
    <definedName name="BExD0AUOVQT3UL53T2KUVJNGD0QF" localSheetId="11" hidden="1">#REF!</definedName>
    <definedName name="BExD0AUOVQT3UL53T2KUVJNGD0QF" localSheetId="10" hidden="1">#REF!</definedName>
    <definedName name="BExD0AUOVQT3UL53T2KUVJNGD0QF" localSheetId="9" hidden="1">#REF!</definedName>
    <definedName name="BExD0AUOVQT3UL53T2KUVJNGD0QF" localSheetId="8" hidden="1">#REF!</definedName>
    <definedName name="BExD0AUOVQT3UL53T2KUVJNGD0QF" localSheetId="7" hidden="1">#REF!</definedName>
    <definedName name="BExD0AUOVQT3UL53T2KUVJNGD0QF" localSheetId="6" hidden="1">#REF!</definedName>
    <definedName name="BExD0AUOVQT3UL53T2KUVJNGD0QF" localSheetId="5" hidden="1">#REF!</definedName>
    <definedName name="BExD0AUOVQT3UL53T2KUVJNGD0QF" localSheetId="3" hidden="1">#REF!</definedName>
    <definedName name="BExD0AUOVQT3UL53T2KUVJNGD0QF" hidden="1">#REF!</definedName>
    <definedName name="BExD0HALIN0JR4JTPGDEVAEE5EX5" localSheetId="15" hidden="1">#REF!</definedName>
    <definedName name="BExD0HALIN0JR4JTPGDEVAEE5EX5" localSheetId="14" hidden="1">#REF!</definedName>
    <definedName name="BExD0HALIN0JR4JTPGDEVAEE5EX5" localSheetId="13" hidden="1">#REF!</definedName>
    <definedName name="BExD0HALIN0JR4JTPGDEVAEE5EX5" localSheetId="12" hidden="1">#REF!</definedName>
    <definedName name="BExD0HALIN0JR4JTPGDEVAEE5EX5" localSheetId="11" hidden="1">#REF!</definedName>
    <definedName name="BExD0HALIN0JR4JTPGDEVAEE5EX5" localSheetId="10" hidden="1">#REF!</definedName>
    <definedName name="BExD0HALIN0JR4JTPGDEVAEE5EX5" localSheetId="9" hidden="1">#REF!</definedName>
    <definedName name="BExD0HALIN0JR4JTPGDEVAEE5EX5" localSheetId="8" hidden="1">#REF!</definedName>
    <definedName name="BExD0HALIN0JR4JTPGDEVAEE5EX5" localSheetId="7" hidden="1">#REF!</definedName>
    <definedName name="BExD0HALIN0JR4JTPGDEVAEE5EX5" localSheetId="6" hidden="1">#REF!</definedName>
    <definedName name="BExD0HALIN0JR4JTPGDEVAEE5EX5" localSheetId="5" hidden="1">#REF!</definedName>
    <definedName name="BExD0HALIN0JR4JTPGDEVAEE5EX5" localSheetId="3" hidden="1">#REF!</definedName>
    <definedName name="BExD0HALIN0JR4JTPGDEVAEE5EX5" hidden="1">#REF!</definedName>
    <definedName name="BExD0LCCDPG16YLY5WQSZF1XI5DA" localSheetId="15" hidden="1">#REF!</definedName>
    <definedName name="BExD0LCCDPG16YLY5WQSZF1XI5DA" localSheetId="14" hidden="1">#REF!</definedName>
    <definedName name="BExD0LCCDPG16YLY5WQSZF1XI5DA" localSheetId="13" hidden="1">#REF!</definedName>
    <definedName name="BExD0LCCDPG16YLY5WQSZF1XI5DA" localSheetId="12" hidden="1">#REF!</definedName>
    <definedName name="BExD0LCCDPG16YLY5WQSZF1XI5DA" localSheetId="11" hidden="1">#REF!</definedName>
    <definedName name="BExD0LCCDPG16YLY5WQSZF1XI5DA" localSheetId="10" hidden="1">#REF!</definedName>
    <definedName name="BExD0LCCDPG16YLY5WQSZF1XI5DA" localSheetId="9" hidden="1">#REF!</definedName>
    <definedName name="BExD0LCCDPG16YLY5WQSZF1XI5DA" localSheetId="8" hidden="1">#REF!</definedName>
    <definedName name="BExD0LCCDPG16YLY5WQSZF1XI5DA" localSheetId="7" hidden="1">#REF!</definedName>
    <definedName name="BExD0LCCDPG16YLY5WQSZF1XI5DA" localSheetId="6" hidden="1">#REF!</definedName>
    <definedName name="BExD0LCCDPG16YLY5WQSZF1XI5DA" localSheetId="5" hidden="1">#REF!</definedName>
    <definedName name="BExD0LCCDPG16YLY5WQSZF1XI5DA" localSheetId="3" hidden="1">#REF!</definedName>
    <definedName name="BExD0LCCDPG16YLY5WQSZF1XI5DA" hidden="1">#REF!</definedName>
    <definedName name="BExD0RMWSB4TRECEHTH6NN4K9DFZ" localSheetId="15" hidden="1">#REF!</definedName>
    <definedName name="BExD0RMWSB4TRECEHTH6NN4K9DFZ" localSheetId="14" hidden="1">#REF!</definedName>
    <definedName name="BExD0RMWSB4TRECEHTH6NN4K9DFZ" localSheetId="13" hidden="1">#REF!</definedName>
    <definedName name="BExD0RMWSB4TRECEHTH6NN4K9DFZ" localSheetId="12" hidden="1">#REF!</definedName>
    <definedName name="BExD0RMWSB4TRECEHTH6NN4K9DFZ" localSheetId="11" hidden="1">#REF!</definedName>
    <definedName name="BExD0RMWSB4TRECEHTH6NN4K9DFZ" localSheetId="10" hidden="1">#REF!</definedName>
    <definedName name="BExD0RMWSB4TRECEHTH6NN4K9DFZ" localSheetId="9" hidden="1">#REF!</definedName>
    <definedName name="BExD0RMWSB4TRECEHTH6NN4K9DFZ" localSheetId="8" hidden="1">#REF!</definedName>
    <definedName name="BExD0RMWSB4TRECEHTH6NN4K9DFZ" localSheetId="7" hidden="1">#REF!</definedName>
    <definedName name="BExD0RMWSB4TRECEHTH6NN4K9DFZ" localSheetId="6" hidden="1">#REF!</definedName>
    <definedName name="BExD0RMWSB4TRECEHTH6NN4K9DFZ" localSheetId="5" hidden="1">#REF!</definedName>
    <definedName name="BExD0RMWSB4TRECEHTH6NN4K9DFZ" localSheetId="3" hidden="1">#REF!</definedName>
    <definedName name="BExD0RMWSB4TRECEHTH6NN4K9DFZ" hidden="1">#REF!</definedName>
    <definedName name="BExD0U6KG10QGVDI1XSHK0J10A2V" localSheetId="15" hidden="1">#REF!</definedName>
    <definedName name="BExD0U6KG10QGVDI1XSHK0J10A2V" localSheetId="14" hidden="1">#REF!</definedName>
    <definedName name="BExD0U6KG10QGVDI1XSHK0J10A2V" localSheetId="13" hidden="1">#REF!</definedName>
    <definedName name="BExD0U6KG10QGVDI1XSHK0J10A2V" localSheetId="12" hidden="1">#REF!</definedName>
    <definedName name="BExD0U6KG10QGVDI1XSHK0J10A2V" localSheetId="11" hidden="1">#REF!</definedName>
    <definedName name="BExD0U6KG10QGVDI1XSHK0J10A2V" localSheetId="10" hidden="1">#REF!</definedName>
    <definedName name="BExD0U6KG10QGVDI1XSHK0J10A2V" localSheetId="9" hidden="1">#REF!</definedName>
    <definedName name="BExD0U6KG10QGVDI1XSHK0J10A2V" localSheetId="8" hidden="1">#REF!</definedName>
    <definedName name="BExD0U6KG10QGVDI1XSHK0J10A2V" localSheetId="7" hidden="1">#REF!</definedName>
    <definedName name="BExD0U6KG10QGVDI1XSHK0J10A2V" localSheetId="6" hidden="1">#REF!</definedName>
    <definedName name="BExD0U6KG10QGVDI1XSHK0J10A2V" localSheetId="5" hidden="1">#REF!</definedName>
    <definedName name="BExD0U6KG10QGVDI1XSHK0J10A2V" localSheetId="3" hidden="1">#REF!</definedName>
    <definedName name="BExD0U6KG10QGVDI1XSHK0J10A2V" hidden="1">#REF!</definedName>
    <definedName name="BExD0WQ6EQ2G82IAJI3FDQKGZH18" localSheetId="15" hidden="1">#REF!</definedName>
    <definedName name="BExD0WQ6EQ2G82IAJI3FDQKGZH18" localSheetId="14" hidden="1">#REF!</definedName>
    <definedName name="BExD0WQ6EQ2G82IAJI3FDQKGZH18" localSheetId="13" hidden="1">#REF!</definedName>
    <definedName name="BExD0WQ6EQ2G82IAJI3FDQKGZH18" localSheetId="12" hidden="1">#REF!</definedName>
    <definedName name="BExD0WQ6EQ2G82IAJI3FDQKGZH18" localSheetId="11" hidden="1">#REF!</definedName>
    <definedName name="BExD0WQ6EQ2G82IAJI3FDQKGZH18" localSheetId="10" hidden="1">#REF!</definedName>
    <definedName name="BExD0WQ6EQ2G82IAJI3FDQKGZH18" localSheetId="9" hidden="1">#REF!</definedName>
    <definedName name="BExD0WQ6EQ2G82IAJI3FDQKGZH18" localSheetId="8" hidden="1">#REF!</definedName>
    <definedName name="BExD0WQ6EQ2G82IAJI3FDQKGZH18" localSheetId="7" hidden="1">#REF!</definedName>
    <definedName name="BExD0WQ6EQ2G82IAJI3FDQKGZH18" localSheetId="6" hidden="1">#REF!</definedName>
    <definedName name="BExD0WQ6EQ2G82IAJI3FDQKGZH18" localSheetId="5" hidden="1">#REF!</definedName>
    <definedName name="BExD0WQ6EQ2G82IAJI3FDQKGZH18" localSheetId="3" hidden="1">#REF!</definedName>
    <definedName name="BExD0WQ6EQ2G82IAJI3FDQKGZH18" hidden="1">#REF!</definedName>
    <definedName name="BExD13RUIBGRXDL4QDZ305UKUR12" localSheetId="15" hidden="1">#REF!</definedName>
    <definedName name="BExD13RUIBGRXDL4QDZ305UKUR12" localSheetId="14" hidden="1">#REF!</definedName>
    <definedName name="BExD13RUIBGRXDL4QDZ305UKUR12" localSheetId="13" hidden="1">#REF!</definedName>
    <definedName name="BExD13RUIBGRXDL4QDZ305UKUR12" localSheetId="12" hidden="1">#REF!</definedName>
    <definedName name="BExD13RUIBGRXDL4QDZ305UKUR12" localSheetId="11" hidden="1">#REF!</definedName>
    <definedName name="BExD13RUIBGRXDL4QDZ305UKUR12" localSheetId="10" hidden="1">#REF!</definedName>
    <definedName name="BExD13RUIBGRXDL4QDZ305UKUR12" localSheetId="9" hidden="1">#REF!</definedName>
    <definedName name="BExD13RUIBGRXDL4QDZ305UKUR12" localSheetId="8" hidden="1">#REF!</definedName>
    <definedName name="BExD13RUIBGRXDL4QDZ305UKUR12" localSheetId="7" hidden="1">#REF!</definedName>
    <definedName name="BExD13RUIBGRXDL4QDZ305UKUR12" localSheetId="6" hidden="1">#REF!</definedName>
    <definedName name="BExD13RUIBGRXDL4QDZ305UKUR12" localSheetId="5" hidden="1">#REF!</definedName>
    <definedName name="BExD13RUIBGRXDL4QDZ305UKUR12" localSheetId="3" hidden="1">#REF!</definedName>
    <definedName name="BExD13RUIBGRXDL4QDZ305UKUR12" hidden="1">#REF!</definedName>
    <definedName name="BExD14DETV5R4OOTMAXD5NAKWRO3" localSheetId="15" hidden="1">#REF!</definedName>
    <definedName name="BExD14DETV5R4OOTMAXD5NAKWRO3" localSheetId="14" hidden="1">#REF!</definedName>
    <definedName name="BExD14DETV5R4OOTMAXD5NAKWRO3" localSheetId="13" hidden="1">#REF!</definedName>
    <definedName name="BExD14DETV5R4OOTMAXD5NAKWRO3" localSheetId="12" hidden="1">#REF!</definedName>
    <definedName name="BExD14DETV5R4OOTMAXD5NAKWRO3" localSheetId="11" hidden="1">#REF!</definedName>
    <definedName name="BExD14DETV5R4OOTMAXD5NAKWRO3" localSheetId="10" hidden="1">#REF!</definedName>
    <definedName name="BExD14DETV5R4OOTMAXD5NAKWRO3" localSheetId="9" hidden="1">#REF!</definedName>
    <definedName name="BExD14DETV5R4OOTMAXD5NAKWRO3" localSheetId="8" hidden="1">#REF!</definedName>
    <definedName name="BExD14DETV5R4OOTMAXD5NAKWRO3" localSheetId="7" hidden="1">#REF!</definedName>
    <definedName name="BExD14DETV5R4OOTMAXD5NAKWRO3" localSheetId="6" hidden="1">#REF!</definedName>
    <definedName name="BExD14DETV5R4OOTMAXD5NAKWRO3" localSheetId="5" hidden="1">#REF!</definedName>
    <definedName name="BExD14DETV5R4OOTMAXD5NAKWRO3" localSheetId="3" hidden="1">#REF!</definedName>
    <definedName name="BExD14DETV5R4OOTMAXD5NAKWRO3" hidden="1">#REF!</definedName>
    <definedName name="BExD1MI40YRCBI7KT4S9YHQJUO06" localSheetId="15" hidden="1">#REF!</definedName>
    <definedName name="BExD1MI40YRCBI7KT4S9YHQJUO06" localSheetId="14" hidden="1">#REF!</definedName>
    <definedName name="BExD1MI40YRCBI7KT4S9YHQJUO06" localSheetId="13" hidden="1">#REF!</definedName>
    <definedName name="BExD1MI40YRCBI7KT4S9YHQJUO06" localSheetId="12" hidden="1">#REF!</definedName>
    <definedName name="BExD1MI40YRCBI7KT4S9YHQJUO06" localSheetId="11" hidden="1">#REF!</definedName>
    <definedName name="BExD1MI40YRCBI7KT4S9YHQJUO06" localSheetId="10" hidden="1">#REF!</definedName>
    <definedName name="BExD1MI40YRCBI7KT4S9YHQJUO06" localSheetId="9" hidden="1">#REF!</definedName>
    <definedName name="BExD1MI40YRCBI7KT4S9YHQJUO06" localSheetId="8" hidden="1">#REF!</definedName>
    <definedName name="BExD1MI40YRCBI7KT4S9YHQJUO06" localSheetId="7" hidden="1">#REF!</definedName>
    <definedName name="BExD1MI40YRCBI7KT4S9YHQJUO06" localSheetId="6" hidden="1">#REF!</definedName>
    <definedName name="BExD1MI40YRCBI7KT4S9YHQJUO06" localSheetId="5" hidden="1">#REF!</definedName>
    <definedName name="BExD1MI40YRCBI7KT4S9YHQJUO06" localSheetId="3" hidden="1">#REF!</definedName>
    <definedName name="BExD1MI40YRCBI7KT4S9YHQJUO06" hidden="1">#REF!</definedName>
    <definedName name="BExD1OAU9OXQAZA4D70HP72CU6GB" localSheetId="15" hidden="1">#REF!</definedName>
    <definedName name="BExD1OAU9OXQAZA4D70HP72CU6GB" localSheetId="14" hidden="1">#REF!</definedName>
    <definedName name="BExD1OAU9OXQAZA4D70HP72CU6GB" localSheetId="13" hidden="1">#REF!</definedName>
    <definedName name="BExD1OAU9OXQAZA4D70HP72CU6GB" localSheetId="12" hidden="1">#REF!</definedName>
    <definedName name="BExD1OAU9OXQAZA4D70HP72CU6GB" localSheetId="11" hidden="1">#REF!</definedName>
    <definedName name="BExD1OAU9OXQAZA4D70HP72CU6GB" localSheetId="10" hidden="1">#REF!</definedName>
    <definedName name="BExD1OAU9OXQAZA4D70HP72CU6GB" localSheetId="9" hidden="1">#REF!</definedName>
    <definedName name="BExD1OAU9OXQAZA4D70HP72CU6GB" localSheetId="8" hidden="1">#REF!</definedName>
    <definedName name="BExD1OAU9OXQAZA4D70HP72CU6GB" localSheetId="7" hidden="1">#REF!</definedName>
    <definedName name="BExD1OAU9OXQAZA4D70HP72CU6GB" localSheetId="6" hidden="1">#REF!</definedName>
    <definedName name="BExD1OAU9OXQAZA4D70HP72CU6GB" localSheetId="5" hidden="1">#REF!</definedName>
    <definedName name="BExD1OAU9OXQAZA4D70HP72CU6GB" localSheetId="3" hidden="1">#REF!</definedName>
    <definedName name="BExD1OAU9OXQAZA4D70HP72CU6GB" hidden="1">#REF!</definedName>
    <definedName name="BExD1T8WPV0G6YOX7WMAIZD8XNBK" localSheetId="15" hidden="1">#REF!</definedName>
    <definedName name="BExD1T8WPV0G6YOX7WMAIZD8XNBK" localSheetId="14" hidden="1">#REF!</definedName>
    <definedName name="BExD1T8WPV0G6YOX7WMAIZD8XNBK" localSheetId="13" hidden="1">#REF!</definedName>
    <definedName name="BExD1T8WPV0G6YOX7WMAIZD8XNBK" localSheetId="12" hidden="1">#REF!</definedName>
    <definedName name="BExD1T8WPV0G6YOX7WMAIZD8XNBK" localSheetId="11" hidden="1">#REF!</definedName>
    <definedName name="BExD1T8WPV0G6YOX7WMAIZD8XNBK" localSheetId="10" hidden="1">#REF!</definedName>
    <definedName name="BExD1T8WPV0G6YOX7WMAIZD8XNBK" localSheetId="9" hidden="1">#REF!</definedName>
    <definedName name="BExD1T8WPV0G6YOX7WMAIZD8XNBK" localSheetId="8" hidden="1">#REF!</definedName>
    <definedName name="BExD1T8WPV0G6YOX7WMAIZD8XNBK" localSheetId="7" hidden="1">#REF!</definedName>
    <definedName name="BExD1T8WPV0G6YOX7WMAIZD8XNBK" localSheetId="6" hidden="1">#REF!</definedName>
    <definedName name="BExD1T8WPV0G6YOX7WMAIZD8XNBK" localSheetId="5" hidden="1">#REF!</definedName>
    <definedName name="BExD1T8WPV0G6YOX7WMAIZD8XNBK" localSheetId="3" hidden="1">#REF!</definedName>
    <definedName name="BExD1T8WPV0G6YOX7WMAIZD8XNBK" hidden="1">#REF!</definedName>
    <definedName name="BExD1Y1JV61416YA1XRQHKWPZIE7" localSheetId="15" hidden="1">#REF!</definedName>
    <definedName name="BExD1Y1JV61416YA1XRQHKWPZIE7" localSheetId="14" hidden="1">#REF!</definedName>
    <definedName name="BExD1Y1JV61416YA1XRQHKWPZIE7" localSheetId="13" hidden="1">#REF!</definedName>
    <definedName name="BExD1Y1JV61416YA1XRQHKWPZIE7" localSheetId="12" hidden="1">#REF!</definedName>
    <definedName name="BExD1Y1JV61416YA1XRQHKWPZIE7" localSheetId="11" hidden="1">#REF!</definedName>
    <definedName name="BExD1Y1JV61416YA1XRQHKWPZIE7" localSheetId="10" hidden="1">#REF!</definedName>
    <definedName name="BExD1Y1JV61416YA1XRQHKWPZIE7" localSheetId="9" hidden="1">#REF!</definedName>
    <definedName name="BExD1Y1JV61416YA1XRQHKWPZIE7" localSheetId="8" hidden="1">#REF!</definedName>
    <definedName name="BExD1Y1JV61416YA1XRQHKWPZIE7" localSheetId="7" hidden="1">#REF!</definedName>
    <definedName name="BExD1Y1JV61416YA1XRQHKWPZIE7" localSheetId="6" hidden="1">#REF!</definedName>
    <definedName name="BExD1Y1JV61416YA1XRQHKWPZIE7" localSheetId="5" hidden="1">#REF!</definedName>
    <definedName name="BExD1Y1JV61416YA1XRQHKWPZIE7" localSheetId="3" hidden="1">#REF!</definedName>
    <definedName name="BExD1Y1JV61416YA1XRQHKWPZIE7" hidden="1">#REF!</definedName>
    <definedName name="BExD2CFHIRMBKN5KXE5QP4XXEWFS" localSheetId="15" hidden="1">#REF!</definedName>
    <definedName name="BExD2CFHIRMBKN5KXE5QP4XXEWFS" localSheetId="14" hidden="1">#REF!</definedName>
    <definedName name="BExD2CFHIRMBKN5KXE5QP4XXEWFS" localSheetId="13" hidden="1">#REF!</definedName>
    <definedName name="BExD2CFHIRMBKN5KXE5QP4XXEWFS" localSheetId="12" hidden="1">#REF!</definedName>
    <definedName name="BExD2CFHIRMBKN5KXE5QP4XXEWFS" localSheetId="11" hidden="1">#REF!</definedName>
    <definedName name="BExD2CFHIRMBKN5KXE5QP4XXEWFS" localSheetId="10" hidden="1">#REF!</definedName>
    <definedName name="BExD2CFHIRMBKN5KXE5QP4XXEWFS" localSheetId="9" hidden="1">#REF!</definedName>
    <definedName name="BExD2CFHIRMBKN5KXE5QP4XXEWFS" localSheetId="8" hidden="1">#REF!</definedName>
    <definedName name="BExD2CFHIRMBKN5KXE5QP4XXEWFS" localSheetId="7" hidden="1">#REF!</definedName>
    <definedName name="BExD2CFHIRMBKN5KXE5QP4XXEWFS" localSheetId="6" hidden="1">#REF!</definedName>
    <definedName name="BExD2CFHIRMBKN5KXE5QP4XXEWFS" localSheetId="5" hidden="1">#REF!</definedName>
    <definedName name="BExD2CFHIRMBKN5KXE5QP4XXEWFS" localSheetId="3" hidden="1">#REF!</definedName>
    <definedName name="BExD2CFHIRMBKN5KXE5QP4XXEWFS" hidden="1">#REF!</definedName>
    <definedName name="BExD2DMHH1HWXQ9W0YYMDP8AAX8Q" localSheetId="15" hidden="1">#REF!</definedName>
    <definedName name="BExD2DMHH1HWXQ9W0YYMDP8AAX8Q" localSheetId="14" hidden="1">#REF!</definedName>
    <definedName name="BExD2DMHH1HWXQ9W0YYMDP8AAX8Q" localSheetId="13" hidden="1">#REF!</definedName>
    <definedName name="BExD2DMHH1HWXQ9W0YYMDP8AAX8Q" localSheetId="12" hidden="1">#REF!</definedName>
    <definedName name="BExD2DMHH1HWXQ9W0YYMDP8AAX8Q" localSheetId="11" hidden="1">#REF!</definedName>
    <definedName name="BExD2DMHH1HWXQ9W0YYMDP8AAX8Q" localSheetId="10" hidden="1">#REF!</definedName>
    <definedName name="BExD2DMHH1HWXQ9W0YYMDP8AAX8Q" localSheetId="9" hidden="1">#REF!</definedName>
    <definedName name="BExD2DMHH1HWXQ9W0YYMDP8AAX8Q" localSheetId="8" hidden="1">#REF!</definedName>
    <definedName name="BExD2DMHH1HWXQ9W0YYMDP8AAX8Q" localSheetId="7" hidden="1">#REF!</definedName>
    <definedName name="BExD2DMHH1HWXQ9W0YYMDP8AAX8Q" localSheetId="6" hidden="1">#REF!</definedName>
    <definedName name="BExD2DMHH1HWXQ9W0YYMDP8AAX8Q" localSheetId="5" hidden="1">#REF!</definedName>
    <definedName name="BExD2DMHH1HWXQ9W0YYMDP8AAX8Q" localSheetId="3" hidden="1">#REF!</definedName>
    <definedName name="BExD2DMHH1HWXQ9W0YYMDP8AAX8Q" hidden="1">#REF!</definedName>
    <definedName name="BExD2HTPC7IWBAU6OSQ67MQA8BYZ" localSheetId="15" hidden="1">#REF!</definedName>
    <definedName name="BExD2HTPC7IWBAU6OSQ67MQA8BYZ" localSheetId="14" hidden="1">#REF!</definedName>
    <definedName name="BExD2HTPC7IWBAU6OSQ67MQA8BYZ" localSheetId="13" hidden="1">#REF!</definedName>
    <definedName name="BExD2HTPC7IWBAU6OSQ67MQA8BYZ" localSheetId="12" hidden="1">#REF!</definedName>
    <definedName name="BExD2HTPC7IWBAU6OSQ67MQA8BYZ" localSheetId="11" hidden="1">#REF!</definedName>
    <definedName name="BExD2HTPC7IWBAU6OSQ67MQA8BYZ" localSheetId="10" hidden="1">#REF!</definedName>
    <definedName name="BExD2HTPC7IWBAU6OSQ67MQA8BYZ" localSheetId="9" hidden="1">#REF!</definedName>
    <definedName name="BExD2HTPC7IWBAU6OSQ67MQA8BYZ" localSheetId="8" hidden="1">#REF!</definedName>
    <definedName name="BExD2HTPC7IWBAU6OSQ67MQA8BYZ" localSheetId="7" hidden="1">#REF!</definedName>
    <definedName name="BExD2HTPC7IWBAU6OSQ67MQA8BYZ" localSheetId="6" hidden="1">#REF!</definedName>
    <definedName name="BExD2HTPC7IWBAU6OSQ67MQA8BYZ" localSheetId="5" hidden="1">#REF!</definedName>
    <definedName name="BExD2HTPC7IWBAU6OSQ67MQA8BYZ" localSheetId="3" hidden="1">#REF!</definedName>
    <definedName name="BExD2HTPC7IWBAU6OSQ67MQA8BYZ" hidden="1">#REF!</definedName>
    <definedName name="BExD2PWTVQ2CXNG6B7UDL8FIMXBH" localSheetId="15" hidden="1">#REF!</definedName>
    <definedName name="BExD2PWTVQ2CXNG6B7UDL8FIMXBH" localSheetId="14" hidden="1">#REF!</definedName>
    <definedName name="BExD2PWTVQ2CXNG6B7UDL8FIMXBH" localSheetId="13" hidden="1">#REF!</definedName>
    <definedName name="BExD2PWTVQ2CXNG6B7UDL8FIMXBH" localSheetId="12" hidden="1">#REF!</definedName>
    <definedName name="BExD2PWTVQ2CXNG6B7UDL8FIMXBH" localSheetId="11" hidden="1">#REF!</definedName>
    <definedName name="BExD2PWTVQ2CXNG6B7UDL8FIMXBH" localSheetId="10" hidden="1">#REF!</definedName>
    <definedName name="BExD2PWTVQ2CXNG6B7UDL8FIMXBH" localSheetId="9" hidden="1">#REF!</definedName>
    <definedName name="BExD2PWTVQ2CXNG6B7UDL8FIMXBH" localSheetId="8" hidden="1">#REF!</definedName>
    <definedName name="BExD2PWTVQ2CXNG6B7UDL8FIMXBH" localSheetId="7" hidden="1">#REF!</definedName>
    <definedName name="BExD2PWTVQ2CXNG6B7UDL8FIMXBH" localSheetId="6" hidden="1">#REF!</definedName>
    <definedName name="BExD2PWTVQ2CXNG6B7UDL8FIMXBH" localSheetId="5" hidden="1">#REF!</definedName>
    <definedName name="BExD2PWTVQ2CXNG6B7UDL8FIMXBH" localSheetId="3" hidden="1">#REF!</definedName>
    <definedName name="BExD2PWTVQ2CXNG6B7UDL8FIMXBH" hidden="1">#REF!</definedName>
    <definedName name="BExD2X9AQ03EX1AVVX44CXLXRPTI" localSheetId="15" hidden="1">#REF!</definedName>
    <definedName name="BExD2X9AQ03EX1AVVX44CXLXRPTI" localSheetId="14" hidden="1">#REF!</definedName>
    <definedName name="BExD2X9AQ03EX1AVVX44CXLXRPTI" localSheetId="13" hidden="1">#REF!</definedName>
    <definedName name="BExD2X9AQ03EX1AVVX44CXLXRPTI" localSheetId="12" hidden="1">#REF!</definedName>
    <definedName name="BExD2X9AQ03EX1AVVX44CXLXRPTI" localSheetId="11" hidden="1">#REF!</definedName>
    <definedName name="BExD2X9AQ03EX1AVVX44CXLXRPTI" localSheetId="10" hidden="1">#REF!</definedName>
    <definedName name="BExD2X9AQ03EX1AVVX44CXLXRPTI" localSheetId="9" hidden="1">#REF!</definedName>
    <definedName name="BExD2X9AQ03EX1AVVX44CXLXRPTI" localSheetId="8" hidden="1">#REF!</definedName>
    <definedName name="BExD2X9AQ03EX1AVVX44CXLXRPTI" localSheetId="7" hidden="1">#REF!</definedName>
    <definedName name="BExD2X9AQ03EX1AVVX44CXLXRPTI" localSheetId="6" hidden="1">#REF!</definedName>
    <definedName name="BExD2X9AQ03EX1AVVX44CXLXRPTI" localSheetId="5" hidden="1">#REF!</definedName>
    <definedName name="BExD2X9AQ03EX1AVVX44CXLXRPTI" localSheetId="3" hidden="1">#REF!</definedName>
    <definedName name="BExD2X9AQ03EX1AVVX44CXLXRPTI" hidden="1">#REF!</definedName>
    <definedName name="BExD2ZNL9MWJOEL2575KJZBDP2A6" localSheetId="15" hidden="1">#REF!</definedName>
    <definedName name="BExD2ZNL9MWJOEL2575KJZBDP2A6" localSheetId="14" hidden="1">#REF!</definedName>
    <definedName name="BExD2ZNL9MWJOEL2575KJZBDP2A6" localSheetId="13" hidden="1">#REF!</definedName>
    <definedName name="BExD2ZNL9MWJOEL2575KJZBDP2A6" localSheetId="12" hidden="1">#REF!</definedName>
    <definedName name="BExD2ZNL9MWJOEL2575KJZBDP2A6" localSheetId="11" hidden="1">#REF!</definedName>
    <definedName name="BExD2ZNL9MWJOEL2575KJZBDP2A6" localSheetId="10" hidden="1">#REF!</definedName>
    <definedName name="BExD2ZNL9MWJOEL2575KJZBDP2A6" localSheetId="9" hidden="1">#REF!</definedName>
    <definedName name="BExD2ZNL9MWJOEL2575KJZBDP2A6" localSheetId="8" hidden="1">#REF!</definedName>
    <definedName name="BExD2ZNL9MWJOEL2575KJZBDP2A6" localSheetId="7" hidden="1">#REF!</definedName>
    <definedName name="BExD2ZNL9MWJOEL2575KJZBDP2A6" localSheetId="6" hidden="1">#REF!</definedName>
    <definedName name="BExD2ZNL9MWJOEL2575KJZBDP2A6" localSheetId="5" hidden="1">#REF!</definedName>
    <definedName name="BExD2ZNL9MWJOEL2575KJZBDP2A6" localSheetId="3" hidden="1">#REF!</definedName>
    <definedName name="BExD2ZNL9MWJOEL2575KJZBDP2A6" hidden="1">#REF!</definedName>
    <definedName name="BExD34G79JRMB8BZRVN81P1H9MSB" localSheetId="15" hidden="1">#REF!</definedName>
    <definedName name="BExD34G79JRMB8BZRVN81P1H9MSB" localSheetId="14" hidden="1">#REF!</definedName>
    <definedName name="BExD34G79JRMB8BZRVN81P1H9MSB" localSheetId="13" hidden="1">#REF!</definedName>
    <definedName name="BExD34G79JRMB8BZRVN81P1H9MSB" localSheetId="12" hidden="1">#REF!</definedName>
    <definedName name="BExD34G79JRMB8BZRVN81P1H9MSB" localSheetId="11" hidden="1">#REF!</definedName>
    <definedName name="BExD34G79JRMB8BZRVN81P1H9MSB" localSheetId="10" hidden="1">#REF!</definedName>
    <definedName name="BExD34G79JRMB8BZRVN81P1H9MSB" localSheetId="9" hidden="1">#REF!</definedName>
    <definedName name="BExD34G79JRMB8BZRVN81P1H9MSB" localSheetId="8" hidden="1">#REF!</definedName>
    <definedName name="BExD34G79JRMB8BZRVN81P1H9MSB" localSheetId="7" hidden="1">#REF!</definedName>
    <definedName name="BExD34G79JRMB8BZRVN81P1H9MSB" localSheetId="6" hidden="1">#REF!</definedName>
    <definedName name="BExD34G79JRMB8BZRVN81P1H9MSB" localSheetId="5" hidden="1">#REF!</definedName>
    <definedName name="BExD34G79JRMB8BZRVN81P1H9MSB" localSheetId="3" hidden="1">#REF!</definedName>
    <definedName name="BExD34G79JRMB8BZRVN81P1H9MSB" hidden="1">#REF!</definedName>
    <definedName name="BExD35CL2NULPPEHAM954ETQIJA2" localSheetId="15" hidden="1">#REF!</definedName>
    <definedName name="BExD35CL2NULPPEHAM954ETQIJA2" localSheetId="14" hidden="1">#REF!</definedName>
    <definedName name="BExD35CL2NULPPEHAM954ETQIJA2" localSheetId="13" hidden="1">#REF!</definedName>
    <definedName name="BExD35CL2NULPPEHAM954ETQIJA2" localSheetId="12" hidden="1">#REF!</definedName>
    <definedName name="BExD35CL2NULPPEHAM954ETQIJA2" localSheetId="11" hidden="1">#REF!</definedName>
    <definedName name="BExD35CL2NULPPEHAM954ETQIJA2" localSheetId="10" hidden="1">#REF!</definedName>
    <definedName name="BExD35CL2NULPPEHAM954ETQIJA2" localSheetId="9" hidden="1">#REF!</definedName>
    <definedName name="BExD35CL2NULPPEHAM954ETQIJA2" localSheetId="8" hidden="1">#REF!</definedName>
    <definedName name="BExD35CL2NULPPEHAM954ETQIJA2" localSheetId="7" hidden="1">#REF!</definedName>
    <definedName name="BExD35CL2NULPPEHAM954ETQIJA2" localSheetId="6" hidden="1">#REF!</definedName>
    <definedName name="BExD35CL2NULPPEHAM954ETQIJA2" localSheetId="5" hidden="1">#REF!</definedName>
    <definedName name="BExD35CL2NULPPEHAM954ETQIJA2" localSheetId="3" hidden="1">#REF!</definedName>
    <definedName name="BExD35CL2NULPPEHAM954ETQIJA2" hidden="1">#REF!</definedName>
    <definedName name="BExD363H2VGFIQUCE6LS4AC5J0ZT" localSheetId="15" hidden="1">#REF!</definedName>
    <definedName name="BExD363H2VGFIQUCE6LS4AC5J0ZT" localSheetId="14" hidden="1">#REF!</definedName>
    <definedName name="BExD363H2VGFIQUCE6LS4AC5J0ZT" localSheetId="13" hidden="1">#REF!</definedName>
    <definedName name="BExD363H2VGFIQUCE6LS4AC5J0ZT" localSheetId="12" hidden="1">#REF!</definedName>
    <definedName name="BExD363H2VGFIQUCE6LS4AC5J0ZT" localSheetId="11" hidden="1">#REF!</definedName>
    <definedName name="BExD363H2VGFIQUCE6LS4AC5J0ZT" localSheetId="10" hidden="1">#REF!</definedName>
    <definedName name="BExD363H2VGFIQUCE6LS4AC5J0ZT" localSheetId="9" hidden="1">#REF!</definedName>
    <definedName name="BExD363H2VGFIQUCE6LS4AC5J0ZT" localSheetId="8" hidden="1">#REF!</definedName>
    <definedName name="BExD363H2VGFIQUCE6LS4AC5J0ZT" localSheetId="7" hidden="1">#REF!</definedName>
    <definedName name="BExD363H2VGFIQUCE6LS4AC5J0ZT" localSheetId="6" hidden="1">#REF!</definedName>
    <definedName name="BExD363H2VGFIQUCE6LS4AC5J0ZT" localSheetId="5" hidden="1">#REF!</definedName>
    <definedName name="BExD363H2VGFIQUCE6LS4AC5J0ZT" localSheetId="3" hidden="1">#REF!</definedName>
    <definedName name="BExD363H2VGFIQUCE6LS4AC5J0ZT" hidden="1">#REF!</definedName>
    <definedName name="BExD3A588E939V61P1XEW0FI5Q0S" localSheetId="15" hidden="1">#REF!</definedName>
    <definedName name="BExD3A588E939V61P1XEW0FI5Q0S" localSheetId="14" hidden="1">#REF!</definedName>
    <definedName name="BExD3A588E939V61P1XEW0FI5Q0S" localSheetId="13" hidden="1">#REF!</definedName>
    <definedName name="BExD3A588E939V61P1XEW0FI5Q0S" localSheetId="12" hidden="1">#REF!</definedName>
    <definedName name="BExD3A588E939V61P1XEW0FI5Q0S" localSheetId="11" hidden="1">#REF!</definedName>
    <definedName name="BExD3A588E939V61P1XEW0FI5Q0S" localSheetId="10" hidden="1">#REF!</definedName>
    <definedName name="BExD3A588E939V61P1XEW0FI5Q0S" localSheetId="9" hidden="1">#REF!</definedName>
    <definedName name="BExD3A588E939V61P1XEW0FI5Q0S" localSheetId="8" hidden="1">#REF!</definedName>
    <definedName name="BExD3A588E939V61P1XEW0FI5Q0S" localSheetId="7" hidden="1">#REF!</definedName>
    <definedName name="BExD3A588E939V61P1XEW0FI5Q0S" localSheetId="6" hidden="1">#REF!</definedName>
    <definedName name="BExD3A588E939V61P1XEW0FI5Q0S" localSheetId="5" hidden="1">#REF!</definedName>
    <definedName name="BExD3A588E939V61P1XEW0FI5Q0S" localSheetId="3" hidden="1">#REF!</definedName>
    <definedName name="BExD3A588E939V61P1XEW0FI5Q0S" hidden="1">#REF!</definedName>
    <definedName name="BExD3CJJDKVR9M18XI3WDZH80WL6" localSheetId="15" hidden="1">#REF!</definedName>
    <definedName name="BExD3CJJDKVR9M18XI3WDZH80WL6" localSheetId="14" hidden="1">#REF!</definedName>
    <definedName name="BExD3CJJDKVR9M18XI3WDZH80WL6" localSheetId="13" hidden="1">#REF!</definedName>
    <definedName name="BExD3CJJDKVR9M18XI3WDZH80WL6" localSheetId="12" hidden="1">#REF!</definedName>
    <definedName name="BExD3CJJDKVR9M18XI3WDZH80WL6" localSheetId="11" hidden="1">#REF!</definedName>
    <definedName name="BExD3CJJDKVR9M18XI3WDZH80WL6" localSheetId="10" hidden="1">#REF!</definedName>
    <definedName name="BExD3CJJDKVR9M18XI3WDZH80WL6" localSheetId="9" hidden="1">#REF!</definedName>
    <definedName name="BExD3CJJDKVR9M18XI3WDZH80WL6" localSheetId="8" hidden="1">#REF!</definedName>
    <definedName name="BExD3CJJDKVR9M18XI3WDZH80WL6" localSheetId="7" hidden="1">#REF!</definedName>
    <definedName name="BExD3CJJDKVR9M18XI3WDZH80WL6" localSheetId="6" hidden="1">#REF!</definedName>
    <definedName name="BExD3CJJDKVR9M18XI3WDZH80WL6" localSheetId="5" hidden="1">#REF!</definedName>
    <definedName name="BExD3CJJDKVR9M18XI3WDZH80WL6" localSheetId="3" hidden="1">#REF!</definedName>
    <definedName name="BExD3CJJDKVR9M18XI3WDZH80WL6" hidden="1">#REF!</definedName>
    <definedName name="BExD3ESD9WYJIB3TRDPJ1CKXRAVL" localSheetId="15" hidden="1">#REF!</definedName>
    <definedName name="BExD3ESD9WYJIB3TRDPJ1CKXRAVL" localSheetId="14" hidden="1">#REF!</definedName>
    <definedName name="BExD3ESD9WYJIB3TRDPJ1CKXRAVL" localSheetId="13" hidden="1">#REF!</definedName>
    <definedName name="BExD3ESD9WYJIB3TRDPJ1CKXRAVL" localSheetId="12" hidden="1">#REF!</definedName>
    <definedName name="BExD3ESD9WYJIB3TRDPJ1CKXRAVL" localSheetId="11" hidden="1">#REF!</definedName>
    <definedName name="BExD3ESD9WYJIB3TRDPJ1CKXRAVL" localSheetId="10" hidden="1">#REF!</definedName>
    <definedName name="BExD3ESD9WYJIB3TRDPJ1CKXRAVL" localSheetId="9" hidden="1">#REF!</definedName>
    <definedName name="BExD3ESD9WYJIB3TRDPJ1CKXRAVL" localSheetId="8" hidden="1">#REF!</definedName>
    <definedName name="BExD3ESD9WYJIB3TRDPJ1CKXRAVL" localSheetId="7" hidden="1">#REF!</definedName>
    <definedName name="BExD3ESD9WYJIB3TRDPJ1CKXRAVL" localSheetId="6" hidden="1">#REF!</definedName>
    <definedName name="BExD3ESD9WYJIB3TRDPJ1CKXRAVL" localSheetId="5" hidden="1">#REF!</definedName>
    <definedName name="BExD3ESD9WYJIB3TRDPJ1CKXRAVL" localSheetId="3" hidden="1">#REF!</definedName>
    <definedName name="BExD3ESD9WYJIB3TRDPJ1CKXRAVL" hidden="1">#REF!</definedName>
    <definedName name="BExD3F368X5S25MWSUNIV57RDB57" localSheetId="15" hidden="1">#REF!</definedName>
    <definedName name="BExD3F368X5S25MWSUNIV57RDB57" localSheetId="14" hidden="1">#REF!</definedName>
    <definedName name="BExD3F368X5S25MWSUNIV57RDB57" localSheetId="13" hidden="1">#REF!</definedName>
    <definedName name="BExD3F368X5S25MWSUNIV57RDB57" localSheetId="12" hidden="1">#REF!</definedName>
    <definedName name="BExD3F368X5S25MWSUNIV57RDB57" localSheetId="11" hidden="1">#REF!</definedName>
    <definedName name="BExD3F368X5S25MWSUNIV57RDB57" localSheetId="10" hidden="1">#REF!</definedName>
    <definedName name="BExD3F368X5S25MWSUNIV57RDB57" localSheetId="9" hidden="1">#REF!</definedName>
    <definedName name="BExD3F368X5S25MWSUNIV57RDB57" localSheetId="8" hidden="1">#REF!</definedName>
    <definedName name="BExD3F368X5S25MWSUNIV57RDB57" localSheetId="7" hidden="1">#REF!</definedName>
    <definedName name="BExD3F368X5S25MWSUNIV57RDB57" localSheetId="6" hidden="1">#REF!</definedName>
    <definedName name="BExD3F368X5S25MWSUNIV57RDB57" localSheetId="5" hidden="1">#REF!</definedName>
    <definedName name="BExD3F368X5S25MWSUNIV57RDB57" localSheetId="3" hidden="1">#REF!</definedName>
    <definedName name="BExD3F368X5S25MWSUNIV57RDB57" hidden="1">#REF!</definedName>
    <definedName name="BExD3I8JTNF4LTMFY6GRVDJ6VLGG" localSheetId="15" hidden="1">#REF!</definedName>
    <definedName name="BExD3I8JTNF4LTMFY6GRVDJ6VLGG" localSheetId="14" hidden="1">#REF!</definedName>
    <definedName name="BExD3I8JTNF4LTMFY6GRVDJ6VLGG" localSheetId="13" hidden="1">#REF!</definedName>
    <definedName name="BExD3I8JTNF4LTMFY6GRVDJ6VLGG" localSheetId="12" hidden="1">#REF!</definedName>
    <definedName name="BExD3I8JTNF4LTMFY6GRVDJ6VLGG" localSheetId="11" hidden="1">#REF!</definedName>
    <definedName name="BExD3I8JTNF4LTMFY6GRVDJ6VLGG" localSheetId="10" hidden="1">#REF!</definedName>
    <definedName name="BExD3I8JTNF4LTMFY6GRVDJ6VLGG" localSheetId="9" hidden="1">#REF!</definedName>
    <definedName name="BExD3I8JTNF4LTMFY6GRVDJ6VLGG" localSheetId="8" hidden="1">#REF!</definedName>
    <definedName name="BExD3I8JTNF4LTMFY6GRVDJ6VLGG" localSheetId="7" hidden="1">#REF!</definedName>
    <definedName name="BExD3I8JTNF4LTMFY6GRVDJ6VLGG" localSheetId="6" hidden="1">#REF!</definedName>
    <definedName name="BExD3I8JTNF4LTMFY6GRVDJ6VLGG" localSheetId="5" hidden="1">#REF!</definedName>
    <definedName name="BExD3I8JTNF4LTMFY6GRVDJ6VLGG" localSheetId="3" hidden="1">#REF!</definedName>
    <definedName name="BExD3I8JTNF4LTMFY6GRVDJ6VLGG" hidden="1">#REF!</definedName>
    <definedName name="BExD3IJ5IT335SOSNV9L85WKAOSI" localSheetId="15" hidden="1">#REF!</definedName>
    <definedName name="BExD3IJ5IT335SOSNV9L85WKAOSI" localSheetId="14" hidden="1">#REF!</definedName>
    <definedName name="BExD3IJ5IT335SOSNV9L85WKAOSI" localSheetId="13" hidden="1">#REF!</definedName>
    <definedName name="BExD3IJ5IT335SOSNV9L85WKAOSI" localSheetId="12" hidden="1">#REF!</definedName>
    <definedName name="BExD3IJ5IT335SOSNV9L85WKAOSI" localSheetId="11" hidden="1">#REF!</definedName>
    <definedName name="BExD3IJ5IT335SOSNV9L85WKAOSI" localSheetId="10" hidden="1">#REF!</definedName>
    <definedName name="BExD3IJ5IT335SOSNV9L85WKAOSI" localSheetId="9" hidden="1">#REF!</definedName>
    <definedName name="BExD3IJ5IT335SOSNV9L85WKAOSI" localSheetId="8" hidden="1">#REF!</definedName>
    <definedName name="BExD3IJ5IT335SOSNV9L85WKAOSI" localSheetId="7" hidden="1">#REF!</definedName>
    <definedName name="BExD3IJ5IT335SOSNV9L85WKAOSI" localSheetId="6" hidden="1">#REF!</definedName>
    <definedName name="BExD3IJ5IT335SOSNV9L85WKAOSI" localSheetId="5" hidden="1">#REF!</definedName>
    <definedName name="BExD3IJ5IT335SOSNV9L85WKAOSI" localSheetId="3" hidden="1">#REF!</definedName>
    <definedName name="BExD3IJ5IT335SOSNV9L85WKAOSI" hidden="1">#REF!</definedName>
    <definedName name="BExD3KBVUY57GMMQTOFEU6S6G1AY" localSheetId="15" hidden="1">#REF!</definedName>
    <definedName name="BExD3KBVUY57GMMQTOFEU6S6G1AY" localSheetId="14" hidden="1">#REF!</definedName>
    <definedName name="BExD3KBVUY57GMMQTOFEU6S6G1AY" localSheetId="13" hidden="1">#REF!</definedName>
    <definedName name="BExD3KBVUY57GMMQTOFEU6S6G1AY" localSheetId="12" hidden="1">#REF!</definedName>
    <definedName name="BExD3KBVUY57GMMQTOFEU6S6G1AY" localSheetId="11" hidden="1">#REF!</definedName>
    <definedName name="BExD3KBVUY57GMMQTOFEU6S6G1AY" localSheetId="10" hidden="1">#REF!</definedName>
    <definedName name="BExD3KBVUY57GMMQTOFEU6S6G1AY" localSheetId="9" hidden="1">#REF!</definedName>
    <definedName name="BExD3KBVUY57GMMQTOFEU6S6G1AY" localSheetId="8" hidden="1">#REF!</definedName>
    <definedName name="BExD3KBVUY57GMMQTOFEU6S6G1AY" localSheetId="7" hidden="1">#REF!</definedName>
    <definedName name="BExD3KBVUY57GMMQTOFEU6S6G1AY" localSheetId="6" hidden="1">#REF!</definedName>
    <definedName name="BExD3KBVUY57GMMQTOFEU6S6G1AY" localSheetId="5" hidden="1">#REF!</definedName>
    <definedName name="BExD3KBVUY57GMMQTOFEU6S6G1AY" localSheetId="3" hidden="1">#REF!</definedName>
    <definedName name="BExD3KBVUY57GMMQTOFEU6S6G1AY" hidden="1">#REF!</definedName>
    <definedName name="BExD3NMR7AW2Z6V8SC79VQR37NA6" localSheetId="15" hidden="1">#REF!</definedName>
    <definedName name="BExD3NMR7AW2Z6V8SC79VQR37NA6" localSheetId="14" hidden="1">#REF!</definedName>
    <definedName name="BExD3NMR7AW2Z6V8SC79VQR37NA6" localSheetId="13" hidden="1">#REF!</definedName>
    <definedName name="BExD3NMR7AW2Z6V8SC79VQR37NA6" localSheetId="12" hidden="1">#REF!</definedName>
    <definedName name="BExD3NMR7AW2Z6V8SC79VQR37NA6" localSheetId="11" hidden="1">#REF!</definedName>
    <definedName name="BExD3NMR7AW2Z6V8SC79VQR37NA6" localSheetId="10" hidden="1">#REF!</definedName>
    <definedName name="BExD3NMR7AW2Z6V8SC79VQR37NA6" localSheetId="9" hidden="1">#REF!</definedName>
    <definedName name="BExD3NMR7AW2Z6V8SC79VQR37NA6" localSheetId="8" hidden="1">#REF!</definedName>
    <definedName name="BExD3NMR7AW2Z6V8SC79VQR37NA6" localSheetId="7" hidden="1">#REF!</definedName>
    <definedName name="BExD3NMR7AW2Z6V8SC79VQR37NA6" localSheetId="6" hidden="1">#REF!</definedName>
    <definedName name="BExD3NMR7AW2Z6V8SC79VQR37NA6" localSheetId="5" hidden="1">#REF!</definedName>
    <definedName name="BExD3NMR7AW2Z6V8SC79VQR37NA6" localSheetId="3" hidden="1">#REF!</definedName>
    <definedName name="BExD3NMR7AW2Z6V8SC79VQR37NA6" hidden="1">#REF!</definedName>
    <definedName name="BExD3QXA2UQ2W4N7NYLUEOG40BZB" localSheetId="15" hidden="1">#REF!</definedName>
    <definedName name="BExD3QXA2UQ2W4N7NYLUEOG40BZB" localSheetId="14" hidden="1">#REF!</definedName>
    <definedName name="BExD3QXA2UQ2W4N7NYLUEOG40BZB" localSheetId="13" hidden="1">#REF!</definedName>
    <definedName name="BExD3QXA2UQ2W4N7NYLUEOG40BZB" localSheetId="12" hidden="1">#REF!</definedName>
    <definedName name="BExD3QXA2UQ2W4N7NYLUEOG40BZB" localSheetId="11" hidden="1">#REF!</definedName>
    <definedName name="BExD3QXA2UQ2W4N7NYLUEOG40BZB" localSheetId="10" hidden="1">#REF!</definedName>
    <definedName name="BExD3QXA2UQ2W4N7NYLUEOG40BZB" localSheetId="9" hidden="1">#REF!</definedName>
    <definedName name="BExD3QXA2UQ2W4N7NYLUEOG40BZB" localSheetId="8" hidden="1">#REF!</definedName>
    <definedName name="BExD3QXA2UQ2W4N7NYLUEOG40BZB" localSheetId="7" hidden="1">#REF!</definedName>
    <definedName name="BExD3QXA2UQ2W4N7NYLUEOG40BZB" localSheetId="6" hidden="1">#REF!</definedName>
    <definedName name="BExD3QXA2UQ2W4N7NYLUEOG40BZB" localSheetId="5" hidden="1">#REF!</definedName>
    <definedName name="BExD3QXA2UQ2W4N7NYLUEOG40BZB" localSheetId="3" hidden="1">#REF!</definedName>
    <definedName name="BExD3QXA2UQ2W4N7NYLUEOG40BZB" hidden="1">#REF!</definedName>
    <definedName name="BExD3U2N041TEJ7GCN005UTPHNXY" localSheetId="15" hidden="1">#REF!</definedName>
    <definedName name="BExD3U2N041TEJ7GCN005UTPHNXY" localSheetId="14" hidden="1">#REF!</definedName>
    <definedName name="BExD3U2N041TEJ7GCN005UTPHNXY" localSheetId="13" hidden="1">#REF!</definedName>
    <definedName name="BExD3U2N041TEJ7GCN005UTPHNXY" localSheetId="12" hidden="1">#REF!</definedName>
    <definedName name="BExD3U2N041TEJ7GCN005UTPHNXY" localSheetId="11" hidden="1">#REF!</definedName>
    <definedName name="BExD3U2N041TEJ7GCN005UTPHNXY" localSheetId="10" hidden="1">#REF!</definedName>
    <definedName name="BExD3U2N041TEJ7GCN005UTPHNXY" localSheetId="9" hidden="1">#REF!</definedName>
    <definedName name="BExD3U2N041TEJ7GCN005UTPHNXY" localSheetId="8" hidden="1">#REF!</definedName>
    <definedName name="BExD3U2N041TEJ7GCN005UTPHNXY" localSheetId="7" hidden="1">#REF!</definedName>
    <definedName name="BExD3U2N041TEJ7GCN005UTPHNXY" localSheetId="6" hidden="1">#REF!</definedName>
    <definedName name="BExD3U2N041TEJ7GCN005UTPHNXY" localSheetId="5" hidden="1">#REF!</definedName>
    <definedName name="BExD3U2N041TEJ7GCN005UTPHNXY" localSheetId="3" hidden="1">#REF!</definedName>
    <definedName name="BExD3U2N041TEJ7GCN005UTPHNXY" hidden="1">#REF!</definedName>
    <definedName name="BExD3VPY5VEI1LLQ4I16T16251DT" localSheetId="15" hidden="1">#REF!</definedName>
    <definedName name="BExD3VPY5VEI1LLQ4I16T16251DT" localSheetId="14" hidden="1">#REF!</definedName>
    <definedName name="BExD3VPY5VEI1LLQ4I16T16251DT" localSheetId="13" hidden="1">#REF!</definedName>
    <definedName name="BExD3VPY5VEI1LLQ4I16T16251DT" localSheetId="12" hidden="1">#REF!</definedName>
    <definedName name="BExD3VPY5VEI1LLQ4I16T16251DT" localSheetId="11" hidden="1">#REF!</definedName>
    <definedName name="BExD3VPY5VEI1LLQ4I16T16251DT" localSheetId="10" hidden="1">#REF!</definedName>
    <definedName name="BExD3VPY5VEI1LLQ4I16T16251DT" localSheetId="9" hidden="1">#REF!</definedName>
    <definedName name="BExD3VPY5VEI1LLQ4I16T16251DT" localSheetId="8" hidden="1">#REF!</definedName>
    <definedName name="BExD3VPY5VEI1LLQ4I16T16251DT" localSheetId="7" hidden="1">#REF!</definedName>
    <definedName name="BExD3VPY5VEI1LLQ4I16T16251DT" localSheetId="6" hidden="1">#REF!</definedName>
    <definedName name="BExD3VPY5VEI1LLQ4I16T16251DT" localSheetId="5" hidden="1">#REF!</definedName>
    <definedName name="BExD3VPY5VEI1LLQ4I16T16251DT" localSheetId="3" hidden="1">#REF!</definedName>
    <definedName name="BExD3VPY5VEI1LLQ4I16T16251DT" hidden="1">#REF!</definedName>
    <definedName name="BExD3XIUEZZ1KIHV7CPS7DKUGIN8" localSheetId="15" hidden="1">#REF!</definedName>
    <definedName name="BExD3XIUEZZ1KIHV7CPS7DKUGIN8" localSheetId="14" hidden="1">#REF!</definedName>
    <definedName name="BExD3XIUEZZ1KIHV7CPS7DKUGIN8" localSheetId="13" hidden="1">#REF!</definedName>
    <definedName name="BExD3XIUEZZ1KIHV7CPS7DKUGIN8" localSheetId="12" hidden="1">#REF!</definedName>
    <definedName name="BExD3XIUEZZ1KIHV7CPS7DKUGIN8" localSheetId="11" hidden="1">#REF!</definedName>
    <definedName name="BExD3XIUEZZ1KIHV7CPS7DKUGIN8" localSheetId="10" hidden="1">#REF!</definedName>
    <definedName name="BExD3XIUEZZ1KIHV7CPS7DKUGIN8" localSheetId="9" hidden="1">#REF!</definedName>
    <definedName name="BExD3XIUEZZ1KIHV7CPS7DKUGIN8" localSheetId="8" hidden="1">#REF!</definedName>
    <definedName name="BExD3XIUEZZ1KIHV7CPS7DKUGIN8" localSheetId="7" hidden="1">#REF!</definedName>
    <definedName name="BExD3XIUEZZ1KIHV7CPS7DKUGIN8" localSheetId="6" hidden="1">#REF!</definedName>
    <definedName name="BExD3XIUEZZ1KIHV7CPS7DKUGIN8" localSheetId="5" hidden="1">#REF!</definedName>
    <definedName name="BExD3XIUEZZ1KIHV7CPS7DKUGIN8" localSheetId="3" hidden="1">#REF!</definedName>
    <definedName name="BExD3XIUEZZ1KIHV7CPS7DKUGIN8" hidden="1">#REF!</definedName>
    <definedName name="BExD40O0CFTNJFOFMMM1KH0P7BUI" localSheetId="15" hidden="1">#REF!</definedName>
    <definedName name="BExD40O0CFTNJFOFMMM1KH0P7BUI" localSheetId="14" hidden="1">#REF!</definedName>
    <definedName name="BExD40O0CFTNJFOFMMM1KH0P7BUI" localSheetId="13" hidden="1">#REF!</definedName>
    <definedName name="BExD40O0CFTNJFOFMMM1KH0P7BUI" localSheetId="12" hidden="1">#REF!</definedName>
    <definedName name="BExD40O0CFTNJFOFMMM1KH0P7BUI" localSheetId="11" hidden="1">#REF!</definedName>
    <definedName name="BExD40O0CFTNJFOFMMM1KH0P7BUI" localSheetId="10" hidden="1">#REF!</definedName>
    <definedName name="BExD40O0CFTNJFOFMMM1KH0P7BUI" localSheetId="9" hidden="1">#REF!</definedName>
    <definedName name="BExD40O0CFTNJFOFMMM1KH0P7BUI" localSheetId="8" hidden="1">#REF!</definedName>
    <definedName name="BExD40O0CFTNJFOFMMM1KH0P7BUI" localSheetId="7" hidden="1">#REF!</definedName>
    <definedName name="BExD40O0CFTNJFOFMMM1KH0P7BUI" localSheetId="6" hidden="1">#REF!</definedName>
    <definedName name="BExD40O0CFTNJFOFMMM1KH0P7BUI" localSheetId="5" hidden="1">#REF!</definedName>
    <definedName name="BExD40O0CFTNJFOFMMM1KH0P7BUI" localSheetId="3" hidden="1">#REF!</definedName>
    <definedName name="BExD40O0CFTNJFOFMMM1KH0P7BUI" hidden="1">#REF!</definedName>
    <definedName name="BExD47UYINTJY1PDIW2S1FZ8ZMIO" localSheetId="15" hidden="1">#REF!</definedName>
    <definedName name="BExD47UYINTJY1PDIW2S1FZ8ZMIO" localSheetId="14" hidden="1">#REF!</definedName>
    <definedName name="BExD47UYINTJY1PDIW2S1FZ8ZMIO" localSheetId="13" hidden="1">#REF!</definedName>
    <definedName name="BExD47UYINTJY1PDIW2S1FZ8ZMIO" localSheetId="12" hidden="1">#REF!</definedName>
    <definedName name="BExD47UYINTJY1PDIW2S1FZ8ZMIO" localSheetId="11" hidden="1">#REF!</definedName>
    <definedName name="BExD47UYINTJY1PDIW2S1FZ8ZMIO" localSheetId="10" hidden="1">#REF!</definedName>
    <definedName name="BExD47UYINTJY1PDIW2S1FZ8ZMIO" localSheetId="9" hidden="1">#REF!</definedName>
    <definedName name="BExD47UYINTJY1PDIW2S1FZ8ZMIO" localSheetId="8" hidden="1">#REF!</definedName>
    <definedName name="BExD47UYINTJY1PDIW2S1FZ8ZMIO" localSheetId="7" hidden="1">#REF!</definedName>
    <definedName name="BExD47UYINTJY1PDIW2S1FZ8ZMIO" localSheetId="6" hidden="1">#REF!</definedName>
    <definedName name="BExD47UYINTJY1PDIW2S1FZ8ZMIO" localSheetId="5" hidden="1">#REF!</definedName>
    <definedName name="BExD47UYINTJY1PDIW2S1FZ8ZMIO" localSheetId="3" hidden="1">#REF!</definedName>
    <definedName name="BExD47UYINTJY1PDIW2S1FZ8ZMIO" hidden="1">#REF!</definedName>
    <definedName name="BExD4BR9HJ3MWWZ5KLVZWX9FJAUS" localSheetId="15" hidden="1">#REF!</definedName>
    <definedName name="BExD4BR9HJ3MWWZ5KLVZWX9FJAUS" localSheetId="14" hidden="1">#REF!</definedName>
    <definedName name="BExD4BR9HJ3MWWZ5KLVZWX9FJAUS" localSheetId="13" hidden="1">#REF!</definedName>
    <definedName name="BExD4BR9HJ3MWWZ5KLVZWX9FJAUS" localSheetId="12" hidden="1">#REF!</definedName>
    <definedName name="BExD4BR9HJ3MWWZ5KLVZWX9FJAUS" localSheetId="11" hidden="1">#REF!</definedName>
    <definedName name="BExD4BR9HJ3MWWZ5KLVZWX9FJAUS" localSheetId="10" hidden="1">#REF!</definedName>
    <definedName name="BExD4BR9HJ3MWWZ5KLVZWX9FJAUS" localSheetId="9" hidden="1">#REF!</definedName>
    <definedName name="BExD4BR9HJ3MWWZ5KLVZWX9FJAUS" localSheetId="8" hidden="1">#REF!</definedName>
    <definedName name="BExD4BR9HJ3MWWZ5KLVZWX9FJAUS" localSheetId="7" hidden="1">#REF!</definedName>
    <definedName name="BExD4BR9HJ3MWWZ5KLVZWX9FJAUS" localSheetId="6" hidden="1">#REF!</definedName>
    <definedName name="BExD4BR9HJ3MWWZ5KLVZWX9FJAUS" localSheetId="5" hidden="1">#REF!</definedName>
    <definedName name="BExD4BR9HJ3MWWZ5KLVZWX9FJAUS" localSheetId="3" hidden="1">#REF!</definedName>
    <definedName name="BExD4BR9HJ3MWWZ5KLVZWX9FJAUS" hidden="1">#REF!</definedName>
    <definedName name="BExD4F1WTKT3H0N9MF4H1LX7MBSY" localSheetId="15" hidden="1">#REF!</definedName>
    <definedName name="BExD4F1WTKT3H0N9MF4H1LX7MBSY" localSheetId="14" hidden="1">#REF!</definedName>
    <definedName name="BExD4F1WTKT3H0N9MF4H1LX7MBSY" localSheetId="13" hidden="1">#REF!</definedName>
    <definedName name="BExD4F1WTKT3H0N9MF4H1LX7MBSY" localSheetId="12" hidden="1">#REF!</definedName>
    <definedName name="BExD4F1WTKT3H0N9MF4H1LX7MBSY" localSheetId="11" hidden="1">#REF!</definedName>
    <definedName name="BExD4F1WTKT3H0N9MF4H1LX7MBSY" localSheetId="10" hidden="1">#REF!</definedName>
    <definedName name="BExD4F1WTKT3H0N9MF4H1LX7MBSY" localSheetId="9" hidden="1">#REF!</definedName>
    <definedName name="BExD4F1WTKT3H0N9MF4H1LX7MBSY" localSheetId="8" hidden="1">#REF!</definedName>
    <definedName name="BExD4F1WTKT3H0N9MF4H1LX7MBSY" localSheetId="7" hidden="1">#REF!</definedName>
    <definedName name="BExD4F1WTKT3H0N9MF4H1LX7MBSY" localSheetId="6" hidden="1">#REF!</definedName>
    <definedName name="BExD4F1WTKT3H0N9MF4H1LX7MBSY" localSheetId="5" hidden="1">#REF!</definedName>
    <definedName name="BExD4F1WTKT3H0N9MF4H1LX7MBSY" localSheetId="3" hidden="1">#REF!</definedName>
    <definedName name="BExD4F1WTKT3H0N9MF4H1LX7MBSY" hidden="1">#REF!</definedName>
    <definedName name="BExD4H5GQWXBS6LUL3TSP36DVO38" localSheetId="15" hidden="1">#REF!</definedName>
    <definedName name="BExD4H5GQWXBS6LUL3TSP36DVO38" localSheetId="14" hidden="1">#REF!</definedName>
    <definedName name="BExD4H5GQWXBS6LUL3TSP36DVO38" localSheetId="13" hidden="1">#REF!</definedName>
    <definedName name="BExD4H5GQWXBS6LUL3TSP36DVO38" localSheetId="12" hidden="1">#REF!</definedName>
    <definedName name="BExD4H5GQWXBS6LUL3TSP36DVO38" localSheetId="11" hidden="1">#REF!</definedName>
    <definedName name="BExD4H5GQWXBS6LUL3TSP36DVO38" localSheetId="10" hidden="1">#REF!</definedName>
    <definedName name="BExD4H5GQWXBS6LUL3TSP36DVO38" localSheetId="9" hidden="1">#REF!</definedName>
    <definedName name="BExD4H5GQWXBS6LUL3TSP36DVO38" localSheetId="8" hidden="1">#REF!</definedName>
    <definedName name="BExD4H5GQWXBS6LUL3TSP36DVO38" localSheetId="7" hidden="1">#REF!</definedName>
    <definedName name="BExD4H5GQWXBS6LUL3TSP36DVO38" localSheetId="6" hidden="1">#REF!</definedName>
    <definedName name="BExD4H5GQWXBS6LUL3TSP36DVO38" localSheetId="5" hidden="1">#REF!</definedName>
    <definedName name="BExD4H5GQWXBS6LUL3TSP36DVO38" localSheetId="3" hidden="1">#REF!</definedName>
    <definedName name="BExD4H5GQWXBS6LUL3TSP36DVO38" hidden="1">#REF!</definedName>
    <definedName name="BExD4JJSS3QDBLABCJCHD45SRNPI" localSheetId="15" hidden="1">#REF!</definedName>
    <definedName name="BExD4JJSS3QDBLABCJCHD45SRNPI" localSheetId="14" hidden="1">#REF!</definedName>
    <definedName name="BExD4JJSS3QDBLABCJCHD45SRNPI" localSheetId="13" hidden="1">#REF!</definedName>
    <definedName name="BExD4JJSS3QDBLABCJCHD45SRNPI" localSheetId="12" hidden="1">#REF!</definedName>
    <definedName name="BExD4JJSS3QDBLABCJCHD45SRNPI" localSheetId="11" hidden="1">#REF!</definedName>
    <definedName name="BExD4JJSS3QDBLABCJCHD45SRNPI" localSheetId="10" hidden="1">#REF!</definedName>
    <definedName name="BExD4JJSS3QDBLABCJCHD45SRNPI" localSheetId="9" hidden="1">#REF!</definedName>
    <definedName name="BExD4JJSS3QDBLABCJCHD45SRNPI" localSheetId="8" hidden="1">#REF!</definedName>
    <definedName name="BExD4JJSS3QDBLABCJCHD45SRNPI" localSheetId="7" hidden="1">#REF!</definedName>
    <definedName name="BExD4JJSS3QDBLABCJCHD45SRNPI" localSheetId="6" hidden="1">#REF!</definedName>
    <definedName name="BExD4JJSS3QDBLABCJCHD45SRNPI" localSheetId="5" hidden="1">#REF!</definedName>
    <definedName name="BExD4JJSS3QDBLABCJCHD45SRNPI" localSheetId="3" hidden="1">#REF!</definedName>
    <definedName name="BExD4JJSS3QDBLABCJCHD45SRNPI" hidden="1">#REF!</definedName>
    <definedName name="BExD4QQQ7V9LH5WWBJA3HKJXLVP6" localSheetId="15" hidden="1">#REF!</definedName>
    <definedName name="BExD4QQQ7V9LH5WWBJA3HKJXLVP6" localSheetId="14" hidden="1">#REF!</definedName>
    <definedName name="BExD4QQQ7V9LH5WWBJA3HKJXLVP6" localSheetId="13" hidden="1">#REF!</definedName>
    <definedName name="BExD4QQQ7V9LH5WWBJA3HKJXLVP6" localSheetId="12" hidden="1">#REF!</definedName>
    <definedName name="BExD4QQQ7V9LH5WWBJA3HKJXLVP6" localSheetId="11" hidden="1">#REF!</definedName>
    <definedName name="BExD4QQQ7V9LH5WWBJA3HKJXLVP6" localSheetId="10" hidden="1">#REF!</definedName>
    <definedName name="BExD4QQQ7V9LH5WWBJA3HKJXLVP6" localSheetId="9" hidden="1">#REF!</definedName>
    <definedName name="BExD4QQQ7V9LH5WWBJA3HKJXLVP6" localSheetId="8" hidden="1">#REF!</definedName>
    <definedName name="BExD4QQQ7V9LH5WWBJA3HKJXLVP6" localSheetId="7" hidden="1">#REF!</definedName>
    <definedName name="BExD4QQQ7V9LH5WWBJA3HKJXLVP6" localSheetId="6" hidden="1">#REF!</definedName>
    <definedName name="BExD4QQQ7V9LH5WWBJA3HKJXLVP6" localSheetId="5" hidden="1">#REF!</definedName>
    <definedName name="BExD4QQQ7V9LH5WWBJA3HKJXLVP6" localSheetId="3" hidden="1">#REF!</definedName>
    <definedName name="BExD4QQQ7V9LH5WWBJA3HKJXLVP6" hidden="1">#REF!</definedName>
    <definedName name="BExD4R1I0MKF033I5LPUYIMTZ6E8" localSheetId="15" hidden="1">#REF!</definedName>
    <definedName name="BExD4R1I0MKF033I5LPUYIMTZ6E8" localSheetId="14" hidden="1">#REF!</definedName>
    <definedName name="BExD4R1I0MKF033I5LPUYIMTZ6E8" localSheetId="13" hidden="1">#REF!</definedName>
    <definedName name="BExD4R1I0MKF033I5LPUYIMTZ6E8" localSheetId="12" hidden="1">#REF!</definedName>
    <definedName name="BExD4R1I0MKF033I5LPUYIMTZ6E8" localSheetId="11" hidden="1">#REF!</definedName>
    <definedName name="BExD4R1I0MKF033I5LPUYIMTZ6E8" localSheetId="10" hidden="1">#REF!</definedName>
    <definedName name="BExD4R1I0MKF033I5LPUYIMTZ6E8" localSheetId="9" hidden="1">#REF!</definedName>
    <definedName name="BExD4R1I0MKF033I5LPUYIMTZ6E8" localSheetId="8" hidden="1">#REF!</definedName>
    <definedName name="BExD4R1I0MKF033I5LPUYIMTZ6E8" localSheetId="7" hidden="1">#REF!</definedName>
    <definedName name="BExD4R1I0MKF033I5LPUYIMTZ6E8" localSheetId="6" hidden="1">#REF!</definedName>
    <definedName name="BExD4R1I0MKF033I5LPUYIMTZ6E8" localSheetId="5" hidden="1">#REF!</definedName>
    <definedName name="BExD4R1I0MKF033I5LPUYIMTZ6E8" localSheetId="3" hidden="1">#REF!</definedName>
    <definedName name="BExD4R1I0MKF033I5LPUYIMTZ6E8" hidden="1">#REF!</definedName>
    <definedName name="BExD50MT3M6XZLNUP9JL93EG6D9R" localSheetId="15" hidden="1">#REF!</definedName>
    <definedName name="BExD50MT3M6XZLNUP9JL93EG6D9R" localSheetId="14" hidden="1">#REF!</definedName>
    <definedName name="BExD50MT3M6XZLNUP9JL93EG6D9R" localSheetId="13" hidden="1">#REF!</definedName>
    <definedName name="BExD50MT3M6XZLNUP9JL93EG6D9R" localSheetId="12" hidden="1">#REF!</definedName>
    <definedName name="BExD50MT3M6XZLNUP9JL93EG6D9R" localSheetId="11" hidden="1">#REF!</definedName>
    <definedName name="BExD50MT3M6XZLNUP9JL93EG6D9R" localSheetId="10" hidden="1">#REF!</definedName>
    <definedName name="BExD50MT3M6XZLNUP9JL93EG6D9R" localSheetId="9" hidden="1">#REF!</definedName>
    <definedName name="BExD50MT3M6XZLNUP9JL93EG6D9R" localSheetId="8" hidden="1">#REF!</definedName>
    <definedName name="BExD50MT3M6XZLNUP9JL93EG6D9R" localSheetId="7" hidden="1">#REF!</definedName>
    <definedName name="BExD50MT3M6XZLNUP9JL93EG6D9R" localSheetId="6" hidden="1">#REF!</definedName>
    <definedName name="BExD50MT3M6XZLNUP9JL93EG6D9R" localSheetId="5" hidden="1">#REF!</definedName>
    <definedName name="BExD50MT3M6XZLNUP9JL93EG6D9R" localSheetId="3" hidden="1">#REF!</definedName>
    <definedName name="BExD50MT3M6XZLNUP9JL93EG6D9R" hidden="1">#REF!</definedName>
    <definedName name="BExD5EV7KDSVF1CJT38M4IBPFLPY" localSheetId="15" hidden="1">#REF!</definedName>
    <definedName name="BExD5EV7KDSVF1CJT38M4IBPFLPY" localSheetId="14" hidden="1">#REF!</definedName>
    <definedName name="BExD5EV7KDSVF1CJT38M4IBPFLPY" localSheetId="13" hidden="1">#REF!</definedName>
    <definedName name="BExD5EV7KDSVF1CJT38M4IBPFLPY" localSheetId="12" hidden="1">#REF!</definedName>
    <definedName name="BExD5EV7KDSVF1CJT38M4IBPFLPY" localSheetId="11" hidden="1">#REF!</definedName>
    <definedName name="BExD5EV7KDSVF1CJT38M4IBPFLPY" localSheetId="10" hidden="1">#REF!</definedName>
    <definedName name="BExD5EV7KDSVF1CJT38M4IBPFLPY" localSheetId="9" hidden="1">#REF!</definedName>
    <definedName name="BExD5EV7KDSVF1CJT38M4IBPFLPY" localSheetId="8" hidden="1">#REF!</definedName>
    <definedName name="BExD5EV7KDSVF1CJT38M4IBPFLPY" localSheetId="7" hidden="1">#REF!</definedName>
    <definedName name="BExD5EV7KDSVF1CJT38M4IBPFLPY" localSheetId="6" hidden="1">#REF!</definedName>
    <definedName name="BExD5EV7KDSVF1CJT38M4IBPFLPY" localSheetId="5" hidden="1">#REF!</definedName>
    <definedName name="BExD5EV7KDSVF1CJT38M4IBPFLPY" localSheetId="3" hidden="1">#REF!</definedName>
    <definedName name="BExD5EV7KDSVF1CJT38M4IBPFLPY" hidden="1">#REF!</definedName>
    <definedName name="BExD5FRK547OESJRYAW574DZEZ7J" localSheetId="15" hidden="1">#REF!</definedName>
    <definedName name="BExD5FRK547OESJRYAW574DZEZ7J" localSheetId="14" hidden="1">#REF!</definedName>
    <definedName name="BExD5FRK547OESJRYAW574DZEZ7J" localSheetId="13" hidden="1">#REF!</definedName>
    <definedName name="BExD5FRK547OESJRYAW574DZEZ7J" localSheetId="12" hidden="1">#REF!</definedName>
    <definedName name="BExD5FRK547OESJRYAW574DZEZ7J" localSheetId="11" hidden="1">#REF!</definedName>
    <definedName name="BExD5FRK547OESJRYAW574DZEZ7J" localSheetId="10" hidden="1">#REF!</definedName>
    <definedName name="BExD5FRK547OESJRYAW574DZEZ7J" localSheetId="9" hidden="1">#REF!</definedName>
    <definedName name="BExD5FRK547OESJRYAW574DZEZ7J" localSheetId="8" hidden="1">#REF!</definedName>
    <definedName name="BExD5FRK547OESJRYAW574DZEZ7J" localSheetId="7" hidden="1">#REF!</definedName>
    <definedName name="BExD5FRK547OESJRYAW574DZEZ7J" localSheetId="6" hidden="1">#REF!</definedName>
    <definedName name="BExD5FRK547OESJRYAW574DZEZ7J" localSheetId="5" hidden="1">#REF!</definedName>
    <definedName name="BExD5FRK547OESJRYAW574DZEZ7J" localSheetId="3" hidden="1">#REF!</definedName>
    <definedName name="BExD5FRK547OESJRYAW574DZEZ7J" hidden="1">#REF!</definedName>
    <definedName name="BExD5I5X2YA2YNCTCDSMEL4CWF4N" localSheetId="15" hidden="1">#REF!</definedName>
    <definedName name="BExD5I5X2YA2YNCTCDSMEL4CWF4N" localSheetId="14" hidden="1">#REF!</definedName>
    <definedName name="BExD5I5X2YA2YNCTCDSMEL4CWF4N" localSheetId="13" hidden="1">#REF!</definedName>
    <definedName name="BExD5I5X2YA2YNCTCDSMEL4CWF4N" localSheetId="12" hidden="1">#REF!</definedName>
    <definedName name="BExD5I5X2YA2YNCTCDSMEL4CWF4N" localSheetId="11" hidden="1">#REF!</definedName>
    <definedName name="BExD5I5X2YA2YNCTCDSMEL4CWF4N" localSheetId="10" hidden="1">#REF!</definedName>
    <definedName name="BExD5I5X2YA2YNCTCDSMEL4CWF4N" localSheetId="9" hidden="1">#REF!</definedName>
    <definedName name="BExD5I5X2YA2YNCTCDSMEL4CWF4N" localSheetId="8" hidden="1">#REF!</definedName>
    <definedName name="BExD5I5X2YA2YNCTCDSMEL4CWF4N" localSheetId="7" hidden="1">#REF!</definedName>
    <definedName name="BExD5I5X2YA2YNCTCDSMEL4CWF4N" localSheetId="6" hidden="1">#REF!</definedName>
    <definedName name="BExD5I5X2YA2YNCTCDSMEL4CWF4N" localSheetId="5" hidden="1">#REF!</definedName>
    <definedName name="BExD5I5X2YA2YNCTCDSMEL4CWF4N" localSheetId="3" hidden="1">#REF!</definedName>
    <definedName name="BExD5I5X2YA2YNCTCDSMEL4CWF4N" hidden="1">#REF!</definedName>
    <definedName name="BExD5QUSRFJWRQ1ZM50WYLCF74DF" localSheetId="15" hidden="1">#REF!</definedName>
    <definedName name="BExD5QUSRFJWRQ1ZM50WYLCF74DF" localSheetId="14" hidden="1">#REF!</definedName>
    <definedName name="BExD5QUSRFJWRQ1ZM50WYLCF74DF" localSheetId="13" hidden="1">#REF!</definedName>
    <definedName name="BExD5QUSRFJWRQ1ZM50WYLCF74DF" localSheetId="12" hidden="1">#REF!</definedName>
    <definedName name="BExD5QUSRFJWRQ1ZM50WYLCF74DF" localSheetId="11" hidden="1">#REF!</definedName>
    <definedName name="BExD5QUSRFJWRQ1ZM50WYLCF74DF" localSheetId="10" hidden="1">#REF!</definedName>
    <definedName name="BExD5QUSRFJWRQ1ZM50WYLCF74DF" localSheetId="9" hidden="1">#REF!</definedName>
    <definedName name="BExD5QUSRFJWRQ1ZM50WYLCF74DF" localSheetId="8" hidden="1">#REF!</definedName>
    <definedName name="BExD5QUSRFJWRQ1ZM50WYLCF74DF" localSheetId="7" hidden="1">#REF!</definedName>
    <definedName name="BExD5QUSRFJWRQ1ZM50WYLCF74DF" localSheetId="6" hidden="1">#REF!</definedName>
    <definedName name="BExD5QUSRFJWRQ1ZM50WYLCF74DF" localSheetId="5" hidden="1">#REF!</definedName>
    <definedName name="BExD5QUSRFJWRQ1ZM50WYLCF74DF" localSheetId="3" hidden="1">#REF!</definedName>
    <definedName name="BExD5QUSRFJWRQ1ZM50WYLCF74DF" hidden="1">#REF!</definedName>
    <definedName name="BExD5SSUIF6AJQHBHK8PNMFBPRYB" localSheetId="15" hidden="1">#REF!</definedName>
    <definedName name="BExD5SSUIF6AJQHBHK8PNMFBPRYB" localSheetId="14" hidden="1">#REF!</definedName>
    <definedName name="BExD5SSUIF6AJQHBHK8PNMFBPRYB" localSheetId="13" hidden="1">#REF!</definedName>
    <definedName name="BExD5SSUIF6AJQHBHK8PNMFBPRYB" localSheetId="12" hidden="1">#REF!</definedName>
    <definedName name="BExD5SSUIF6AJQHBHK8PNMFBPRYB" localSheetId="11" hidden="1">#REF!</definedName>
    <definedName name="BExD5SSUIF6AJQHBHK8PNMFBPRYB" localSheetId="10" hidden="1">#REF!</definedName>
    <definedName name="BExD5SSUIF6AJQHBHK8PNMFBPRYB" localSheetId="9" hidden="1">#REF!</definedName>
    <definedName name="BExD5SSUIF6AJQHBHK8PNMFBPRYB" localSheetId="8" hidden="1">#REF!</definedName>
    <definedName name="BExD5SSUIF6AJQHBHK8PNMFBPRYB" localSheetId="7" hidden="1">#REF!</definedName>
    <definedName name="BExD5SSUIF6AJQHBHK8PNMFBPRYB" localSheetId="6" hidden="1">#REF!</definedName>
    <definedName name="BExD5SSUIF6AJQHBHK8PNMFBPRYB" localSheetId="5" hidden="1">#REF!</definedName>
    <definedName name="BExD5SSUIF6AJQHBHK8PNMFBPRYB" localSheetId="3" hidden="1">#REF!</definedName>
    <definedName name="BExD5SSUIF6AJQHBHK8PNMFBPRYB" hidden="1">#REF!</definedName>
    <definedName name="BExD623C9LRX18BE0W2V6SZLQUXX" localSheetId="15" hidden="1">#REF!</definedName>
    <definedName name="BExD623C9LRX18BE0W2V6SZLQUXX" localSheetId="14" hidden="1">#REF!</definedName>
    <definedName name="BExD623C9LRX18BE0W2V6SZLQUXX" localSheetId="13" hidden="1">#REF!</definedName>
    <definedName name="BExD623C9LRX18BE0W2V6SZLQUXX" localSheetId="12" hidden="1">#REF!</definedName>
    <definedName name="BExD623C9LRX18BE0W2V6SZLQUXX" localSheetId="11" hidden="1">#REF!</definedName>
    <definedName name="BExD623C9LRX18BE0W2V6SZLQUXX" localSheetId="10" hidden="1">#REF!</definedName>
    <definedName name="BExD623C9LRX18BE0W2V6SZLQUXX" localSheetId="9" hidden="1">#REF!</definedName>
    <definedName name="BExD623C9LRX18BE0W2V6SZLQUXX" localSheetId="8" hidden="1">#REF!</definedName>
    <definedName name="BExD623C9LRX18BE0W2V6SZLQUXX" localSheetId="7" hidden="1">#REF!</definedName>
    <definedName name="BExD623C9LRX18BE0W2V6SZLQUXX" localSheetId="6" hidden="1">#REF!</definedName>
    <definedName name="BExD623C9LRX18BE0W2V6SZLQUXX" localSheetId="5" hidden="1">#REF!</definedName>
    <definedName name="BExD623C9LRX18BE0W2V6SZLQUXX" localSheetId="3" hidden="1">#REF!</definedName>
    <definedName name="BExD623C9LRX18BE0W2V6SZLQUXX" hidden="1">#REF!</definedName>
    <definedName name="BExD6CQA7UMJBXV7AIFAIHUF2ICX" localSheetId="15" hidden="1">#REF!</definedName>
    <definedName name="BExD6CQA7UMJBXV7AIFAIHUF2ICX" localSheetId="14" hidden="1">#REF!</definedName>
    <definedName name="BExD6CQA7UMJBXV7AIFAIHUF2ICX" localSheetId="13" hidden="1">#REF!</definedName>
    <definedName name="BExD6CQA7UMJBXV7AIFAIHUF2ICX" localSheetId="12" hidden="1">#REF!</definedName>
    <definedName name="BExD6CQA7UMJBXV7AIFAIHUF2ICX" localSheetId="11" hidden="1">#REF!</definedName>
    <definedName name="BExD6CQA7UMJBXV7AIFAIHUF2ICX" localSheetId="10" hidden="1">#REF!</definedName>
    <definedName name="BExD6CQA7UMJBXV7AIFAIHUF2ICX" localSheetId="9" hidden="1">#REF!</definedName>
    <definedName name="BExD6CQA7UMJBXV7AIFAIHUF2ICX" localSheetId="8" hidden="1">#REF!</definedName>
    <definedName name="BExD6CQA7UMJBXV7AIFAIHUF2ICX" localSheetId="7" hidden="1">#REF!</definedName>
    <definedName name="BExD6CQA7UMJBXV7AIFAIHUF2ICX" localSheetId="6" hidden="1">#REF!</definedName>
    <definedName name="BExD6CQA7UMJBXV7AIFAIHUF2ICX" localSheetId="5" hidden="1">#REF!</definedName>
    <definedName name="BExD6CQA7UMJBXV7AIFAIHUF2ICX" localSheetId="3" hidden="1">#REF!</definedName>
    <definedName name="BExD6CQA7UMJBXV7AIFAIHUF2ICX" hidden="1">#REF!</definedName>
    <definedName name="BExD6D18MCF5R8YJMPG21WE3GPJQ" localSheetId="15" hidden="1">#REF!</definedName>
    <definedName name="BExD6D18MCF5R8YJMPG21WE3GPJQ" localSheetId="14" hidden="1">#REF!</definedName>
    <definedName name="BExD6D18MCF5R8YJMPG21WE3GPJQ" localSheetId="13" hidden="1">#REF!</definedName>
    <definedName name="BExD6D18MCF5R8YJMPG21WE3GPJQ" localSheetId="12" hidden="1">#REF!</definedName>
    <definedName name="BExD6D18MCF5R8YJMPG21WE3GPJQ" localSheetId="11" hidden="1">#REF!</definedName>
    <definedName name="BExD6D18MCF5R8YJMPG21WE3GPJQ" localSheetId="10" hidden="1">#REF!</definedName>
    <definedName name="BExD6D18MCF5R8YJMPG21WE3GPJQ" localSheetId="9" hidden="1">#REF!</definedName>
    <definedName name="BExD6D18MCF5R8YJMPG21WE3GPJQ" localSheetId="8" hidden="1">#REF!</definedName>
    <definedName name="BExD6D18MCF5R8YJMPG21WE3GPJQ" localSheetId="7" hidden="1">#REF!</definedName>
    <definedName name="BExD6D18MCF5R8YJMPG21WE3GPJQ" localSheetId="6" hidden="1">#REF!</definedName>
    <definedName name="BExD6D18MCF5R8YJMPG21WE3GPJQ" localSheetId="5" hidden="1">#REF!</definedName>
    <definedName name="BExD6D18MCF5R8YJMPG21WE3GPJQ" localSheetId="3" hidden="1">#REF!</definedName>
    <definedName name="BExD6D18MCF5R8YJMPG21WE3GPJQ" hidden="1">#REF!</definedName>
    <definedName name="BExD6FKVK8WJWNYPVENR7Q8Q30PK" localSheetId="15" hidden="1">#REF!</definedName>
    <definedName name="BExD6FKVK8WJWNYPVENR7Q8Q30PK" localSheetId="14" hidden="1">#REF!</definedName>
    <definedName name="BExD6FKVK8WJWNYPVENR7Q8Q30PK" localSheetId="13" hidden="1">#REF!</definedName>
    <definedName name="BExD6FKVK8WJWNYPVENR7Q8Q30PK" localSheetId="12" hidden="1">#REF!</definedName>
    <definedName name="BExD6FKVK8WJWNYPVENR7Q8Q30PK" localSheetId="11" hidden="1">#REF!</definedName>
    <definedName name="BExD6FKVK8WJWNYPVENR7Q8Q30PK" localSheetId="10" hidden="1">#REF!</definedName>
    <definedName name="BExD6FKVK8WJWNYPVENR7Q8Q30PK" localSheetId="9" hidden="1">#REF!</definedName>
    <definedName name="BExD6FKVK8WJWNYPVENR7Q8Q30PK" localSheetId="8" hidden="1">#REF!</definedName>
    <definedName name="BExD6FKVK8WJWNYPVENR7Q8Q30PK" localSheetId="7" hidden="1">#REF!</definedName>
    <definedName name="BExD6FKVK8WJWNYPVENR7Q8Q30PK" localSheetId="6" hidden="1">#REF!</definedName>
    <definedName name="BExD6FKVK8WJWNYPVENR7Q8Q30PK" localSheetId="5" hidden="1">#REF!</definedName>
    <definedName name="BExD6FKVK8WJWNYPVENR7Q8Q30PK" localSheetId="3" hidden="1">#REF!</definedName>
    <definedName name="BExD6FKVK8WJWNYPVENR7Q8Q30PK" hidden="1">#REF!</definedName>
    <definedName name="BExD6GMP0LK8WKVWMIT1NNH8CHLF" localSheetId="15" hidden="1">#REF!</definedName>
    <definedName name="BExD6GMP0LK8WKVWMIT1NNH8CHLF" localSheetId="14" hidden="1">#REF!</definedName>
    <definedName name="BExD6GMP0LK8WKVWMIT1NNH8CHLF" localSheetId="13" hidden="1">#REF!</definedName>
    <definedName name="BExD6GMP0LK8WKVWMIT1NNH8CHLF" localSheetId="12" hidden="1">#REF!</definedName>
    <definedName name="BExD6GMP0LK8WKVWMIT1NNH8CHLF" localSheetId="11" hidden="1">#REF!</definedName>
    <definedName name="BExD6GMP0LK8WKVWMIT1NNH8CHLF" localSheetId="10" hidden="1">#REF!</definedName>
    <definedName name="BExD6GMP0LK8WKVWMIT1NNH8CHLF" localSheetId="9" hidden="1">#REF!</definedName>
    <definedName name="BExD6GMP0LK8WKVWMIT1NNH8CHLF" localSheetId="8" hidden="1">#REF!</definedName>
    <definedName name="BExD6GMP0LK8WKVWMIT1NNH8CHLF" localSheetId="7" hidden="1">#REF!</definedName>
    <definedName name="BExD6GMP0LK8WKVWMIT1NNH8CHLF" localSheetId="6" hidden="1">#REF!</definedName>
    <definedName name="BExD6GMP0LK8WKVWMIT1NNH8CHLF" localSheetId="5" hidden="1">#REF!</definedName>
    <definedName name="BExD6GMP0LK8WKVWMIT1NNH8CHLF" localSheetId="3" hidden="1">#REF!</definedName>
    <definedName name="BExD6GMP0LK8WKVWMIT1NNH8CHLF" hidden="1">#REF!</definedName>
    <definedName name="BExD6H2TE0WWAUIWVSSCLPZ6B88N" localSheetId="15" hidden="1">#REF!</definedName>
    <definedName name="BExD6H2TE0WWAUIWVSSCLPZ6B88N" localSheetId="14" hidden="1">#REF!</definedName>
    <definedName name="BExD6H2TE0WWAUIWVSSCLPZ6B88N" localSheetId="13" hidden="1">#REF!</definedName>
    <definedName name="BExD6H2TE0WWAUIWVSSCLPZ6B88N" localSheetId="12" hidden="1">#REF!</definedName>
    <definedName name="BExD6H2TE0WWAUIWVSSCLPZ6B88N" localSheetId="11" hidden="1">#REF!</definedName>
    <definedName name="BExD6H2TE0WWAUIWVSSCLPZ6B88N" localSheetId="10" hidden="1">#REF!</definedName>
    <definedName name="BExD6H2TE0WWAUIWVSSCLPZ6B88N" localSheetId="9" hidden="1">#REF!</definedName>
    <definedName name="BExD6H2TE0WWAUIWVSSCLPZ6B88N" localSheetId="8" hidden="1">#REF!</definedName>
    <definedName name="BExD6H2TE0WWAUIWVSSCLPZ6B88N" localSheetId="7" hidden="1">#REF!</definedName>
    <definedName name="BExD6H2TE0WWAUIWVSSCLPZ6B88N" localSheetId="6" hidden="1">#REF!</definedName>
    <definedName name="BExD6H2TE0WWAUIWVSSCLPZ6B88N" localSheetId="5" hidden="1">#REF!</definedName>
    <definedName name="BExD6H2TE0WWAUIWVSSCLPZ6B88N" localSheetId="3" hidden="1">#REF!</definedName>
    <definedName name="BExD6H2TE0WWAUIWVSSCLPZ6B88N" hidden="1">#REF!</definedName>
    <definedName name="BExD71LTOE015TV5RSAHM8NT8GVW" localSheetId="15" hidden="1">#REF!</definedName>
    <definedName name="BExD71LTOE015TV5RSAHM8NT8GVW" localSheetId="14" hidden="1">#REF!</definedName>
    <definedName name="BExD71LTOE015TV5RSAHM8NT8GVW" localSheetId="13" hidden="1">#REF!</definedName>
    <definedName name="BExD71LTOE015TV5RSAHM8NT8GVW" localSheetId="12" hidden="1">#REF!</definedName>
    <definedName name="BExD71LTOE015TV5RSAHM8NT8GVW" localSheetId="11" hidden="1">#REF!</definedName>
    <definedName name="BExD71LTOE015TV5RSAHM8NT8GVW" localSheetId="10" hidden="1">#REF!</definedName>
    <definedName name="BExD71LTOE015TV5RSAHM8NT8GVW" localSheetId="9" hidden="1">#REF!</definedName>
    <definedName name="BExD71LTOE015TV5RSAHM8NT8GVW" localSheetId="8" hidden="1">#REF!</definedName>
    <definedName name="BExD71LTOE015TV5RSAHM8NT8GVW" localSheetId="7" hidden="1">#REF!</definedName>
    <definedName name="BExD71LTOE015TV5RSAHM8NT8GVW" localSheetId="6" hidden="1">#REF!</definedName>
    <definedName name="BExD71LTOE015TV5RSAHM8NT8GVW" localSheetId="5" hidden="1">#REF!</definedName>
    <definedName name="BExD71LTOE015TV5RSAHM8NT8GVW" localSheetId="3" hidden="1">#REF!</definedName>
    <definedName name="BExD71LTOE015TV5RSAHM8NT8GVW" hidden="1">#REF!</definedName>
    <definedName name="BExD73USXVADC7EHGHVTQNCT06ZA" localSheetId="15" hidden="1">#REF!</definedName>
    <definedName name="BExD73USXVADC7EHGHVTQNCT06ZA" localSheetId="14" hidden="1">#REF!</definedName>
    <definedName name="BExD73USXVADC7EHGHVTQNCT06ZA" localSheetId="13" hidden="1">#REF!</definedName>
    <definedName name="BExD73USXVADC7EHGHVTQNCT06ZA" localSheetId="12" hidden="1">#REF!</definedName>
    <definedName name="BExD73USXVADC7EHGHVTQNCT06ZA" localSheetId="11" hidden="1">#REF!</definedName>
    <definedName name="BExD73USXVADC7EHGHVTQNCT06ZA" localSheetId="10" hidden="1">#REF!</definedName>
    <definedName name="BExD73USXVADC7EHGHVTQNCT06ZA" localSheetId="9" hidden="1">#REF!</definedName>
    <definedName name="BExD73USXVADC7EHGHVTQNCT06ZA" localSheetId="8" hidden="1">#REF!</definedName>
    <definedName name="BExD73USXVADC7EHGHVTQNCT06ZA" localSheetId="7" hidden="1">#REF!</definedName>
    <definedName name="BExD73USXVADC7EHGHVTQNCT06ZA" localSheetId="6" hidden="1">#REF!</definedName>
    <definedName name="BExD73USXVADC7EHGHVTQNCT06ZA" localSheetId="5" hidden="1">#REF!</definedName>
    <definedName name="BExD73USXVADC7EHGHVTQNCT06ZA" localSheetId="3" hidden="1">#REF!</definedName>
    <definedName name="BExD73USXVADC7EHGHVTQNCT06ZA" hidden="1">#REF!</definedName>
    <definedName name="BExD7GAIGULTB3YHM1OS9RBQOTEC" localSheetId="15" hidden="1">#REF!</definedName>
    <definedName name="BExD7GAIGULTB3YHM1OS9RBQOTEC" localSheetId="14" hidden="1">#REF!</definedName>
    <definedName name="BExD7GAIGULTB3YHM1OS9RBQOTEC" localSheetId="13" hidden="1">#REF!</definedName>
    <definedName name="BExD7GAIGULTB3YHM1OS9RBQOTEC" localSheetId="12" hidden="1">#REF!</definedName>
    <definedName name="BExD7GAIGULTB3YHM1OS9RBQOTEC" localSheetId="11" hidden="1">#REF!</definedName>
    <definedName name="BExD7GAIGULTB3YHM1OS9RBQOTEC" localSheetId="10" hidden="1">#REF!</definedName>
    <definedName name="BExD7GAIGULTB3YHM1OS9RBQOTEC" localSheetId="9" hidden="1">#REF!</definedName>
    <definedName name="BExD7GAIGULTB3YHM1OS9RBQOTEC" localSheetId="8" hidden="1">#REF!</definedName>
    <definedName name="BExD7GAIGULTB3YHM1OS9RBQOTEC" localSheetId="7" hidden="1">#REF!</definedName>
    <definedName name="BExD7GAIGULTB3YHM1OS9RBQOTEC" localSheetId="6" hidden="1">#REF!</definedName>
    <definedName name="BExD7GAIGULTB3YHM1OS9RBQOTEC" localSheetId="5" hidden="1">#REF!</definedName>
    <definedName name="BExD7GAIGULTB3YHM1OS9RBQOTEC" localSheetId="3" hidden="1">#REF!</definedName>
    <definedName name="BExD7GAIGULTB3YHM1OS9RBQOTEC" hidden="1">#REF!</definedName>
    <definedName name="BExD7IE1DHIS52UFDCTSKPJQNRD5" localSheetId="15" hidden="1">#REF!</definedName>
    <definedName name="BExD7IE1DHIS52UFDCTSKPJQNRD5" localSheetId="14" hidden="1">#REF!</definedName>
    <definedName name="BExD7IE1DHIS52UFDCTSKPJQNRD5" localSheetId="13" hidden="1">#REF!</definedName>
    <definedName name="BExD7IE1DHIS52UFDCTSKPJQNRD5" localSheetId="12" hidden="1">#REF!</definedName>
    <definedName name="BExD7IE1DHIS52UFDCTSKPJQNRD5" localSheetId="11" hidden="1">#REF!</definedName>
    <definedName name="BExD7IE1DHIS52UFDCTSKPJQNRD5" localSheetId="10" hidden="1">#REF!</definedName>
    <definedName name="BExD7IE1DHIS52UFDCTSKPJQNRD5" localSheetId="9" hidden="1">#REF!</definedName>
    <definedName name="BExD7IE1DHIS52UFDCTSKPJQNRD5" localSheetId="8" hidden="1">#REF!</definedName>
    <definedName name="BExD7IE1DHIS52UFDCTSKPJQNRD5" localSheetId="7" hidden="1">#REF!</definedName>
    <definedName name="BExD7IE1DHIS52UFDCTSKPJQNRD5" localSheetId="6" hidden="1">#REF!</definedName>
    <definedName name="BExD7IE1DHIS52UFDCTSKPJQNRD5" localSheetId="5" hidden="1">#REF!</definedName>
    <definedName name="BExD7IE1DHIS52UFDCTSKPJQNRD5" localSheetId="3" hidden="1">#REF!</definedName>
    <definedName name="BExD7IE1DHIS52UFDCTSKPJQNRD5" hidden="1">#REF!</definedName>
    <definedName name="BExD7IUBGUWHYC9UNZ1IY5XFYKQN" localSheetId="15" hidden="1">#REF!</definedName>
    <definedName name="BExD7IUBGUWHYC9UNZ1IY5XFYKQN" localSheetId="14" hidden="1">#REF!</definedName>
    <definedName name="BExD7IUBGUWHYC9UNZ1IY5XFYKQN" localSheetId="13" hidden="1">#REF!</definedName>
    <definedName name="BExD7IUBGUWHYC9UNZ1IY5XFYKQN" localSheetId="12" hidden="1">#REF!</definedName>
    <definedName name="BExD7IUBGUWHYC9UNZ1IY5XFYKQN" localSheetId="11" hidden="1">#REF!</definedName>
    <definedName name="BExD7IUBGUWHYC9UNZ1IY5XFYKQN" localSheetId="10" hidden="1">#REF!</definedName>
    <definedName name="BExD7IUBGUWHYC9UNZ1IY5XFYKQN" localSheetId="9" hidden="1">#REF!</definedName>
    <definedName name="BExD7IUBGUWHYC9UNZ1IY5XFYKQN" localSheetId="8" hidden="1">#REF!</definedName>
    <definedName name="BExD7IUBGUWHYC9UNZ1IY5XFYKQN" localSheetId="7" hidden="1">#REF!</definedName>
    <definedName name="BExD7IUBGUWHYC9UNZ1IY5XFYKQN" localSheetId="6" hidden="1">#REF!</definedName>
    <definedName name="BExD7IUBGUWHYC9UNZ1IY5XFYKQN" localSheetId="5" hidden="1">#REF!</definedName>
    <definedName name="BExD7IUBGUWHYC9UNZ1IY5XFYKQN" localSheetId="3" hidden="1">#REF!</definedName>
    <definedName name="BExD7IUBGUWHYC9UNZ1IY5XFYKQN" hidden="1">#REF!</definedName>
    <definedName name="BExD7JQOJ35HGL8U2OCEI2P2JT7I" localSheetId="15" hidden="1">#REF!</definedName>
    <definedName name="BExD7JQOJ35HGL8U2OCEI2P2JT7I" localSheetId="14" hidden="1">#REF!</definedName>
    <definedName name="BExD7JQOJ35HGL8U2OCEI2P2JT7I" localSheetId="13" hidden="1">#REF!</definedName>
    <definedName name="BExD7JQOJ35HGL8U2OCEI2P2JT7I" localSheetId="12" hidden="1">#REF!</definedName>
    <definedName name="BExD7JQOJ35HGL8U2OCEI2P2JT7I" localSheetId="11" hidden="1">#REF!</definedName>
    <definedName name="BExD7JQOJ35HGL8U2OCEI2P2JT7I" localSheetId="10" hidden="1">#REF!</definedName>
    <definedName name="BExD7JQOJ35HGL8U2OCEI2P2JT7I" localSheetId="9" hidden="1">#REF!</definedName>
    <definedName name="BExD7JQOJ35HGL8U2OCEI2P2JT7I" localSheetId="8" hidden="1">#REF!</definedName>
    <definedName name="BExD7JQOJ35HGL8U2OCEI2P2JT7I" localSheetId="7" hidden="1">#REF!</definedName>
    <definedName name="BExD7JQOJ35HGL8U2OCEI2P2JT7I" localSheetId="6" hidden="1">#REF!</definedName>
    <definedName name="BExD7JQOJ35HGL8U2OCEI2P2JT7I" localSheetId="5" hidden="1">#REF!</definedName>
    <definedName name="BExD7JQOJ35HGL8U2OCEI2P2JT7I" localSheetId="3" hidden="1">#REF!</definedName>
    <definedName name="BExD7JQOJ35HGL8U2OCEI2P2JT7I" hidden="1">#REF!</definedName>
    <definedName name="BExD7KSDKNDNH95NDT3S7GM3MUU2" localSheetId="15" hidden="1">#REF!</definedName>
    <definedName name="BExD7KSDKNDNH95NDT3S7GM3MUU2" localSheetId="14" hidden="1">#REF!</definedName>
    <definedName name="BExD7KSDKNDNH95NDT3S7GM3MUU2" localSheetId="13" hidden="1">#REF!</definedName>
    <definedName name="BExD7KSDKNDNH95NDT3S7GM3MUU2" localSheetId="12" hidden="1">#REF!</definedName>
    <definedName name="BExD7KSDKNDNH95NDT3S7GM3MUU2" localSheetId="11" hidden="1">#REF!</definedName>
    <definedName name="BExD7KSDKNDNH95NDT3S7GM3MUU2" localSheetId="10" hidden="1">#REF!</definedName>
    <definedName name="BExD7KSDKNDNH95NDT3S7GM3MUU2" localSheetId="9" hidden="1">#REF!</definedName>
    <definedName name="BExD7KSDKNDNH95NDT3S7GM3MUU2" localSheetId="8" hidden="1">#REF!</definedName>
    <definedName name="BExD7KSDKNDNH95NDT3S7GM3MUU2" localSheetId="7" hidden="1">#REF!</definedName>
    <definedName name="BExD7KSDKNDNH95NDT3S7GM3MUU2" localSheetId="6" hidden="1">#REF!</definedName>
    <definedName name="BExD7KSDKNDNH95NDT3S7GM3MUU2" localSheetId="5" hidden="1">#REF!</definedName>
    <definedName name="BExD7KSDKNDNH95NDT3S7GM3MUU2" localSheetId="3" hidden="1">#REF!</definedName>
    <definedName name="BExD7KSDKNDNH95NDT3S7GM3MUU2" hidden="1">#REF!</definedName>
    <definedName name="BExD8H5O087KQVWIVPUUID5VMGMS" localSheetId="15" hidden="1">#REF!</definedName>
    <definedName name="BExD8H5O087KQVWIVPUUID5VMGMS" localSheetId="14" hidden="1">#REF!</definedName>
    <definedName name="BExD8H5O087KQVWIVPUUID5VMGMS" localSheetId="13" hidden="1">#REF!</definedName>
    <definedName name="BExD8H5O087KQVWIVPUUID5VMGMS" localSheetId="12" hidden="1">#REF!</definedName>
    <definedName name="BExD8H5O087KQVWIVPUUID5VMGMS" localSheetId="11" hidden="1">#REF!</definedName>
    <definedName name="BExD8H5O087KQVWIVPUUID5VMGMS" localSheetId="10" hidden="1">#REF!</definedName>
    <definedName name="BExD8H5O087KQVWIVPUUID5VMGMS" localSheetId="9" hidden="1">#REF!</definedName>
    <definedName name="BExD8H5O087KQVWIVPUUID5VMGMS" localSheetId="8" hidden="1">#REF!</definedName>
    <definedName name="BExD8H5O087KQVWIVPUUID5VMGMS" localSheetId="7" hidden="1">#REF!</definedName>
    <definedName name="BExD8H5O087KQVWIVPUUID5VMGMS" localSheetId="6" hidden="1">#REF!</definedName>
    <definedName name="BExD8H5O087KQVWIVPUUID5VMGMS" localSheetId="5" hidden="1">#REF!</definedName>
    <definedName name="BExD8H5O087KQVWIVPUUID5VMGMS" localSheetId="3" hidden="1">#REF!</definedName>
    <definedName name="BExD8H5O087KQVWIVPUUID5VMGMS" hidden="1">#REF!</definedName>
    <definedName name="BExD8HLWJHFK6566YQLGOAPIWD7G" localSheetId="15" hidden="1">#REF!</definedName>
    <definedName name="BExD8HLWJHFK6566YQLGOAPIWD7G" localSheetId="14" hidden="1">#REF!</definedName>
    <definedName name="BExD8HLWJHFK6566YQLGOAPIWD7G" localSheetId="13" hidden="1">#REF!</definedName>
    <definedName name="BExD8HLWJHFK6566YQLGOAPIWD7G" localSheetId="12" hidden="1">#REF!</definedName>
    <definedName name="BExD8HLWJHFK6566YQLGOAPIWD7G" localSheetId="11" hidden="1">#REF!</definedName>
    <definedName name="BExD8HLWJHFK6566YQLGOAPIWD7G" localSheetId="10" hidden="1">#REF!</definedName>
    <definedName name="BExD8HLWJHFK6566YQLGOAPIWD7G" localSheetId="9" hidden="1">#REF!</definedName>
    <definedName name="BExD8HLWJHFK6566YQLGOAPIWD7G" localSheetId="8" hidden="1">#REF!</definedName>
    <definedName name="BExD8HLWJHFK6566YQLGOAPIWD7G" localSheetId="7" hidden="1">#REF!</definedName>
    <definedName name="BExD8HLWJHFK6566YQLGOAPIWD7G" localSheetId="6" hidden="1">#REF!</definedName>
    <definedName name="BExD8HLWJHFK6566YQLGOAPIWD7G" localSheetId="5" hidden="1">#REF!</definedName>
    <definedName name="BExD8HLWJHFK6566YQLGOAPIWD7G" localSheetId="3" hidden="1">#REF!</definedName>
    <definedName name="BExD8HLWJHFK6566YQLGOAPIWD7G" hidden="1">#REF!</definedName>
    <definedName name="BExD8OCLZMFN5K3VZYI4Q4ITVKUA" localSheetId="15" hidden="1">#REF!</definedName>
    <definedName name="BExD8OCLZMFN5K3VZYI4Q4ITVKUA" localSheetId="14" hidden="1">#REF!</definedName>
    <definedName name="BExD8OCLZMFN5K3VZYI4Q4ITVKUA" localSheetId="13" hidden="1">#REF!</definedName>
    <definedName name="BExD8OCLZMFN5K3VZYI4Q4ITVKUA" localSheetId="12" hidden="1">#REF!</definedName>
    <definedName name="BExD8OCLZMFN5K3VZYI4Q4ITVKUA" localSheetId="11" hidden="1">#REF!</definedName>
    <definedName name="BExD8OCLZMFN5K3VZYI4Q4ITVKUA" localSheetId="10" hidden="1">#REF!</definedName>
    <definedName name="BExD8OCLZMFN5K3VZYI4Q4ITVKUA" localSheetId="9" hidden="1">#REF!</definedName>
    <definedName name="BExD8OCLZMFN5K3VZYI4Q4ITVKUA" localSheetId="8" hidden="1">#REF!</definedName>
    <definedName name="BExD8OCLZMFN5K3VZYI4Q4ITVKUA" localSheetId="7" hidden="1">#REF!</definedName>
    <definedName name="BExD8OCLZMFN5K3VZYI4Q4ITVKUA" localSheetId="6" hidden="1">#REF!</definedName>
    <definedName name="BExD8OCLZMFN5K3VZYI4Q4ITVKUA" localSheetId="5" hidden="1">#REF!</definedName>
    <definedName name="BExD8OCLZMFN5K3VZYI4Q4ITVKUA" localSheetId="3" hidden="1">#REF!</definedName>
    <definedName name="BExD8OCLZMFN5K3VZYI4Q4ITVKUA" hidden="1">#REF!</definedName>
    <definedName name="BExD93C1R6LC0631ECHVFYH0R0PD" localSheetId="15" hidden="1">#REF!</definedName>
    <definedName name="BExD93C1R6LC0631ECHVFYH0R0PD" localSheetId="14" hidden="1">#REF!</definedName>
    <definedName name="BExD93C1R6LC0631ECHVFYH0R0PD" localSheetId="13" hidden="1">#REF!</definedName>
    <definedName name="BExD93C1R6LC0631ECHVFYH0R0PD" localSheetId="12" hidden="1">#REF!</definedName>
    <definedName name="BExD93C1R6LC0631ECHVFYH0R0PD" localSheetId="11" hidden="1">#REF!</definedName>
    <definedName name="BExD93C1R6LC0631ECHVFYH0R0PD" localSheetId="10" hidden="1">#REF!</definedName>
    <definedName name="BExD93C1R6LC0631ECHVFYH0R0PD" localSheetId="9" hidden="1">#REF!</definedName>
    <definedName name="BExD93C1R6LC0631ECHVFYH0R0PD" localSheetId="8" hidden="1">#REF!</definedName>
    <definedName name="BExD93C1R6LC0631ECHVFYH0R0PD" localSheetId="7" hidden="1">#REF!</definedName>
    <definedName name="BExD93C1R6LC0631ECHVFYH0R0PD" localSheetId="6" hidden="1">#REF!</definedName>
    <definedName name="BExD93C1R6LC0631ECHVFYH0R0PD" localSheetId="5" hidden="1">#REF!</definedName>
    <definedName name="BExD93C1R6LC0631ECHVFYH0R0PD" localSheetId="3" hidden="1">#REF!</definedName>
    <definedName name="BExD93C1R6LC0631ECHVFYH0R0PD" hidden="1">#REF!</definedName>
    <definedName name="BExD97TXIO0COVNN4OH3DEJ33YLM" localSheetId="15" hidden="1">#REF!</definedName>
    <definedName name="BExD97TXIO0COVNN4OH3DEJ33YLM" localSheetId="14" hidden="1">#REF!</definedName>
    <definedName name="BExD97TXIO0COVNN4OH3DEJ33YLM" localSheetId="13" hidden="1">#REF!</definedName>
    <definedName name="BExD97TXIO0COVNN4OH3DEJ33YLM" localSheetId="12" hidden="1">#REF!</definedName>
    <definedName name="BExD97TXIO0COVNN4OH3DEJ33YLM" localSheetId="11" hidden="1">#REF!</definedName>
    <definedName name="BExD97TXIO0COVNN4OH3DEJ33YLM" localSheetId="10" hidden="1">#REF!</definedName>
    <definedName name="BExD97TXIO0COVNN4OH3DEJ33YLM" localSheetId="9" hidden="1">#REF!</definedName>
    <definedName name="BExD97TXIO0COVNN4OH3DEJ33YLM" localSheetId="8" hidden="1">#REF!</definedName>
    <definedName name="BExD97TXIO0COVNN4OH3DEJ33YLM" localSheetId="7" hidden="1">#REF!</definedName>
    <definedName name="BExD97TXIO0COVNN4OH3DEJ33YLM" localSheetId="6" hidden="1">#REF!</definedName>
    <definedName name="BExD97TXIO0COVNN4OH3DEJ33YLM" localSheetId="5" hidden="1">#REF!</definedName>
    <definedName name="BExD97TXIO0COVNN4OH3DEJ33YLM" localSheetId="3" hidden="1">#REF!</definedName>
    <definedName name="BExD97TXIO0COVNN4OH3DEJ33YLM" hidden="1">#REF!</definedName>
    <definedName name="BExD99RZ1RFIMK6O1ZHSPJ68X9Y5" localSheetId="15" hidden="1">#REF!</definedName>
    <definedName name="BExD99RZ1RFIMK6O1ZHSPJ68X9Y5" localSheetId="14" hidden="1">#REF!</definedName>
    <definedName name="BExD99RZ1RFIMK6O1ZHSPJ68X9Y5" localSheetId="13" hidden="1">#REF!</definedName>
    <definedName name="BExD99RZ1RFIMK6O1ZHSPJ68X9Y5" localSheetId="12" hidden="1">#REF!</definedName>
    <definedName name="BExD99RZ1RFIMK6O1ZHSPJ68X9Y5" localSheetId="11" hidden="1">#REF!</definedName>
    <definedName name="BExD99RZ1RFIMK6O1ZHSPJ68X9Y5" localSheetId="10" hidden="1">#REF!</definedName>
    <definedName name="BExD99RZ1RFIMK6O1ZHSPJ68X9Y5" localSheetId="9" hidden="1">#REF!</definedName>
    <definedName name="BExD99RZ1RFIMK6O1ZHSPJ68X9Y5" localSheetId="8" hidden="1">#REF!</definedName>
    <definedName name="BExD99RZ1RFIMK6O1ZHSPJ68X9Y5" localSheetId="7" hidden="1">#REF!</definedName>
    <definedName name="BExD99RZ1RFIMK6O1ZHSPJ68X9Y5" localSheetId="6" hidden="1">#REF!</definedName>
    <definedName name="BExD99RZ1RFIMK6O1ZHSPJ68X9Y5" localSheetId="5" hidden="1">#REF!</definedName>
    <definedName name="BExD99RZ1RFIMK6O1ZHSPJ68X9Y5" localSheetId="3" hidden="1">#REF!</definedName>
    <definedName name="BExD99RZ1RFIMK6O1ZHSPJ68X9Y5" hidden="1">#REF!</definedName>
    <definedName name="BExD9ATSNNU6SJVYYUCUG2AFS57W" localSheetId="15" hidden="1">#REF!</definedName>
    <definedName name="BExD9ATSNNU6SJVYYUCUG2AFS57W" localSheetId="14" hidden="1">#REF!</definedName>
    <definedName name="BExD9ATSNNU6SJVYYUCUG2AFS57W" localSheetId="13" hidden="1">#REF!</definedName>
    <definedName name="BExD9ATSNNU6SJVYYUCUG2AFS57W" localSheetId="12" hidden="1">#REF!</definedName>
    <definedName name="BExD9ATSNNU6SJVYYUCUG2AFS57W" localSheetId="11" hidden="1">#REF!</definedName>
    <definedName name="BExD9ATSNNU6SJVYYUCUG2AFS57W" localSheetId="10" hidden="1">#REF!</definedName>
    <definedName name="BExD9ATSNNU6SJVYYUCUG2AFS57W" localSheetId="9" hidden="1">#REF!</definedName>
    <definedName name="BExD9ATSNNU6SJVYYUCUG2AFS57W" localSheetId="8" hidden="1">#REF!</definedName>
    <definedName name="BExD9ATSNNU6SJVYYUCUG2AFS57W" localSheetId="7" hidden="1">#REF!</definedName>
    <definedName name="BExD9ATSNNU6SJVYYUCUG2AFS57W" localSheetId="6" hidden="1">#REF!</definedName>
    <definedName name="BExD9ATSNNU6SJVYYUCUG2AFS57W" localSheetId="5" hidden="1">#REF!</definedName>
    <definedName name="BExD9ATSNNU6SJVYYUCUG2AFS57W" localSheetId="3" hidden="1">#REF!</definedName>
    <definedName name="BExD9ATSNNU6SJVYYUCUG2AFS57W" hidden="1">#REF!</definedName>
    <definedName name="BExD9JO1QOKHUKL6DOEKDLUBPPKZ" localSheetId="15" hidden="1">#REF!</definedName>
    <definedName name="BExD9JO1QOKHUKL6DOEKDLUBPPKZ" localSheetId="14" hidden="1">#REF!</definedName>
    <definedName name="BExD9JO1QOKHUKL6DOEKDLUBPPKZ" localSheetId="13" hidden="1">#REF!</definedName>
    <definedName name="BExD9JO1QOKHUKL6DOEKDLUBPPKZ" localSheetId="12" hidden="1">#REF!</definedName>
    <definedName name="BExD9JO1QOKHUKL6DOEKDLUBPPKZ" localSheetId="11" hidden="1">#REF!</definedName>
    <definedName name="BExD9JO1QOKHUKL6DOEKDLUBPPKZ" localSheetId="10" hidden="1">#REF!</definedName>
    <definedName name="BExD9JO1QOKHUKL6DOEKDLUBPPKZ" localSheetId="9" hidden="1">#REF!</definedName>
    <definedName name="BExD9JO1QOKHUKL6DOEKDLUBPPKZ" localSheetId="8" hidden="1">#REF!</definedName>
    <definedName name="BExD9JO1QOKHUKL6DOEKDLUBPPKZ" localSheetId="7" hidden="1">#REF!</definedName>
    <definedName name="BExD9JO1QOKHUKL6DOEKDLUBPPKZ" localSheetId="6" hidden="1">#REF!</definedName>
    <definedName name="BExD9JO1QOKHUKL6DOEKDLUBPPKZ" localSheetId="5" hidden="1">#REF!</definedName>
    <definedName name="BExD9JO1QOKHUKL6DOEKDLUBPPKZ" localSheetId="3" hidden="1">#REF!</definedName>
    <definedName name="BExD9JO1QOKHUKL6DOEKDLUBPPKZ" hidden="1">#REF!</definedName>
    <definedName name="BExD9L0ID3VSOU609GKWYTA5BFMA" localSheetId="15" hidden="1">#REF!</definedName>
    <definedName name="BExD9L0ID3VSOU609GKWYTA5BFMA" localSheetId="14" hidden="1">#REF!</definedName>
    <definedName name="BExD9L0ID3VSOU609GKWYTA5BFMA" localSheetId="13" hidden="1">#REF!</definedName>
    <definedName name="BExD9L0ID3VSOU609GKWYTA5BFMA" localSheetId="12" hidden="1">#REF!</definedName>
    <definedName name="BExD9L0ID3VSOU609GKWYTA5BFMA" localSheetId="11" hidden="1">#REF!</definedName>
    <definedName name="BExD9L0ID3VSOU609GKWYTA5BFMA" localSheetId="10" hidden="1">#REF!</definedName>
    <definedName name="BExD9L0ID3VSOU609GKWYTA5BFMA" localSheetId="9" hidden="1">#REF!</definedName>
    <definedName name="BExD9L0ID3VSOU609GKWYTA5BFMA" localSheetId="8" hidden="1">#REF!</definedName>
    <definedName name="BExD9L0ID3VSOU609GKWYTA5BFMA" localSheetId="7" hidden="1">#REF!</definedName>
    <definedName name="BExD9L0ID3VSOU609GKWYTA5BFMA" localSheetId="6" hidden="1">#REF!</definedName>
    <definedName name="BExD9L0ID3VSOU609GKWYTA5BFMA" localSheetId="5" hidden="1">#REF!</definedName>
    <definedName name="BExD9L0ID3VSOU609GKWYTA5BFMA" localSheetId="3" hidden="1">#REF!</definedName>
    <definedName name="BExD9L0ID3VSOU609GKWYTA5BFMA" hidden="1">#REF!</definedName>
    <definedName name="BExD9M7SEMG0JK2FUTTZXWIEBTKB" localSheetId="15" hidden="1">#REF!</definedName>
    <definedName name="BExD9M7SEMG0JK2FUTTZXWIEBTKB" localSheetId="14" hidden="1">#REF!</definedName>
    <definedName name="BExD9M7SEMG0JK2FUTTZXWIEBTKB" localSheetId="13" hidden="1">#REF!</definedName>
    <definedName name="BExD9M7SEMG0JK2FUTTZXWIEBTKB" localSheetId="12" hidden="1">#REF!</definedName>
    <definedName name="BExD9M7SEMG0JK2FUTTZXWIEBTKB" localSheetId="11" hidden="1">#REF!</definedName>
    <definedName name="BExD9M7SEMG0JK2FUTTZXWIEBTKB" localSheetId="10" hidden="1">#REF!</definedName>
    <definedName name="BExD9M7SEMG0JK2FUTTZXWIEBTKB" localSheetId="9" hidden="1">#REF!</definedName>
    <definedName name="BExD9M7SEMG0JK2FUTTZXWIEBTKB" localSheetId="8" hidden="1">#REF!</definedName>
    <definedName name="BExD9M7SEMG0JK2FUTTZXWIEBTKB" localSheetId="7" hidden="1">#REF!</definedName>
    <definedName name="BExD9M7SEMG0JK2FUTTZXWIEBTKB" localSheetId="6" hidden="1">#REF!</definedName>
    <definedName name="BExD9M7SEMG0JK2FUTTZXWIEBTKB" localSheetId="5" hidden="1">#REF!</definedName>
    <definedName name="BExD9M7SEMG0JK2FUTTZXWIEBTKB" localSheetId="3" hidden="1">#REF!</definedName>
    <definedName name="BExD9M7SEMG0JK2FUTTZXWIEBTKB" hidden="1">#REF!</definedName>
    <definedName name="BExD9MNYBYB1AICQL5165G472IE2" localSheetId="15" hidden="1">#REF!</definedName>
    <definedName name="BExD9MNYBYB1AICQL5165G472IE2" localSheetId="14" hidden="1">#REF!</definedName>
    <definedName name="BExD9MNYBYB1AICQL5165G472IE2" localSheetId="13" hidden="1">#REF!</definedName>
    <definedName name="BExD9MNYBYB1AICQL5165G472IE2" localSheetId="12" hidden="1">#REF!</definedName>
    <definedName name="BExD9MNYBYB1AICQL5165G472IE2" localSheetId="11" hidden="1">#REF!</definedName>
    <definedName name="BExD9MNYBYB1AICQL5165G472IE2" localSheetId="10" hidden="1">#REF!</definedName>
    <definedName name="BExD9MNYBYB1AICQL5165G472IE2" localSheetId="9" hidden="1">#REF!</definedName>
    <definedName name="BExD9MNYBYB1AICQL5165G472IE2" localSheetId="8" hidden="1">#REF!</definedName>
    <definedName name="BExD9MNYBYB1AICQL5165G472IE2" localSheetId="7" hidden="1">#REF!</definedName>
    <definedName name="BExD9MNYBYB1AICQL5165G472IE2" localSheetId="6" hidden="1">#REF!</definedName>
    <definedName name="BExD9MNYBYB1AICQL5165G472IE2" localSheetId="5" hidden="1">#REF!</definedName>
    <definedName name="BExD9MNYBYB1AICQL5165G472IE2" localSheetId="3" hidden="1">#REF!</definedName>
    <definedName name="BExD9MNYBYB1AICQL5165G472IE2" hidden="1">#REF!</definedName>
    <definedName name="BExD9PNSYT7GASEGUVL48MUQ02WO" localSheetId="15" hidden="1">#REF!</definedName>
    <definedName name="BExD9PNSYT7GASEGUVL48MUQ02WO" localSheetId="14" hidden="1">#REF!</definedName>
    <definedName name="BExD9PNSYT7GASEGUVL48MUQ02WO" localSheetId="13" hidden="1">#REF!</definedName>
    <definedName name="BExD9PNSYT7GASEGUVL48MUQ02WO" localSheetId="12" hidden="1">#REF!</definedName>
    <definedName name="BExD9PNSYT7GASEGUVL48MUQ02WO" localSheetId="11" hidden="1">#REF!</definedName>
    <definedName name="BExD9PNSYT7GASEGUVL48MUQ02WO" localSheetId="10" hidden="1">#REF!</definedName>
    <definedName name="BExD9PNSYT7GASEGUVL48MUQ02WO" localSheetId="9" hidden="1">#REF!</definedName>
    <definedName name="BExD9PNSYT7GASEGUVL48MUQ02WO" localSheetId="8" hidden="1">#REF!</definedName>
    <definedName name="BExD9PNSYT7GASEGUVL48MUQ02WO" localSheetId="7" hidden="1">#REF!</definedName>
    <definedName name="BExD9PNSYT7GASEGUVL48MUQ02WO" localSheetId="6" hidden="1">#REF!</definedName>
    <definedName name="BExD9PNSYT7GASEGUVL48MUQ02WO" localSheetId="5" hidden="1">#REF!</definedName>
    <definedName name="BExD9PNSYT7GASEGUVL48MUQ02WO" localSheetId="3" hidden="1">#REF!</definedName>
    <definedName name="BExD9PNSYT7GASEGUVL48MUQ02WO" hidden="1">#REF!</definedName>
    <definedName name="BExD9TK2MIWFH5SKUYU9ZKF4NPHQ" localSheetId="15" hidden="1">#REF!</definedName>
    <definedName name="BExD9TK2MIWFH5SKUYU9ZKF4NPHQ" localSheetId="14" hidden="1">#REF!</definedName>
    <definedName name="BExD9TK2MIWFH5SKUYU9ZKF4NPHQ" localSheetId="13" hidden="1">#REF!</definedName>
    <definedName name="BExD9TK2MIWFH5SKUYU9ZKF4NPHQ" localSheetId="12" hidden="1">#REF!</definedName>
    <definedName name="BExD9TK2MIWFH5SKUYU9ZKF4NPHQ" localSheetId="11" hidden="1">#REF!</definedName>
    <definedName name="BExD9TK2MIWFH5SKUYU9ZKF4NPHQ" localSheetId="10" hidden="1">#REF!</definedName>
    <definedName name="BExD9TK2MIWFH5SKUYU9ZKF4NPHQ" localSheetId="9" hidden="1">#REF!</definedName>
    <definedName name="BExD9TK2MIWFH5SKUYU9ZKF4NPHQ" localSheetId="8" hidden="1">#REF!</definedName>
    <definedName name="BExD9TK2MIWFH5SKUYU9ZKF4NPHQ" localSheetId="7" hidden="1">#REF!</definedName>
    <definedName name="BExD9TK2MIWFH5SKUYU9ZKF4NPHQ" localSheetId="6" hidden="1">#REF!</definedName>
    <definedName name="BExD9TK2MIWFH5SKUYU9ZKF4NPHQ" localSheetId="5" hidden="1">#REF!</definedName>
    <definedName name="BExD9TK2MIWFH5SKUYU9ZKF4NPHQ" localSheetId="3" hidden="1">#REF!</definedName>
    <definedName name="BExD9TK2MIWFH5SKUYU9ZKF4NPHQ" hidden="1">#REF!</definedName>
    <definedName name="BExDA23J1UL1EN1K0BLX2TKAX4U0" localSheetId="15" hidden="1">#REF!</definedName>
    <definedName name="BExDA23J1UL1EN1K0BLX2TKAX4U0" localSheetId="14" hidden="1">#REF!</definedName>
    <definedName name="BExDA23J1UL1EN1K0BLX2TKAX4U0" localSheetId="13" hidden="1">#REF!</definedName>
    <definedName name="BExDA23J1UL1EN1K0BLX2TKAX4U0" localSheetId="12" hidden="1">#REF!</definedName>
    <definedName name="BExDA23J1UL1EN1K0BLX2TKAX4U0" localSheetId="11" hidden="1">#REF!</definedName>
    <definedName name="BExDA23J1UL1EN1K0BLX2TKAX4U0" localSheetId="10" hidden="1">#REF!</definedName>
    <definedName name="BExDA23J1UL1EN1K0BLX2TKAX4U0" localSheetId="9" hidden="1">#REF!</definedName>
    <definedName name="BExDA23J1UL1EN1K0BLX2TKAX4U0" localSheetId="8" hidden="1">#REF!</definedName>
    <definedName name="BExDA23J1UL1EN1K0BLX2TKAX4U0" localSheetId="7" hidden="1">#REF!</definedName>
    <definedName name="BExDA23J1UL1EN1K0BLX2TKAX4U0" localSheetId="6" hidden="1">#REF!</definedName>
    <definedName name="BExDA23J1UL1EN1K0BLX2TKAX4U0" localSheetId="5" hidden="1">#REF!</definedName>
    <definedName name="BExDA23J1UL1EN1K0BLX2TKAX4U0" localSheetId="3" hidden="1">#REF!</definedName>
    <definedName name="BExDA23J1UL1EN1K0BLX2TKAX4U0" hidden="1">#REF!</definedName>
    <definedName name="BExDA6594R2INH5X2F55YRZSKRND" localSheetId="15" hidden="1">#REF!</definedName>
    <definedName name="BExDA6594R2INH5X2F55YRZSKRND" localSheetId="14" hidden="1">#REF!</definedName>
    <definedName name="BExDA6594R2INH5X2F55YRZSKRND" localSheetId="13" hidden="1">#REF!</definedName>
    <definedName name="BExDA6594R2INH5X2F55YRZSKRND" localSheetId="12" hidden="1">#REF!</definedName>
    <definedName name="BExDA6594R2INH5X2F55YRZSKRND" localSheetId="11" hidden="1">#REF!</definedName>
    <definedName name="BExDA6594R2INH5X2F55YRZSKRND" localSheetId="10" hidden="1">#REF!</definedName>
    <definedName name="BExDA6594R2INH5X2F55YRZSKRND" localSheetId="9" hidden="1">#REF!</definedName>
    <definedName name="BExDA6594R2INH5X2F55YRZSKRND" localSheetId="8" hidden="1">#REF!</definedName>
    <definedName name="BExDA6594R2INH5X2F55YRZSKRND" localSheetId="7" hidden="1">#REF!</definedName>
    <definedName name="BExDA6594R2INH5X2F55YRZSKRND" localSheetId="6" hidden="1">#REF!</definedName>
    <definedName name="BExDA6594R2INH5X2F55YRZSKRND" localSheetId="5" hidden="1">#REF!</definedName>
    <definedName name="BExDA6594R2INH5X2F55YRZSKRND" localSheetId="3" hidden="1">#REF!</definedName>
    <definedName name="BExDA6594R2INH5X2F55YRZSKRND" hidden="1">#REF!</definedName>
    <definedName name="BExDA6LD9061UULVKUUI4QP8SK13" localSheetId="15" hidden="1">#REF!</definedName>
    <definedName name="BExDA6LD9061UULVKUUI4QP8SK13" localSheetId="14" hidden="1">#REF!</definedName>
    <definedName name="BExDA6LD9061UULVKUUI4QP8SK13" localSheetId="13" hidden="1">#REF!</definedName>
    <definedName name="BExDA6LD9061UULVKUUI4QP8SK13" localSheetId="12" hidden="1">#REF!</definedName>
    <definedName name="BExDA6LD9061UULVKUUI4QP8SK13" localSheetId="11" hidden="1">#REF!</definedName>
    <definedName name="BExDA6LD9061UULVKUUI4QP8SK13" localSheetId="10" hidden="1">#REF!</definedName>
    <definedName name="BExDA6LD9061UULVKUUI4QP8SK13" localSheetId="9" hidden="1">#REF!</definedName>
    <definedName name="BExDA6LD9061UULVKUUI4QP8SK13" localSheetId="8" hidden="1">#REF!</definedName>
    <definedName name="BExDA6LD9061UULVKUUI4QP8SK13" localSheetId="7" hidden="1">#REF!</definedName>
    <definedName name="BExDA6LD9061UULVKUUI4QP8SK13" localSheetId="6" hidden="1">#REF!</definedName>
    <definedName name="BExDA6LD9061UULVKUUI4QP8SK13" localSheetId="5" hidden="1">#REF!</definedName>
    <definedName name="BExDA6LD9061UULVKUUI4QP8SK13" localSheetId="3" hidden="1">#REF!</definedName>
    <definedName name="BExDA6LD9061UULVKUUI4QP8SK13" hidden="1">#REF!</definedName>
    <definedName name="BExDAGMVMNLQ6QXASB9R6D8DIT12" localSheetId="15" hidden="1">#REF!</definedName>
    <definedName name="BExDAGMVMNLQ6QXASB9R6D8DIT12" localSheetId="14" hidden="1">#REF!</definedName>
    <definedName name="BExDAGMVMNLQ6QXASB9R6D8DIT12" localSheetId="13" hidden="1">#REF!</definedName>
    <definedName name="BExDAGMVMNLQ6QXASB9R6D8DIT12" localSheetId="12" hidden="1">#REF!</definedName>
    <definedName name="BExDAGMVMNLQ6QXASB9R6D8DIT12" localSheetId="11" hidden="1">#REF!</definedName>
    <definedName name="BExDAGMVMNLQ6QXASB9R6D8DIT12" localSheetId="10" hidden="1">#REF!</definedName>
    <definedName name="BExDAGMVMNLQ6QXASB9R6D8DIT12" localSheetId="9" hidden="1">#REF!</definedName>
    <definedName name="BExDAGMVMNLQ6QXASB9R6D8DIT12" localSheetId="8" hidden="1">#REF!</definedName>
    <definedName name="BExDAGMVMNLQ6QXASB9R6D8DIT12" localSheetId="7" hidden="1">#REF!</definedName>
    <definedName name="BExDAGMVMNLQ6QXASB9R6D8DIT12" localSheetId="6" hidden="1">#REF!</definedName>
    <definedName name="BExDAGMVMNLQ6QXASB9R6D8DIT12" localSheetId="5" hidden="1">#REF!</definedName>
    <definedName name="BExDAGMVMNLQ6QXASB9R6D8DIT12" localSheetId="3" hidden="1">#REF!</definedName>
    <definedName name="BExDAGMVMNLQ6QXASB9R6D8DIT12" hidden="1">#REF!</definedName>
    <definedName name="BExDAYBHU9ADLXI8VRC7F608RVGM" localSheetId="15" hidden="1">#REF!</definedName>
    <definedName name="BExDAYBHU9ADLXI8VRC7F608RVGM" localSheetId="14" hidden="1">#REF!</definedName>
    <definedName name="BExDAYBHU9ADLXI8VRC7F608RVGM" localSheetId="13" hidden="1">#REF!</definedName>
    <definedName name="BExDAYBHU9ADLXI8VRC7F608RVGM" localSheetId="12" hidden="1">#REF!</definedName>
    <definedName name="BExDAYBHU9ADLXI8VRC7F608RVGM" localSheetId="11" hidden="1">#REF!</definedName>
    <definedName name="BExDAYBHU9ADLXI8VRC7F608RVGM" localSheetId="10" hidden="1">#REF!</definedName>
    <definedName name="BExDAYBHU9ADLXI8VRC7F608RVGM" localSheetId="9" hidden="1">#REF!</definedName>
    <definedName name="BExDAYBHU9ADLXI8VRC7F608RVGM" localSheetId="8" hidden="1">#REF!</definedName>
    <definedName name="BExDAYBHU9ADLXI8VRC7F608RVGM" localSheetId="7" hidden="1">#REF!</definedName>
    <definedName name="BExDAYBHU9ADLXI8VRC7F608RVGM" localSheetId="6" hidden="1">#REF!</definedName>
    <definedName name="BExDAYBHU9ADLXI8VRC7F608RVGM" localSheetId="5" hidden="1">#REF!</definedName>
    <definedName name="BExDAYBHU9ADLXI8VRC7F608RVGM" localSheetId="3" hidden="1">#REF!</definedName>
    <definedName name="BExDAYBHU9ADLXI8VRC7F608RVGM" hidden="1">#REF!</definedName>
    <definedName name="BExDBDR1XR0FV0CYUCB2OJ7CJCZU" localSheetId="15" hidden="1">#REF!</definedName>
    <definedName name="BExDBDR1XR0FV0CYUCB2OJ7CJCZU" localSheetId="14" hidden="1">#REF!</definedName>
    <definedName name="BExDBDR1XR0FV0CYUCB2OJ7CJCZU" localSheetId="13" hidden="1">#REF!</definedName>
    <definedName name="BExDBDR1XR0FV0CYUCB2OJ7CJCZU" localSheetId="12" hidden="1">#REF!</definedName>
    <definedName name="BExDBDR1XR0FV0CYUCB2OJ7CJCZU" localSheetId="11" hidden="1">#REF!</definedName>
    <definedName name="BExDBDR1XR0FV0CYUCB2OJ7CJCZU" localSheetId="10" hidden="1">#REF!</definedName>
    <definedName name="BExDBDR1XR0FV0CYUCB2OJ7CJCZU" localSheetId="9" hidden="1">#REF!</definedName>
    <definedName name="BExDBDR1XR0FV0CYUCB2OJ7CJCZU" localSheetId="8" hidden="1">#REF!</definedName>
    <definedName name="BExDBDR1XR0FV0CYUCB2OJ7CJCZU" localSheetId="7" hidden="1">#REF!</definedName>
    <definedName name="BExDBDR1XR0FV0CYUCB2OJ7CJCZU" localSheetId="6" hidden="1">#REF!</definedName>
    <definedName name="BExDBDR1XR0FV0CYUCB2OJ7CJCZU" localSheetId="5" hidden="1">#REF!</definedName>
    <definedName name="BExDBDR1XR0FV0CYUCB2OJ7CJCZU" localSheetId="3" hidden="1">#REF!</definedName>
    <definedName name="BExDBDR1XR0FV0CYUCB2OJ7CJCZU" hidden="1">#REF!</definedName>
    <definedName name="BExDC7F818VN0S18ID7XRCRVYPJ4" localSheetId="15" hidden="1">#REF!</definedName>
    <definedName name="BExDC7F818VN0S18ID7XRCRVYPJ4" localSheetId="14" hidden="1">#REF!</definedName>
    <definedName name="BExDC7F818VN0S18ID7XRCRVYPJ4" localSheetId="13" hidden="1">#REF!</definedName>
    <definedName name="BExDC7F818VN0S18ID7XRCRVYPJ4" localSheetId="12" hidden="1">#REF!</definedName>
    <definedName name="BExDC7F818VN0S18ID7XRCRVYPJ4" localSheetId="11" hidden="1">#REF!</definedName>
    <definedName name="BExDC7F818VN0S18ID7XRCRVYPJ4" localSheetId="10" hidden="1">#REF!</definedName>
    <definedName name="BExDC7F818VN0S18ID7XRCRVYPJ4" localSheetId="9" hidden="1">#REF!</definedName>
    <definedName name="BExDC7F818VN0S18ID7XRCRVYPJ4" localSheetId="8" hidden="1">#REF!</definedName>
    <definedName name="BExDC7F818VN0S18ID7XRCRVYPJ4" localSheetId="7" hidden="1">#REF!</definedName>
    <definedName name="BExDC7F818VN0S18ID7XRCRVYPJ4" localSheetId="6" hidden="1">#REF!</definedName>
    <definedName name="BExDC7F818VN0S18ID7XRCRVYPJ4" localSheetId="5" hidden="1">#REF!</definedName>
    <definedName name="BExDC7F818VN0S18ID7XRCRVYPJ4" localSheetId="3" hidden="1">#REF!</definedName>
    <definedName name="BExDC7F818VN0S18ID7XRCRVYPJ4" hidden="1">#REF!</definedName>
    <definedName name="BExDCL7K96PC9VZYB70ZW3QPVIJE" localSheetId="15" hidden="1">#REF!</definedName>
    <definedName name="BExDCL7K96PC9VZYB70ZW3QPVIJE" localSheetId="14" hidden="1">#REF!</definedName>
    <definedName name="BExDCL7K96PC9VZYB70ZW3QPVIJE" localSheetId="13" hidden="1">#REF!</definedName>
    <definedName name="BExDCL7K96PC9VZYB70ZW3QPVIJE" localSheetId="12" hidden="1">#REF!</definedName>
    <definedName name="BExDCL7K96PC9VZYB70ZW3QPVIJE" localSheetId="11" hidden="1">#REF!</definedName>
    <definedName name="BExDCL7K96PC9VZYB70ZW3QPVIJE" localSheetId="10" hidden="1">#REF!</definedName>
    <definedName name="BExDCL7K96PC9VZYB70ZW3QPVIJE" localSheetId="9" hidden="1">#REF!</definedName>
    <definedName name="BExDCL7K96PC9VZYB70ZW3QPVIJE" localSheetId="8" hidden="1">#REF!</definedName>
    <definedName name="BExDCL7K96PC9VZYB70ZW3QPVIJE" localSheetId="7" hidden="1">#REF!</definedName>
    <definedName name="BExDCL7K96PC9VZYB70ZW3QPVIJE" localSheetId="6" hidden="1">#REF!</definedName>
    <definedName name="BExDCL7K96PC9VZYB70ZW3QPVIJE" localSheetId="5" hidden="1">#REF!</definedName>
    <definedName name="BExDCL7K96PC9VZYB70ZW3QPVIJE" localSheetId="3" hidden="1">#REF!</definedName>
    <definedName name="BExDCL7K96PC9VZYB70ZW3QPVIJE" hidden="1">#REF!</definedName>
    <definedName name="BExDCP3UZ3C2O4C1F7KMU0Z9U32N" localSheetId="15" hidden="1">#REF!</definedName>
    <definedName name="BExDCP3UZ3C2O4C1F7KMU0Z9U32N" localSheetId="14" hidden="1">#REF!</definedName>
    <definedName name="BExDCP3UZ3C2O4C1F7KMU0Z9U32N" localSheetId="13" hidden="1">#REF!</definedName>
    <definedName name="BExDCP3UZ3C2O4C1F7KMU0Z9U32N" localSheetId="12" hidden="1">#REF!</definedName>
    <definedName name="BExDCP3UZ3C2O4C1F7KMU0Z9U32N" localSheetId="11" hidden="1">#REF!</definedName>
    <definedName name="BExDCP3UZ3C2O4C1F7KMU0Z9U32N" localSheetId="10" hidden="1">#REF!</definedName>
    <definedName name="BExDCP3UZ3C2O4C1F7KMU0Z9U32N" localSheetId="9" hidden="1">#REF!</definedName>
    <definedName name="BExDCP3UZ3C2O4C1F7KMU0Z9U32N" localSheetId="8" hidden="1">#REF!</definedName>
    <definedName name="BExDCP3UZ3C2O4C1F7KMU0Z9U32N" localSheetId="7" hidden="1">#REF!</definedName>
    <definedName name="BExDCP3UZ3C2O4C1F7KMU0Z9U32N" localSheetId="6" hidden="1">#REF!</definedName>
    <definedName name="BExDCP3UZ3C2O4C1F7KMU0Z9U32N" localSheetId="5" hidden="1">#REF!</definedName>
    <definedName name="BExDCP3UZ3C2O4C1F7KMU0Z9U32N" localSheetId="3" hidden="1">#REF!</definedName>
    <definedName name="BExDCP3UZ3C2O4C1F7KMU0Z9U32N" hidden="1">#REF!</definedName>
    <definedName name="BExENU8ISP26W97JG63CN1XT9KB4" localSheetId="15" hidden="1">#REF!</definedName>
    <definedName name="BExENU8ISP26W97JG63CN1XT9KB4" localSheetId="14" hidden="1">#REF!</definedName>
    <definedName name="BExENU8ISP26W97JG63CN1XT9KB4" localSheetId="13" hidden="1">#REF!</definedName>
    <definedName name="BExENU8ISP26W97JG63CN1XT9KB4" localSheetId="12" hidden="1">#REF!</definedName>
    <definedName name="BExENU8ISP26W97JG63CN1XT9KB4" localSheetId="11" hidden="1">#REF!</definedName>
    <definedName name="BExENU8ISP26W97JG63CN1XT9KB4" localSheetId="10" hidden="1">#REF!</definedName>
    <definedName name="BExENU8ISP26W97JG63CN1XT9KB4" localSheetId="9" hidden="1">#REF!</definedName>
    <definedName name="BExENU8ISP26W97JG63CN1XT9KB4" localSheetId="8" hidden="1">#REF!</definedName>
    <definedName name="BExENU8ISP26W97JG63CN1XT9KB4" localSheetId="7" hidden="1">#REF!</definedName>
    <definedName name="BExENU8ISP26W97JG63CN1XT9KB4" localSheetId="6" hidden="1">#REF!</definedName>
    <definedName name="BExENU8ISP26W97JG63CN1XT9KB4" localSheetId="5" hidden="1">#REF!</definedName>
    <definedName name="BExENU8ISP26W97JG63CN1XT9KB4" localSheetId="3" hidden="1">#REF!</definedName>
    <definedName name="BExENU8ISP26W97JG63CN1XT9KB4" hidden="1">#REF!</definedName>
    <definedName name="BExEO14OTKLVDBTNB2ONGZ4YB20H" localSheetId="15" hidden="1">#REF!</definedName>
    <definedName name="BExEO14OTKLVDBTNB2ONGZ4YB20H" localSheetId="14" hidden="1">#REF!</definedName>
    <definedName name="BExEO14OTKLVDBTNB2ONGZ4YB20H" localSheetId="13" hidden="1">#REF!</definedName>
    <definedName name="BExEO14OTKLVDBTNB2ONGZ4YB20H" localSheetId="12" hidden="1">#REF!</definedName>
    <definedName name="BExEO14OTKLVDBTNB2ONGZ4YB20H" localSheetId="11" hidden="1">#REF!</definedName>
    <definedName name="BExEO14OTKLVDBTNB2ONGZ4YB20H" localSheetId="10" hidden="1">#REF!</definedName>
    <definedName name="BExEO14OTKLVDBTNB2ONGZ4YB20H" localSheetId="9" hidden="1">#REF!</definedName>
    <definedName name="BExEO14OTKLVDBTNB2ONGZ4YB20H" localSheetId="8" hidden="1">#REF!</definedName>
    <definedName name="BExEO14OTKLVDBTNB2ONGZ4YB20H" localSheetId="7" hidden="1">#REF!</definedName>
    <definedName name="BExEO14OTKLVDBTNB2ONGZ4YB20H" localSheetId="6" hidden="1">#REF!</definedName>
    <definedName name="BExEO14OTKLVDBTNB2ONGZ4YB20H" localSheetId="5" hidden="1">#REF!</definedName>
    <definedName name="BExEO14OTKLVDBTNB2ONGZ4YB20H" localSheetId="3" hidden="1">#REF!</definedName>
    <definedName name="BExEO14OTKLVDBTNB2ONGZ4YB20H" hidden="1">#REF!</definedName>
    <definedName name="BExEO80UUNTK4DX33Z5TYLM8NYZM" localSheetId="15" hidden="1">#REF!</definedName>
    <definedName name="BExEO80UUNTK4DX33Z5TYLM8NYZM" localSheetId="14" hidden="1">#REF!</definedName>
    <definedName name="BExEO80UUNTK4DX33Z5TYLM8NYZM" localSheetId="13" hidden="1">#REF!</definedName>
    <definedName name="BExEO80UUNTK4DX33Z5TYLM8NYZM" localSheetId="12" hidden="1">#REF!</definedName>
    <definedName name="BExEO80UUNTK4DX33Z5TYLM8NYZM" localSheetId="11" hidden="1">#REF!</definedName>
    <definedName name="BExEO80UUNTK4DX33Z5TYLM8NYZM" localSheetId="10" hidden="1">#REF!</definedName>
    <definedName name="BExEO80UUNTK4DX33Z5TYLM8NYZM" localSheetId="9" hidden="1">#REF!</definedName>
    <definedName name="BExEO80UUNTK4DX33Z5TYLM8NYZM" localSheetId="8" hidden="1">#REF!</definedName>
    <definedName name="BExEO80UUNTK4DX33Z5TYLM8NYZM" localSheetId="7" hidden="1">#REF!</definedName>
    <definedName name="BExEO80UUNTK4DX33Z5TYLM8NYZM" localSheetId="6" hidden="1">#REF!</definedName>
    <definedName name="BExEO80UUNTK4DX33Z5TYLM8NYZM" localSheetId="5" hidden="1">#REF!</definedName>
    <definedName name="BExEO80UUNTK4DX33Z5TYLM8NYZM" localSheetId="3" hidden="1">#REF!</definedName>
    <definedName name="BExEO80UUNTK4DX33Z5TYLM8NYZM" hidden="1">#REF!</definedName>
    <definedName name="BExEOBX3WECDMYCV9RLN49APTXMM" localSheetId="15" hidden="1">#REF!</definedName>
    <definedName name="BExEOBX3WECDMYCV9RLN49APTXMM" localSheetId="14" hidden="1">#REF!</definedName>
    <definedName name="BExEOBX3WECDMYCV9RLN49APTXMM" localSheetId="13" hidden="1">#REF!</definedName>
    <definedName name="BExEOBX3WECDMYCV9RLN49APTXMM" localSheetId="12" hidden="1">#REF!</definedName>
    <definedName name="BExEOBX3WECDMYCV9RLN49APTXMM" localSheetId="11" hidden="1">#REF!</definedName>
    <definedName name="BExEOBX3WECDMYCV9RLN49APTXMM" localSheetId="10" hidden="1">#REF!</definedName>
    <definedName name="BExEOBX3WECDMYCV9RLN49APTXMM" localSheetId="9" hidden="1">#REF!</definedName>
    <definedName name="BExEOBX3WECDMYCV9RLN49APTXMM" localSheetId="8" hidden="1">#REF!</definedName>
    <definedName name="BExEOBX3WECDMYCV9RLN49APTXMM" localSheetId="7" hidden="1">#REF!</definedName>
    <definedName name="BExEOBX3WECDMYCV9RLN49APTXMM" localSheetId="6" hidden="1">#REF!</definedName>
    <definedName name="BExEOBX3WECDMYCV9RLN49APTXMM" localSheetId="5" hidden="1">#REF!</definedName>
    <definedName name="BExEOBX3WECDMYCV9RLN49APTXMM" localSheetId="3" hidden="1">#REF!</definedName>
    <definedName name="BExEOBX3WECDMYCV9RLN49APTXMM" hidden="1">#REF!</definedName>
    <definedName name="BExEPN9VIYI0FVL0HLZQXJFO6TT0" localSheetId="15" hidden="1">#REF!</definedName>
    <definedName name="BExEPN9VIYI0FVL0HLZQXJFO6TT0" localSheetId="14" hidden="1">#REF!</definedName>
    <definedName name="BExEPN9VIYI0FVL0HLZQXJFO6TT0" localSheetId="13" hidden="1">#REF!</definedName>
    <definedName name="BExEPN9VIYI0FVL0HLZQXJFO6TT0" localSheetId="12" hidden="1">#REF!</definedName>
    <definedName name="BExEPN9VIYI0FVL0HLZQXJFO6TT0" localSheetId="11" hidden="1">#REF!</definedName>
    <definedName name="BExEPN9VIYI0FVL0HLZQXJFO6TT0" localSheetId="10" hidden="1">#REF!</definedName>
    <definedName name="BExEPN9VIYI0FVL0HLZQXJFO6TT0" localSheetId="9" hidden="1">#REF!</definedName>
    <definedName name="BExEPN9VIYI0FVL0HLZQXJFO6TT0" localSheetId="8" hidden="1">#REF!</definedName>
    <definedName name="BExEPN9VIYI0FVL0HLZQXJFO6TT0" localSheetId="7" hidden="1">#REF!</definedName>
    <definedName name="BExEPN9VIYI0FVL0HLZQXJFO6TT0" localSheetId="6" hidden="1">#REF!</definedName>
    <definedName name="BExEPN9VIYI0FVL0HLZQXJFO6TT0" localSheetId="5" hidden="1">#REF!</definedName>
    <definedName name="BExEPN9VIYI0FVL0HLZQXJFO6TT0" localSheetId="3" hidden="1">#REF!</definedName>
    <definedName name="BExEPN9VIYI0FVL0HLZQXJFO6TT0" hidden="1">#REF!</definedName>
    <definedName name="BExEPQPUOD4B6H60DKEB9159F7DR" localSheetId="15" hidden="1">#REF!</definedName>
    <definedName name="BExEPQPUOD4B6H60DKEB9159F7DR" localSheetId="14" hidden="1">#REF!</definedName>
    <definedName name="BExEPQPUOD4B6H60DKEB9159F7DR" localSheetId="13" hidden="1">#REF!</definedName>
    <definedName name="BExEPQPUOD4B6H60DKEB9159F7DR" localSheetId="12" hidden="1">#REF!</definedName>
    <definedName name="BExEPQPUOD4B6H60DKEB9159F7DR" localSheetId="11" hidden="1">#REF!</definedName>
    <definedName name="BExEPQPUOD4B6H60DKEB9159F7DR" localSheetId="10" hidden="1">#REF!</definedName>
    <definedName name="BExEPQPUOD4B6H60DKEB9159F7DR" localSheetId="9" hidden="1">#REF!</definedName>
    <definedName name="BExEPQPUOD4B6H60DKEB9159F7DR" localSheetId="8" hidden="1">#REF!</definedName>
    <definedName name="BExEPQPUOD4B6H60DKEB9159F7DR" localSheetId="7" hidden="1">#REF!</definedName>
    <definedName name="BExEPQPUOD4B6H60DKEB9159F7DR" localSheetId="6" hidden="1">#REF!</definedName>
    <definedName name="BExEPQPUOD4B6H60DKEB9159F7DR" localSheetId="5" hidden="1">#REF!</definedName>
    <definedName name="BExEPQPUOD4B6H60DKEB9159F7DR" localSheetId="3" hidden="1">#REF!</definedName>
    <definedName name="BExEPQPUOD4B6H60DKEB9159F7DR" hidden="1">#REF!</definedName>
    <definedName name="BExEPYT6VDSMR8MU2341Q5GM2Y9V" localSheetId="15" hidden="1">#REF!</definedName>
    <definedName name="BExEPYT6VDSMR8MU2341Q5GM2Y9V" localSheetId="14" hidden="1">#REF!</definedName>
    <definedName name="BExEPYT6VDSMR8MU2341Q5GM2Y9V" localSheetId="13" hidden="1">#REF!</definedName>
    <definedName name="BExEPYT6VDSMR8MU2341Q5GM2Y9V" localSheetId="12" hidden="1">#REF!</definedName>
    <definedName name="BExEPYT6VDSMR8MU2341Q5GM2Y9V" localSheetId="11" hidden="1">#REF!</definedName>
    <definedName name="BExEPYT6VDSMR8MU2341Q5GM2Y9V" localSheetId="10" hidden="1">#REF!</definedName>
    <definedName name="BExEPYT6VDSMR8MU2341Q5GM2Y9V" localSheetId="9" hidden="1">#REF!</definedName>
    <definedName name="BExEPYT6VDSMR8MU2341Q5GM2Y9V" localSheetId="8" hidden="1">#REF!</definedName>
    <definedName name="BExEPYT6VDSMR8MU2341Q5GM2Y9V" localSheetId="7" hidden="1">#REF!</definedName>
    <definedName name="BExEPYT6VDSMR8MU2341Q5GM2Y9V" localSheetId="6" hidden="1">#REF!</definedName>
    <definedName name="BExEPYT6VDSMR8MU2341Q5GM2Y9V" localSheetId="5" hidden="1">#REF!</definedName>
    <definedName name="BExEPYT6VDSMR8MU2341Q5GM2Y9V" localSheetId="3" hidden="1">#REF!</definedName>
    <definedName name="BExEPYT6VDSMR8MU2341Q5GM2Y9V" hidden="1">#REF!</definedName>
    <definedName name="BExEQ2ENYLMY8K1796XBB31CJHNN" localSheetId="15" hidden="1">#REF!</definedName>
    <definedName name="BExEQ2ENYLMY8K1796XBB31CJHNN" localSheetId="14" hidden="1">#REF!</definedName>
    <definedName name="BExEQ2ENYLMY8K1796XBB31CJHNN" localSheetId="13" hidden="1">#REF!</definedName>
    <definedName name="BExEQ2ENYLMY8K1796XBB31CJHNN" localSheetId="12" hidden="1">#REF!</definedName>
    <definedName name="BExEQ2ENYLMY8K1796XBB31CJHNN" localSheetId="11" hidden="1">#REF!</definedName>
    <definedName name="BExEQ2ENYLMY8K1796XBB31CJHNN" localSheetId="10" hidden="1">#REF!</definedName>
    <definedName name="BExEQ2ENYLMY8K1796XBB31CJHNN" localSheetId="9" hidden="1">#REF!</definedName>
    <definedName name="BExEQ2ENYLMY8K1796XBB31CJHNN" localSheetId="8" hidden="1">#REF!</definedName>
    <definedName name="BExEQ2ENYLMY8K1796XBB31CJHNN" localSheetId="7" hidden="1">#REF!</definedName>
    <definedName name="BExEQ2ENYLMY8K1796XBB31CJHNN" localSheetId="6" hidden="1">#REF!</definedName>
    <definedName name="BExEQ2ENYLMY8K1796XBB31CJHNN" localSheetId="5" hidden="1">#REF!</definedName>
    <definedName name="BExEQ2ENYLMY8K1796XBB31CJHNN" localSheetId="3" hidden="1">#REF!</definedName>
    <definedName name="BExEQ2ENYLMY8K1796XBB31CJHNN" hidden="1">#REF!</definedName>
    <definedName name="BExEQ2PFE4N40LEPGDPS90WDL6BN" localSheetId="15" hidden="1">#REF!</definedName>
    <definedName name="BExEQ2PFE4N40LEPGDPS90WDL6BN" localSheetId="14" hidden="1">#REF!</definedName>
    <definedName name="BExEQ2PFE4N40LEPGDPS90WDL6BN" localSheetId="13" hidden="1">#REF!</definedName>
    <definedName name="BExEQ2PFE4N40LEPGDPS90WDL6BN" localSheetId="12" hidden="1">#REF!</definedName>
    <definedName name="BExEQ2PFE4N40LEPGDPS90WDL6BN" localSheetId="11" hidden="1">#REF!</definedName>
    <definedName name="BExEQ2PFE4N40LEPGDPS90WDL6BN" localSheetId="10" hidden="1">#REF!</definedName>
    <definedName name="BExEQ2PFE4N40LEPGDPS90WDL6BN" localSheetId="9" hidden="1">#REF!</definedName>
    <definedName name="BExEQ2PFE4N40LEPGDPS90WDL6BN" localSheetId="8" hidden="1">#REF!</definedName>
    <definedName name="BExEQ2PFE4N40LEPGDPS90WDL6BN" localSheetId="7" hidden="1">#REF!</definedName>
    <definedName name="BExEQ2PFE4N40LEPGDPS90WDL6BN" localSheetId="6" hidden="1">#REF!</definedName>
    <definedName name="BExEQ2PFE4N40LEPGDPS90WDL6BN" localSheetId="5" hidden="1">#REF!</definedName>
    <definedName name="BExEQ2PFE4N40LEPGDPS90WDL6BN" localSheetId="3" hidden="1">#REF!</definedName>
    <definedName name="BExEQ2PFE4N40LEPGDPS90WDL6BN" hidden="1">#REF!</definedName>
    <definedName name="BExEQ2PFURT24NQYGYVE8NKX1EGA" localSheetId="15" hidden="1">#REF!</definedName>
    <definedName name="BExEQ2PFURT24NQYGYVE8NKX1EGA" localSheetId="14" hidden="1">#REF!</definedName>
    <definedName name="BExEQ2PFURT24NQYGYVE8NKX1EGA" localSheetId="13" hidden="1">#REF!</definedName>
    <definedName name="BExEQ2PFURT24NQYGYVE8NKX1EGA" localSheetId="12" hidden="1">#REF!</definedName>
    <definedName name="BExEQ2PFURT24NQYGYVE8NKX1EGA" localSheetId="11" hidden="1">#REF!</definedName>
    <definedName name="BExEQ2PFURT24NQYGYVE8NKX1EGA" localSheetId="10" hidden="1">#REF!</definedName>
    <definedName name="BExEQ2PFURT24NQYGYVE8NKX1EGA" localSheetId="9" hidden="1">#REF!</definedName>
    <definedName name="BExEQ2PFURT24NQYGYVE8NKX1EGA" localSheetId="8" hidden="1">#REF!</definedName>
    <definedName name="BExEQ2PFURT24NQYGYVE8NKX1EGA" localSheetId="7" hidden="1">#REF!</definedName>
    <definedName name="BExEQ2PFURT24NQYGYVE8NKX1EGA" localSheetId="6" hidden="1">#REF!</definedName>
    <definedName name="BExEQ2PFURT24NQYGYVE8NKX1EGA" localSheetId="5" hidden="1">#REF!</definedName>
    <definedName name="BExEQ2PFURT24NQYGYVE8NKX1EGA" localSheetId="3" hidden="1">#REF!</definedName>
    <definedName name="BExEQ2PFURT24NQYGYVE8NKX1EGA" hidden="1">#REF!</definedName>
    <definedName name="BExEQB8ZWXO6IIGOEPWTLOJGE2NR" localSheetId="15" hidden="1">#REF!</definedName>
    <definedName name="BExEQB8ZWXO6IIGOEPWTLOJGE2NR" localSheetId="14" hidden="1">#REF!</definedName>
    <definedName name="BExEQB8ZWXO6IIGOEPWTLOJGE2NR" localSheetId="13" hidden="1">#REF!</definedName>
    <definedName name="BExEQB8ZWXO6IIGOEPWTLOJGE2NR" localSheetId="12" hidden="1">#REF!</definedName>
    <definedName name="BExEQB8ZWXO6IIGOEPWTLOJGE2NR" localSheetId="11" hidden="1">#REF!</definedName>
    <definedName name="BExEQB8ZWXO6IIGOEPWTLOJGE2NR" localSheetId="10" hidden="1">#REF!</definedName>
    <definedName name="BExEQB8ZWXO6IIGOEPWTLOJGE2NR" localSheetId="9" hidden="1">#REF!</definedName>
    <definedName name="BExEQB8ZWXO6IIGOEPWTLOJGE2NR" localSheetId="8" hidden="1">#REF!</definedName>
    <definedName name="BExEQB8ZWXO6IIGOEPWTLOJGE2NR" localSheetId="7" hidden="1">#REF!</definedName>
    <definedName name="BExEQB8ZWXO6IIGOEPWTLOJGE2NR" localSheetId="6" hidden="1">#REF!</definedName>
    <definedName name="BExEQB8ZWXO6IIGOEPWTLOJGE2NR" localSheetId="5" hidden="1">#REF!</definedName>
    <definedName name="BExEQB8ZWXO6IIGOEPWTLOJGE2NR" localSheetId="3" hidden="1">#REF!</definedName>
    <definedName name="BExEQB8ZWXO6IIGOEPWTLOJGE2NR" hidden="1">#REF!</definedName>
    <definedName name="BExEQBZX0EL6LIKPY01197ACK65H" localSheetId="15" hidden="1">#REF!</definedName>
    <definedName name="BExEQBZX0EL6LIKPY01197ACK65H" localSheetId="14" hidden="1">#REF!</definedName>
    <definedName name="BExEQBZX0EL6LIKPY01197ACK65H" localSheetId="13" hidden="1">#REF!</definedName>
    <definedName name="BExEQBZX0EL6LIKPY01197ACK65H" localSheetId="12" hidden="1">#REF!</definedName>
    <definedName name="BExEQBZX0EL6LIKPY01197ACK65H" localSheetId="11" hidden="1">#REF!</definedName>
    <definedName name="BExEQBZX0EL6LIKPY01197ACK65H" localSheetId="10" hidden="1">#REF!</definedName>
    <definedName name="BExEQBZX0EL6LIKPY01197ACK65H" localSheetId="9" hidden="1">#REF!</definedName>
    <definedName name="BExEQBZX0EL6LIKPY01197ACK65H" localSheetId="8" hidden="1">#REF!</definedName>
    <definedName name="BExEQBZX0EL6LIKPY01197ACK65H" localSheetId="7" hidden="1">#REF!</definedName>
    <definedName name="BExEQBZX0EL6LIKPY01197ACK65H" localSheetId="6" hidden="1">#REF!</definedName>
    <definedName name="BExEQBZX0EL6LIKPY01197ACK65H" localSheetId="5" hidden="1">#REF!</definedName>
    <definedName name="BExEQBZX0EL6LIKPY01197ACK65H" localSheetId="3" hidden="1">#REF!</definedName>
    <definedName name="BExEQBZX0EL6LIKPY01197ACK65H" hidden="1">#REF!</definedName>
    <definedName name="BExEQDXZALJLD4OBF74IKZBR13SR" localSheetId="15" hidden="1">#REF!</definedName>
    <definedName name="BExEQDXZALJLD4OBF74IKZBR13SR" localSheetId="14" hidden="1">#REF!</definedName>
    <definedName name="BExEQDXZALJLD4OBF74IKZBR13SR" localSheetId="13" hidden="1">#REF!</definedName>
    <definedName name="BExEQDXZALJLD4OBF74IKZBR13SR" localSheetId="12" hidden="1">#REF!</definedName>
    <definedName name="BExEQDXZALJLD4OBF74IKZBR13SR" localSheetId="11" hidden="1">#REF!</definedName>
    <definedName name="BExEQDXZALJLD4OBF74IKZBR13SR" localSheetId="10" hidden="1">#REF!</definedName>
    <definedName name="BExEQDXZALJLD4OBF74IKZBR13SR" localSheetId="9" hidden="1">#REF!</definedName>
    <definedName name="BExEQDXZALJLD4OBF74IKZBR13SR" localSheetId="8" hidden="1">#REF!</definedName>
    <definedName name="BExEQDXZALJLD4OBF74IKZBR13SR" localSheetId="7" hidden="1">#REF!</definedName>
    <definedName name="BExEQDXZALJLD4OBF74IKZBR13SR" localSheetId="6" hidden="1">#REF!</definedName>
    <definedName name="BExEQDXZALJLD4OBF74IKZBR13SR" localSheetId="5" hidden="1">#REF!</definedName>
    <definedName name="BExEQDXZALJLD4OBF74IKZBR13SR" localSheetId="3" hidden="1">#REF!</definedName>
    <definedName name="BExEQDXZALJLD4OBF74IKZBR13SR" hidden="1">#REF!</definedName>
    <definedName name="BExEQFLE2RPWGMWQAI4JMKUEFRPT" localSheetId="15" hidden="1">#REF!</definedName>
    <definedName name="BExEQFLE2RPWGMWQAI4JMKUEFRPT" localSheetId="14" hidden="1">#REF!</definedName>
    <definedName name="BExEQFLE2RPWGMWQAI4JMKUEFRPT" localSheetId="13" hidden="1">#REF!</definedName>
    <definedName name="BExEQFLE2RPWGMWQAI4JMKUEFRPT" localSheetId="12" hidden="1">#REF!</definedName>
    <definedName name="BExEQFLE2RPWGMWQAI4JMKUEFRPT" localSheetId="11" hidden="1">#REF!</definedName>
    <definedName name="BExEQFLE2RPWGMWQAI4JMKUEFRPT" localSheetId="10" hidden="1">#REF!</definedName>
    <definedName name="BExEQFLE2RPWGMWQAI4JMKUEFRPT" localSheetId="9" hidden="1">#REF!</definedName>
    <definedName name="BExEQFLE2RPWGMWQAI4JMKUEFRPT" localSheetId="8" hidden="1">#REF!</definedName>
    <definedName name="BExEQFLE2RPWGMWQAI4JMKUEFRPT" localSheetId="7" hidden="1">#REF!</definedName>
    <definedName name="BExEQFLE2RPWGMWQAI4JMKUEFRPT" localSheetId="6" hidden="1">#REF!</definedName>
    <definedName name="BExEQFLE2RPWGMWQAI4JMKUEFRPT" localSheetId="5" hidden="1">#REF!</definedName>
    <definedName name="BExEQFLE2RPWGMWQAI4JMKUEFRPT" localSheetId="3" hidden="1">#REF!</definedName>
    <definedName name="BExEQFLE2RPWGMWQAI4JMKUEFRPT" hidden="1">#REF!</definedName>
    <definedName name="BExEQJHNJV9U65F5VGIGX0VM02VF" localSheetId="15" hidden="1">#REF!</definedName>
    <definedName name="BExEQJHNJV9U65F5VGIGX0VM02VF" localSheetId="14" hidden="1">#REF!</definedName>
    <definedName name="BExEQJHNJV9U65F5VGIGX0VM02VF" localSheetId="13" hidden="1">#REF!</definedName>
    <definedName name="BExEQJHNJV9U65F5VGIGX0VM02VF" localSheetId="12" hidden="1">#REF!</definedName>
    <definedName name="BExEQJHNJV9U65F5VGIGX0VM02VF" localSheetId="11" hidden="1">#REF!</definedName>
    <definedName name="BExEQJHNJV9U65F5VGIGX0VM02VF" localSheetId="10" hidden="1">#REF!</definedName>
    <definedName name="BExEQJHNJV9U65F5VGIGX0VM02VF" localSheetId="9" hidden="1">#REF!</definedName>
    <definedName name="BExEQJHNJV9U65F5VGIGX0VM02VF" localSheetId="8" hidden="1">#REF!</definedName>
    <definedName name="BExEQJHNJV9U65F5VGIGX0VM02VF" localSheetId="7" hidden="1">#REF!</definedName>
    <definedName name="BExEQJHNJV9U65F5VGIGX0VM02VF" localSheetId="6" hidden="1">#REF!</definedName>
    <definedName name="BExEQJHNJV9U65F5VGIGX0VM02VF" localSheetId="5" hidden="1">#REF!</definedName>
    <definedName name="BExEQJHNJV9U65F5VGIGX0VM02VF" localSheetId="3" hidden="1">#REF!</definedName>
    <definedName name="BExEQJHNJV9U65F5VGIGX0VM02VF" hidden="1">#REF!</definedName>
    <definedName name="BExEQTZAP8R69U31W4LKGTKKGKQE" localSheetId="15" hidden="1">#REF!</definedName>
    <definedName name="BExEQTZAP8R69U31W4LKGTKKGKQE" localSheetId="14" hidden="1">#REF!</definedName>
    <definedName name="BExEQTZAP8R69U31W4LKGTKKGKQE" localSheetId="13" hidden="1">#REF!</definedName>
    <definedName name="BExEQTZAP8R69U31W4LKGTKKGKQE" localSheetId="12" hidden="1">#REF!</definedName>
    <definedName name="BExEQTZAP8R69U31W4LKGTKKGKQE" localSheetId="11" hidden="1">#REF!</definedName>
    <definedName name="BExEQTZAP8R69U31W4LKGTKKGKQE" localSheetId="10" hidden="1">#REF!</definedName>
    <definedName name="BExEQTZAP8R69U31W4LKGTKKGKQE" localSheetId="9" hidden="1">#REF!</definedName>
    <definedName name="BExEQTZAP8R69U31W4LKGTKKGKQE" localSheetId="8" hidden="1">#REF!</definedName>
    <definedName name="BExEQTZAP8R69U31W4LKGTKKGKQE" localSheetId="7" hidden="1">#REF!</definedName>
    <definedName name="BExEQTZAP8R69U31W4LKGTKKGKQE" localSheetId="6" hidden="1">#REF!</definedName>
    <definedName name="BExEQTZAP8R69U31W4LKGTKKGKQE" localSheetId="5" hidden="1">#REF!</definedName>
    <definedName name="BExEQTZAP8R69U31W4LKGTKKGKQE" localSheetId="3" hidden="1">#REF!</definedName>
    <definedName name="BExEQTZAP8R69U31W4LKGTKKGKQE" hidden="1">#REF!</definedName>
    <definedName name="BExER2O72H1F9WV6S1J04C15PXX7" localSheetId="15" hidden="1">#REF!</definedName>
    <definedName name="BExER2O72H1F9WV6S1J04C15PXX7" localSheetId="14" hidden="1">#REF!</definedName>
    <definedName name="BExER2O72H1F9WV6S1J04C15PXX7" localSheetId="13" hidden="1">#REF!</definedName>
    <definedName name="BExER2O72H1F9WV6S1J04C15PXX7" localSheetId="12" hidden="1">#REF!</definedName>
    <definedName name="BExER2O72H1F9WV6S1J04C15PXX7" localSheetId="11" hidden="1">#REF!</definedName>
    <definedName name="BExER2O72H1F9WV6S1J04C15PXX7" localSheetId="10" hidden="1">#REF!</definedName>
    <definedName name="BExER2O72H1F9WV6S1J04C15PXX7" localSheetId="9" hidden="1">#REF!</definedName>
    <definedName name="BExER2O72H1F9WV6S1J04C15PXX7" localSheetId="8" hidden="1">#REF!</definedName>
    <definedName name="BExER2O72H1F9WV6S1J04C15PXX7" localSheetId="7" hidden="1">#REF!</definedName>
    <definedName name="BExER2O72H1F9WV6S1J04C15PXX7" localSheetId="6" hidden="1">#REF!</definedName>
    <definedName name="BExER2O72H1F9WV6S1J04C15PXX7" localSheetId="5" hidden="1">#REF!</definedName>
    <definedName name="BExER2O72H1F9WV6S1J04C15PXX7" localSheetId="3" hidden="1">#REF!</definedName>
    <definedName name="BExER2O72H1F9WV6S1J04C15PXX7" hidden="1">#REF!</definedName>
    <definedName name="BExERIPCI7N2NW7JRL59DVT0TTSU" localSheetId="15" hidden="1">#REF!</definedName>
    <definedName name="BExERIPCI7N2NW7JRL59DVT0TTSU" localSheetId="14" hidden="1">#REF!</definedName>
    <definedName name="BExERIPCI7N2NW7JRL59DVT0TTSU" localSheetId="13" hidden="1">#REF!</definedName>
    <definedName name="BExERIPCI7N2NW7JRL59DVT0TTSU" localSheetId="12" hidden="1">#REF!</definedName>
    <definedName name="BExERIPCI7N2NW7JRL59DVT0TTSU" localSheetId="11" hidden="1">#REF!</definedName>
    <definedName name="BExERIPCI7N2NW7JRL59DVT0TTSU" localSheetId="10" hidden="1">#REF!</definedName>
    <definedName name="BExERIPCI7N2NW7JRL59DVT0TTSU" localSheetId="9" hidden="1">#REF!</definedName>
    <definedName name="BExERIPCI7N2NW7JRL59DVT0TTSU" localSheetId="8" hidden="1">#REF!</definedName>
    <definedName name="BExERIPCI7N2NW7JRL59DVT0TTSU" localSheetId="7" hidden="1">#REF!</definedName>
    <definedName name="BExERIPCI7N2NW7JRL59DVT0TTSU" localSheetId="6" hidden="1">#REF!</definedName>
    <definedName name="BExERIPCI7N2NW7JRL59DVT0TTSU" localSheetId="5" hidden="1">#REF!</definedName>
    <definedName name="BExERIPCI7N2NW7JRL59DVT0TTSU" localSheetId="3" hidden="1">#REF!</definedName>
    <definedName name="BExERIPCI7N2NW7JRL59DVT0TTSU" hidden="1">#REF!</definedName>
    <definedName name="BExERRUIKIOATPZ9U4HQ0V52RJAU" localSheetId="15" hidden="1">#REF!</definedName>
    <definedName name="BExERRUIKIOATPZ9U4HQ0V52RJAU" localSheetId="14" hidden="1">#REF!</definedName>
    <definedName name="BExERRUIKIOATPZ9U4HQ0V52RJAU" localSheetId="13" hidden="1">#REF!</definedName>
    <definedName name="BExERRUIKIOATPZ9U4HQ0V52RJAU" localSheetId="12" hidden="1">#REF!</definedName>
    <definedName name="BExERRUIKIOATPZ9U4HQ0V52RJAU" localSheetId="11" hidden="1">#REF!</definedName>
    <definedName name="BExERRUIKIOATPZ9U4HQ0V52RJAU" localSheetId="10" hidden="1">#REF!</definedName>
    <definedName name="BExERRUIKIOATPZ9U4HQ0V52RJAU" localSheetId="9" hidden="1">#REF!</definedName>
    <definedName name="BExERRUIKIOATPZ9U4HQ0V52RJAU" localSheetId="8" hidden="1">#REF!</definedName>
    <definedName name="BExERRUIKIOATPZ9U4HQ0V52RJAU" localSheetId="7" hidden="1">#REF!</definedName>
    <definedName name="BExERRUIKIOATPZ9U4HQ0V52RJAU" localSheetId="6" hidden="1">#REF!</definedName>
    <definedName name="BExERRUIKIOATPZ9U4HQ0V52RJAU" localSheetId="5" hidden="1">#REF!</definedName>
    <definedName name="BExERRUIKIOATPZ9U4HQ0V52RJAU" localSheetId="3" hidden="1">#REF!</definedName>
    <definedName name="BExERRUIKIOATPZ9U4HQ0V52RJAU" hidden="1">#REF!</definedName>
    <definedName name="BExERSANFNM1O7T65PC5MJ301YET" localSheetId="15" hidden="1">#REF!</definedName>
    <definedName name="BExERSANFNM1O7T65PC5MJ301YET" localSheetId="14" hidden="1">#REF!</definedName>
    <definedName name="BExERSANFNM1O7T65PC5MJ301YET" localSheetId="13" hidden="1">#REF!</definedName>
    <definedName name="BExERSANFNM1O7T65PC5MJ301YET" localSheetId="12" hidden="1">#REF!</definedName>
    <definedName name="BExERSANFNM1O7T65PC5MJ301YET" localSheetId="11" hidden="1">#REF!</definedName>
    <definedName name="BExERSANFNM1O7T65PC5MJ301YET" localSheetId="10" hidden="1">#REF!</definedName>
    <definedName name="BExERSANFNM1O7T65PC5MJ301YET" localSheetId="9" hidden="1">#REF!</definedName>
    <definedName name="BExERSANFNM1O7T65PC5MJ301YET" localSheetId="8" hidden="1">#REF!</definedName>
    <definedName name="BExERSANFNM1O7T65PC5MJ301YET" localSheetId="7" hidden="1">#REF!</definedName>
    <definedName name="BExERSANFNM1O7T65PC5MJ301YET" localSheetId="6" hidden="1">#REF!</definedName>
    <definedName name="BExERSANFNM1O7T65PC5MJ301YET" localSheetId="5" hidden="1">#REF!</definedName>
    <definedName name="BExERSANFNM1O7T65PC5MJ301YET" localSheetId="3" hidden="1">#REF!</definedName>
    <definedName name="BExERSANFNM1O7T65PC5MJ301YET" hidden="1">#REF!</definedName>
    <definedName name="BExERU8P606C6QQZZL55U0ZQYQF1" localSheetId="15" hidden="1">#REF!</definedName>
    <definedName name="BExERU8P606C6QQZZL55U0ZQYQF1" localSheetId="14" hidden="1">#REF!</definedName>
    <definedName name="BExERU8P606C6QQZZL55U0ZQYQF1" localSheetId="13" hidden="1">#REF!</definedName>
    <definedName name="BExERU8P606C6QQZZL55U0ZQYQF1" localSheetId="12" hidden="1">#REF!</definedName>
    <definedName name="BExERU8P606C6QQZZL55U0ZQYQF1" localSheetId="11" hidden="1">#REF!</definedName>
    <definedName name="BExERU8P606C6QQZZL55U0ZQYQF1" localSheetId="10" hidden="1">#REF!</definedName>
    <definedName name="BExERU8P606C6QQZZL55U0ZQYQF1" localSheetId="9" hidden="1">#REF!</definedName>
    <definedName name="BExERU8P606C6QQZZL55U0ZQYQF1" localSheetId="8" hidden="1">#REF!</definedName>
    <definedName name="BExERU8P606C6QQZZL55U0ZQYQF1" localSheetId="7" hidden="1">#REF!</definedName>
    <definedName name="BExERU8P606C6QQZZL55U0ZQYQF1" localSheetId="6" hidden="1">#REF!</definedName>
    <definedName name="BExERU8P606C6QQZZL55U0ZQYQF1" localSheetId="5" hidden="1">#REF!</definedName>
    <definedName name="BExERU8P606C6QQZZL55U0ZQYQF1" localSheetId="3" hidden="1">#REF!</definedName>
    <definedName name="BExERU8P606C6QQZZL55U0ZQYQF1" hidden="1">#REF!</definedName>
    <definedName name="BExERWCEBKQRYWRQLYJ4UCMMKTHG" localSheetId="15" hidden="1">#REF!</definedName>
    <definedName name="BExERWCEBKQRYWRQLYJ4UCMMKTHG" localSheetId="14" hidden="1">#REF!</definedName>
    <definedName name="BExERWCEBKQRYWRQLYJ4UCMMKTHG" localSheetId="13" hidden="1">#REF!</definedName>
    <definedName name="BExERWCEBKQRYWRQLYJ4UCMMKTHG" localSheetId="12" hidden="1">#REF!</definedName>
    <definedName name="BExERWCEBKQRYWRQLYJ4UCMMKTHG" localSheetId="11" hidden="1">#REF!</definedName>
    <definedName name="BExERWCEBKQRYWRQLYJ4UCMMKTHG" localSheetId="10" hidden="1">#REF!</definedName>
    <definedName name="BExERWCEBKQRYWRQLYJ4UCMMKTHG" localSheetId="9" hidden="1">#REF!</definedName>
    <definedName name="BExERWCEBKQRYWRQLYJ4UCMMKTHG" localSheetId="8" hidden="1">#REF!</definedName>
    <definedName name="BExERWCEBKQRYWRQLYJ4UCMMKTHG" localSheetId="7" hidden="1">#REF!</definedName>
    <definedName name="BExERWCEBKQRYWRQLYJ4UCMMKTHG" localSheetId="6" hidden="1">#REF!</definedName>
    <definedName name="BExERWCEBKQRYWRQLYJ4UCMMKTHG" localSheetId="5" hidden="1">#REF!</definedName>
    <definedName name="BExERWCEBKQRYWRQLYJ4UCMMKTHG" localSheetId="3" hidden="1">#REF!</definedName>
    <definedName name="BExERWCEBKQRYWRQLYJ4UCMMKTHG" hidden="1">#REF!</definedName>
    <definedName name="BExERXE1QW042A2T25RI4DVUU59O" localSheetId="15" hidden="1">#REF!</definedName>
    <definedName name="BExERXE1QW042A2T25RI4DVUU59O" localSheetId="14" hidden="1">#REF!</definedName>
    <definedName name="BExERXE1QW042A2T25RI4DVUU59O" localSheetId="13" hidden="1">#REF!</definedName>
    <definedName name="BExERXE1QW042A2T25RI4DVUU59O" localSheetId="12" hidden="1">#REF!</definedName>
    <definedName name="BExERXE1QW042A2T25RI4DVUU59O" localSheetId="11" hidden="1">#REF!</definedName>
    <definedName name="BExERXE1QW042A2T25RI4DVUU59O" localSheetId="10" hidden="1">#REF!</definedName>
    <definedName name="BExERXE1QW042A2T25RI4DVUU59O" localSheetId="9" hidden="1">#REF!</definedName>
    <definedName name="BExERXE1QW042A2T25RI4DVUU59O" localSheetId="8" hidden="1">#REF!</definedName>
    <definedName name="BExERXE1QW042A2T25RI4DVUU59O" localSheetId="7" hidden="1">#REF!</definedName>
    <definedName name="BExERXE1QW042A2T25RI4DVUU59O" localSheetId="6" hidden="1">#REF!</definedName>
    <definedName name="BExERXE1QW042A2T25RI4DVUU59O" localSheetId="5" hidden="1">#REF!</definedName>
    <definedName name="BExERXE1QW042A2T25RI4DVUU59O" localSheetId="3" hidden="1">#REF!</definedName>
    <definedName name="BExERXE1QW042A2T25RI4DVUU59O" hidden="1">#REF!</definedName>
    <definedName name="BExES44RHHDL3V7FLV6M20834WF1" localSheetId="15" hidden="1">#REF!</definedName>
    <definedName name="BExES44RHHDL3V7FLV6M20834WF1" localSheetId="14" hidden="1">#REF!</definedName>
    <definedName name="BExES44RHHDL3V7FLV6M20834WF1" localSheetId="13" hidden="1">#REF!</definedName>
    <definedName name="BExES44RHHDL3V7FLV6M20834WF1" localSheetId="12" hidden="1">#REF!</definedName>
    <definedName name="BExES44RHHDL3V7FLV6M20834WF1" localSheetId="11" hidden="1">#REF!</definedName>
    <definedName name="BExES44RHHDL3V7FLV6M20834WF1" localSheetId="10" hidden="1">#REF!</definedName>
    <definedName name="BExES44RHHDL3V7FLV6M20834WF1" localSheetId="9" hidden="1">#REF!</definedName>
    <definedName name="BExES44RHHDL3V7FLV6M20834WF1" localSheetId="8" hidden="1">#REF!</definedName>
    <definedName name="BExES44RHHDL3V7FLV6M20834WF1" localSheetId="7" hidden="1">#REF!</definedName>
    <definedName name="BExES44RHHDL3V7FLV6M20834WF1" localSheetId="6" hidden="1">#REF!</definedName>
    <definedName name="BExES44RHHDL3V7FLV6M20834WF1" localSheetId="5" hidden="1">#REF!</definedName>
    <definedName name="BExES44RHHDL3V7FLV6M20834WF1" localSheetId="3" hidden="1">#REF!</definedName>
    <definedName name="BExES44RHHDL3V7FLV6M20834WF1" hidden="1">#REF!</definedName>
    <definedName name="BExES4A7VE2X3RYYTVRLKZD4I7WU" localSheetId="15" hidden="1">#REF!</definedName>
    <definedName name="BExES4A7VE2X3RYYTVRLKZD4I7WU" localSheetId="14" hidden="1">#REF!</definedName>
    <definedName name="BExES4A7VE2X3RYYTVRLKZD4I7WU" localSheetId="13" hidden="1">#REF!</definedName>
    <definedName name="BExES4A7VE2X3RYYTVRLKZD4I7WU" localSheetId="12" hidden="1">#REF!</definedName>
    <definedName name="BExES4A7VE2X3RYYTVRLKZD4I7WU" localSheetId="11" hidden="1">#REF!</definedName>
    <definedName name="BExES4A7VE2X3RYYTVRLKZD4I7WU" localSheetId="10" hidden="1">#REF!</definedName>
    <definedName name="BExES4A7VE2X3RYYTVRLKZD4I7WU" localSheetId="9" hidden="1">#REF!</definedName>
    <definedName name="BExES4A7VE2X3RYYTVRLKZD4I7WU" localSheetId="8" hidden="1">#REF!</definedName>
    <definedName name="BExES4A7VE2X3RYYTVRLKZD4I7WU" localSheetId="7" hidden="1">#REF!</definedName>
    <definedName name="BExES4A7VE2X3RYYTVRLKZD4I7WU" localSheetId="6" hidden="1">#REF!</definedName>
    <definedName name="BExES4A7VE2X3RYYTVRLKZD4I7WU" localSheetId="5" hidden="1">#REF!</definedName>
    <definedName name="BExES4A7VE2X3RYYTVRLKZD4I7WU" localSheetId="3" hidden="1">#REF!</definedName>
    <definedName name="BExES4A7VE2X3RYYTVRLKZD4I7WU" hidden="1">#REF!</definedName>
    <definedName name="BExESLYUFDACMPARVY264HKBCXLX" localSheetId="15" hidden="1">#REF!</definedName>
    <definedName name="BExESLYUFDACMPARVY264HKBCXLX" localSheetId="14" hidden="1">#REF!</definedName>
    <definedName name="BExESLYUFDACMPARVY264HKBCXLX" localSheetId="13" hidden="1">#REF!</definedName>
    <definedName name="BExESLYUFDACMPARVY264HKBCXLX" localSheetId="12" hidden="1">#REF!</definedName>
    <definedName name="BExESLYUFDACMPARVY264HKBCXLX" localSheetId="11" hidden="1">#REF!</definedName>
    <definedName name="BExESLYUFDACMPARVY264HKBCXLX" localSheetId="10" hidden="1">#REF!</definedName>
    <definedName name="BExESLYUFDACMPARVY264HKBCXLX" localSheetId="9" hidden="1">#REF!</definedName>
    <definedName name="BExESLYUFDACMPARVY264HKBCXLX" localSheetId="8" hidden="1">#REF!</definedName>
    <definedName name="BExESLYUFDACMPARVY264HKBCXLX" localSheetId="7" hidden="1">#REF!</definedName>
    <definedName name="BExESLYUFDACMPARVY264HKBCXLX" localSheetId="6" hidden="1">#REF!</definedName>
    <definedName name="BExESLYUFDACMPARVY264HKBCXLX" localSheetId="5" hidden="1">#REF!</definedName>
    <definedName name="BExESLYUFDACMPARVY264HKBCXLX" localSheetId="3" hidden="1">#REF!</definedName>
    <definedName name="BExESLYUFDACMPARVY264HKBCXLX" hidden="1">#REF!</definedName>
    <definedName name="BExESMKD95A649M0WRSG6CXXP326" localSheetId="15" hidden="1">#REF!</definedName>
    <definedName name="BExESMKD95A649M0WRSG6CXXP326" localSheetId="14" hidden="1">#REF!</definedName>
    <definedName name="BExESMKD95A649M0WRSG6CXXP326" localSheetId="13" hidden="1">#REF!</definedName>
    <definedName name="BExESMKD95A649M0WRSG6CXXP326" localSheetId="12" hidden="1">#REF!</definedName>
    <definedName name="BExESMKD95A649M0WRSG6CXXP326" localSheetId="11" hidden="1">#REF!</definedName>
    <definedName name="BExESMKD95A649M0WRSG6CXXP326" localSheetId="10" hidden="1">#REF!</definedName>
    <definedName name="BExESMKD95A649M0WRSG6CXXP326" localSheetId="9" hidden="1">#REF!</definedName>
    <definedName name="BExESMKD95A649M0WRSG6CXXP326" localSheetId="8" hidden="1">#REF!</definedName>
    <definedName name="BExESMKD95A649M0WRSG6CXXP326" localSheetId="7" hidden="1">#REF!</definedName>
    <definedName name="BExESMKD95A649M0WRSG6CXXP326" localSheetId="6" hidden="1">#REF!</definedName>
    <definedName name="BExESMKD95A649M0WRSG6CXXP326" localSheetId="5" hidden="1">#REF!</definedName>
    <definedName name="BExESMKD95A649M0WRSG6CXXP326" localSheetId="3" hidden="1">#REF!</definedName>
    <definedName name="BExESMKD95A649M0WRSG6CXXP326" hidden="1">#REF!</definedName>
    <definedName name="BExESR27ZXJG5VMY4PR9D940VS7T" localSheetId="15" hidden="1">#REF!</definedName>
    <definedName name="BExESR27ZXJG5VMY4PR9D940VS7T" localSheetId="14" hidden="1">#REF!</definedName>
    <definedName name="BExESR27ZXJG5VMY4PR9D940VS7T" localSheetId="13" hidden="1">#REF!</definedName>
    <definedName name="BExESR27ZXJG5VMY4PR9D940VS7T" localSheetId="12" hidden="1">#REF!</definedName>
    <definedName name="BExESR27ZXJG5VMY4PR9D940VS7T" localSheetId="11" hidden="1">#REF!</definedName>
    <definedName name="BExESR27ZXJG5VMY4PR9D940VS7T" localSheetId="10" hidden="1">#REF!</definedName>
    <definedName name="BExESR27ZXJG5VMY4PR9D940VS7T" localSheetId="9" hidden="1">#REF!</definedName>
    <definedName name="BExESR27ZXJG5VMY4PR9D940VS7T" localSheetId="8" hidden="1">#REF!</definedName>
    <definedName name="BExESR27ZXJG5VMY4PR9D940VS7T" localSheetId="7" hidden="1">#REF!</definedName>
    <definedName name="BExESR27ZXJG5VMY4PR9D940VS7T" localSheetId="6" hidden="1">#REF!</definedName>
    <definedName name="BExESR27ZXJG5VMY4PR9D940VS7T" localSheetId="5" hidden="1">#REF!</definedName>
    <definedName name="BExESR27ZXJG5VMY4PR9D940VS7T" localSheetId="3" hidden="1">#REF!</definedName>
    <definedName name="BExESR27ZXJG5VMY4PR9D940VS7T" hidden="1">#REF!</definedName>
    <definedName name="BExESVK1YRJM6UG6FBYOF9CNX29X" localSheetId="15" hidden="1">#REF!</definedName>
    <definedName name="BExESVK1YRJM6UG6FBYOF9CNX29X" localSheetId="14" hidden="1">#REF!</definedName>
    <definedName name="BExESVK1YRJM6UG6FBYOF9CNX29X" localSheetId="13" hidden="1">#REF!</definedName>
    <definedName name="BExESVK1YRJM6UG6FBYOF9CNX29X" localSheetId="12" hidden="1">#REF!</definedName>
    <definedName name="BExESVK1YRJM6UG6FBYOF9CNX29X" localSheetId="11" hidden="1">#REF!</definedName>
    <definedName name="BExESVK1YRJM6UG6FBYOF9CNX29X" localSheetId="10" hidden="1">#REF!</definedName>
    <definedName name="BExESVK1YRJM6UG6FBYOF9CNX29X" localSheetId="9" hidden="1">#REF!</definedName>
    <definedName name="BExESVK1YRJM6UG6FBYOF9CNX29X" localSheetId="8" hidden="1">#REF!</definedName>
    <definedName name="BExESVK1YRJM6UG6FBYOF9CNX29X" localSheetId="7" hidden="1">#REF!</definedName>
    <definedName name="BExESVK1YRJM6UG6FBYOF9CNX29X" localSheetId="6" hidden="1">#REF!</definedName>
    <definedName name="BExESVK1YRJM6UG6FBYOF9CNX29X" localSheetId="5" hidden="1">#REF!</definedName>
    <definedName name="BExESVK1YRJM6UG6FBYOF9CNX29X" localSheetId="3" hidden="1">#REF!</definedName>
    <definedName name="BExESVK1YRJM6UG6FBYOF9CNX29X" hidden="1">#REF!</definedName>
    <definedName name="BExESZ03KXL8DQ2591HLR56ZML94" localSheetId="15" hidden="1">#REF!</definedName>
    <definedName name="BExESZ03KXL8DQ2591HLR56ZML94" localSheetId="14" hidden="1">#REF!</definedName>
    <definedName name="BExESZ03KXL8DQ2591HLR56ZML94" localSheetId="13" hidden="1">#REF!</definedName>
    <definedName name="BExESZ03KXL8DQ2591HLR56ZML94" localSheetId="12" hidden="1">#REF!</definedName>
    <definedName name="BExESZ03KXL8DQ2591HLR56ZML94" localSheetId="11" hidden="1">#REF!</definedName>
    <definedName name="BExESZ03KXL8DQ2591HLR56ZML94" localSheetId="10" hidden="1">#REF!</definedName>
    <definedName name="BExESZ03KXL8DQ2591HLR56ZML94" localSheetId="9" hidden="1">#REF!</definedName>
    <definedName name="BExESZ03KXL8DQ2591HLR56ZML94" localSheetId="8" hidden="1">#REF!</definedName>
    <definedName name="BExESZ03KXL8DQ2591HLR56ZML94" localSheetId="7" hidden="1">#REF!</definedName>
    <definedName name="BExESZ03KXL8DQ2591HLR56ZML94" localSheetId="6" hidden="1">#REF!</definedName>
    <definedName name="BExESZ03KXL8DQ2591HLR56ZML94" localSheetId="5" hidden="1">#REF!</definedName>
    <definedName name="BExESZ03KXL8DQ2591HLR56ZML94" localSheetId="3" hidden="1">#REF!</definedName>
    <definedName name="BExESZ03KXL8DQ2591HLR56ZML94" hidden="1">#REF!</definedName>
    <definedName name="BExESZAW5N443NRTKIP59OEI1CR6" localSheetId="15" hidden="1">#REF!</definedName>
    <definedName name="BExESZAW5N443NRTKIP59OEI1CR6" localSheetId="14" hidden="1">#REF!</definedName>
    <definedName name="BExESZAW5N443NRTKIP59OEI1CR6" localSheetId="13" hidden="1">#REF!</definedName>
    <definedName name="BExESZAW5N443NRTKIP59OEI1CR6" localSheetId="12" hidden="1">#REF!</definedName>
    <definedName name="BExESZAW5N443NRTKIP59OEI1CR6" localSheetId="11" hidden="1">#REF!</definedName>
    <definedName name="BExESZAW5N443NRTKIP59OEI1CR6" localSheetId="10" hidden="1">#REF!</definedName>
    <definedName name="BExESZAW5N443NRTKIP59OEI1CR6" localSheetId="9" hidden="1">#REF!</definedName>
    <definedName name="BExESZAW5N443NRTKIP59OEI1CR6" localSheetId="8" hidden="1">#REF!</definedName>
    <definedName name="BExESZAW5N443NRTKIP59OEI1CR6" localSheetId="7" hidden="1">#REF!</definedName>
    <definedName name="BExESZAW5N443NRTKIP59OEI1CR6" localSheetId="6" hidden="1">#REF!</definedName>
    <definedName name="BExESZAW5N443NRTKIP59OEI1CR6" localSheetId="5" hidden="1">#REF!</definedName>
    <definedName name="BExESZAW5N443NRTKIP59OEI1CR6" localSheetId="3" hidden="1">#REF!</definedName>
    <definedName name="BExESZAW5N443NRTKIP59OEI1CR6" hidden="1">#REF!</definedName>
    <definedName name="BExET3HXQ60A4O2OLKX8QNXRI6LQ" localSheetId="15" hidden="1">#REF!</definedName>
    <definedName name="BExET3HXQ60A4O2OLKX8QNXRI6LQ" localSheetId="14" hidden="1">#REF!</definedName>
    <definedName name="BExET3HXQ60A4O2OLKX8QNXRI6LQ" localSheetId="13" hidden="1">#REF!</definedName>
    <definedName name="BExET3HXQ60A4O2OLKX8QNXRI6LQ" localSheetId="12" hidden="1">#REF!</definedName>
    <definedName name="BExET3HXQ60A4O2OLKX8QNXRI6LQ" localSheetId="11" hidden="1">#REF!</definedName>
    <definedName name="BExET3HXQ60A4O2OLKX8QNXRI6LQ" localSheetId="10" hidden="1">#REF!</definedName>
    <definedName name="BExET3HXQ60A4O2OLKX8QNXRI6LQ" localSheetId="9" hidden="1">#REF!</definedName>
    <definedName name="BExET3HXQ60A4O2OLKX8QNXRI6LQ" localSheetId="8" hidden="1">#REF!</definedName>
    <definedName name="BExET3HXQ60A4O2OLKX8QNXRI6LQ" localSheetId="7" hidden="1">#REF!</definedName>
    <definedName name="BExET3HXQ60A4O2OLKX8QNXRI6LQ" localSheetId="6" hidden="1">#REF!</definedName>
    <definedName name="BExET3HXQ60A4O2OLKX8QNXRI6LQ" localSheetId="5" hidden="1">#REF!</definedName>
    <definedName name="BExET3HXQ60A4O2OLKX8QNXRI6LQ" localSheetId="3" hidden="1">#REF!</definedName>
    <definedName name="BExET3HXQ60A4O2OLKX8QNXRI6LQ" hidden="1">#REF!</definedName>
    <definedName name="BExET4EAH366GROMVVMDCSUI1018" localSheetId="15" hidden="1">#REF!</definedName>
    <definedName name="BExET4EAH366GROMVVMDCSUI1018" localSheetId="14" hidden="1">#REF!</definedName>
    <definedName name="BExET4EAH366GROMVVMDCSUI1018" localSheetId="13" hidden="1">#REF!</definedName>
    <definedName name="BExET4EAH366GROMVVMDCSUI1018" localSheetId="12" hidden="1">#REF!</definedName>
    <definedName name="BExET4EAH366GROMVVMDCSUI1018" localSheetId="11" hidden="1">#REF!</definedName>
    <definedName name="BExET4EAH366GROMVVMDCSUI1018" localSheetId="10" hidden="1">#REF!</definedName>
    <definedName name="BExET4EAH366GROMVVMDCSUI1018" localSheetId="9" hidden="1">#REF!</definedName>
    <definedName name="BExET4EAH366GROMVVMDCSUI1018" localSheetId="8" hidden="1">#REF!</definedName>
    <definedName name="BExET4EAH366GROMVVMDCSUI1018" localSheetId="7" hidden="1">#REF!</definedName>
    <definedName name="BExET4EAH366GROMVVMDCSUI1018" localSheetId="6" hidden="1">#REF!</definedName>
    <definedName name="BExET4EAH366GROMVVMDCSUI1018" localSheetId="5" hidden="1">#REF!</definedName>
    <definedName name="BExET4EAH366GROMVVMDCSUI1018" localSheetId="3" hidden="1">#REF!</definedName>
    <definedName name="BExET4EAH366GROMVVMDCSUI1018" hidden="1">#REF!</definedName>
    <definedName name="BExETA3B1FCIOA80H94K90FWXQKE" localSheetId="15" hidden="1">#REF!</definedName>
    <definedName name="BExETA3B1FCIOA80H94K90FWXQKE" localSheetId="14" hidden="1">#REF!</definedName>
    <definedName name="BExETA3B1FCIOA80H94K90FWXQKE" localSheetId="13" hidden="1">#REF!</definedName>
    <definedName name="BExETA3B1FCIOA80H94K90FWXQKE" localSheetId="12" hidden="1">#REF!</definedName>
    <definedName name="BExETA3B1FCIOA80H94K90FWXQKE" localSheetId="11" hidden="1">#REF!</definedName>
    <definedName name="BExETA3B1FCIOA80H94K90FWXQKE" localSheetId="10" hidden="1">#REF!</definedName>
    <definedName name="BExETA3B1FCIOA80H94K90FWXQKE" localSheetId="9" hidden="1">#REF!</definedName>
    <definedName name="BExETA3B1FCIOA80H94K90FWXQKE" localSheetId="8" hidden="1">#REF!</definedName>
    <definedName name="BExETA3B1FCIOA80H94K90FWXQKE" localSheetId="7" hidden="1">#REF!</definedName>
    <definedName name="BExETA3B1FCIOA80H94K90FWXQKE" localSheetId="6" hidden="1">#REF!</definedName>
    <definedName name="BExETA3B1FCIOA80H94K90FWXQKE" localSheetId="5" hidden="1">#REF!</definedName>
    <definedName name="BExETA3B1FCIOA80H94K90FWXQKE" localSheetId="3" hidden="1">#REF!</definedName>
    <definedName name="BExETA3B1FCIOA80H94K90FWXQKE" hidden="1">#REF!</definedName>
    <definedName name="BExETAZOYT4CJIT8RRKC9F2HJG1D" localSheetId="15" hidden="1">#REF!</definedName>
    <definedName name="BExETAZOYT4CJIT8RRKC9F2HJG1D" localSheetId="14" hidden="1">#REF!</definedName>
    <definedName name="BExETAZOYT4CJIT8RRKC9F2HJG1D" localSheetId="13" hidden="1">#REF!</definedName>
    <definedName name="BExETAZOYT4CJIT8RRKC9F2HJG1D" localSheetId="12" hidden="1">#REF!</definedName>
    <definedName name="BExETAZOYT4CJIT8RRKC9F2HJG1D" localSheetId="11" hidden="1">#REF!</definedName>
    <definedName name="BExETAZOYT4CJIT8RRKC9F2HJG1D" localSheetId="10" hidden="1">#REF!</definedName>
    <definedName name="BExETAZOYT4CJIT8RRKC9F2HJG1D" localSheetId="9" hidden="1">#REF!</definedName>
    <definedName name="BExETAZOYT4CJIT8RRKC9F2HJG1D" localSheetId="8" hidden="1">#REF!</definedName>
    <definedName name="BExETAZOYT4CJIT8RRKC9F2HJG1D" localSheetId="7" hidden="1">#REF!</definedName>
    <definedName name="BExETAZOYT4CJIT8RRKC9F2HJG1D" localSheetId="6" hidden="1">#REF!</definedName>
    <definedName name="BExETAZOYT4CJIT8RRKC9F2HJG1D" localSheetId="5" hidden="1">#REF!</definedName>
    <definedName name="BExETAZOYT4CJIT8RRKC9F2HJG1D" localSheetId="3" hidden="1">#REF!</definedName>
    <definedName name="BExETAZOYT4CJIT8RRKC9F2HJG1D" hidden="1">#REF!</definedName>
    <definedName name="BExETB55BNG40G9YOI2H6UHIR9WU" localSheetId="15" hidden="1">#REF!</definedName>
    <definedName name="BExETB55BNG40G9YOI2H6UHIR9WU" localSheetId="14" hidden="1">#REF!</definedName>
    <definedName name="BExETB55BNG40G9YOI2H6UHIR9WU" localSheetId="13" hidden="1">#REF!</definedName>
    <definedName name="BExETB55BNG40G9YOI2H6UHIR9WU" localSheetId="12" hidden="1">#REF!</definedName>
    <definedName name="BExETB55BNG40G9YOI2H6UHIR9WU" localSheetId="11" hidden="1">#REF!</definedName>
    <definedName name="BExETB55BNG40G9YOI2H6UHIR9WU" localSheetId="10" hidden="1">#REF!</definedName>
    <definedName name="BExETB55BNG40G9YOI2H6UHIR9WU" localSheetId="9" hidden="1">#REF!</definedName>
    <definedName name="BExETB55BNG40G9YOI2H6UHIR9WU" localSheetId="8" hidden="1">#REF!</definedName>
    <definedName name="BExETB55BNG40G9YOI2H6UHIR9WU" localSheetId="7" hidden="1">#REF!</definedName>
    <definedName name="BExETB55BNG40G9YOI2H6UHIR9WU" localSheetId="6" hidden="1">#REF!</definedName>
    <definedName name="BExETB55BNG40G9YOI2H6UHIR9WU" localSheetId="5" hidden="1">#REF!</definedName>
    <definedName name="BExETB55BNG40G9YOI2H6UHIR9WU" localSheetId="3" hidden="1">#REF!</definedName>
    <definedName name="BExETB55BNG40G9YOI2H6UHIR9WU" hidden="1">#REF!</definedName>
    <definedName name="BExETF6QD5A9GEINE1KZRRC2LXWM" localSheetId="15" hidden="1">#REF!</definedName>
    <definedName name="BExETF6QD5A9GEINE1KZRRC2LXWM" localSheetId="14" hidden="1">#REF!</definedName>
    <definedName name="BExETF6QD5A9GEINE1KZRRC2LXWM" localSheetId="13" hidden="1">#REF!</definedName>
    <definedName name="BExETF6QD5A9GEINE1KZRRC2LXWM" localSheetId="12" hidden="1">#REF!</definedName>
    <definedName name="BExETF6QD5A9GEINE1KZRRC2LXWM" localSheetId="11" hidden="1">#REF!</definedName>
    <definedName name="BExETF6QD5A9GEINE1KZRRC2LXWM" localSheetId="10" hidden="1">#REF!</definedName>
    <definedName name="BExETF6QD5A9GEINE1KZRRC2LXWM" localSheetId="9" hidden="1">#REF!</definedName>
    <definedName name="BExETF6QD5A9GEINE1KZRRC2LXWM" localSheetId="8" hidden="1">#REF!</definedName>
    <definedName name="BExETF6QD5A9GEINE1KZRRC2LXWM" localSheetId="7" hidden="1">#REF!</definedName>
    <definedName name="BExETF6QD5A9GEINE1KZRRC2LXWM" localSheetId="6" hidden="1">#REF!</definedName>
    <definedName name="BExETF6QD5A9GEINE1KZRRC2LXWM" localSheetId="5" hidden="1">#REF!</definedName>
    <definedName name="BExETF6QD5A9GEINE1KZRRC2LXWM" localSheetId="3" hidden="1">#REF!</definedName>
    <definedName name="BExETF6QD5A9GEINE1KZRRC2LXWM" hidden="1">#REF!</definedName>
    <definedName name="BExETQ9XRXLUACN82805SPSPNKHI" localSheetId="15" hidden="1">#REF!</definedName>
    <definedName name="BExETQ9XRXLUACN82805SPSPNKHI" localSheetId="14" hidden="1">#REF!</definedName>
    <definedName name="BExETQ9XRXLUACN82805SPSPNKHI" localSheetId="13" hidden="1">#REF!</definedName>
    <definedName name="BExETQ9XRXLUACN82805SPSPNKHI" localSheetId="12" hidden="1">#REF!</definedName>
    <definedName name="BExETQ9XRXLUACN82805SPSPNKHI" localSheetId="11" hidden="1">#REF!</definedName>
    <definedName name="BExETQ9XRXLUACN82805SPSPNKHI" localSheetId="10" hidden="1">#REF!</definedName>
    <definedName name="BExETQ9XRXLUACN82805SPSPNKHI" localSheetId="9" hidden="1">#REF!</definedName>
    <definedName name="BExETQ9XRXLUACN82805SPSPNKHI" localSheetId="8" hidden="1">#REF!</definedName>
    <definedName name="BExETQ9XRXLUACN82805SPSPNKHI" localSheetId="7" hidden="1">#REF!</definedName>
    <definedName name="BExETQ9XRXLUACN82805SPSPNKHI" localSheetId="6" hidden="1">#REF!</definedName>
    <definedName name="BExETQ9XRXLUACN82805SPSPNKHI" localSheetId="5" hidden="1">#REF!</definedName>
    <definedName name="BExETQ9XRXLUACN82805SPSPNKHI" localSheetId="3" hidden="1">#REF!</definedName>
    <definedName name="BExETQ9XRXLUACN82805SPSPNKHI" hidden="1">#REF!</definedName>
    <definedName name="BExETR0YRMOR63E6DHLEHV9QVVON" localSheetId="15" hidden="1">#REF!</definedName>
    <definedName name="BExETR0YRMOR63E6DHLEHV9QVVON" localSheetId="14" hidden="1">#REF!</definedName>
    <definedName name="BExETR0YRMOR63E6DHLEHV9QVVON" localSheetId="13" hidden="1">#REF!</definedName>
    <definedName name="BExETR0YRMOR63E6DHLEHV9QVVON" localSheetId="12" hidden="1">#REF!</definedName>
    <definedName name="BExETR0YRMOR63E6DHLEHV9QVVON" localSheetId="11" hidden="1">#REF!</definedName>
    <definedName name="BExETR0YRMOR63E6DHLEHV9QVVON" localSheetId="10" hidden="1">#REF!</definedName>
    <definedName name="BExETR0YRMOR63E6DHLEHV9QVVON" localSheetId="9" hidden="1">#REF!</definedName>
    <definedName name="BExETR0YRMOR63E6DHLEHV9QVVON" localSheetId="8" hidden="1">#REF!</definedName>
    <definedName name="BExETR0YRMOR63E6DHLEHV9QVVON" localSheetId="7" hidden="1">#REF!</definedName>
    <definedName name="BExETR0YRMOR63E6DHLEHV9QVVON" localSheetId="6" hidden="1">#REF!</definedName>
    <definedName name="BExETR0YRMOR63E6DHLEHV9QVVON" localSheetId="5" hidden="1">#REF!</definedName>
    <definedName name="BExETR0YRMOR63E6DHLEHV9QVVON" localSheetId="3" hidden="1">#REF!</definedName>
    <definedName name="BExETR0YRMOR63E6DHLEHV9QVVON" hidden="1">#REF!</definedName>
    <definedName name="BExETVO51BGF7GGNGB21UD7OIF15" localSheetId="15" hidden="1">#REF!</definedName>
    <definedName name="BExETVO51BGF7GGNGB21UD7OIF15" localSheetId="14" hidden="1">#REF!</definedName>
    <definedName name="BExETVO51BGF7GGNGB21UD7OIF15" localSheetId="13" hidden="1">#REF!</definedName>
    <definedName name="BExETVO51BGF7GGNGB21UD7OIF15" localSheetId="12" hidden="1">#REF!</definedName>
    <definedName name="BExETVO51BGF7GGNGB21UD7OIF15" localSheetId="11" hidden="1">#REF!</definedName>
    <definedName name="BExETVO51BGF7GGNGB21UD7OIF15" localSheetId="10" hidden="1">#REF!</definedName>
    <definedName name="BExETVO51BGF7GGNGB21UD7OIF15" localSheetId="9" hidden="1">#REF!</definedName>
    <definedName name="BExETVO51BGF7GGNGB21UD7OIF15" localSheetId="8" hidden="1">#REF!</definedName>
    <definedName name="BExETVO51BGF7GGNGB21UD7OIF15" localSheetId="7" hidden="1">#REF!</definedName>
    <definedName name="BExETVO51BGF7GGNGB21UD7OIF15" localSheetId="6" hidden="1">#REF!</definedName>
    <definedName name="BExETVO51BGF7GGNGB21UD7OIF15" localSheetId="5" hidden="1">#REF!</definedName>
    <definedName name="BExETVO51BGF7GGNGB21UD7OIF15" localSheetId="3" hidden="1">#REF!</definedName>
    <definedName name="BExETVO51BGF7GGNGB21UD7OIF15" hidden="1">#REF!</definedName>
    <definedName name="BExETVTGY38YXYYF7N73OYN6FYY3" localSheetId="15" hidden="1">#REF!</definedName>
    <definedName name="BExETVTGY38YXYYF7N73OYN6FYY3" localSheetId="14" hidden="1">#REF!</definedName>
    <definedName name="BExETVTGY38YXYYF7N73OYN6FYY3" localSheetId="13" hidden="1">#REF!</definedName>
    <definedName name="BExETVTGY38YXYYF7N73OYN6FYY3" localSheetId="12" hidden="1">#REF!</definedName>
    <definedName name="BExETVTGY38YXYYF7N73OYN6FYY3" localSheetId="11" hidden="1">#REF!</definedName>
    <definedName name="BExETVTGY38YXYYF7N73OYN6FYY3" localSheetId="10" hidden="1">#REF!</definedName>
    <definedName name="BExETVTGY38YXYYF7N73OYN6FYY3" localSheetId="9" hidden="1">#REF!</definedName>
    <definedName name="BExETVTGY38YXYYF7N73OYN6FYY3" localSheetId="8" hidden="1">#REF!</definedName>
    <definedName name="BExETVTGY38YXYYF7N73OYN6FYY3" localSheetId="7" hidden="1">#REF!</definedName>
    <definedName name="BExETVTGY38YXYYF7N73OYN6FYY3" localSheetId="6" hidden="1">#REF!</definedName>
    <definedName name="BExETVTGY38YXYYF7N73OYN6FYY3" localSheetId="5" hidden="1">#REF!</definedName>
    <definedName name="BExETVTGY38YXYYF7N73OYN6FYY3" localSheetId="3" hidden="1">#REF!</definedName>
    <definedName name="BExETVTGY38YXYYF7N73OYN6FYY3" hidden="1">#REF!</definedName>
    <definedName name="BExETVTH8RADW05P2XUUV7V44TWW" localSheetId="15" hidden="1">#REF!</definedName>
    <definedName name="BExETVTH8RADW05P2XUUV7V44TWW" localSheetId="14" hidden="1">#REF!</definedName>
    <definedName name="BExETVTH8RADW05P2XUUV7V44TWW" localSheetId="13" hidden="1">#REF!</definedName>
    <definedName name="BExETVTH8RADW05P2XUUV7V44TWW" localSheetId="12" hidden="1">#REF!</definedName>
    <definedName name="BExETVTH8RADW05P2XUUV7V44TWW" localSheetId="11" hidden="1">#REF!</definedName>
    <definedName name="BExETVTH8RADW05P2XUUV7V44TWW" localSheetId="10" hidden="1">#REF!</definedName>
    <definedName name="BExETVTH8RADW05P2XUUV7V44TWW" localSheetId="9" hidden="1">#REF!</definedName>
    <definedName name="BExETVTH8RADW05P2XUUV7V44TWW" localSheetId="8" hidden="1">#REF!</definedName>
    <definedName name="BExETVTH8RADW05P2XUUV7V44TWW" localSheetId="7" hidden="1">#REF!</definedName>
    <definedName name="BExETVTH8RADW05P2XUUV7V44TWW" localSheetId="6" hidden="1">#REF!</definedName>
    <definedName name="BExETVTH8RADW05P2XUUV7V44TWW" localSheetId="5" hidden="1">#REF!</definedName>
    <definedName name="BExETVTH8RADW05P2XUUV7V44TWW" localSheetId="3" hidden="1">#REF!</definedName>
    <definedName name="BExETVTH8RADW05P2XUUV7V44TWW" hidden="1">#REF!</definedName>
    <definedName name="BExETW9PYUAV5QY6A4VCYZRIOUX4" localSheetId="15" hidden="1">#REF!</definedName>
    <definedName name="BExETW9PYUAV5QY6A4VCYZRIOUX4" localSheetId="14" hidden="1">#REF!</definedName>
    <definedName name="BExETW9PYUAV5QY6A4VCYZRIOUX4" localSheetId="13" hidden="1">#REF!</definedName>
    <definedName name="BExETW9PYUAV5QY6A4VCYZRIOUX4" localSheetId="12" hidden="1">#REF!</definedName>
    <definedName name="BExETW9PYUAV5QY6A4VCYZRIOUX4" localSheetId="11" hidden="1">#REF!</definedName>
    <definedName name="BExETW9PYUAV5QY6A4VCYZRIOUX4" localSheetId="10" hidden="1">#REF!</definedName>
    <definedName name="BExETW9PYUAV5QY6A4VCYZRIOUX4" localSheetId="9" hidden="1">#REF!</definedName>
    <definedName name="BExETW9PYUAV5QY6A4VCYZRIOUX4" localSheetId="8" hidden="1">#REF!</definedName>
    <definedName name="BExETW9PYUAV5QY6A4VCYZRIOUX4" localSheetId="7" hidden="1">#REF!</definedName>
    <definedName name="BExETW9PYUAV5QY6A4VCYZRIOUX4" localSheetId="6" hidden="1">#REF!</definedName>
    <definedName name="BExETW9PYUAV5QY6A4VCYZRIOUX4" localSheetId="5" hidden="1">#REF!</definedName>
    <definedName name="BExETW9PYUAV5QY6A4VCYZRIOUX4" localSheetId="3" hidden="1">#REF!</definedName>
    <definedName name="BExETW9PYUAV5QY6A4VCYZRIOUX4" hidden="1">#REF!</definedName>
    <definedName name="BExEUGNELLVZ7K2PYWP2TG8T65XQ" localSheetId="15" hidden="1">#REF!</definedName>
    <definedName name="BExEUGNELLVZ7K2PYWP2TG8T65XQ" localSheetId="14" hidden="1">#REF!</definedName>
    <definedName name="BExEUGNELLVZ7K2PYWP2TG8T65XQ" localSheetId="13" hidden="1">#REF!</definedName>
    <definedName name="BExEUGNELLVZ7K2PYWP2TG8T65XQ" localSheetId="12" hidden="1">#REF!</definedName>
    <definedName name="BExEUGNELLVZ7K2PYWP2TG8T65XQ" localSheetId="11" hidden="1">#REF!</definedName>
    <definedName name="BExEUGNELLVZ7K2PYWP2TG8T65XQ" localSheetId="10" hidden="1">#REF!</definedName>
    <definedName name="BExEUGNELLVZ7K2PYWP2TG8T65XQ" localSheetId="9" hidden="1">#REF!</definedName>
    <definedName name="BExEUGNELLVZ7K2PYWP2TG8T65XQ" localSheetId="8" hidden="1">#REF!</definedName>
    <definedName name="BExEUGNELLVZ7K2PYWP2TG8T65XQ" localSheetId="7" hidden="1">#REF!</definedName>
    <definedName name="BExEUGNELLVZ7K2PYWP2TG8T65XQ" localSheetId="6" hidden="1">#REF!</definedName>
    <definedName name="BExEUGNELLVZ7K2PYWP2TG8T65XQ" localSheetId="5" hidden="1">#REF!</definedName>
    <definedName name="BExEUGNELLVZ7K2PYWP2TG8T65XQ" localSheetId="3" hidden="1">#REF!</definedName>
    <definedName name="BExEUGNELLVZ7K2PYWP2TG8T65XQ" hidden="1">#REF!</definedName>
    <definedName name="BExEUHUG1NGJGB6F1UH5IKFZ9B9M" localSheetId="15" hidden="1">#REF!</definedName>
    <definedName name="BExEUHUG1NGJGB6F1UH5IKFZ9B9M" localSheetId="14" hidden="1">#REF!</definedName>
    <definedName name="BExEUHUG1NGJGB6F1UH5IKFZ9B9M" localSheetId="13" hidden="1">#REF!</definedName>
    <definedName name="BExEUHUG1NGJGB6F1UH5IKFZ9B9M" localSheetId="12" hidden="1">#REF!</definedName>
    <definedName name="BExEUHUG1NGJGB6F1UH5IKFZ9B9M" localSheetId="11" hidden="1">#REF!</definedName>
    <definedName name="BExEUHUG1NGJGB6F1UH5IKFZ9B9M" localSheetId="10" hidden="1">#REF!</definedName>
    <definedName name="BExEUHUG1NGJGB6F1UH5IKFZ9B9M" localSheetId="9" hidden="1">#REF!</definedName>
    <definedName name="BExEUHUG1NGJGB6F1UH5IKFZ9B9M" localSheetId="8" hidden="1">#REF!</definedName>
    <definedName name="BExEUHUG1NGJGB6F1UH5IKFZ9B9M" localSheetId="7" hidden="1">#REF!</definedName>
    <definedName name="BExEUHUG1NGJGB6F1UH5IKFZ9B9M" localSheetId="6" hidden="1">#REF!</definedName>
    <definedName name="BExEUHUG1NGJGB6F1UH5IKFZ9B9M" localSheetId="5" hidden="1">#REF!</definedName>
    <definedName name="BExEUHUG1NGJGB6F1UH5IKFZ9B9M" localSheetId="3" hidden="1">#REF!</definedName>
    <definedName name="BExEUHUG1NGJGB6F1UH5IKFZ9B9M" hidden="1">#REF!</definedName>
    <definedName name="BExEUNE4T242Y59C6MS28MXEUGCP" localSheetId="15" hidden="1">#REF!</definedName>
    <definedName name="BExEUNE4T242Y59C6MS28MXEUGCP" localSheetId="14" hidden="1">#REF!</definedName>
    <definedName name="BExEUNE4T242Y59C6MS28MXEUGCP" localSheetId="13" hidden="1">#REF!</definedName>
    <definedName name="BExEUNE4T242Y59C6MS28MXEUGCP" localSheetId="12" hidden="1">#REF!</definedName>
    <definedName name="BExEUNE4T242Y59C6MS28MXEUGCP" localSheetId="11" hidden="1">#REF!</definedName>
    <definedName name="BExEUNE4T242Y59C6MS28MXEUGCP" localSheetId="10" hidden="1">#REF!</definedName>
    <definedName name="BExEUNE4T242Y59C6MS28MXEUGCP" localSheetId="9" hidden="1">#REF!</definedName>
    <definedName name="BExEUNE4T242Y59C6MS28MXEUGCP" localSheetId="8" hidden="1">#REF!</definedName>
    <definedName name="BExEUNE4T242Y59C6MS28MXEUGCP" localSheetId="7" hidden="1">#REF!</definedName>
    <definedName name="BExEUNE4T242Y59C6MS28MXEUGCP" localSheetId="6" hidden="1">#REF!</definedName>
    <definedName name="BExEUNE4T242Y59C6MS28MXEUGCP" localSheetId="5" hidden="1">#REF!</definedName>
    <definedName name="BExEUNE4T242Y59C6MS28MXEUGCP" localSheetId="3" hidden="1">#REF!</definedName>
    <definedName name="BExEUNE4T242Y59C6MS28MXEUGCP" hidden="1">#REF!</definedName>
    <definedName name="BExEUNU7FYVTR4DD1D31SS7PNXX2" localSheetId="15" hidden="1">#REF!</definedName>
    <definedName name="BExEUNU7FYVTR4DD1D31SS7PNXX2" localSheetId="14" hidden="1">#REF!</definedName>
    <definedName name="BExEUNU7FYVTR4DD1D31SS7PNXX2" localSheetId="13" hidden="1">#REF!</definedName>
    <definedName name="BExEUNU7FYVTR4DD1D31SS7PNXX2" localSheetId="12" hidden="1">#REF!</definedName>
    <definedName name="BExEUNU7FYVTR4DD1D31SS7PNXX2" localSheetId="11" hidden="1">#REF!</definedName>
    <definedName name="BExEUNU7FYVTR4DD1D31SS7PNXX2" localSheetId="10" hidden="1">#REF!</definedName>
    <definedName name="BExEUNU7FYVTR4DD1D31SS7PNXX2" localSheetId="9" hidden="1">#REF!</definedName>
    <definedName name="BExEUNU7FYVTR4DD1D31SS7PNXX2" localSheetId="8" hidden="1">#REF!</definedName>
    <definedName name="BExEUNU7FYVTR4DD1D31SS7PNXX2" localSheetId="7" hidden="1">#REF!</definedName>
    <definedName name="BExEUNU7FYVTR4DD1D31SS7PNXX2" localSheetId="6" hidden="1">#REF!</definedName>
    <definedName name="BExEUNU7FYVTR4DD1D31SS7PNXX2" localSheetId="5" hidden="1">#REF!</definedName>
    <definedName name="BExEUNU7FYVTR4DD1D31SS7PNXX2" localSheetId="3" hidden="1">#REF!</definedName>
    <definedName name="BExEUNU7FYVTR4DD1D31SS7PNXX2" hidden="1">#REF!</definedName>
    <definedName name="BExEUOAHB0OT3BACAHNZ3B905C0P" localSheetId="15" hidden="1">#REF!</definedName>
    <definedName name="BExEUOAHB0OT3BACAHNZ3B905C0P" localSheetId="14" hidden="1">#REF!</definedName>
    <definedName name="BExEUOAHB0OT3BACAHNZ3B905C0P" localSheetId="13" hidden="1">#REF!</definedName>
    <definedName name="BExEUOAHB0OT3BACAHNZ3B905C0P" localSheetId="12" hidden="1">#REF!</definedName>
    <definedName name="BExEUOAHB0OT3BACAHNZ3B905C0P" localSheetId="11" hidden="1">#REF!</definedName>
    <definedName name="BExEUOAHB0OT3BACAHNZ3B905C0P" localSheetId="10" hidden="1">#REF!</definedName>
    <definedName name="BExEUOAHB0OT3BACAHNZ3B905C0P" localSheetId="9" hidden="1">#REF!</definedName>
    <definedName name="BExEUOAHB0OT3BACAHNZ3B905C0P" localSheetId="8" hidden="1">#REF!</definedName>
    <definedName name="BExEUOAHB0OT3BACAHNZ3B905C0P" localSheetId="7" hidden="1">#REF!</definedName>
    <definedName name="BExEUOAHB0OT3BACAHNZ3B905C0P" localSheetId="6" hidden="1">#REF!</definedName>
    <definedName name="BExEUOAHB0OT3BACAHNZ3B905C0P" localSheetId="5" hidden="1">#REF!</definedName>
    <definedName name="BExEUOAHB0OT3BACAHNZ3B905C0P" localSheetId="3" hidden="1">#REF!</definedName>
    <definedName name="BExEUOAHB0OT3BACAHNZ3B905C0P" hidden="1">#REF!</definedName>
    <definedName name="BExEV2TP7NA3ZR6RJGH5ER370OUM" localSheetId="15" hidden="1">#REF!</definedName>
    <definedName name="BExEV2TP7NA3ZR6RJGH5ER370OUM" localSheetId="14" hidden="1">#REF!</definedName>
    <definedName name="BExEV2TP7NA3ZR6RJGH5ER370OUM" localSheetId="13" hidden="1">#REF!</definedName>
    <definedName name="BExEV2TP7NA3ZR6RJGH5ER370OUM" localSheetId="12" hidden="1">#REF!</definedName>
    <definedName name="BExEV2TP7NA3ZR6RJGH5ER370OUM" localSheetId="11" hidden="1">#REF!</definedName>
    <definedName name="BExEV2TP7NA3ZR6RJGH5ER370OUM" localSheetId="10" hidden="1">#REF!</definedName>
    <definedName name="BExEV2TP7NA3ZR6RJGH5ER370OUM" localSheetId="9" hidden="1">#REF!</definedName>
    <definedName name="BExEV2TP7NA3ZR6RJGH5ER370OUM" localSheetId="8" hidden="1">#REF!</definedName>
    <definedName name="BExEV2TP7NA3ZR6RJGH5ER370OUM" localSheetId="7" hidden="1">#REF!</definedName>
    <definedName name="BExEV2TP7NA3ZR6RJGH5ER370OUM" localSheetId="6" hidden="1">#REF!</definedName>
    <definedName name="BExEV2TP7NA3ZR6RJGH5ER370OUM" localSheetId="5" hidden="1">#REF!</definedName>
    <definedName name="BExEV2TP7NA3ZR6RJGH5ER370OUM" localSheetId="3" hidden="1">#REF!</definedName>
    <definedName name="BExEV2TP7NA3ZR6RJGH5ER370OUM" hidden="1">#REF!</definedName>
    <definedName name="BExEV3Q7M5YTX3CY3QCP1SUIEP2E" localSheetId="15" hidden="1">#REF!</definedName>
    <definedName name="BExEV3Q7M5YTX3CY3QCP1SUIEP2E" localSheetId="14" hidden="1">#REF!</definedName>
    <definedName name="BExEV3Q7M5YTX3CY3QCP1SUIEP2E" localSheetId="13" hidden="1">#REF!</definedName>
    <definedName name="BExEV3Q7M5YTX3CY3QCP1SUIEP2E" localSheetId="12" hidden="1">#REF!</definedName>
    <definedName name="BExEV3Q7M5YTX3CY3QCP1SUIEP2E" localSheetId="11" hidden="1">#REF!</definedName>
    <definedName name="BExEV3Q7M5YTX3CY3QCP1SUIEP2E" localSheetId="10" hidden="1">#REF!</definedName>
    <definedName name="BExEV3Q7M5YTX3CY3QCP1SUIEP2E" localSheetId="9" hidden="1">#REF!</definedName>
    <definedName name="BExEV3Q7M5YTX3CY3QCP1SUIEP2E" localSheetId="8" hidden="1">#REF!</definedName>
    <definedName name="BExEV3Q7M5YTX3CY3QCP1SUIEP2E" localSheetId="7" hidden="1">#REF!</definedName>
    <definedName name="BExEV3Q7M5YTX3CY3QCP1SUIEP2E" localSheetId="6" hidden="1">#REF!</definedName>
    <definedName name="BExEV3Q7M5YTX3CY3QCP1SUIEP2E" localSheetId="5" hidden="1">#REF!</definedName>
    <definedName name="BExEV3Q7M5YTX3CY3QCP1SUIEP2E" localSheetId="3" hidden="1">#REF!</definedName>
    <definedName name="BExEV3Q7M5YTX3CY3QCP1SUIEP2E" hidden="1">#REF!</definedName>
    <definedName name="BExEV69USLNYO2QRJRC0J92XUF00" localSheetId="15" hidden="1">#REF!</definedName>
    <definedName name="BExEV69USLNYO2QRJRC0J92XUF00" localSheetId="14" hidden="1">#REF!</definedName>
    <definedName name="BExEV69USLNYO2QRJRC0J92XUF00" localSheetId="13" hidden="1">#REF!</definedName>
    <definedName name="BExEV69USLNYO2QRJRC0J92XUF00" localSheetId="12" hidden="1">#REF!</definedName>
    <definedName name="BExEV69USLNYO2QRJRC0J92XUF00" localSheetId="11" hidden="1">#REF!</definedName>
    <definedName name="BExEV69USLNYO2QRJRC0J92XUF00" localSheetId="10" hidden="1">#REF!</definedName>
    <definedName name="BExEV69USLNYO2QRJRC0J92XUF00" localSheetId="9" hidden="1">#REF!</definedName>
    <definedName name="BExEV69USLNYO2QRJRC0J92XUF00" localSheetId="8" hidden="1">#REF!</definedName>
    <definedName name="BExEV69USLNYO2QRJRC0J92XUF00" localSheetId="7" hidden="1">#REF!</definedName>
    <definedName name="BExEV69USLNYO2QRJRC0J92XUF00" localSheetId="6" hidden="1">#REF!</definedName>
    <definedName name="BExEV69USLNYO2QRJRC0J92XUF00" localSheetId="5" hidden="1">#REF!</definedName>
    <definedName name="BExEV69USLNYO2QRJRC0J92XUF00" localSheetId="3" hidden="1">#REF!</definedName>
    <definedName name="BExEV69USLNYO2QRJRC0J92XUF00" hidden="1">#REF!</definedName>
    <definedName name="BExEV6KNTQOCFD7GV726XQEVQ7R6" localSheetId="15" hidden="1">#REF!</definedName>
    <definedName name="BExEV6KNTQOCFD7GV726XQEVQ7R6" localSheetId="14" hidden="1">#REF!</definedName>
    <definedName name="BExEV6KNTQOCFD7GV726XQEVQ7R6" localSheetId="13" hidden="1">#REF!</definedName>
    <definedName name="BExEV6KNTQOCFD7GV726XQEVQ7R6" localSheetId="12" hidden="1">#REF!</definedName>
    <definedName name="BExEV6KNTQOCFD7GV726XQEVQ7R6" localSheetId="11" hidden="1">#REF!</definedName>
    <definedName name="BExEV6KNTQOCFD7GV726XQEVQ7R6" localSheetId="10" hidden="1">#REF!</definedName>
    <definedName name="BExEV6KNTQOCFD7GV726XQEVQ7R6" localSheetId="9" hidden="1">#REF!</definedName>
    <definedName name="BExEV6KNTQOCFD7GV726XQEVQ7R6" localSheetId="8" hidden="1">#REF!</definedName>
    <definedName name="BExEV6KNTQOCFD7GV726XQEVQ7R6" localSheetId="7" hidden="1">#REF!</definedName>
    <definedName name="BExEV6KNTQOCFD7GV726XQEVQ7R6" localSheetId="6" hidden="1">#REF!</definedName>
    <definedName name="BExEV6KNTQOCFD7GV726XQEVQ7R6" localSheetId="5" hidden="1">#REF!</definedName>
    <definedName name="BExEV6KNTQOCFD7GV726XQEVQ7R6" localSheetId="3" hidden="1">#REF!</definedName>
    <definedName name="BExEV6KNTQOCFD7GV726XQEVQ7R6" hidden="1">#REF!</definedName>
    <definedName name="BExEV6VGM4POO9QT9KH3QA3VYCWM" localSheetId="15" hidden="1">#REF!</definedName>
    <definedName name="BExEV6VGM4POO9QT9KH3QA3VYCWM" localSheetId="14" hidden="1">#REF!</definedName>
    <definedName name="BExEV6VGM4POO9QT9KH3QA3VYCWM" localSheetId="13" hidden="1">#REF!</definedName>
    <definedName name="BExEV6VGM4POO9QT9KH3QA3VYCWM" localSheetId="12" hidden="1">#REF!</definedName>
    <definedName name="BExEV6VGM4POO9QT9KH3QA3VYCWM" localSheetId="11" hidden="1">#REF!</definedName>
    <definedName name="BExEV6VGM4POO9QT9KH3QA3VYCWM" localSheetId="10" hidden="1">#REF!</definedName>
    <definedName name="BExEV6VGM4POO9QT9KH3QA3VYCWM" localSheetId="9" hidden="1">#REF!</definedName>
    <definedName name="BExEV6VGM4POO9QT9KH3QA3VYCWM" localSheetId="8" hidden="1">#REF!</definedName>
    <definedName name="BExEV6VGM4POO9QT9KH3QA3VYCWM" localSheetId="7" hidden="1">#REF!</definedName>
    <definedName name="BExEV6VGM4POO9QT9KH3QA3VYCWM" localSheetId="6" hidden="1">#REF!</definedName>
    <definedName name="BExEV6VGM4POO9QT9KH3QA3VYCWM" localSheetId="5" hidden="1">#REF!</definedName>
    <definedName name="BExEV6VGM4POO9QT9KH3QA3VYCWM" localSheetId="3" hidden="1">#REF!</definedName>
    <definedName name="BExEV6VGM4POO9QT9KH3QA3VYCWM" hidden="1">#REF!</definedName>
    <definedName name="BExEVCEYMOI0PGO7HAEOS9CVMU2O" localSheetId="15" hidden="1">#REF!</definedName>
    <definedName name="BExEVCEYMOI0PGO7HAEOS9CVMU2O" localSheetId="14" hidden="1">#REF!</definedName>
    <definedName name="BExEVCEYMOI0PGO7HAEOS9CVMU2O" localSheetId="13" hidden="1">#REF!</definedName>
    <definedName name="BExEVCEYMOI0PGO7HAEOS9CVMU2O" localSheetId="12" hidden="1">#REF!</definedName>
    <definedName name="BExEVCEYMOI0PGO7HAEOS9CVMU2O" localSheetId="11" hidden="1">#REF!</definedName>
    <definedName name="BExEVCEYMOI0PGO7HAEOS9CVMU2O" localSheetId="10" hidden="1">#REF!</definedName>
    <definedName name="BExEVCEYMOI0PGO7HAEOS9CVMU2O" localSheetId="9" hidden="1">#REF!</definedName>
    <definedName name="BExEVCEYMOI0PGO7HAEOS9CVMU2O" localSheetId="8" hidden="1">#REF!</definedName>
    <definedName name="BExEVCEYMOI0PGO7HAEOS9CVMU2O" localSheetId="7" hidden="1">#REF!</definedName>
    <definedName name="BExEVCEYMOI0PGO7HAEOS9CVMU2O" localSheetId="6" hidden="1">#REF!</definedName>
    <definedName name="BExEVCEYMOI0PGO7HAEOS9CVMU2O" localSheetId="5" hidden="1">#REF!</definedName>
    <definedName name="BExEVCEYMOI0PGO7HAEOS9CVMU2O" localSheetId="3" hidden="1">#REF!</definedName>
    <definedName name="BExEVCEYMOI0PGO7HAEOS9CVMU2O" hidden="1">#REF!</definedName>
    <definedName name="BExEVET98G3FU6QBF9LHYWSAMV0O" localSheetId="15" hidden="1">#REF!</definedName>
    <definedName name="BExEVET98G3FU6QBF9LHYWSAMV0O" localSheetId="14" hidden="1">#REF!</definedName>
    <definedName name="BExEVET98G3FU6QBF9LHYWSAMV0O" localSheetId="13" hidden="1">#REF!</definedName>
    <definedName name="BExEVET98G3FU6QBF9LHYWSAMV0O" localSheetId="12" hidden="1">#REF!</definedName>
    <definedName name="BExEVET98G3FU6QBF9LHYWSAMV0O" localSheetId="11" hidden="1">#REF!</definedName>
    <definedName name="BExEVET98G3FU6QBF9LHYWSAMV0O" localSheetId="10" hidden="1">#REF!</definedName>
    <definedName name="BExEVET98G3FU6QBF9LHYWSAMV0O" localSheetId="9" hidden="1">#REF!</definedName>
    <definedName name="BExEVET98G3FU6QBF9LHYWSAMV0O" localSheetId="8" hidden="1">#REF!</definedName>
    <definedName name="BExEVET98G3FU6QBF9LHYWSAMV0O" localSheetId="7" hidden="1">#REF!</definedName>
    <definedName name="BExEVET98G3FU6QBF9LHYWSAMV0O" localSheetId="6" hidden="1">#REF!</definedName>
    <definedName name="BExEVET98G3FU6QBF9LHYWSAMV0O" localSheetId="5" hidden="1">#REF!</definedName>
    <definedName name="BExEVET98G3FU6QBF9LHYWSAMV0O" localSheetId="3" hidden="1">#REF!</definedName>
    <definedName name="BExEVET98G3FU6QBF9LHYWSAMV0O" hidden="1">#REF!</definedName>
    <definedName name="BExEVNCUT0PDUYNJH7G6BSEWZOT2" localSheetId="15" hidden="1">#REF!</definedName>
    <definedName name="BExEVNCUT0PDUYNJH7G6BSEWZOT2" localSheetId="14" hidden="1">#REF!</definedName>
    <definedName name="BExEVNCUT0PDUYNJH7G6BSEWZOT2" localSheetId="13" hidden="1">#REF!</definedName>
    <definedName name="BExEVNCUT0PDUYNJH7G6BSEWZOT2" localSheetId="12" hidden="1">#REF!</definedName>
    <definedName name="BExEVNCUT0PDUYNJH7G6BSEWZOT2" localSheetId="11" hidden="1">#REF!</definedName>
    <definedName name="BExEVNCUT0PDUYNJH7G6BSEWZOT2" localSheetId="10" hidden="1">#REF!</definedName>
    <definedName name="BExEVNCUT0PDUYNJH7G6BSEWZOT2" localSheetId="9" hidden="1">#REF!</definedName>
    <definedName name="BExEVNCUT0PDUYNJH7G6BSEWZOT2" localSheetId="8" hidden="1">#REF!</definedName>
    <definedName name="BExEVNCUT0PDUYNJH7G6BSEWZOT2" localSheetId="7" hidden="1">#REF!</definedName>
    <definedName name="BExEVNCUT0PDUYNJH7G6BSEWZOT2" localSheetId="6" hidden="1">#REF!</definedName>
    <definedName name="BExEVNCUT0PDUYNJH7G6BSEWZOT2" localSheetId="5" hidden="1">#REF!</definedName>
    <definedName name="BExEVNCUT0PDUYNJH7G6BSEWZOT2" localSheetId="3" hidden="1">#REF!</definedName>
    <definedName name="BExEVNCUT0PDUYNJH7G6BSEWZOT2" hidden="1">#REF!</definedName>
    <definedName name="BExEVPGF4V5J0WQRZKUM8F9TTKZJ" localSheetId="15" hidden="1">#REF!</definedName>
    <definedName name="BExEVPGF4V5J0WQRZKUM8F9TTKZJ" localSheetId="14" hidden="1">#REF!</definedName>
    <definedName name="BExEVPGF4V5J0WQRZKUM8F9TTKZJ" localSheetId="13" hidden="1">#REF!</definedName>
    <definedName name="BExEVPGF4V5J0WQRZKUM8F9TTKZJ" localSheetId="12" hidden="1">#REF!</definedName>
    <definedName name="BExEVPGF4V5J0WQRZKUM8F9TTKZJ" localSheetId="11" hidden="1">#REF!</definedName>
    <definedName name="BExEVPGF4V5J0WQRZKUM8F9TTKZJ" localSheetId="10" hidden="1">#REF!</definedName>
    <definedName name="BExEVPGF4V5J0WQRZKUM8F9TTKZJ" localSheetId="9" hidden="1">#REF!</definedName>
    <definedName name="BExEVPGF4V5J0WQRZKUM8F9TTKZJ" localSheetId="8" hidden="1">#REF!</definedName>
    <definedName name="BExEVPGF4V5J0WQRZKUM8F9TTKZJ" localSheetId="7" hidden="1">#REF!</definedName>
    <definedName name="BExEVPGF4V5J0WQRZKUM8F9TTKZJ" localSheetId="6" hidden="1">#REF!</definedName>
    <definedName name="BExEVPGF4V5J0WQRZKUM8F9TTKZJ" localSheetId="5" hidden="1">#REF!</definedName>
    <definedName name="BExEVPGF4V5J0WQRZKUM8F9TTKZJ" localSheetId="3" hidden="1">#REF!</definedName>
    <definedName name="BExEVPGF4V5J0WQRZKUM8F9TTKZJ" hidden="1">#REF!</definedName>
    <definedName name="BExEVVLIEVWYRF2UUC1H0H5QU1CP" localSheetId="15" hidden="1">#REF!</definedName>
    <definedName name="BExEVVLIEVWYRF2UUC1H0H5QU1CP" localSheetId="14" hidden="1">#REF!</definedName>
    <definedName name="BExEVVLIEVWYRF2UUC1H0H5QU1CP" localSheetId="13" hidden="1">#REF!</definedName>
    <definedName name="BExEVVLIEVWYRF2UUC1H0H5QU1CP" localSheetId="12" hidden="1">#REF!</definedName>
    <definedName name="BExEVVLIEVWYRF2UUC1H0H5QU1CP" localSheetId="11" hidden="1">#REF!</definedName>
    <definedName name="BExEVVLIEVWYRF2UUC1H0H5QU1CP" localSheetId="10" hidden="1">#REF!</definedName>
    <definedName name="BExEVVLIEVWYRF2UUC1H0H5QU1CP" localSheetId="9" hidden="1">#REF!</definedName>
    <definedName name="BExEVVLIEVWYRF2UUC1H0H5QU1CP" localSheetId="8" hidden="1">#REF!</definedName>
    <definedName name="BExEVVLIEVWYRF2UUC1H0H5QU1CP" localSheetId="7" hidden="1">#REF!</definedName>
    <definedName name="BExEVVLIEVWYRF2UUC1H0H5QU1CP" localSheetId="6" hidden="1">#REF!</definedName>
    <definedName name="BExEVVLIEVWYRF2UUC1H0H5QU1CP" localSheetId="5" hidden="1">#REF!</definedName>
    <definedName name="BExEVVLIEVWYRF2UUC1H0H5QU1CP" localSheetId="3" hidden="1">#REF!</definedName>
    <definedName name="BExEVVLIEVWYRF2UUC1H0H5QU1CP" hidden="1">#REF!</definedName>
    <definedName name="BExEVWCKO8T84GW9Z3X47915XKSH" localSheetId="15" hidden="1">#REF!</definedName>
    <definedName name="BExEVWCKO8T84GW9Z3X47915XKSH" localSheetId="14" hidden="1">#REF!</definedName>
    <definedName name="BExEVWCKO8T84GW9Z3X47915XKSH" localSheetId="13" hidden="1">#REF!</definedName>
    <definedName name="BExEVWCKO8T84GW9Z3X47915XKSH" localSheetId="12" hidden="1">#REF!</definedName>
    <definedName name="BExEVWCKO8T84GW9Z3X47915XKSH" localSheetId="11" hidden="1">#REF!</definedName>
    <definedName name="BExEVWCKO8T84GW9Z3X47915XKSH" localSheetId="10" hidden="1">#REF!</definedName>
    <definedName name="BExEVWCKO8T84GW9Z3X47915XKSH" localSheetId="9" hidden="1">#REF!</definedName>
    <definedName name="BExEVWCKO8T84GW9Z3X47915XKSH" localSheetId="8" hidden="1">#REF!</definedName>
    <definedName name="BExEVWCKO8T84GW9Z3X47915XKSH" localSheetId="7" hidden="1">#REF!</definedName>
    <definedName name="BExEVWCKO8T84GW9Z3X47915XKSH" localSheetId="6" hidden="1">#REF!</definedName>
    <definedName name="BExEVWCKO8T84GW9Z3X47915XKSH" localSheetId="5" hidden="1">#REF!</definedName>
    <definedName name="BExEVWCKO8T84GW9Z3X47915XKSH" localSheetId="3" hidden="1">#REF!</definedName>
    <definedName name="BExEVWCKO8T84GW9Z3X47915XKSH" hidden="1">#REF!</definedName>
    <definedName name="BExEVZSJWMZ5L2ZE7AZC57CXKW6T" localSheetId="15" hidden="1">#REF!</definedName>
    <definedName name="BExEVZSJWMZ5L2ZE7AZC57CXKW6T" localSheetId="14" hidden="1">#REF!</definedName>
    <definedName name="BExEVZSJWMZ5L2ZE7AZC57CXKW6T" localSheetId="13" hidden="1">#REF!</definedName>
    <definedName name="BExEVZSJWMZ5L2ZE7AZC57CXKW6T" localSheetId="12" hidden="1">#REF!</definedName>
    <definedName name="BExEVZSJWMZ5L2ZE7AZC57CXKW6T" localSheetId="11" hidden="1">#REF!</definedName>
    <definedName name="BExEVZSJWMZ5L2ZE7AZC57CXKW6T" localSheetId="10" hidden="1">#REF!</definedName>
    <definedName name="BExEVZSJWMZ5L2ZE7AZC57CXKW6T" localSheetId="9" hidden="1">#REF!</definedName>
    <definedName name="BExEVZSJWMZ5L2ZE7AZC57CXKW6T" localSheetId="8" hidden="1">#REF!</definedName>
    <definedName name="BExEVZSJWMZ5L2ZE7AZC57CXKW6T" localSheetId="7" hidden="1">#REF!</definedName>
    <definedName name="BExEVZSJWMZ5L2ZE7AZC57CXKW6T" localSheetId="6" hidden="1">#REF!</definedName>
    <definedName name="BExEVZSJWMZ5L2ZE7AZC57CXKW6T" localSheetId="5" hidden="1">#REF!</definedName>
    <definedName name="BExEVZSJWMZ5L2ZE7AZC57CXKW6T" localSheetId="3" hidden="1">#REF!</definedName>
    <definedName name="BExEVZSJWMZ5L2ZE7AZC57CXKW6T" hidden="1">#REF!</definedName>
    <definedName name="BExEW0JL1GFFCXMDGW54CI7Y8FZN" localSheetId="15" hidden="1">#REF!</definedName>
    <definedName name="BExEW0JL1GFFCXMDGW54CI7Y8FZN" localSheetId="14" hidden="1">#REF!</definedName>
    <definedName name="BExEW0JL1GFFCXMDGW54CI7Y8FZN" localSheetId="13" hidden="1">#REF!</definedName>
    <definedName name="BExEW0JL1GFFCXMDGW54CI7Y8FZN" localSheetId="12" hidden="1">#REF!</definedName>
    <definedName name="BExEW0JL1GFFCXMDGW54CI7Y8FZN" localSheetId="11" hidden="1">#REF!</definedName>
    <definedName name="BExEW0JL1GFFCXMDGW54CI7Y8FZN" localSheetId="10" hidden="1">#REF!</definedName>
    <definedName name="BExEW0JL1GFFCXMDGW54CI7Y8FZN" localSheetId="9" hidden="1">#REF!</definedName>
    <definedName name="BExEW0JL1GFFCXMDGW54CI7Y8FZN" localSheetId="8" hidden="1">#REF!</definedName>
    <definedName name="BExEW0JL1GFFCXMDGW54CI7Y8FZN" localSheetId="7" hidden="1">#REF!</definedName>
    <definedName name="BExEW0JL1GFFCXMDGW54CI7Y8FZN" localSheetId="6" hidden="1">#REF!</definedName>
    <definedName name="BExEW0JL1GFFCXMDGW54CI7Y8FZN" localSheetId="5" hidden="1">#REF!</definedName>
    <definedName name="BExEW0JL1GFFCXMDGW54CI7Y8FZN" localSheetId="3" hidden="1">#REF!</definedName>
    <definedName name="BExEW0JL1GFFCXMDGW54CI7Y8FZN" hidden="1">#REF!</definedName>
    <definedName name="BExEW68M9WL8214QH9C7VCK7BN08" localSheetId="15" hidden="1">#REF!</definedName>
    <definedName name="BExEW68M9WL8214QH9C7VCK7BN08" localSheetId="14" hidden="1">#REF!</definedName>
    <definedName name="BExEW68M9WL8214QH9C7VCK7BN08" localSheetId="13" hidden="1">#REF!</definedName>
    <definedName name="BExEW68M9WL8214QH9C7VCK7BN08" localSheetId="12" hidden="1">#REF!</definedName>
    <definedName name="BExEW68M9WL8214QH9C7VCK7BN08" localSheetId="11" hidden="1">#REF!</definedName>
    <definedName name="BExEW68M9WL8214QH9C7VCK7BN08" localSheetId="10" hidden="1">#REF!</definedName>
    <definedName name="BExEW68M9WL8214QH9C7VCK7BN08" localSheetId="9" hidden="1">#REF!</definedName>
    <definedName name="BExEW68M9WL8214QH9C7VCK7BN08" localSheetId="8" hidden="1">#REF!</definedName>
    <definedName name="BExEW68M9WL8214QH9C7VCK7BN08" localSheetId="7" hidden="1">#REF!</definedName>
    <definedName name="BExEW68M9WL8214QH9C7VCK7BN08" localSheetId="6" hidden="1">#REF!</definedName>
    <definedName name="BExEW68M9WL8214QH9C7VCK7BN08" localSheetId="5" hidden="1">#REF!</definedName>
    <definedName name="BExEW68M9WL8214QH9C7VCK7BN08" localSheetId="3" hidden="1">#REF!</definedName>
    <definedName name="BExEW68M9WL8214QH9C7VCK7BN08" hidden="1">#REF!</definedName>
    <definedName name="BExEW8HFKH6F47KIHYBDRUEFZ2ZZ" localSheetId="15" hidden="1">#REF!</definedName>
    <definedName name="BExEW8HFKH6F47KIHYBDRUEFZ2ZZ" localSheetId="14" hidden="1">#REF!</definedName>
    <definedName name="BExEW8HFKH6F47KIHYBDRUEFZ2ZZ" localSheetId="13" hidden="1">#REF!</definedName>
    <definedName name="BExEW8HFKH6F47KIHYBDRUEFZ2ZZ" localSheetId="12" hidden="1">#REF!</definedName>
    <definedName name="BExEW8HFKH6F47KIHYBDRUEFZ2ZZ" localSheetId="11" hidden="1">#REF!</definedName>
    <definedName name="BExEW8HFKH6F47KIHYBDRUEFZ2ZZ" localSheetId="10" hidden="1">#REF!</definedName>
    <definedName name="BExEW8HFKH6F47KIHYBDRUEFZ2ZZ" localSheetId="9" hidden="1">#REF!</definedName>
    <definedName name="BExEW8HFKH6F47KIHYBDRUEFZ2ZZ" localSheetId="8" hidden="1">#REF!</definedName>
    <definedName name="BExEW8HFKH6F47KIHYBDRUEFZ2ZZ" localSheetId="7" hidden="1">#REF!</definedName>
    <definedName name="BExEW8HFKH6F47KIHYBDRUEFZ2ZZ" localSheetId="6" hidden="1">#REF!</definedName>
    <definedName name="BExEW8HFKH6F47KIHYBDRUEFZ2ZZ" localSheetId="5" hidden="1">#REF!</definedName>
    <definedName name="BExEW8HFKH6F47KIHYBDRUEFZ2ZZ" localSheetId="3" hidden="1">#REF!</definedName>
    <definedName name="BExEW8HFKH6F47KIHYBDRUEFZ2ZZ" hidden="1">#REF!</definedName>
    <definedName name="BExEWB6JHMITZPXHB6JATOCLLKLJ" localSheetId="15" hidden="1">#REF!</definedName>
    <definedName name="BExEWB6JHMITZPXHB6JATOCLLKLJ" localSheetId="14" hidden="1">#REF!</definedName>
    <definedName name="BExEWB6JHMITZPXHB6JATOCLLKLJ" localSheetId="13" hidden="1">#REF!</definedName>
    <definedName name="BExEWB6JHMITZPXHB6JATOCLLKLJ" localSheetId="12" hidden="1">#REF!</definedName>
    <definedName name="BExEWB6JHMITZPXHB6JATOCLLKLJ" localSheetId="11" hidden="1">#REF!</definedName>
    <definedName name="BExEWB6JHMITZPXHB6JATOCLLKLJ" localSheetId="10" hidden="1">#REF!</definedName>
    <definedName name="BExEWB6JHMITZPXHB6JATOCLLKLJ" localSheetId="9" hidden="1">#REF!</definedName>
    <definedName name="BExEWB6JHMITZPXHB6JATOCLLKLJ" localSheetId="8" hidden="1">#REF!</definedName>
    <definedName name="BExEWB6JHMITZPXHB6JATOCLLKLJ" localSheetId="7" hidden="1">#REF!</definedName>
    <definedName name="BExEWB6JHMITZPXHB6JATOCLLKLJ" localSheetId="6" hidden="1">#REF!</definedName>
    <definedName name="BExEWB6JHMITZPXHB6JATOCLLKLJ" localSheetId="5" hidden="1">#REF!</definedName>
    <definedName name="BExEWB6JHMITZPXHB6JATOCLLKLJ" localSheetId="3" hidden="1">#REF!</definedName>
    <definedName name="BExEWB6JHMITZPXHB6JATOCLLKLJ" hidden="1">#REF!</definedName>
    <definedName name="BExEWNBGQS1U2LW3W84T4LSJ9K00" localSheetId="15" hidden="1">#REF!</definedName>
    <definedName name="BExEWNBGQS1U2LW3W84T4LSJ9K00" localSheetId="14" hidden="1">#REF!</definedName>
    <definedName name="BExEWNBGQS1U2LW3W84T4LSJ9K00" localSheetId="13" hidden="1">#REF!</definedName>
    <definedName name="BExEWNBGQS1U2LW3W84T4LSJ9K00" localSheetId="12" hidden="1">#REF!</definedName>
    <definedName name="BExEWNBGQS1U2LW3W84T4LSJ9K00" localSheetId="11" hidden="1">#REF!</definedName>
    <definedName name="BExEWNBGQS1U2LW3W84T4LSJ9K00" localSheetId="10" hidden="1">#REF!</definedName>
    <definedName name="BExEWNBGQS1U2LW3W84T4LSJ9K00" localSheetId="9" hidden="1">#REF!</definedName>
    <definedName name="BExEWNBGQS1U2LW3W84T4LSJ9K00" localSheetId="8" hidden="1">#REF!</definedName>
    <definedName name="BExEWNBGQS1U2LW3W84T4LSJ9K00" localSheetId="7" hidden="1">#REF!</definedName>
    <definedName name="BExEWNBGQS1U2LW3W84T4LSJ9K00" localSheetId="6" hidden="1">#REF!</definedName>
    <definedName name="BExEWNBGQS1U2LW3W84T4LSJ9K00" localSheetId="5" hidden="1">#REF!</definedName>
    <definedName name="BExEWNBGQS1U2LW3W84T4LSJ9K00" localSheetId="3" hidden="1">#REF!</definedName>
    <definedName name="BExEWNBGQS1U2LW3W84T4LSJ9K00" hidden="1">#REF!</definedName>
    <definedName name="BExEWO7STL7HNZSTY8VQBPTX1WK6" localSheetId="15" hidden="1">#REF!</definedName>
    <definedName name="BExEWO7STL7HNZSTY8VQBPTX1WK6" localSheetId="14" hidden="1">#REF!</definedName>
    <definedName name="BExEWO7STL7HNZSTY8VQBPTX1WK6" localSheetId="13" hidden="1">#REF!</definedName>
    <definedName name="BExEWO7STL7HNZSTY8VQBPTX1WK6" localSheetId="12" hidden="1">#REF!</definedName>
    <definedName name="BExEWO7STL7HNZSTY8VQBPTX1WK6" localSheetId="11" hidden="1">#REF!</definedName>
    <definedName name="BExEWO7STL7HNZSTY8VQBPTX1WK6" localSheetId="10" hidden="1">#REF!</definedName>
    <definedName name="BExEWO7STL7HNZSTY8VQBPTX1WK6" localSheetId="9" hidden="1">#REF!</definedName>
    <definedName name="BExEWO7STL7HNZSTY8VQBPTX1WK6" localSheetId="8" hidden="1">#REF!</definedName>
    <definedName name="BExEWO7STL7HNZSTY8VQBPTX1WK6" localSheetId="7" hidden="1">#REF!</definedName>
    <definedName name="BExEWO7STL7HNZSTY8VQBPTX1WK6" localSheetId="6" hidden="1">#REF!</definedName>
    <definedName name="BExEWO7STL7HNZSTY8VQBPTX1WK6" localSheetId="5" hidden="1">#REF!</definedName>
    <definedName name="BExEWO7STL7HNZSTY8VQBPTX1WK6" localSheetId="3" hidden="1">#REF!</definedName>
    <definedName name="BExEWO7STL7HNZSTY8VQBPTX1WK6" hidden="1">#REF!</definedName>
    <definedName name="BExEWQ0M1N3KMKTDJ73H10QSG4W1" localSheetId="15" hidden="1">#REF!</definedName>
    <definedName name="BExEWQ0M1N3KMKTDJ73H10QSG4W1" localSheetId="14" hidden="1">#REF!</definedName>
    <definedName name="BExEWQ0M1N3KMKTDJ73H10QSG4W1" localSheetId="13" hidden="1">#REF!</definedName>
    <definedName name="BExEWQ0M1N3KMKTDJ73H10QSG4W1" localSheetId="12" hidden="1">#REF!</definedName>
    <definedName name="BExEWQ0M1N3KMKTDJ73H10QSG4W1" localSheetId="11" hidden="1">#REF!</definedName>
    <definedName name="BExEWQ0M1N3KMKTDJ73H10QSG4W1" localSheetId="10" hidden="1">#REF!</definedName>
    <definedName name="BExEWQ0M1N3KMKTDJ73H10QSG4W1" localSheetId="9" hidden="1">#REF!</definedName>
    <definedName name="BExEWQ0M1N3KMKTDJ73H10QSG4W1" localSheetId="8" hidden="1">#REF!</definedName>
    <definedName name="BExEWQ0M1N3KMKTDJ73H10QSG4W1" localSheetId="7" hidden="1">#REF!</definedName>
    <definedName name="BExEWQ0M1N3KMKTDJ73H10QSG4W1" localSheetId="6" hidden="1">#REF!</definedName>
    <definedName name="BExEWQ0M1N3KMKTDJ73H10QSG4W1" localSheetId="5" hidden="1">#REF!</definedName>
    <definedName name="BExEWQ0M1N3KMKTDJ73H10QSG4W1" localSheetId="3" hidden="1">#REF!</definedName>
    <definedName name="BExEWQ0M1N3KMKTDJ73H10QSG4W1" hidden="1">#REF!</definedName>
    <definedName name="BExEX43OR6NH8GF32YY2ZB6Y8WGP" localSheetId="15" hidden="1">#REF!</definedName>
    <definedName name="BExEX43OR6NH8GF32YY2ZB6Y8WGP" localSheetId="14" hidden="1">#REF!</definedName>
    <definedName name="BExEX43OR6NH8GF32YY2ZB6Y8WGP" localSheetId="13" hidden="1">#REF!</definedName>
    <definedName name="BExEX43OR6NH8GF32YY2ZB6Y8WGP" localSheetId="12" hidden="1">#REF!</definedName>
    <definedName name="BExEX43OR6NH8GF32YY2ZB6Y8WGP" localSheetId="11" hidden="1">#REF!</definedName>
    <definedName name="BExEX43OR6NH8GF32YY2ZB6Y8WGP" localSheetId="10" hidden="1">#REF!</definedName>
    <definedName name="BExEX43OR6NH8GF32YY2ZB6Y8WGP" localSheetId="9" hidden="1">#REF!</definedName>
    <definedName name="BExEX43OR6NH8GF32YY2ZB6Y8WGP" localSheetId="8" hidden="1">#REF!</definedName>
    <definedName name="BExEX43OR6NH8GF32YY2ZB6Y8WGP" localSheetId="7" hidden="1">#REF!</definedName>
    <definedName name="BExEX43OR6NH8GF32YY2ZB6Y8WGP" localSheetId="6" hidden="1">#REF!</definedName>
    <definedName name="BExEX43OR6NH8GF32YY2ZB6Y8WGP" localSheetId="5" hidden="1">#REF!</definedName>
    <definedName name="BExEX43OR6NH8GF32YY2ZB6Y8WGP" localSheetId="3" hidden="1">#REF!</definedName>
    <definedName name="BExEX43OR6NH8GF32YY2ZB6Y8WGP" hidden="1">#REF!</definedName>
    <definedName name="BExEX85F3OSW8NSCYGYPS9372Z1Q" localSheetId="15" hidden="1">#REF!</definedName>
    <definedName name="BExEX85F3OSW8NSCYGYPS9372Z1Q" localSheetId="14" hidden="1">#REF!</definedName>
    <definedName name="BExEX85F3OSW8NSCYGYPS9372Z1Q" localSheetId="13" hidden="1">#REF!</definedName>
    <definedName name="BExEX85F3OSW8NSCYGYPS9372Z1Q" localSheetId="12" hidden="1">#REF!</definedName>
    <definedName name="BExEX85F3OSW8NSCYGYPS9372Z1Q" localSheetId="11" hidden="1">#REF!</definedName>
    <definedName name="BExEX85F3OSW8NSCYGYPS9372Z1Q" localSheetId="10" hidden="1">#REF!</definedName>
    <definedName name="BExEX85F3OSW8NSCYGYPS9372Z1Q" localSheetId="9" hidden="1">#REF!</definedName>
    <definedName name="BExEX85F3OSW8NSCYGYPS9372Z1Q" localSheetId="8" hidden="1">#REF!</definedName>
    <definedName name="BExEX85F3OSW8NSCYGYPS9372Z1Q" localSheetId="7" hidden="1">#REF!</definedName>
    <definedName name="BExEX85F3OSW8NSCYGYPS9372Z1Q" localSheetId="6" hidden="1">#REF!</definedName>
    <definedName name="BExEX85F3OSW8NSCYGYPS9372Z1Q" localSheetId="5" hidden="1">#REF!</definedName>
    <definedName name="BExEX85F3OSW8NSCYGYPS9372Z1Q" localSheetId="3" hidden="1">#REF!</definedName>
    <definedName name="BExEX85F3OSW8NSCYGYPS9372Z1Q" hidden="1">#REF!</definedName>
    <definedName name="BExEX9HWY2G6928ZVVVQF77QCM2C" localSheetId="15" hidden="1">#REF!</definedName>
    <definedName name="BExEX9HWY2G6928ZVVVQF77QCM2C" localSheetId="14" hidden="1">#REF!</definedName>
    <definedName name="BExEX9HWY2G6928ZVVVQF77QCM2C" localSheetId="13" hidden="1">#REF!</definedName>
    <definedName name="BExEX9HWY2G6928ZVVVQF77QCM2C" localSheetId="12" hidden="1">#REF!</definedName>
    <definedName name="BExEX9HWY2G6928ZVVVQF77QCM2C" localSheetId="11" hidden="1">#REF!</definedName>
    <definedName name="BExEX9HWY2G6928ZVVVQF77QCM2C" localSheetId="10" hidden="1">#REF!</definedName>
    <definedName name="BExEX9HWY2G6928ZVVVQF77QCM2C" localSheetId="9" hidden="1">#REF!</definedName>
    <definedName name="BExEX9HWY2G6928ZVVVQF77QCM2C" localSheetId="8" hidden="1">#REF!</definedName>
    <definedName name="BExEX9HWY2G6928ZVVVQF77QCM2C" localSheetId="7" hidden="1">#REF!</definedName>
    <definedName name="BExEX9HWY2G6928ZVVVQF77QCM2C" localSheetId="6" hidden="1">#REF!</definedName>
    <definedName name="BExEX9HWY2G6928ZVVVQF77QCM2C" localSheetId="5" hidden="1">#REF!</definedName>
    <definedName name="BExEX9HWY2G6928ZVVVQF77QCM2C" localSheetId="3" hidden="1">#REF!</definedName>
    <definedName name="BExEX9HWY2G6928ZVVVQF77QCM2C" hidden="1">#REF!</definedName>
    <definedName name="BExEXBQWAYKMVBRJRHB8PFCSYFVN" localSheetId="15" hidden="1">#REF!</definedName>
    <definedName name="BExEXBQWAYKMVBRJRHB8PFCSYFVN" localSheetId="14" hidden="1">#REF!</definedName>
    <definedName name="BExEXBQWAYKMVBRJRHB8PFCSYFVN" localSheetId="13" hidden="1">#REF!</definedName>
    <definedName name="BExEXBQWAYKMVBRJRHB8PFCSYFVN" localSheetId="12" hidden="1">#REF!</definedName>
    <definedName name="BExEXBQWAYKMVBRJRHB8PFCSYFVN" localSheetId="11" hidden="1">#REF!</definedName>
    <definedName name="BExEXBQWAYKMVBRJRHB8PFCSYFVN" localSheetId="10" hidden="1">#REF!</definedName>
    <definedName name="BExEXBQWAYKMVBRJRHB8PFCSYFVN" localSheetId="9" hidden="1">#REF!</definedName>
    <definedName name="BExEXBQWAYKMVBRJRHB8PFCSYFVN" localSheetId="8" hidden="1">#REF!</definedName>
    <definedName name="BExEXBQWAYKMVBRJRHB8PFCSYFVN" localSheetId="7" hidden="1">#REF!</definedName>
    <definedName name="BExEXBQWAYKMVBRJRHB8PFCSYFVN" localSheetId="6" hidden="1">#REF!</definedName>
    <definedName name="BExEXBQWAYKMVBRJRHB8PFCSYFVN" localSheetId="5" hidden="1">#REF!</definedName>
    <definedName name="BExEXBQWAYKMVBRJRHB8PFCSYFVN" localSheetId="3" hidden="1">#REF!</definedName>
    <definedName name="BExEXBQWAYKMVBRJRHB8PFCSYFVN" hidden="1">#REF!</definedName>
    <definedName name="BExEXGE2TE9MQWLQVHL7XGQWL102" localSheetId="15" hidden="1">#REF!</definedName>
    <definedName name="BExEXGE2TE9MQWLQVHL7XGQWL102" localSheetId="14" hidden="1">#REF!</definedName>
    <definedName name="BExEXGE2TE9MQWLQVHL7XGQWL102" localSheetId="13" hidden="1">#REF!</definedName>
    <definedName name="BExEXGE2TE9MQWLQVHL7XGQWL102" localSheetId="12" hidden="1">#REF!</definedName>
    <definedName name="BExEXGE2TE9MQWLQVHL7XGQWL102" localSheetId="11" hidden="1">#REF!</definedName>
    <definedName name="BExEXGE2TE9MQWLQVHL7XGQWL102" localSheetId="10" hidden="1">#REF!</definedName>
    <definedName name="BExEXGE2TE9MQWLQVHL7XGQWL102" localSheetId="9" hidden="1">#REF!</definedName>
    <definedName name="BExEXGE2TE9MQWLQVHL7XGQWL102" localSheetId="8" hidden="1">#REF!</definedName>
    <definedName name="BExEXGE2TE9MQWLQVHL7XGQWL102" localSheetId="7" hidden="1">#REF!</definedName>
    <definedName name="BExEXGE2TE9MQWLQVHL7XGQWL102" localSheetId="6" hidden="1">#REF!</definedName>
    <definedName name="BExEXGE2TE9MQWLQVHL7XGQWL102" localSheetId="5" hidden="1">#REF!</definedName>
    <definedName name="BExEXGE2TE9MQWLQVHL7XGQWL102" localSheetId="3" hidden="1">#REF!</definedName>
    <definedName name="BExEXGE2TE9MQWLQVHL7XGQWL102" hidden="1">#REF!</definedName>
    <definedName name="BExEXRBZ0DI9E2UFLLKYWGN66B61" localSheetId="15" hidden="1">#REF!</definedName>
    <definedName name="BExEXRBZ0DI9E2UFLLKYWGN66B61" localSheetId="14" hidden="1">#REF!</definedName>
    <definedName name="BExEXRBZ0DI9E2UFLLKYWGN66B61" localSheetId="13" hidden="1">#REF!</definedName>
    <definedName name="BExEXRBZ0DI9E2UFLLKYWGN66B61" localSheetId="12" hidden="1">#REF!</definedName>
    <definedName name="BExEXRBZ0DI9E2UFLLKYWGN66B61" localSheetId="11" hidden="1">#REF!</definedName>
    <definedName name="BExEXRBZ0DI9E2UFLLKYWGN66B61" localSheetId="10" hidden="1">#REF!</definedName>
    <definedName name="BExEXRBZ0DI9E2UFLLKYWGN66B61" localSheetId="9" hidden="1">#REF!</definedName>
    <definedName name="BExEXRBZ0DI9E2UFLLKYWGN66B61" localSheetId="8" hidden="1">#REF!</definedName>
    <definedName name="BExEXRBZ0DI9E2UFLLKYWGN66B61" localSheetId="7" hidden="1">#REF!</definedName>
    <definedName name="BExEXRBZ0DI9E2UFLLKYWGN66B61" localSheetId="6" hidden="1">#REF!</definedName>
    <definedName name="BExEXRBZ0DI9E2UFLLKYWGN66B61" localSheetId="5" hidden="1">#REF!</definedName>
    <definedName name="BExEXRBZ0DI9E2UFLLKYWGN66B61" localSheetId="3" hidden="1">#REF!</definedName>
    <definedName name="BExEXRBZ0DI9E2UFLLKYWGN66B61" hidden="1">#REF!</definedName>
    <definedName name="BExEXW4FSOZ9C2SZSQIAA3W82I5K" localSheetId="15" hidden="1">#REF!</definedName>
    <definedName name="BExEXW4FSOZ9C2SZSQIAA3W82I5K" localSheetId="14" hidden="1">#REF!</definedName>
    <definedName name="BExEXW4FSOZ9C2SZSQIAA3W82I5K" localSheetId="13" hidden="1">#REF!</definedName>
    <definedName name="BExEXW4FSOZ9C2SZSQIAA3W82I5K" localSheetId="12" hidden="1">#REF!</definedName>
    <definedName name="BExEXW4FSOZ9C2SZSQIAA3W82I5K" localSheetId="11" hidden="1">#REF!</definedName>
    <definedName name="BExEXW4FSOZ9C2SZSQIAA3W82I5K" localSheetId="10" hidden="1">#REF!</definedName>
    <definedName name="BExEXW4FSOZ9C2SZSQIAA3W82I5K" localSheetId="9" hidden="1">#REF!</definedName>
    <definedName name="BExEXW4FSOZ9C2SZSQIAA3W82I5K" localSheetId="8" hidden="1">#REF!</definedName>
    <definedName name="BExEXW4FSOZ9C2SZSQIAA3W82I5K" localSheetId="7" hidden="1">#REF!</definedName>
    <definedName name="BExEXW4FSOZ9C2SZSQIAA3W82I5K" localSheetId="6" hidden="1">#REF!</definedName>
    <definedName name="BExEXW4FSOZ9C2SZSQIAA3W82I5K" localSheetId="5" hidden="1">#REF!</definedName>
    <definedName name="BExEXW4FSOZ9C2SZSQIAA3W82I5K" localSheetId="3" hidden="1">#REF!</definedName>
    <definedName name="BExEXW4FSOZ9C2SZSQIAA3W82I5K" hidden="1">#REF!</definedName>
    <definedName name="BExEXZ4H2ZUNEW5I6I74GK08QAQC" localSheetId="15" hidden="1">#REF!</definedName>
    <definedName name="BExEXZ4H2ZUNEW5I6I74GK08QAQC" localSheetId="14" hidden="1">#REF!</definedName>
    <definedName name="BExEXZ4H2ZUNEW5I6I74GK08QAQC" localSheetId="13" hidden="1">#REF!</definedName>
    <definedName name="BExEXZ4H2ZUNEW5I6I74GK08QAQC" localSheetId="12" hidden="1">#REF!</definedName>
    <definedName name="BExEXZ4H2ZUNEW5I6I74GK08QAQC" localSheetId="11" hidden="1">#REF!</definedName>
    <definedName name="BExEXZ4H2ZUNEW5I6I74GK08QAQC" localSheetId="10" hidden="1">#REF!</definedName>
    <definedName name="BExEXZ4H2ZUNEW5I6I74GK08QAQC" localSheetId="9" hidden="1">#REF!</definedName>
    <definedName name="BExEXZ4H2ZUNEW5I6I74GK08QAQC" localSheetId="8" hidden="1">#REF!</definedName>
    <definedName name="BExEXZ4H2ZUNEW5I6I74GK08QAQC" localSheetId="7" hidden="1">#REF!</definedName>
    <definedName name="BExEXZ4H2ZUNEW5I6I74GK08QAQC" localSheetId="6" hidden="1">#REF!</definedName>
    <definedName name="BExEXZ4H2ZUNEW5I6I74GK08QAQC" localSheetId="5" hidden="1">#REF!</definedName>
    <definedName name="BExEXZ4H2ZUNEW5I6I74GK08QAQC" localSheetId="3" hidden="1">#REF!</definedName>
    <definedName name="BExEXZ4H2ZUNEW5I6I74GK08QAQC" hidden="1">#REF!</definedName>
    <definedName name="BExEY42GK80HA9M84NTZ3NV9K2VI" localSheetId="15" hidden="1">#REF!</definedName>
    <definedName name="BExEY42GK80HA9M84NTZ3NV9K2VI" localSheetId="14" hidden="1">#REF!</definedName>
    <definedName name="BExEY42GK80HA9M84NTZ3NV9K2VI" localSheetId="13" hidden="1">#REF!</definedName>
    <definedName name="BExEY42GK80HA9M84NTZ3NV9K2VI" localSheetId="12" hidden="1">#REF!</definedName>
    <definedName name="BExEY42GK80HA9M84NTZ3NV9K2VI" localSheetId="11" hidden="1">#REF!</definedName>
    <definedName name="BExEY42GK80HA9M84NTZ3NV9K2VI" localSheetId="10" hidden="1">#REF!</definedName>
    <definedName name="BExEY42GK80HA9M84NTZ3NV9K2VI" localSheetId="9" hidden="1">#REF!</definedName>
    <definedName name="BExEY42GK80HA9M84NTZ3NV9K2VI" localSheetId="8" hidden="1">#REF!</definedName>
    <definedName name="BExEY42GK80HA9M84NTZ3NV9K2VI" localSheetId="7" hidden="1">#REF!</definedName>
    <definedName name="BExEY42GK80HA9M84NTZ3NV9K2VI" localSheetId="6" hidden="1">#REF!</definedName>
    <definedName name="BExEY42GK80HA9M84NTZ3NV9K2VI" localSheetId="5" hidden="1">#REF!</definedName>
    <definedName name="BExEY42GK80HA9M84NTZ3NV9K2VI" localSheetId="3" hidden="1">#REF!</definedName>
    <definedName name="BExEY42GK80HA9M84NTZ3NV9K2VI" hidden="1">#REF!</definedName>
    <definedName name="BExEYLG9FL9V1JPPNZ3FUDNSEJ4V" localSheetId="15" hidden="1">#REF!</definedName>
    <definedName name="BExEYLG9FL9V1JPPNZ3FUDNSEJ4V" localSheetId="14" hidden="1">#REF!</definedName>
    <definedName name="BExEYLG9FL9V1JPPNZ3FUDNSEJ4V" localSheetId="13" hidden="1">#REF!</definedName>
    <definedName name="BExEYLG9FL9V1JPPNZ3FUDNSEJ4V" localSheetId="12" hidden="1">#REF!</definedName>
    <definedName name="BExEYLG9FL9V1JPPNZ3FUDNSEJ4V" localSheetId="11" hidden="1">#REF!</definedName>
    <definedName name="BExEYLG9FL9V1JPPNZ3FUDNSEJ4V" localSheetId="10" hidden="1">#REF!</definedName>
    <definedName name="BExEYLG9FL9V1JPPNZ3FUDNSEJ4V" localSheetId="9" hidden="1">#REF!</definedName>
    <definedName name="BExEYLG9FL9V1JPPNZ3FUDNSEJ4V" localSheetId="8" hidden="1">#REF!</definedName>
    <definedName name="BExEYLG9FL9V1JPPNZ3FUDNSEJ4V" localSheetId="7" hidden="1">#REF!</definedName>
    <definedName name="BExEYLG9FL9V1JPPNZ3FUDNSEJ4V" localSheetId="6" hidden="1">#REF!</definedName>
    <definedName name="BExEYLG9FL9V1JPPNZ3FUDNSEJ4V" localSheetId="5" hidden="1">#REF!</definedName>
    <definedName name="BExEYLG9FL9V1JPPNZ3FUDNSEJ4V" localSheetId="3" hidden="1">#REF!</definedName>
    <definedName name="BExEYLG9FL9V1JPPNZ3FUDNSEJ4V" hidden="1">#REF!</definedName>
    <definedName name="BExEYOW8C1B3OUUCIGEC7L8OOW1Z" localSheetId="15" hidden="1">#REF!</definedName>
    <definedName name="BExEYOW8C1B3OUUCIGEC7L8OOW1Z" localSheetId="14" hidden="1">#REF!</definedName>
    <definedName name="BExEYOW8C1B3OUUCIGEC7L8OOW1Z" localSheetId="13" hidden="1">#REF!</definedName>
    <definedName name="BExEYOW8C1B3OUUCIGEC7L8OOW1Z" localSheetId="12" hidden="1">#REF!</definedName>
    <definedName name="BExEYOW8C1B3OUUCIGEC7L8OOW1Z" localSheetId="11" hidden="1">#REF!</definedName>
    <definedName name="BExEYOW8C1B3OUUCIGEC7L8OOW1Z" localSheetId="10" hidden="1">#REF!</definedName>
    <definedName name="BExEYOW8C1B3OUUCIGEC7L8OOW1Z" localSheetId="9" hidden="1">#REF!</definedName>
    <definedName name="BExEYOW8C1B3OUUCIGEC7L8OOW1Z" localSheetId="8" hidden="1">#REF!</definedName>
    <definedName name="BExEYOW8C1B3OUUCIGEC7L8OOW1Z" localSheetId="7" hidden="1">#REF!</definedName>
    <definedName name="BExEYOW8C1B3OUUCIGEC7L8OOW1Z" localSheetId="6" hidden="1">#REF!</definedName>
    <definedName name="BExEYOW8C1B3OUUCIGEC7L8OOW1Z" localSheetId="5" hidden="1">#REF!</definedName>
    <definedName name="BExEYOW8C1B3OUUCIGEC7L8OOW1Z" localSheetId="3" hidden="1">#REF!</definedName>
    <definedName name="BExEYOW8C1B3OUUCIGEC7L8OOW1Z" hidden="1">#REF!</definedName>
    <definedName name="BExEYPCI2LT224YS4M3T50V85FAG" localSheetId="15" hidden="1">#REF!</definedName>
    <definedName name="BExEYPCI2LT224YS4M3T50V85FAG" localSheetId="14" hidden="1">#REF!</definedName>
    <definedName name="BExEYPCI2LT224YS4M3T50V85FAG" localSheetId="13" hidden="1">#REF!</definedName>
    <definedName name="BExEYPCI2LT224YS4M3T50V85FAG" localSheetId="12" hidden="1">#REF!</definedName>
    <definedName name="BExEYPCI2LT224YS4M3T50V85FAG" localSheetId="11" hidden="1">#REF!</definedName>
    <definedName name="BExEYPCI2LT224YS4M3T50V85FAG" localSheetId="10" hidden="1">#REF!</definedName>
    <definedName name="BExEYPCI2LT224YS4M3T50V85FAG" localSheetId="9" hidden="1">#REF!</definedName>
    <definedName name="BExEYPCI2LT224YS4M3T50V85FAG" localSheetId="8" hidden="1">#REF!</definedName>
    <definedName name="BExEYPCI2LT224YS4M3T50V85FAG" localSheetId="7" hidden="1">#REF!</definedName>
    <definedName name="BExEYPCI2LT224YS4M3T50V85FAG" localSheetId="6" hidden="1">#REF!</definedName>
    <definedName name="BExEYPCI2LT224YS4M3T50V85FAG" localSheetId="5" hidden="1">#REF!</definedName>
    <definedName name="BExEYPCI2LT224YS4M3T50V85FAG" localSheetId="3" hidden="1">#REF!</definedName>
    <definedName name="BExEYPCI2LT224YS4M3T50V85FAG" hidden="1">#REF!</definedName>
    <definedName name="BExEYUQJXZT6N5HJH8ACJF6SRWEE" localSheetId="15" hidden="1">#REF!</definedName>
    <definedName name="BExEYUQJXZT6N5HJH8ACJF6SRWEE" localSheetId="14" hidden="1">#REF!</definedName>
    <definedName name="BExEYUQJXZT6N5HJH8ACJF6SRWEE" localSheetId="13" hidden="1">#REF!</definedName>
    <definedName name="BExEYUQJXZT6N5HJH8ACJF6SRWEE" localSheetId="12" hidden="1">#REF!</definedName>
    <definedName name="BExEYUQJXZT6N5HJH8ACJF6SRWEE" localSheetId="11" hidden="1">#REF!</definedName>
    <definedName name="BExEYUQJXZT6N5HJH8ACJF6SRWEE" localSheetId="10" hidden="1">#REF!</definedName>
    <definedName name="BExEYUQJXZT6N5HJH8ACJF6SRWEE" localSheetId="9" hidden="1">#REF!</definedName>
    <definedName name="BExEYUQJXZT6N5HJH8ACJF6SRWEE" localSheetId="8" hidden="1">#REF!</definedName>
    <definedName name="BExEYUQJXZT6N5HJH8ACJF6SRWEE" localSheetId="7" hidden="1">#REF!</definedName>
    <definedName name="BExEYUQJXZT6N5HJH8ACJF6SRWEE" localSheetId="6" hidden="1">#REF!</definedName>
    <definedName name="BExEYUQJXZT6N5HJH8ACJF6SRWEE" localSheetId="5" hidden="1">#REF!</definedName>
    <definedName name="BExEYUQJXZT6N5HJH8ACJF6SRWEE" localSheetId="3" hidden="1">#REF!</definedName>
    <definedName name="BExEYUQJXZT6N5HJH8ACJF6SRWEE" hidden="1">#REF!</definedName>
    <definedName name="BExEYYC7KLO4XJQW9GMGVVJQXF4C" localSheetId="15" hidden="1">#REF!</definedName>
    <definedName name="BExEYYC7KLO4XJQW9GMGVVJQXF4C" localSheetId="14" hidden="1">#REF!</definedName>
    <definedName name="BExEYYC7KLO4XJQW9GMGVVJQXF4C" localSheetId="13" hidden="1">#REF!</definedName>
    <definedName name="BExEYYC7KLO4XJQW9GMGVVJQXF4C" localSheetId="12" hidden="1">#REF!</definedName>
    <definedName name="BExEYYC7KLO4XJQW9GMGVVJQXF4C" localSheetId="11" hidden="1">#REF!</definedName>
    <definedName name="BExEYYC7KLO4XJQW9GMGVVJQXF4C" localSheetId="10" hidden="1">#REF!</definedName>
    <definedName name="BExEYYC7KLO4XJQW9GMGVVJQXF4C" localSheetId="9" hidden="1">#REF!</definedName>
    <definedName name="BExEYYC7KLO4XJQW9GMGVVJQXF4C" localSheetId="8" hidden="1">#REF!</definedName>
    <definedName name="BExEYYC7KLO4XJQW9GMGVVJQXF4C" localSheetId="7" hidden="1">#REF!</definedName>
    <definedName name="BExEYYC7KLO4XJQW9GMGVVJQXF4C" localSheetId="6" hidden="1">#REF!</definedName>
    <definedName name="BExEYYC7KLO4XJQW9GMGVVJQXF4C" localSheetId="5" hidden="1">#REF!</definedName>
    <definedName name="BExEYYC7KLO4XJQW9GMGVVJQXF4C" localSheetId="3" hidden="1">#REF!</definedName>
    <definedName name="BExEYYC7KLO4XJQW9GMGVVJQXF4C" hidden="1">#REF!</definedName>
    <definedName name="BExEZ1S6VZCG01ZPLBSS9Z1SBOJ2" localSheetId="15" hidden="1">#REF!</definedName>
    <definedName name="BExEZ1S6VZCG01ZPLBSS9Z1SBOJ2" localSheetId="14" hidden="1">#REF!</definedName>
    <definedName name="BExEZ1S6VZCG01ZPLBSS9Z1SBOJ2" localSheetId="13" hidden="1">#REF!</definedName>
    <definedName name="BExEZ1S6VZCG01ZPLBSS9Z1SBOJ2" localSheetId="12" hidden="1">#REF!</definedName>
    <definedName name="BExEZ1S6VZCG01ZPLBSS9Z1SBOJ2" localSheetId="11" hidden="1">#REF!</definedName>
    <definedName name="BExEZ1S6VZCG01ZPLBSS9Z1SBOJ2" localSheetId="10" hidden="1">#REF!</definedName>
    <definedName name="BExEZ1S6VZCG01ZPLBSS9Z1SBOJ2" localSheetId="9" hidden="1">#REF!</definedName>
    <definedName name="BExEZ1S6VZCG01ZPLBSS9Z1SBOJ2" localSheetId="8" hidden="1">#REF!</definedName>
    <definedName name="BExEZ1S6VZCG01ZPLBSS9Z1SBOJ2" localSheetId="7" hidden="1">#REF!</definedName>
    <definedName name="BExEZ1S6VZCG01ZPLBSS9Z1SBOJ2" localSheetId="6" hidden="1">#REF!</definedName>
    <definedName name="BExEZ1S6VZCG01ZPLBSS9Z1SBOJ2" localSheetId="5" hidden="1">#REF!</definedName>
    <definedName name="BExEZ1S6VZCG01ZPLBSS9Z1SBOJ2" localSheetId="3" hidden="1">#REF!</definedName>
    <definedName name="BExEZ1S6VZCG01ZPLBSS9Z1SBOJ2" hidden="1">#REF!</definedName>
    <definedName name="BExEZ6KV8TDKOO0Y66LSH9DCFW5M" localSheetId="15" hidden="1">#REF!</definedName>
    <definedName name="BExEZ6KV8TDKOO0Y66LSH9DCFW5M" localSheetId="14" hidden="1">#REF!</definedName>
    <definedName name="BExEZ6KV8TDKOO0Y66LSH9DCFW5M" localSheetId="13" hidden="1">#REF!</definedName>
    <definedName name="BExEZ6KV8TDKOO0Y66LSH9DCFW5M" localSheetId="12" hidden="1">#REF!</definedName>
    <definedName name="BExEZ6KV8TDKOO0Y66LSH9DCFW5M" localSheetId="11" hidden="1">#REF!</definedName>
    <definedName name="BExEZ6KV8TDKOO0Y66LSH9DCFW5M" localSheetId="10" hidden="1">#REF!</definedName>
    <definedName name="BExEZ6KV8TDKOO0Y66LSH9DCFW5M" localSheetId="9" hidden="1">#REF!</definedName>
    <definedName name="BExEZ6KV8TDKOO0Y66LSH9DCFW5M" localSheetId="8" hidden="1">#REF!</definedName>
    <definedName name="BExEZ6KV8TDKOO0Y66LSH9DCFW5M" localSheetId="7" hidden="1">#REF!</definedName>
    <definedName name="BExEZ6KV8TDKOO0Y66LSH9DCFW5M" localSheetId="6" hidden="1">#REF!</definedName>
    <definedName name="BExEZ6KV8TDKOO0Y66LSH9DCFW5M" localSheetId="5" hidden="1">#REF!</definedName>
    <definedName name="BExEZ6KV8TDKOO0Y66LSH9DCFW5M" localSheetId="3" hidden="1">#REF!</definedName>
    <definedName name="BExEZ6KV8TDKOO0Y66LSH9DCFW5M" hidden="1">#REF!</definedName>
    <definedName name="BExEZGBFNJR8DLPN0V11AU22L6WY" localSheetId="15" hidden="1">#REF!</definedName>
    <definedName name="BExEZGBFNJR8DLPN0V11AU22L6WY" localSheetId="14" hidden="1">#REF!</definedName>
    <definedName name="BExEZGBFNJR8DLPN0V11AU22L6WY" localSheetId="13" hidden="1">#REF!</definedName>
    <definedName name="BExEZGBFNJR8DLPN0V11AU22L6WY" localSheetId="12" hidden="1">#REF!</definedName>
    <definedName name="BExEZGBFNJR8DLPN0V11AU22L6WY" localSheetId="11" hidden="1">#REF!</definedName>
    <definedName name="BExEZGBFNJR8DLPN0V11AU22L6WY" localSheetId="10" hidden="1">#REF!</definedName>
    <definedName name="BExEZGBFNJR8DLPN0V11AU22L6WY" localSheetId="9" hidden="1">#REF!</definedName>
    <definedName name="BExEZGBFNJR8DLPN0V11AU22L6WY" localSheetId="8" hidden="1">#REF!</definedName>
    <definedName name="BExEZGBFNJR8DLPN0V11AU22L6WY" localSheetId="7" hidden="1">#REF!</definedName>
    <definedName name="BExEZGBFNJR8DLPN0V11AU22L6WY" localSheetId="6" hidden="1">#REF!</definedName>
    <definedName name="BExEZGBFNJR8DLPN0V11AU22L6WY" localSheetId="5" hidden="1">#REF!</definedName>
    <definedName name="BExEZGBFNJR8DLPN0V11AU22L6WY" localSheetId="3" hidden="1">#REF!</definedName>
    <definedName name="BExEZGBFNJR8DLPN0V11AU22L6WY" hidden="1">#REF!</definedName>
    <definedName name="BExEZVR61GWO1ZM3XHWUKRJJMQXV" localSheetId="15" hidden="1">#REF!</definedName>
    <definedName name="BExEZVR61GWO1ZM3XHWUKRJJMQXV" localSheetId="14" hidden="1">#REF!</definedName>
    <definedName name="BExEZVR61GWO1ZM3XHWUKRJJMQXV" localSheetId="13" hidden="1">#REF!</definedName>
    <definedName name="BExEZVR61GWO1ZM3XHWUKRJJMQXV" localSheetId="12" hidden="1">#REF!</definedName>
    <definedName name="BExEZVR61GWO1ZM3XHWUKRJJMQXV" localSheetId="11" hidden="1">#REF!</definedName>
    <definedName name="BExEZVR61GWO1ZM3XHWUKRJJMQXV" localSheetId="10" hidden="1">#REF!</definedName>
    <definedName name="BExEZVR61GWO1ZM3XHWUKRJJMQXV" localSheetId="9" hidden="1">#REF!</definedName>
    <definedName name="BExEZVR61GWO1ZM3XHWUKRJJMQXV" localSheetId="8" hidden="1">#REF!</definedName>
    <definedName name="BExEZVR61GWO1ZM3XHWUKRJJMQXV" localSheetId="7" hidden="1">#REF!</definedName>
    <definedName name="BExEZVR61GWO1ZM3XHWUKRJJMQXV" localSheetId="6" hidden="1">#REF!</definedName>
    <definedName name="BExEZVR61GWO1ZM3XHWUKRJJMQXV" localSheetId="5" hidden="1">#REF!</definedName>
    <definedName name="BExEZVR61GWO1ZM3XHWUKRJJMQXV" localSheetId="3" hidden="1">#REF!</definedName>
    <definedName name="BExEZVR61GWO1ZM3XHWUKRJJMQXV" hidden="1">#REF!</definedName>
    <definedName name="BExF02Y3V3QEPO2XLDSK47APK9XJ" localSheetId="15" hidden="1">#REF!</definedName>
    <definedName name="BExF02Y3V3QEPO2XLDSK47APK9XJ" localSheetId="14" hidden="1">#REF!</definedName>
    <definedName name="BExF02Y3V3QEPO2XLDSK47APK9XJ" localSheetId="13" hidden="1">#REF!</definedName>
    <definedName name="BExF02Y3V3QEPO2XLDSK47APK9XJ" localSheetId="12" hidden="1">#REF!</definedName>
    <definedName name="BExF02Y3V3QEPO2XLDSK47APK9XJ" localSheetId="11" hidden="1">#REF!</definedName>
    <definedName name="BExF02Y3V3QEPO2XLDSK47APK9XJ" localSheetId="10" hidden="1">#REF!</definedName>
    <definedName name="BExF02Y3V3QEPO2XLDSK47APK9XJ" localSheetId="9" hidden="1">#REF!</definedName>
    <definedName name="BExF02Y3V3QEPO2XLDSK47APK9XJ" localSheetId="8" hidden="1">#REF!</definedName>
    <definedName name="BExF02Y3V3QEPO2XLDSK47APK9XJ" localSheetId="7" hidden="1">#REF!</definedName>
    <definedName name="BExF02Y3V3QEPO2XLDSK47APK9XJ" localSheetId="6" hidden="1">#REF!</definedName>
    <definedName name="BExF02Y3V3QEPO2XLDSK47APK9XJ" localSheetId="5" hidden="1">#REF!</definedName>
    <definedName name="BExF02Y3V3QEPO2XLDSK47APK9XJ" localSheetId="3" hidden="1">#REF!</definedName>
    <definedName name="BExF02Y3V3QEPO2XLDSK47APK9XJ" hidden="1">#REF!</definedName>
    <definedName name="BExF03E824NHBODFUZ3PZ5HLF85X" localSheetId="15" hidden="1">#REF!</definedName>
    <definedName name="BExF03E824NHBODFUZ3PZ5HLF85X" localSheetId="14" hidden="1">#REF!</definedName>
    <definedName name="BExF03E824NHBODFUZ3PZ5HLF85X" localSheetId="13" hidden="1">#REF!</definedName>
    <definedName name="BExF03E824NHBODFUZ3PZ5HLF85X" localSheetId="12" hidden="1">#REF!</definedName>
    <definedName name="BExF03E824NHBODFUZ3PZ5HLF85X" localSheetId="11" hidden="1">#REF!</definedName>
    <definedName name="BExF03E824NHBODFUZ3PZ5HLF85X" localSheetId="10" hidden="1">#REF!</definedName>
    <definedName name="BExF03E824NHBODFUZ3PZ5HLF85X" localSheetId="9" hidden="1">#REF!</definedName>
    <definedName name="BExF03E824NHBODFUZ3PZ5HLF85X" localSheetId="8" hidden="1">#REF!</definedName>
    <definedName name="BExF03E824NHBODFUZ3PZ5HLF85X" localSheetId="7" hidden="1">#REF!</definedName>
    <definedName name="BExF03E824NHBODFUZ3PZ5HLF85X" localSheetId="6" hidden="1">#REF!</definedName>
    <definedName name="BExF03E824NHBODFUZ3PZ5HLF85X" localSheetId="5" hidden="1">#REF!</definedName>
    <definedName name="BExF03E824NHBODFUZ3PZ5HLF85X" localSheetId="3" hidden="1">#REF!</definedName>
    <definedName name="BExF03E824NHBODFUZ3PZ5HLF85X" hidden="1">#REF!</definedName>
    <definedName name="BExF09OS91RT7N7IW8JLMZ121ZP3" localSheetId="15" hidden="1">#REF!</definedName>
    <definedName name="BExF09OS91RT7N7IW8JLMZ121ZP3" localSheetId="14" hidden="1">#REF!</definedName>
    <definedName name="BExF09OS91RT7N7IW8JLMZ121ZP3" localSheetId="13" hidden="1">#REF!</definedName>
    <definedName name="BExF09OS91RT7N7IW8JLMZ121ZP3" localSheetId="12" hidden="1">#REF!</definedName>
    <definedName name="BExF09OS91RT7N7IW8JLMZ121ZP3" localSheetId="11" hidden="1">#REF!</definedName>
    <definedName name="BExF09OS91RT7N7IW8JLMZ121ZP3" localSheetId="10" hidden="1">#REF!</definedName>
    <definedName name="BExF09OS91RT7N7IW8JLMZ121ZP3" localSheetId="9" hidden="1">#REF!</definedName>
    <definedName name="BExF09OS91RT7N7IW8JLMZ121ZP3" localSheetId="8" hidden="1">#REF!</definedName>
    <definedName name="BExF09OS91RT7N7IW8JLMZ121ZP3" localSheetId="7" hidden="1">#REF!</definedName>
    <definedName name="BExF09OS91RT7N7IW8JLMZ121ZP3" localSheetId="6" hidden="1">#REF!</definedName>
    <definedName name="BExF09OS91RT7N7IW8JLMZ121ZP3" localSheetId="5" hidden="1">#REF!</definedName>
    <definedName name="BExF09OS91RT7N7IW8JLMZ121ZP3" localSheetId="3" hidden="1">#REF!</definedName>
    <definedName name="BExF09OS91RT7N7IW8JLMZ121ZP3" hidden="1">#REF!</definedName>
    <definedName name="BExF0D4SEQ7RRCAER8UQKUJ4HH0Q" localSheetId="15" hidden="1">#REF!</definedName>
    <definedName name="BExF0D4SEQ7RRCAER8UQKUJ4HH0Q" localSheetId="14" hidden="1">#REF!</definedName>
    <definedName name="BExF0D4SEQ7RRCAER8UQKUJ4HH0Q" localSheetId="13" hidden="1">#REF!</definedName>
    <definedName name="BExF0D4SEQ7RRCAER8UQKUJ4HH0Q" localSheetId="12" hidden="1">#REF!</definedName>
    <definedName name="BExF0D4SEQ7RRCAER8UQKUJ4HH0Q" localSheetId="11" hidden="1">#REF!</definedName>
    <definedName name="BExF0D4SEQ7RRCAER8UQKUJ4HH0Q" localSheetId="10" hidden="1">#REF!</definedName>
    <definedName name="BExF0D4SEQ7RRCAER8UQKUJ4HH0Q" localSheetId="9" hidden="1">#REF!</definedName>
    <definedName name="BExF0D4SEQ7RRCAER8UQKUJ4HH0Q" localSheetId="8" hidden="1">#REF!</definedName>
    <definedName name="BExF0D4SEQ7RRCAER8UQKUJ4HH0Q" localSheetId="7" hidden="1">#REF!</definedName>
    <definedName name="BExF0D4SEQ7RRCAER8UQKUJ4HH0Q" localSheetId="6" hidden="1">#REF!</definedName>
    <definedName name="BExF0D4SEQ7RRCAER8UQKUJ4HH0Q" localSheetId="5" hidden="1">#REF!</definedName>
    <definedName name="BExF0D4SEQ7RRCAER8UQKUJ4HH0Q" localSheetId="3" hidden="1">#REF!</definedName>
    <definedName name="BExF0D4SEQ7RRCAER8UQKUJ4HH0Q" hidden="1">#REF!</definedName>
    <definedName name="BExF0D4Z97PCG5JI9CC2TFB553AX" localSheetId="15" hidden="1">#REF!</definedName>
    <definedName name="BExF0D4Z97PCG5JI9CC2TFB553AX" localSheetId="14" hidden="1">#REF!</definedName>
    <definedName name="BExF0D4Z97PCG5JI9CC2TFB553AX" localSheetId="13" hidden="1">#REF!</definedName>
    <definedName name="BExF0D4Z97PCG5JI9CC2TFB553AX" localSheetId="12" hidden="1">#REF!</definedName>
    <definedName name="BExF0D4Z97PCG5JI9CC2TFB553AX" localSheetId="11" hidden="1">#REF!</definedName>
    <definedName name="BExF0D4Z97PCG5JI9CC2TFB553AX" localSheetId="10" hidden="1">#REF!</definedName>
    <definedName name="BExF0D4Z97PCG5JI9CC2TFB553AX" localSheetId="9" hidden="1">#REF!</definedName>
    <definedName name="BExF0D4Z97PCG5JI9CC2TFB553AX" localSheetId="8" hidden="1">#REF!</definedName>
    <definedName name="BExF0D4Z97PCG5JI9CC2TFB553AX" localSheetId="7" hidden="1">#REF!</definedName>
    <definedName name="BExF0D4Z97PCG5JI9CC2TFB553AX" localSheetId="6" hidden="1">#REF!</definedName>
    <definedName name="BExF0D4Z97PCG5JI9CC2TFB553AX" localSheetId="5" hidden="1">#REF!</definedName>
    <definedName name="BExF0D4Z97PCG5JI9CC2TFB553AX" localSheetId="3" hidden="1">#REF!</definedName>
    <definedName name="BExF0D4Z97PCG5JI9CC2TFB553AX" hidden="1">#REF!</definedName>
    <definedName name="BExF0DAB1PUE0V936NFEK68CCKTJ" localSheetId="15" hidden="1">#REF!</definedName>
    <definedName name="BExF0DAB1PUE0V936NFEK68CCKTJ" localSheetId="14" hidden="1">#REF!</definedName>
    <definedName name="BExF0DAB1PUE0V936NFEK68CCKTJ" localSheetId="13" hidden="1">#REF!</definedName>
    <definedName name="BExF0DAB1PUE0V936NFEK68CCKTJ" localSheetId="12" hidden="1">#REF!</definedName>
    <definedName name="BExF0DAB1PUE0V936NFEK68CCKTJ" localSheetId="11" hidden="1">#REF!</definedName>
    <definedName name="BExF0DAB1PUE0V936NFEK68CCKTJ" localSheetId="10" hidden="1">#REF!</definedName>
    <definedName name="BExF0DAB1PUE0V936NFEK68CCKTJ" localSheetId="9" hidden="1">#REF!</definedName>
    <definedName name="BExF0DAB1PUE0V936NFEK68CCKTJ" localSheetId="8" hidden="1">#REF!</definedName>
    <definedName name="BExF0DAB1PUE0V936NFEK68CCKTJ" localSheetId="7" hidden="1">#REF!</definedName>
    <definedName name="BExF0DAB1PUE0V936NFEK68CCKTJ" localSheetId="6" hidden="1">#REF!</definedName>
    <definedName name="BExF0DAB1PUE0V936NFEK68CCKTJ" localSheetId="5" hidden="1">#REF!</definedName>
    <definedName name="BExF0DAB1PUE0V936NFEK68CCKTJ" localSheetId="3" hidden="1">#REF!</definedName>
    <definedName name="BExF0DAB1PUE0V936NFEK68CCKTJ" hidden="1">#REF!</definedName>
    <definedName name="BExF0LOEHV42P2DV7QL8O7HOQ3N9" localSheetId="15" hidden="1">#REF!</definedName>
    <definedName name="BExF0LOEHV42P2DV7QL8O7HOQ3N9" localSheetId="14" hidden="1">#REF!</definedName>
    <definedName name="BExF0LOEHV42P2DV7QL8O7HOQ3N9" localSheetId="13" hidden="1">#REF!</definedName>
    <definedName name="BExF0LOEHV42P2DV7QL8O7HOQ3N9" localSheetId="12" hidden="1">#REF!</definedName>
    <definedName name="BExF0LOEHV42P2DV7QL8O7HOQ3N9" localSheetId="11" hidden="1">#REF!</definedName>
    <definedName name="BExF0LOEHV42P2DV7QL8O7HOQ3N9" localSheetId="10" hidden="1">#REF!</definedName>
    <definedName name="BExF0LOEHV42P2DV7QL8O7HOQ3N9" localSheetId="9" hidden="1">#REF!</definedName>
    <definedName name="BExF0LOEHV42P2DV7QL8O7HOQ3N9" localSheetId="8" hidden="1">#REF!</definedName>
    <definedName name="BExF0LOEHV42P2DV7QL8O7HOQ3N9" localSheetId="7" hidden="1">#REF!</definedName>
    <definedName name="BExF0LOEHV42P2DV7QL8O7HOQ3N9" localSheetId="6" hidden="1">#REF!</definedName>
    <definedName name="BExF0LOEHV42P2DV7QL8O7HOQ3N9" localSheetId="5" hidden="1">#REF!</definedName>
    <definedName name="BExF0LOEHV42P2DV7QL8O7HOQ3N9" localSheetId="3" hidden="1">#REF!</definedName>
    <definedName name="BExF0LOEHV42P2DV7QL8O7HOQ3N9" hidden="1">#REF!</definedName>
    <definedName name="BExF0QRT0ZP2578DKKC9SRW40F5L" localSheetId="15" hidden="1">#REF!</definedName>
    <definedName name="BExF0QRT0ZP2578DKKC9SRW40F5L" localSheetId="14" hidden="1">#REF!</definedName>
    <definedName name="BExF0QRT0ZP2578DKKC9SRW40F5L" localSheetId="13" hidden="1">#REF!</definedName>
    <definedName name="BExF0QRT0ZP2578DKKC9SRW40F5L" localSheetId="12" hidden="1">#REF!</definedName>
    <definedName name="BExF0QRT0ZP2578DKKC9SRW40F5L" localSheetId="11" hidden="1">#REF!</definedName>
    <definedName name="BExF0QRT0ZP2578DKKC9SRW40F5L" localSheetId="10" hidden="1">#REF!</definedName>
    <definedName name="BExF0QRT0ZP2578DKKC9SRW40F5L" localSheetId="9" hidden="1">#REF!</definedName>
    <definedName name="BExF0QRT0ZP2578DKKC9SRW40F5L" localSheetId="8" hidden="1">#REF!</definedName>
    <definedName name="BExF0QRT0ZP2578DKKC9SRW40F5L" localSheetId="7" hidden="1">#REF!</definedName>
    <definedName name="BExF0QRT0ZP2578DKKC9SRW40F5L" localSheetId="6" hidden="1">#REF!</definedName>
    <definedName name="BExF0QRT0ZP2578DKKC9SRW40F5L" localSheetId="5" hidden="1">#REF!</definedName>
    <definedName name="BExF0QRT0ZP2578DKKC9SRW40F5L" localSheetId="3" hidden="1">#REF!</definedName>
    <definedName name="BExF0QRT0ZP2578DKKC9SRW40F5L" hidden="1">#REF!</definedName>
    <definedName name="BExF0WRM9VO25RLSO03ZOCE8H7K5" localSheetId="15" hidden="1">#REF!</definedName>
    <definedName name="BExF0WRM9VO25RLSO03ZOCE8H7K5" localSheetId="14" hidden="1">#REF!</definedName>
    <definedName name="BExF0WRM9VO25RLSO03ZOCE8H7K5" localSheetId="13" hidden="1">#REF!</definedName>
    <definedName name="BExF0WRM9VO25RLSO03ZOCE8H7K5" localSheetId="12" hidden="1">#REF!</definedName>
    <definedName name="BExF0WRM9VO25RLSO03ZOCE8H7K5" localSheetId="11" hidden="1">#REF!</definedName>
    <definedName name="BExF0WRM9VO25RLSO03ZOCE8H7K5" localSheetId="10" hidden="1">#REF!</definedName>
    <definedName name="BExF0WRM9VO25RLSO03ZOCE8H7K5" localSheetId="9" hidden="1">#REF!</definedName>
    <definedName name="BExF0WRM9VO25RLSO03ZOCE8H7K5" localSheetId="8" hidden="1">#REF!</definedName>
    <definedName name="BExF0WRM9VO25RLSO03ZOCE8H7K5" localSheetId="7" hidden="1">#REF!</definedName>
    <definedName name="BExF0WRM9VO25RLSO03ZOCE8H7K5" localSheetId="6" hidden="1">#REF!</definedName>
    <definedName name="BExF0WRM9VO25RLSO03ZOCE8H7K5" localSheetId="5" hidden="1">#REF!</definedName>
    <definedName name="BExF0WRM9VO25RLSO03ZOCE8H7K5" localSheetId="3" hidden="1">#REF!</definedName>
    <definedName name="BExF0WRM9VO25RLSO03ZOCE8H7K5" hidden="1">#REF!</definedName>
    <definedName name="BExF0ZRI7W4RSLIDLHTSM0AWXO3S" localSheetId="15" hidden="1">#REF!</definedName>
    <definedName name="BExF0ZRI7W4RSLIDLHTSM0AWXO3S" localSheetId="14" hidden="1">#REF!</definedName>
    <definedName name="BExF0ZRI7W4RSLIDLHTSM0AWXO3S" localSheetId="13" hidden="1">#REF!</definedName>
    <definedName name="BExF0ZRI7W4RSLIDLHTSM0AWXO3S" localSheetId="12" hidden="1">#REF!</definedName>
    <definedName name="BExF0ZRI7W4RSLIDLHTSM0AWXO3S" localSheetId="11" hidden="1">#REF!</definedName>
    <definedName name="BExF0ZRI7W4RSLIDLHTSM0AWXO3S" localSheetId="10" hidden="1">#REF!</definedName>
    <definedName name="BExF0ZRI7W4RSLIDLHTSM0AWXO3S" localSheetId="9" hidden="1">#REF!</definedName>
    <definedName name="BExF0ZRI7W4RSLIDLHTSM0AWXO3S" localSheetId="8" hidden="1">#REF!</definedName>
    <definedName name="BExF0ZRI7W4RSLIDLHTSM0AWXO3S" localSheetId="7" hidden="1">#REF!</definedName>
    <definedName name="BExF0ZRI7W4RSLIDLHTSM0AWXO3S" localSheetId="6" hidden="1">#REF!</definedName>
    <definedName name="BExF0ZRI7W4RSLIDLHTSM0AWXO3S" localSheetId="5" hidden="1">#REF!</definedName>
    <definedName name="BExF0ZRI7W4RSLIDLHTSM0AWXO3S" localSheetId="3" hidden="1">#REF!</definedName>
    <definedName name="BExF0ZRI7W4RSLIDLHTSM0AWXO3S" hidden="1">#REF!</definedName>
    <definedName name="BExF19CT3MMZZ2T5EWMDNG3UOJ01" localSheetId="15" hidden="1">#REF!</definedName>
    <definedName name="BExF19CT3MMZZ2T5EWMDNG3UOJ01" localSheetId="14" hidden="1">#REF!</definedName>
    <definedName name="BExF19CT3MMZZ2T5EWMDNG3UOJ01" localSheetId="13" hidden="1">#REF!</definedName>
    <definedName name="BExF19CT3MMZZ2T5EWMDNG3UOJ01" localSheetId="12" hidden="1">#REF!</definedName>
    <definedName name="BExF19CT3MMZZ2T5EWMDNG3UOJ01" localSheetId="11" hidden="1">#REF!</definedName>
    <definedName name="BExF19CT3MMZZ2T5EWMDNG3UOJ01" localSheetId="10" hidden="1">#REF!</definedName>
    <definedName name="BExF19CT3MMZZ2T5EWMDNG3UOJ01" localSheetId="9" hidden="1">#REF!</definedName>
    <definedName name="BExF19CT3MMZZ2T5EWMDNG3UOJ01" localSheetId="8" hidden="1">#REF!</definedName>
    <definedName name="BExF19CT3MMZZ2T5EWMDNG3UOJ01" localSheetId="7" hidden="1">#REF!</definedName>
    <definedName name="BExF19CT3MMZZ2T5EWMDNG3UOJ01" localSheetId="6" hidden="1">#REF!</definedName>
    <definedName name="BExF19CT3MMZZ2T5EWMDNG3UOJ01" localSheetId="5" hidden="1">#REF!</definedName>
    <definedName name="BExF19CT3MMZZ2T5EWMDNG3UOJ01" localSheetId="3" hidden="1">#REF!</definedName>
    <definedName name="BExF19CT3MMZZ2T5EWMDNG3UOJ01" hidden="1">#REF!</definedName>
    <definedName name="BExF1C1VNHJBRW2XQKVSL1KSLFZ8" localSheetId="15" hidden="1">#REF!</definedName>
    <definedName name="BExF1C1VNHJBRW2XQKVSL1KSLFZ8" localSheetId="14" hidden="1">#REF!</definedName>
    <definedName name="BExF1C1VNHJBRW2XQKVSL1KSLFZ8" localSheetId="13" hidden="1">#REF!</definedName>
    <definedName name="BExF1C1VNHJBRW2XQKVSL1KSLFZ8" localSheetId="12" hidden="1">#REF!</definedName>
    <definedName name="BExF1C1VNHJBRW2XQKVSL1KSLFZ8" localSheetId="11" hidden="1">#REF!</definedName>
    <definedName name="BExF1C1VNHJBRW2XQKVSL1KSLFZ8" localSheetId="10" hidden="1">#REF!</definedName>
    <definedName name="BExF1C1VNHJBRW2XQKVSL1KSLFZ8" localSheetId="9" hidden="1">#REF!</definedName>
    <definedName name="BExF1C1VNHJBRW2XQKVSL1KSLFZ8" localSheetId="8" hidden="1">#REF!</definedName>
    <definedName name="BExF1C1VNHJBRW2XQKVSL1KSLFZ8" localSheetId="7" hidden="1">#REF!</definedName>
    <definedName name="BExF1C1VNHJBRW2XQKVSL1KSLFZ8" localSheetId="6" hidden="1">#REF!</definedName>
    <definedName name="BExF1C1VNHJBRW2XQKVSL1KSLFZ8" localSheetId="5" hidden="1">#REF!</definedName>
    <definedName name="BExF1C1VNHJBRW2XQKVSL1KSLFZ8" localSheetId="3" hidden="1">#REF!</definedName>
    <definedName name="BExF1C1VNHJBRW2XQKVSL1KSLFZ8" hidden="1">#REF!</definedName>
    <definedName name="BExF1M38U6NX17YJA8YU359B5Z4M" localSheetId="15" hidden="1">#REF!</definedName>
    <definedName name="BExF1M38U6NX17YJA8YU359B5Z4M" localSheetId="14" hidden="1">#REF!</definedName>
    <definedName name="BExF1M38U6NX17YJA8YU359B5Z4M" localSheetId="13" hidden="1">#REF!</definedName>
    <definedName name="BExF1M38U6NX17YJA8YU359B5Z4M" localSheetId="12" hidden="1">#REF!</definedName>
    <definedName name="BExF1M38U6NX17YJA8YU359B5Z4M" localSheetId="11" hidden="1">#REF!</definedName>
    <definedName name="BExF1M38U6NX17YJA8YU359B5Z4M" localSheetId="10" hidden="1">#REF!</definedName>
    <definedName name="BExF1M38U6NX17YJA8YU359B5Z4M" localSheetId="9" hidden="1">#REF!</definedName>
    <definedName name="BExF1M38U6NX17YJA8YU359B5Z4M" localSheetId="8" hidden="1">#REF!</definedName>
    <definedName name="BExF1M38U6NX17YJA8YU359B5Z4M" localSheetId="7" hidden="1">#REF!</definedName>
    <definedName name="BExF1M38U6NX17YJA8YU359B5Z4M" localSheetId="6" hidden="1">#REF!</definedName>
    <definedName name="BExF1M38U6NX17YJA8YU359B5Z4M" localSheetId="5" hidden="1">#REF!</definedName>
    <definedName name="BExF1M38U6NX17YJA8YU359B5Z4M" localSheetId="3" hidden="1">#REF!</definedName>
    <definedName name="BExF1M38U6NX17YJA8YU359B5Z4M" hidden="1">#REF!</definedName>
    <definedName name="BExF1MU4W3NPEY0OHRDWP5IANCBB" localSheetId="15" hidden="1">#REF!</definedName>
    <definedName name="BExF1MU4W3NPEY0OHRDWP5IANCBB" localSheetId="14" hidden="1">#REF!</definedName>
    <definedName name="BExF1MU4W3NPEY0OHRDWP5IANCBB" localSheetId="13" hidden="1">#REF!</definedName>
    <definedName name="BExF1MU4W3NPEY0OHRDWP5IANCBB" localSheetId="12" hidden="1">#REF!</definedName>
    <definedName name="BExF1MU4W3NPEY0OHRDWP5IANCBB" localSheetId="11" hidden="1">#REF!</definedName>
    <definedName name="BExF1MU4W3NPEY0OHRDWP5IANCBB" localSheetId="10" hidden="1">#REF!</definedName>
    <definedName name="BExF1MU4W3NPEY0OHRDWP5IANCBB" localSheetId="9" hidden="1">#REF!</definedName>
    <definedName name="BExF1MU4W3NPEY0OHRDWP5IANCBB" localSheetId="8" hidden="1">#REF!</definedName>
    <definedName name="BExF1MU4W3NPEY0OHRDWP5IANCBB" localSheetId="7" hidden="1">#REF!</definedName>
    <definedName name="BExF1MU4W3NPEY0OHRDWP5IANCBB" localSheetId="6" hidden="1">#REF!</definedName>
    <definedName name="BExF1MU4W3NPEY0OHRDWP5IANCBB" localSheetId="5" hidden="1">#REF!</definedName>
    <definedName name="BExF1MU4W3NPEY0OHRDWP5IANCBB" localSheetId="3" hidden="1">#REF!</definedName>
    <definedName name="BExF1MU4W3NPEY0OHRDWP5IANCBB" hidden="1">#REF!</definedName>
    <definedName name="BExF1MZN8MWMOKOARHJ1QAF9HPGT" localSheetId="15" hidden="1">#REF!</definedName>
    <definedName name="BExF1MZN8MWMOKOARHJ1QAF9HPGT" localSheetId="14" hidden="1">#REF!</definedName>
    <definedName name="BExF1MZN8MWMOKOARHJ1QAF9HPGT" localSheetId="13" hidden="1">#REF!</definedName>
    <definedName name="BExF1MZN8MWMOKOARHJ1QAF9HPGT" localSheetId="12" hidden="1">#REF!</definedName>
    <definedName name="BExF1MZN8MWMOKOARHJ1QAF9HPGT" localSheetId="11" hidden="1">#REF!</definedName>
    <definedName name="BExF1MZN8MWMOKOARHJ1QAF9HPGT" localSheetId="10" hidden="1">#REF!</definedName>
    <definedName name="BExF1MZN8MWMOKOARHJ1QAF9HPGT" localSheetId="9" hidden="1">#REF!</definedName>
    <definedName name="BExF1MZN8MWMOKOARHJ1QAF9HPGT" localSheetId="8" hidden="1">#REF!</definedName>
    <definedName name="BExF1MZN8MWMOKOARHJ1QAF9HPGT" localSheetId="7" hidden="1">#REF!</definedName>
    <definedName name="BExF1MZN8MWMOKOARHJ1QAF9HPGT" localSheetId="6" hidden="1">#REF!</definedName>
    <definedName name="BExF1MZN8MWMOKOARHJ1QAF9HPGT" localSheetId="5" hidden="1">#REF!</definedName>
    <definedName name="BExF1MZN8MWMOKOARHJ1QAF9HPGT" localSheetId="3" hidden="1">#REF!</definedName>
    <definedName name="BExF1MZN8MWMOKOARHJ1QAF9HPGT" hidden="1">#REF!</definedName>
    <definedName name="BExF1US4ZIQYSU5LBFYNRA9N0K2O" localSheetId="15" hidden="1">#REF!</definedName>
    <definedName name="BExF1US4ZIQYSU5LBFYNRA9N0K2O" localSheetId="14" hidden="1">#REF!</definedName>
    <definedName name="BExF1US4ZIQYSU5LBFYNRA9N0K2O" localSheetId="13" hidden="1">#REF!</definedName>
    <definedName name="BExF1US4ZIQYSU5LBFYNRA9N0K2O" localSheetId="12" hidden="1">#REF!</definedName>
    <definedName name="BExF1US4ZIQYSU5LBFYNRA9N0K2O" localSheetId="11" hidden="1">#REF!</definedName>
    <definedName name="BExF1US4ZIQYSU5LBFYNRA9N0K2O" localSheetId="10" hidden="1">#REF!</definedName>
    <definedName name="BExF1US4ZIQYSU5LBFYNRA9N0K2O" localSheetId="9" hidden="1">#REF!</definedName>
    <definedName name="BExF1US4ZIQYSU5LBFYNRA9N0K2O" localSheetId="8" hidden="1">#REF!</definedName>
    <definedName name="BExF1US4ZIQYSU5LBFYNRA9N0K2O" localSheetId="7" hidden="1">#REF!</definedName>
    <definedName name="BExF1US4ZIQYSU5LBFYNRA9N0K2O" localSheetId="6" hidden="1">#REF!</definedName>
    <definedName name="BExF1US4ZIQYSU5LBFYNRA9N0K2O" localSheetId="5" hidden="1">#REF!</definedName>
    <definedName name="BExF1US4ZIQYSU5LBFYNRA9N0K2O" localSheetId="3" hidden="1">#REF!</definedName>
    <definedName name="BExF1US4ZIQYSU5LBFYNRA9N0K2O" hidden="1">#REF!</definedName>
    <definedName name="BExF272JNPJCK1XLBG016XXBVFO8" localSheetId="15" hidden="1">#REF!</definedName>
    <definedName name="BExF272JNPJCK1XLBG016XXBVFO8" localSheetId="14" hidden="1">#REF!</definedName>
    <definedName name="BExF272JNPJCK1XLBG016XXBVFO8" localSheetId="13" hidden="1">#REF!</definedName>
    <definedName name="BExF272JNPJCK1XLBG016XXBVFO8" localSheetId="12" hidden="1">#REF!</definedName>
    <definedName name="BExF272JNPJCK1XLBG016XXBVFO8" localSheetId="11" hidden="1">#REF!</definedName>
    <definedName name="BExF272JNPJCK1XLBG016XXBVFO8" localSheetId="10" hidden="1">#REF!</definedName>
    <definedName name="BExF272JNPJCK1XLBG016XXBVFO8" localSheetId="9" hidden="1">#REF!</definedName>
    <definedName name="BExF272JNPJCK1XLBG016XXBVFO8" localSheetId="8" hidden="1">#REF!</definedName>
    <definedName name="BExF272JNPJCK1XLBG016XXBVFO8" localSheetId="7" hidden="1">#REF!</definedName>
    <definedName name="BExF272JNPJCK1XLBG016XXBVFO8" localSheetId="6" hidden="1">#REF!</definedName>
    <definedName name="BExF272JNPJCK1XLBG016XXBVFO8" localSheetId="5" hidden="1">#REF!</definedName>
    <definedName name="BExF272JNPJCK1XLBG016XXBVFO8" localSheetId="3" hidden="1">#REF!</definedName>
    <definedName name="BExF272JNPJCK1XLBG016XXBVFO8" hidden="1">#REF!</definedName>
    <definedName name="BExF2CWZN6E87RGTBMD4YQI2QT7R" localSheetId="15" hidden="1">#REF!</definedName>
    <definedName name="BExF2CWZN6E87RGTBMD4YQI2QT7R" localSheetId="14" hidden="1">#REF!</definedName>
    <definedName name="BExF2CWZN6E87RGTBMD4YQI2QT7R" localSheetId="13" hidden="1">#REF!</definedName>
    <definedName name="BExF2CWZN6E87RGTBMD4YQI2QT7R" localSheetId="12" hidden="1">#REF!</definedName>
    <definedName name="BExF2CWZN6E87RGTBMD4YQI2QT7R" localSheetId="11" hidden="1">#REF!</definedName>
    <definedName name="BExF2CWZN6E87RGTBMD4YQI2QT7R" localSheetId="10" hidden="1">#REF!</definedName>
    <definedName name="BExF2CWZN6E87RGTBMD4YQI2QT7R" localSheetId="9" hidden="1">#REF!</definedName>
    <definedName name="BExF2CWZN6E87RGTBMD4YQI2QT7R" localSheetId="8" hidden="1">#REF!</definedName>
    <definedName name="BExF2CWZN6E87RGTBMD4YQI2QT7R" localSheetId="7" hidden="1">#REF!</definedName>
    <definedName name="BExF2CWZN6E87RGTBMD4YQI2QT7R" localSheetId="6" hidden="1">#REF!</definedName>
    <definedName name="BExF2CWZN6E87RGTBMD4YQI2QT7R" localSheetId="5" hidden="1">#REF!</definedName>
    <definedName name="BExF2CWZN6E87RGTBMD4YQI2QT7R" localSheetId="3" hidden="1">#REF!</definedName>
    <definedName name="BExF2CWZN6E87RGTBMD4YQI2QT7R" hidden="1">#REF!</definedName>
    <definedName name="BExF2DYO1WQ7GMXSTAQRDBW1NSFG" localSheetId="15" hidden="1">#REF!</definedName>
    <definedName name="BExF2DYO1WQ7GMXSTAQRDBW1NSFG" localSheetId="14" hidden="1">#REF!</definedName>
    <definedName name="BExF2DYO1WQ7GMXSTAQRDBW1NSFG" localSheetId="13" hidden="1">#REF!</definedName>
    <definedName name="BExF2DYO1WQ7GMXSTAQRDBW1NSFG" localSheetId="12" hidden="1">#REF!</definedName>
    <definedName name="BExF2DYO1WQ7GMXSTAQRDBW1NSFG" localSheetId="11" hidden="1">#REF!</definedName>
    <definedName name="BExF2DYO1WQ7GMXSTAQRDBW1NSFG" localSheetId="10" hidden="1">#REF!</definedName>
    <definedName name="BExF2DYO1WQ7GMXSTAQRDBW1NSFG" localSheetId="9" hidden="1">#REF!</definedName>
    <definedName name="BExF2DYO1WQ7GMXSTAQRDBW1NSFG" localSheetId="8" hidden="1">#REF!</definedName>
    <definedName name="BExF2DYO1WQ7GMXSTAQRDBW1NSFG" localSheetId="7" hidden="1">#REF!</definedName>
    <definedName name="BExF2DYO1WQ7GMXSTAQRDBW1NSFG" localSheetId="6" hidden="1">#REF!</definedName>
    <definedName name="BExF2DYO1WQ7GMXSTAQRDBW1NSFG" localSheetId="5" hidden="1">#REF!</definedName>
    <definedName name="BExF2DYO1WQ7GMXSTAQRDBW1NSFG" localSheetId="3" hidden="1">#REF!</definedName>
    <definedName name="BExF2DYO1WQ7GMXSTAQRDBW1NSFG" hidden="1">#REF!</definedName>
    <definedName name="BExF2H9D3MC9XKLPZ6VIP4F7G4YN" localSheetId="15" hidden="1">#REF!</definedName>
    <definedName name="BExF2H9D3MC9XKLPZ6VIP4F7G4YN" localSheetId="14" hidden="1">#REF!</definedName>
    <definedName name="BExF2H9D3MC9XKLPZ6VIP4F7G4YN" localSheetId="13" hidden="1">#REF!</definedName>
    <definedName name="BExF2H9D3MC9XKLPZ6VIP4F7G4YN" localSheetId="12" hidden="1">#REF!</definedName>
    <definedName name="BExF2H9D3MC9XKLPZ6VIP4F7G4YN" localSheetId="11" hidden="1">#REF!</definedName>
    <definedName name="BExF2H9D3MC9XKLPZ6VIP4F7G4YN" localSheetId="10" hidden="1">#REF!</definedName>
    <definedName name="BExF2H9D3MC9XKLPZ6VIP4F7G4YN" localSheetId="9" hidden="1">#REF!</definedName>
    <definedName name="BExF2H9D3MC9XKLPZ6VIP4F7G4YN" localSheetId="8" hidden="1">#REF!</definedName>
    <definedName name="BExF2H9D3MC9XKLPZ6VIP4F7G4YN" localSheetId="7" hidden="1">#REF!</definedName>
    <definedName name="BExF2H9D3MC9XKLPZ6VIP4F7G4YN" localSheetId="6" hidden="1">#REF!</definedName>
    <definedName name="BExF2H9D3MC9XKLPZ6VIP4F7G4YN" localSheetId="5" hidden="1">#REF!</definedName>
    <definedName name="BExF2H9D3MC9XKLPZ6VIP4F7G4YN" localSheetId="3" hidden="1">#REF!</definedName>
    <definedName name="BExF2H9D3MC9XKLPZ6VIP4F7G4YN" hidden="1">#REF!</definedName>
    <definedName name="BExF2MSWNUY9Z6BZJQZ538PPTION" localSheetId="15" hidden="1">#REF!</definedName>
    <definedName name="BExF2MSWNUY9Z6BZJQZ538PPTION" localSheetId="14" hidden="1">#REF!</definedName>
    <definedName name="BExF2MSWNUY9Z6BZJQZ538PPTION" localSheetId="13" hidden="1">#REF!</definedName>
    <definedName name="BExF2MSWNUY9Z6BZJQZ538PPTION" localSheetId="12" hidden="1">#REF!</definedName>
    <definedName name="BExF2MSWNUY9Z6BZJQZ538PPTION" localSheetId="11" hidden="1">#REF!</definedName>
    <definedName name="BExF2MSWNUY9Z6BZJQZ538PPTION" localSheetId="10" hidden="1">#REF!</definedName>
    <definedName name="BExF2MSWNUY9Z6BZJQZ538PPTION" localSheetId="9" hidden="1">#REF!</definedName>
    <definedName name="BExF2MSWNUY9Z6BZJQZ538PPTION" localSheetId="8" hidden="1">#REF!</definedName>
    <definedName name="BExF2MSWNUY9Z6BZJQZ538PPTION" localSheetId="7" hidden="1">#REF!</definedName>
    <definedName name="BExF2MSWNUY9Z6BZJQZ538PPTION" localSheetId="6" hidden="1">#REF!</definedName>
    <definedName name="BExF2MSWNUY9Z6BZJQZ538PPTION" localSheetId="5" hidden="1">#REF!</definedName>
    <definedName name="BExF2MSWNUY9Z6BZJQZ538PPTION" localSheetId="3" hidden="1">#REF!</definedName>
    <definedName name="BExF2MSWNUY9Z6BZJQZ538PPTION" hidden="1">#REF!</definedName>
    <definedName name="BExF2QZYWHTYGUTTXR15CKCV3LS7" localSheetId="15" hidden="1">#REF!</definedName>
    <definedName name="BExF2QZYWHTYGUTTXR15CKCV3LS7" localSheetId="14" hidden="1">#REF!</definedName>
    <definedName name="BExF2QZYWHTYGUTTXR15CKCV3LS7" localSheetId="13" hidden="1">#REF!</definedName>
    <definedName name="BExF2QZYWHTYGUTTXR15CKCV3LS7" localSheetId="12" hidden="1">#REF!</definedName>
    <definedName name="BExF2QZYWHTYGUTTXR15CKCV3LS7" localSheetId="11" hidden="1">#REF!</definedName>
    <definedName name="BExF2QZYWHTYGUTTXR15CKCV3LS7" localSheetId="10" hidden="1">#REF!</definedName>
    <definedName name="BExF2QZYWHTYGUTTXR15CKCV3LS7" localSheetId="9" hidden="1">#REF!</definedName>
    <definedName name="BExF2QZYWHTYGUTTXR15CKCV3LS7" localSheetId="8" hidden="1">#REF!</definedName>
    <definedName name="BExF2QZYWHTYGUTTXR15CKCV3LS7" localSheetId="7" hidden="1">#REF!</definedName>
    <definedName name="BExF2QZYWHTYGUTTXR15CKCV3LS7" localSheetId="6" hidden="1">#REF!</definedName>
    <definedName name="BExF2QZYWHTYGUTTXR15CKCV3LS7" localSheetId="5" hidden="1">#REF!</definedName>
    <definedName name="BExF2QZYWHTYGUTTXR15CKCV3LS7" localSheetId="3" hidden="1">#REF!</definedName>
    <definedName name="BExF2QZYWHTYGUTTXR15CKCV3LS7" hidden="1">#REF!</definedName>
    <definedName name="BExF2T8Y6TSJ74RMSZOA9CEH4OZ6" localSheetId="15" hidden="1">#REF!</definedName>
    <definedName name="BExF2T8Y6TSJ74RMSZOA9CEH4OZ6" localSheetId="14" hidden="1">#REF!</definedName>
    <definedName name="BExF2T8Y6TSJ74RMSZOA9CEH4OZ6" localSheetId="13" hidden="1">#REF!</definedName>
    <definedName name="BExF2T8Y6TSJ74RMSZOA9CEH4OZ6" localSheetId="12" hidden="1">#REF!</definedName>
    <definedName name="BExF2T8Y6TSJ74RMSZOA9CEH4OZ6" localSheetId="11" hidden="1">#REF!</definedName>
    <definedName name="BExF2T8Y6TSJ74RMSZOA9CEH4OZ6" localSheetId="10" hidden="1">#REF!</definedName>
    <definedName name="BExF2T8Y6TSJ74RMSZOA9CEH4OZ6" localSheetId="9" hidden="1">#REF!</definedName>
    <definedName name="BExF2T8Y6TSJ74RMSZOA9CEH4OZ6" localSheetId="8" hidden="1">#REF!</definedName>
    <definedName name="BExF2T8Y6TSJ74RMSZOA9CEH4OZ6" localSheetId="7" hidden="1">#REF!</definedName>
    <definedName name="BExF2T8Y6TSJ74RMSZOA9CEH4OZ6" localSheetId="6" hidden="1">#REF!</definedName>
    <definedName name="BExF2T8Y6TSJ74RMSZOA9CEH4OZ6" localSheetId="5" hidden="1">#REF!</definedName>
    <definedName name="BExF2T8Y6TSJ74RMSZOA9CEH4OZ6" localSheetId="3" hidden="1">#REF!</definedName>
    <definedName name="BExF2T8Y6TSJ74RMSZOA9CEH4OZ6" hidden="1">#REF!</definedName>
    <definedName name="BExF31N3YM4F37EOOY8M8VI1KXN8" localSheetId="15" hidden="1">#REF!</definedName>
    <definedName name="BExF31N3YM4F37EOOY8M8VI1KXN8" localSheetId="14" hidden="1">#REF!</definedName>
    <definedName name="BExF31N3YM4F37EOOY8M8VI1KXN8" localSheetId="13" hidden="1">#REF!</definedName>
    <definedName name="BExF31N3YM4F37EOOY8M8VI1KXN8" localSheetId="12" hidden="1">#REF!</definedName>
    <definedName name="BExF31N3YM4F37EOOY8M8VI1KXN8" localSheetId="11" hidden="1">#REF!</definedName>
    <definedName name="BExF31N3YM4F37EOOY8M8VI1KXN8" localSheetId="10" hidden="1">#REF!</definedName>
    <definedName name="BExF31N3YM4F37EOOY8M8VI1KXN8" localSheetId="9" hidden="1">#REF!</definedName>
    <definedName name="BExF31N3YM4F37EOOY8M8VI1KXN8" localSheetId="8" hidden="1">#REF!</definedName>
    <definedName name="BExF31N3YM4F37EOOY8M8VI1KXN8" localSheetId="7" hidden="1">#REF!</definedName>
    <definedName name="BExF31N3YM4F37EOOY8M8VI1KXN8" localSheetId="6" hidden="1">#REF!</definedName>
    <definedName name="BExF31N3YM4F37EOOY8M8VI1KXN8" localSheetId="5" hidden="1">#REF!</definedName>
    <definedName name="BExF31N3YM4F37EOOY8M8VI1KXN8" localSheetId="3" hidden="1">#REF!</definedName>
    <definedName name="BExF31N3YM4F37EOOY8M8VI1KXN8" hidden="1">#REF!</definedName>
    <definedName name="BExF37C1YKBT79Z9SOJAG5MXQGTU" localSheetId="15" hidden="1">#REF!</definedName>
    <definedName name="BExF37C1YKBT79Z9SOJAG5MXQGTU" localSheetId="14" hidden="1">#REF!</definedName>
    <definedName name="BExF37C1YKBT79Z9SOJAG5MXQGTU" localSheetId="13" hidden="1">#REF!</definedName>
    <definedName name="BExF37C1YKBT79Z9SOJAG5MXQGTU" localSheetId="12" hidden="1">#REF!</definedName>
    <definedName name="BExF37C1YKBT79Z9SOJAG5MXQGTU" localSheetId="11" hidden="1">#REF!</definedName>
    <definedName name="BExF37C1YKBT79Z9SOJAG5MXQGTU" localSheetId="10" hidden="1">#REF!</definedName>
    <definedName name="BExF37C1YKBT79Z9SOJAG5MXQGTU" localSheetId="9" hidden="1">#REF!</definedName>
    <definedName name="BExF37C1YKBT79Z9SOJAG5MXQGTU" localSheetId="8" hidden="1">#REF!</definedName>
    <definedName name="BExF37C1YKBT79Z9SOJAG5MXQGTU" localSheetId="7" hidden="1">#REF!</definedName>
    <definedName name="BExF37C1YKBT79Z9SOJAG5MXQGTU" localSheetId="6" hidden="1">#REF!</definedName>
    <definedName name="BExF37C1YKBT79Z9SOJAG5MXQGTU" localSheetId="5" hidden="1">#REF!</definedName>
    <definedName name="BExF37C1YKBT79Z9SOJAG5MXQGTU" localSheetId="3" hidden="1">#REF!</definedName>
    <definedName name="BExF37C1YKBT79Z9SOJAG5MXQGTU" hidden="1">#REF!</definedName>
    <definedName name="BExF3A6HPA6DGYALZNHHJPMCUYZR" localSheetId="15" hidden="1">#REF!</definedName>
    <definedName name="BExF3A6HPA6DGYALZNHHJPMCUYZR" localSheetId="14" hidden="1">#REF!</definedName>
    <definedName name="BExF3A6HPA6DGYALZNHHJPMCUYZR" localSheetId="13" hidden="1">#REF!</definedName>
    <definedName name="BExF3A6HPA6DGYALZNHHJPMCUYZR" localSheetId="12" hidden="1">#REF!</definedName>
    <definedName name="BExF3A6HPA6DGYALZNHHJPMCUYZR" localSheetId="11" hidden="1">#REF!</definedName>
    <definedName name="BExF3A6HPA6DGYALZNHHJPMCUYZR" localSheetId="10" hidden="1">#REF!</definedName>
    <definedName name="BExF3A6HPA6DGYALZNHHJPMCUYZR" localSheetId="9" hidden="1">#REF!</definedName>
    <definedName name="BExF3A6HPA6DGYALZNHHJPMCUYZR" localSheetId="8" hidden="1">#REF!</definedName>
    <definedName name="BExF3A6HPA6DGYALZNHHJPMCUYZR" localSheetId="7" hidden="1">#REF!</definedName>
    <definedName name="BExF3A6HPA6DGYALZNHHJPMCUYZR" localSheetId="6" hidden="1">#REF!</definedName>
    <definedName name="BExF3A6HPA6DGYALZNHHJPMCUYZR" localSheetId="5" hidden="1">#REF!</definedName>
    <definedName name="BExF3A6HPA6DGYALZNHHJPMCUYZR" localSheetId="3" hidden="1">#REF!</definedName>
    <definedName name="BExF3A6HPA6DGYALZNHHJPMCUYZR" hidden="1">#REF!</definedName>
    <definedName name="BExF3GMJW5D7066GYKTMM3CVH1HE" localSheetId="15" hidden="1">#REF!</definedName>
    <definedName name="BExF3GMJW5D7066GYKTMM3CVH1HE" localSheetId="14" hidden="1">#REF!</definedName>
    <definedName name="BExF3GMJW5D7066GYKTMM3CVH1HE" localSheetId="13" hidden="1">#REF!</definedName>
    <definedName name="BExF3GMJW5D7066GYKTMM3CVH1HE" localSheetId="12" hidden="1">#REF!</definedName>
    <definedName name="BExF3GMJW5D7066GYKTMM3CVH1HE" localSheetId="11" hidden="1">#REF!</definedName>
    <definedName name="BExF3GMJW5D7066GYKTMM3CVH1HE" localSheetId="10" hidden="1">#REF!</definedName>
    <definedName name="BExF3GMJW5D7066GYKTMM3CVH1HE" localSheetId="9" hidden="1">#REF!</definedName>
    <definedName name="BExF3GMJW5D7066GYKTMM3CVH1HE" localSheetId="8" hidden="1">#REF!</definedName>
    <definedName name="BExF3GMJW5D7066GYKTMM3CVH1HE" localSheetId="7" hidden="1">#REF!</definedName>
    <definedName name="BExF3GMJW5D7066GYKTMM3CVH1HE" localSheetId="6" hidden="1">#REF!</definedName>
    <definedName name="BExF3GMJW5D7066GYKTMM3CVH1HE" localSheetId="5" hidden="1">#REF!</definedName>
    <definedName name="BExF3GMJW5D7066GYKTMM3CVH1HE" localSheetId="3" hidden="1">#REF!</definedName>
    <definedName name="BExF3GMJW5D7066GYKTMM3CVH1HE" hidden="1">#REF!</definedName>
    <definedName name="BExF3I9T44X7DV9HHV51DVDDPPZG" localSheetId="15" hidden="1">#REF!</definedName>
    <definedName name="BExF3I9T44X7DV9HHV51DVDDPPZG" localSheetId="14" hidden="1">#REF!</definedName>
    <definedName name="BExF3I9T44X7DV9HHV51DVDDPPZG" localSheetId="13" hidden="1">#REF!</definedName>
    <definedName name="BExF3I9T44X7DV9HHV51DVDDPPZG" localSheetId="12" hidden="1">#REF!</definedName>
    <definedName name="BExF3I9T44X7DV9HHV51DVDDPPZG" localSheetId="11" hidden="1">#REF!</definedName>
    <definedName name="BExF3I9T44X7DV9HHV51DVDDPPZG" localSheetId="10" hidden="1">#REF!</definedName>
    <definedName name="BExF3I9T44X7DV9HHV51DVDDPPZG" localSheetId="9" hidden="1">#REF!</definedName>
    <definedName name="BExF3I9T44X7DV9HHV51DVDDPPZG" localSheetId="8" hidden="1">#REF!</definedName>
    <definedName name="BExF3I9T44X7DV9HHV51DVDDPPZG" localSheetId="7" hidden="1">#REF!</definedName>
    <definedName name="BExF3I9T44X7DV9HHV51DVDDPPZG" localSheetId="6" hidden="1">#REF!</definedName>
    <definedName name="BExF3I9T44X7DV9HHV51DVDDPPZG" localSheetId="5" hidden="1">#REF!</definedName>
    <definedName name="BExF3I9T44X7DV9HHV51DVDDPPZG" localSheetId="3" hidden="1">#REF!</definedName>
    <definedName name="BExF3I9T44X7DV9HHV51DVDDPPZG" hidden="1">#REF!</definedName>
    <definedName name="BExF3IKLZ35F2D4DI7R7P7NZLVC3" localSheetId="15" hidden="1">#REF!</definedName>
    <definedName name="BExF3IKLZ35F2D4DI7R7P7NZLVC3" localSheetId="14" hidden="1">#REF!</definedName>
    <definedName name="BExF3IKLZ35F2D4DI7R7P7NZLVC3" localSheetId="13" hidden="1">#REF!</definedName>
    <definedName name="BExF3IKLZ35F2D4DI7R7P7NZLVC3" localSheetId="12" hidden="1">#REF!</definedName>
    <definedName name="BExF3IKLZ35F2D4DI7R7P7NZLVC3" localSheetId="11" hidden="1">#REF!</definedName>
    <definedName name="BExF3IKLZ35F2D4DI7R7P7NZLVC3" localSheetId="10" hidden="1">#REF!</definedName>
    <definedName name="BExF3IKLZ35F2D4DI7R7P7NZLVC3" localSheetId="9" hidden="1">#REF!</definedName>
    <definedName name="BExF3IKLZ35F2D4DI7R7P7NZLVC3" localSheetId="8" hidden="1">#REF!</definedName>
    <definedName name="BExF3IKLZ35F2D4DI7R7P7NZLVC3" localSheetId="7" hidden="1">#REF!</definedName>
    <definedName name="BExF3IKLZ35F2D4DI7R7P7NZLVC3" localSheetId="6" hidden="1">#REF!</definedName>
    <definedName name="BExF3IKLZ35F2D4DI7R7P7NZLVC3" localSheetId="5" hidden="1">#REF!</definedName>
    <definedName name="BExF3IKLZ35F2D4DI7R7P7NZLVC3" localSheetId="3" hidden="1">#REF!</definedName>
    <definedName name="BExF3IKLZ35F2D4DI7R7P7NZLVC3" hidden="1">#REF!</definedName>
    <definedName name="BExF3JMFX5DILOIFUDIO1HZUK875" localSheetId="15" hidden="1">#REF!</definedName>
    <definedName name="BExF3JMFX5DILOIFUDIO1HZUK875" localSheetId="14" hidden="1">#REF!</definedName>
    <definedName name="BExF3JMFX5DILOIFUDIO1HZUK875" localSheetId="13" hidden="1">#REF!</definedName>
    <definedName name="BExF3JMFX5DILOIFUDIO1HZUK875" localSheetId="12" hidden="1">#REF!</definedName>
    <definedName name="BExF3JMFX5DILOIFUDIO1HZUK875" localSheetId="11" hidden="1">#REF!</definedName>
    <definedName name="BExF3JMFX5DILOIFUDIO1HZUK875" localSheetId="10" hidden="1">#REF!</definedName>
    <definedName name="BExF3JMFX5DILOIFUDIO1HZUK875" localSheetId="9" hidden="1">#REF!</definedName>
    <definedName name="BExF3JMFX5DILOIFUDIO1HZUK875" localSheetId="8" hidden="1">#REF!</definedName>
    <definedName name="BExF3JMFX5DILOIFUDIO1HZUK875" localSheetId="7" hidden="1">#REF!</definedName>
    <definedName name="BExF3JMFX5DILOIFUDIO1HZUK875" localSheetId="6" hidden="1">#REF!</definedName>
    <definedName name="BExF3JMFX5DILOIFUDIO1HZUK875" localSheetId="5" hidden="1">#REF!</definedName>
    <definedName name="BExF3JMFX5DILOIFUDIO1HZUK875" localSheetId="3" hidden="1">#REF!</definedName>
    <definedName name="BExF3JMFX5DILOIFUDIO1HZUK875" hidden="1">#REF!</definedName>
    <definedName name="BExF3KIO2G9LJYXZ61H8PJJ6OQXV" localSheetId="15" hidden="1">#REF!</definedName>
    <definedName name="BExF3KIO2G9LJYXZ61H8PJJ6OQXV" localSheetId="14" hidden="1">#REF!</definedName>
    <definedName name="BExF3KIO2G9LJYXZ61H8PJJ6OQXV" localSheetId="13" hidden="1">#REF!</definedName>
    <definedName name="BExF3KIO2G9LJYXZ61H8PJJ6OQXV" localSheetId="12" hidden="1">#REF!</definedName>
    <definedName name="BExF3KIO2G9LJYXZ61H8PJJ6OQXV" localSheetId="11" hidden="1">#REF!</definedName>
    <definedName name="BExF3KIO2G9LJYXZ61H8PJJ6OQXV" localSheetId="10" hidden="1">#REF!</definedName>
    <definedName name="BExF3KIO2G9LJYXZ61H8PJJ6OQXV" localSheetId="9" hidden="1">#REF!</definedName>
    <definedName name="BExF3KIO2G9LJYXZ61H8PJJ6OQXV" localSheetId="8" hidden="1">#REF!</definedName>
    <definedName name="BExF3KIO2G9LJYXZ61H8PJJ6OQXV" localSheetId="7" hidden="1">#REF!</definedName>
    <definedName name="BExF3KIO2G9LJYXZ61H8PJJ6OQXV" localSheetId="6" hidden="1">#REF!</definedName>
    <definedName name="BExF3KIO2G9LJYXZ61H8PJJ6OQXV" localSheetId="5" hidden="1">#REF!</definedName>
    <definedName name="BExF3KIO2G9LJYXZ61H8PJJ6OQXV" localSheetId="3" hidden="1">#REF!</definedName>
    <definedName name="BExF3KIO2G9LJYXZ61H8PJJ6OQXV" hidden="1">#REF!</definedName>
    <definedName name="BExF3MGVCZHXDAUDZAGUYESZ3RC8" localSheetId="15" hidden="1">#REF!</definedName>
    <definedName name="BExF3MGVCZHXDAUDZAGUYESZ3RC8" localSheetId="14" hidden="1">#REF!</definedName>
    <definedName name="BExF3MGVCZHXDAUDZAGUYESZ3RC8" localSheetId="13" hidden="1">#REF!</definedName>
    <definedName name="BExF3MGVCZHXDAUDZAGUYESZ3RC8" localSheetId="12" hidden="1">#REF!</definedName>
    <definedName name="BExF3MGVCZHXDAUDZAGUYESZ3RC8" localSheetId="11" hidden="1">#REF!</definedName>
    <definedName name="BExF3MGVCZHXDAUDZAGUYESZ3RC8" localSheetId="10" hidden="1">#REF!</definedName>
    <definedName name="BExF3MGVCZHXDAUDZAGUYESZ3RC8" localSheetId="9" hidden="1">#REF!</definedName>
    <definedName name="BExF3MGVCZHXDAUDZAGUYESZ3RC8" localSheetId="8" hidden="1">#REF!</definedName>
    <definedName name="BExF3MGVCZHXDAUDZAGUYESZ3RC8" localSheetId="7" hidden="1">#REF!</definedName>
    <definedName name="BExF3MGVCZHXDAUDZAGUYESZ3RC8" localSheetId="6" hidden="1">#REF!</definedName>
    <definedName name="BExF3MGVCZHXDAUDZAGUYESZ3RC8" localSheetId="5" hidden="1">#REF!</definedName>
    <definedName name="BExF3MGVCZHXDAUDZAGUYESZ3RC8" localSheetId="3" hidden="1">#REF!</definedName>
    <definedName name="BExF3MGVCZHXDAUDZAGUYESZ3RC8" hidden="1">#REF!</definedName>
    <definedName name="BExF3NTC4BGZEM6B87TCFX277QCS" localSheetId="15" hidden="1">#REF!</definedName>
    <definedName name="BExF3NTC4BGZEM6B87TCFX277QCS" localSheetId="14" hidden="1">#REF!</definedName>
    <definedName name="BExF3NTC4BGZEM6B87TCFX277QCS" localSheetId="13" hidden="1">#REF!</definedName>
    <definedName name="BExF3NTC4BGZEM6B87TCFX277QCS" localSheetId="12" hidden="1">#REF!</definedName>
    <definedName name="BExF3NTC4BGZEM6B87TCFX277QCS" localSheetId="11" hidden="1">#REF!</definedName>
    <definedName name="BExF3NTC4BGZEM6B87TCFX277QCS" localSheetId="10" hidden="1">#REF!</definedName>
    <definedName name="BExF3NTC4BGZEM6B87TCFX277QCS" localSheetId="9" hidden="1">#REF!</definedName>
    <definedName name="BExF3NTC4BGZEM6B87TCFX277QCS" localSheetId="8" hidden="1">#REF!</definedName>
    <definedName name="BExF3NTC4BGZEM6B87TCFX277QCS" localSheetId="7" hidden="1">#REF!</definedName>
    <definedName name="BExF3NTC4BGZEM6B87TCFX277QCS" localSheetId="6" hidden="1">#REF!</definedName>
    <definedName name="BExF3NTC4BGZEM6B87TCFX277QCS" localSheetId="5" hidden="1">#REF!</definedName>
    <definedName name="BExF3NTC4BGZEM6B87TCFX277QCS" localSheetId="3" hidden="1">#REF!</definedName>
    <definedName name="BExF3NTC4BGZEM6B87TCFX277QCS" hidden="1">#REF!</definedName>
    <definedName name="BExF3Q2DOSQI9SIAXB522CN0WBZ7" localSheetId="15" hidden="1">#REF!</definedName>
    <definedName name="BExF3Q2DOSQI9SIAXB522CN0WBZ7" localSheetId="14" hidden="1">#REF!</definedName>
    <definedName name="BExF3Q2DOSQI9SIAXB522CN0WBZ7" localSheetId="13" hidden="1">#REF!</definedName>
    <definedName name="BExF3Q2DOSQI9SIAXB522CN0WBZ7" localSheetId="12" hidden="1">#REF!</definedName>
    <definedName name="BExF3Q2DOSQI9SIAXB522CN0WBZ7" localSheetId="11" hidden="1">#REF!</definedName>
    <definedName name="BExF3Q2DOSQI9SIAXB522CN0WBZ7" localSheetId="10" hidden="1">#REF!</definedName>
    <definedName name="BExF3Q2DOSQI9SIAXB522CN0WBZ7" localSheetId="9" hidden="1">#REF!</definedName>
    <definedName name="BExF3Q2DOSQI9SIAXB522CN0WBZ7" localSheetId="8" hidden="1">#REF!</definedName>
    <definedName name="BExF3Q2DOSQI9SIAXB522CN0WBZ7" localSheetId="7" hidden="1">#REF!</definedName>
    <definedName name="BExF3Q2DOSQI9SIAXB522CN0WBZ7" localSheetId="6" hidden="1">#REF!</definedName>
    <definedName name="BExF3Q2DOSQI9SIAXB522CN0WBZ7" localSheetId="5" hidden="1">#REF!</definedName>
    <definedName name="BExF3Q2DOSQI9SIAXB522CN0WBZ7" localSheetId="3" hidden="1">#REF!</definedName>
    <definedName name="BExF3Q2DOSQI9SIAXB522CN0WBZ7" hidden="1">#REF!</definedName>
    <definedName name="BExF3Q7NI90WT31QHYSJDIG0LLLJ" localSheetId="15" hidden="1">#REF!</definedName>
    <definedName name="BExF3Q7NI90WT31QHYSJDIG0LLLJ" localSheetId="14" hidden="1">#REF!</definedName>
    <definedName name="BExF3Q7NI90WT31QHYSJDIG0LLLJ" localSheetId="13" hidden="1">#REF!</definedName>
    <definedName name="BExF3Q7NI90WT31QHYSJDIG0LLLJ" localSheetId="12" hidden="1">#REF!</definedName>
    <definedName name="BExF3Q7NI90WT31QHYSJDIG0LLLJ" localSheetId="11" hidden="1">#REF!</definedName>
    <definedName name="BExF3Q7NI90WT31QHYSJDIG0LLLJ" localSheetId="10" hidden="1">#REF!</definedName>
    <definedName name="BExF3Q7NI90WT31QHYSJDIG0LLLJ" localSheetId="9" hidden="1">#REF!</definedName>
    <definedName name="BExF3Q7NI90WT31QHYSJDIG0LLLJ" localSheetId="8" hidden="1">#REF!</definedName>
    <definedName name="BExF3Q7NI90WT31QHYSJDIG0LLLJ" localSheetId="7" hidden="1">#REF!</definedName>
    <definedName name="BExF3Q7NI90WT31QHYSJDIG0LLLJ" localSheetId="6" hidden="1">#REF!</definedName>
    <definedName name="BExF3Q7NI90WT31QHYSJDIG0LLLJ" localSheetId="5" hidden="1">#REF!</definedName>
    <definedName name="BExF3Q7NI90WT31QHYSJDIG0LLLJ" localSheetId="3" hidden="1">#REF!</definedName>
    <definedName name="BExF3Q7NI90WT31QHYSJDIG0LLLJ" hidden="1">#REF!</definedName>
    <definedName name="BExF3QD55TIY1MSBSRK9TUJKBEWO" localSheetId="15" hidden="1">#REF!</definedName>
    <definedName name="BExF3QD55TIY1MSBSRK9TUJKBEWO" localSheetId="14" hidden="1">#REF!</definedName>
    <definedName name="BExF3QD55TIY1MSBSRK9TUJKBEWO" localSheetId="13" hidden="1">#REF!</definedName>
    <definedName name="BExF3QD55TIY1MSBSRK9TUJKBEWO" localSheetId="12" hidden="1">#REF!</definedName>
    <definedName name="BExF3QD55TIY1MSBSRK9TUJKBEWO" localSheetId="11" hidden="1">#REF!</definedName>
    <definedName name="BExF3QD55TIY1MSBSRK9TUJKBEWO" localSheetId="10" hidden="1">#REF!</definedName>
    <definedName name="BExF3QD55TIY1MSBSRK9TUJKBEWO" localSheetId="9" hidden="1">#REF!</definedName>
    <definedName name="BExF3QD55TIY1MSBSRK9TUJKBEWO" localSheetId="8" hidden="1">#REF!</definedName>
    <definedName name="BExF3QD55TIY1MSBSRK9TUJKBEWO" localSheetId="7" hidden="1">#REF!</definedName>
    <definedName name="BExF3QD55TIY1MSBSRK9TUJKBEWO" localSheetId="6" hidden="1">#REF!</definedName>
    <definedName name="BExF3QD55TIY1MSBSRK9TUJKBEWO" localSheetId="5" hidden="1">#REF!</definedName>
    <definedName name="BExF3QD55TIY1MSBSRK9TUJKBEWO" localSheetId="3" hidden="1">#REF!</definedName>
    <definedName name="BExF3QD55TIY1MSBSRK9TUJKBEWO" hidden="1">#REF!</definedName>
    <definedName name="BExF3QT8J6RIF1L3R700MBSKIOKW" localSheetId="15" hidden="1">#REF!</definedName>
    <definedName name="BExF3QT8J6RIF1L3R700MBSKIOKW" localSheetId="14" hidden="1">#REF!</definedName>
    <definedName name="BExF3QT8J6RIF1L3R700MBSKIOKW" localSheetId="13" hidden="1">#REF!</definedName>
    <definedName name="BExF3QT8J6RIF1L3R700MBSKIOKW" localSheetId="12" hidden="1">#REF!</definedName>
    <definedName name="BExF3QT8J6RIF1L3R700MBSKIOKW" localSheetId="11" hidden="1">#REF!</definedName>
    <definedName name="BExF3QT8J6RIF1L3R700MBSKIOKW" localSheetId="10" hidden="1">#REF!</definedName>
    <definedName name="BExF3QT8J6RIF1L3R700MBSKIOKW" localSheetId="9" hidden="1">#REF!</definedName>
    <definedName name="BExF3QT8J6RIF1L3R700MBSKIOKW" localSheetId="8" hidden="1">#REF!</definedName>
    <definedName name="BExF3QT8J6RIF1L3R700MBSKIOKW" localSheetId="7" hidden="1">#REF!</definedName>
    <definedName name="BExF3QT8J6RIF1L3R700MBSKIOKW" localSheetId="6" hidden="1">#REF!</definedName>
    <definedName name="BExF3QT8J6RIF1L3R700MBSKIOKW" localSheetId="5" hidden="1">#REF!</definedName>
    <definedName name="BExF3QT8J6RIF1L3R700MBSKIOKW" localSheetId="3" hidden="1">#REF!</definedName>
    <definedName name="BExF3QT8J6RIF1L3R700MBSKIOKW" hidden="1">#REF!</definedName>
    <definedName name="BExF42SSBVPMLK2UB3B7FPEIY9TU" localSheetId="15" hidden="1">#REF!</definedName>
    <definedName name="BExF42SSBVPMLK2UB3B7FPEIY9TU" localSheetId="14" hidden="1">#REF!</definedName>
    <definedName name="BExF42SSBVPMLK2UB3B7FPEIY9TU" localSheetId="13" hidden="1">#REF!</definedName>
    <definedName name="BExF42SSBVPMLK2UB3B7FPEIY9TU" localSheetId="12" hidden="1">#REF!</definedName>
    <definedName name="BExF42SSBVPMLK2UB3B7FPEIY9TU" localSheetId="11" hidden="1">#REF!</definedName>
    <definedName name="BExF42SSBVPMLK2UB3B7FPEIY9TU" localSheetId="10" hidden="1">#REF!</definedName>
    <definedName name="BExF42SSBVPMLK2UB3B7FPEIY9TU" localSheetId="9" hidden="1">#REF!</definedName>
    <definedName name="BExF42SSBVPMLK2UB3B7FPEIY9TU" localSheetId="8" hidden="1">#REF!</definedName>
    <definedName name="BExF42SSBVPMLK2UB3B7FPEIY9TU" localSheetId="7" hidden="1">#REF!</definedName>
    <definedName name="BExF42SSBVPMLK2UB3B7FPEIY9TU" localSheetId="6" hidden="1">#REF!</definedName>
    <definedName name="BExF42SSBVPMLK2UB3B7FPEIY9TU" localSheetId="5" hidden="1">#REF!</definedName>
    <definedName name="BExF42SSBVPMLK2UB3B7FPEIY9TU" localSheetId="3" hidden="1">#REF!</definedName>
    <definedName name="BExF42SSBVPMLK2UB3B7FPEIY9TU" hidden="1">#REF!</definedName>
    <definedName name="BExF4HXSWB50BKYPWA0HTT8W56H6" localSheetId="15" hidden="1">#REF!</definedName>
    <definedName name="BExF4HXSWB50BKYPWA0HTT8W56H6" localSheetId="14" hidden="1">#REF!</definedName>
    <definedName name="BExF4HXSWB50BKYPWA0HTT8W56H6" localSheetId="13" hidden="1">#REF!</definedName>
    <definedName name="BExF4HXSWB50BKYPWA0HTT8W56H6" localSheetId="12" hidden="1">#REF!</definedName>
    <definedName name="BExF4HXSWB50BKYPWA0HTT8W56H6" localSheetId="11" hidden="1">#REF!</definedName>
    <definedName name="BExF4HXSWB50BKYPWA0HTT8W56H6" localSheetId="10" hidden="1">#REF!</definedName>
    <definedName name="BExF4HXSWB50BKYPWA0HTT8W56H6" localSheetId="9" hidden="1">#REF!</definedName>
    <definedName name="BExF4HXSWB50BKYPWA0HTT8W56H6" localSheetId="8" hidden="1">#REF!</definedName>
    <definedName name="BExF4HXSWB50BKYPWA0HTT8W56H6" localSheetId="7" hidden="1">#REF!</definedName>
    <definedName name="BExF4HXSWB50BKYPWA0HTT8W56H6" localSheetId="6" hidden="1">#REF!</definedName>
    <definedName name="BExF4HXSWB50BKYPWA0HTT8W56H6" localSheetId="5" hidden="1">#REF!</definedName>
    <definedName name="BExF4HXSWB50BKYPWA0HTT8W56H6" localSheetId="3" hidden="1">#REF!</definedName>
    <definedName name="BExF4HXSWB50BKYPWA0HTT8W56H6" hidden="1">#REF!</definedName>
    <definedName name="BExF4J4Y60OUA8GY6YN8XVRUX80A" localSheetId="15" hidden="1">#REF!</definedName>
    <definedName name="BExF4J4Y60OUA8GY6YN8XVRUX80A" localSheetId="14" hidden="1">#REF!</definedName>
    <definedName name="BExF4J4Y60OUA8GY6YN8XVRUX80A" localSheetId="13" hidden="1">#REF!</definedName>
    <definedName name="BExF4J4Y60OUA8GY6YN8XVRUX80A" localSheetId="12" hidden="1">#REF!</definedName>
    <definedName name="BExF4J4Y60OUA8GY6YN8XVRUX80A" localSheetId="11" hidden="1">#REF!</definedName>
    <definedName name="BExF4J4Y60OUA8GY6YN8XVRUX80A" localSheetId="10" hidden="1">#REF!</definedName>
    <definedName name="BExF4J4Y60OUA8GY6YN8XVRUX80A" localSheetId="9" hidden="1">#REF!</definedName>
    <definedName name="BExF4J4Y60OUA8GY6YN8XVRUX80A" localSheetId="8" hidden="1">#REF!</definedName>
    <definedName name="BExF4J4Y60OUA8GY6YN8XVRUX80A" localSheetId="7" hidden="1">#REF!</definedName>
    <definedName name="BExF4J4Y60OUA8GY6YN8XVRUX80A" localSheetId="6" hidden="1">#REF!</definedName>
    <definedName name="BExF4J4Y60OUA8GY6YN8XVRUX80A" localSheetId="5" hidden="1">#REF!</definedName>
    <definedName name="BExF4J4Y60OUA8GY6YN8XVRUX80A" localSheetId="3" hidden="1">#REF!</definedName>
    <definedName name="BExF4J4Y60OUA8GY6YN8XVRUX80A" hidden="1">#REF!</definedName>
    <definedName name="BExF4KHF04IWW4LQ95FHQPFE4Y9K" localSheetId="15" hidden="1">#REF!</definedName>
    <definedName name="BExF4KHF04IWW4LQ95FHQPFE4Y9K" localSheetId="14" hidden="1">#REF!</definedName>
    <definedName name="BExF4KHF04IWW4LQ95FHQPFE4Y9K" localSheetId="13" hidden="1">#REF!</definedName>
    <definedName name="BExF4KHF04IWW4LQ95FHQPFE4Y9K" localSheetId="12" hidden="1">#REF!</definedName>
    <definedName name="BExF4KHF04IWW4LQ95FHQPFE4Y9K" localSheetId="11" hidden="1">#REF!</definedName>
    <definedName name="BExF4KHF04IWW4LQ95FHQPFE4Y9K" localSheetId="10" hidden="1">#REF!</definedName>
    <definedName name="BExF4KHF04IWW4LQ95FHQPFE4Y9K" localSheetId="9" hidden="1">#REF!</definedName>
    <definedName name="BExF4KHF04IWW4LQ95FHQPFE4Y9K" localSheetId="8" hidden="1">#REF!</definedName>
    <definedName name="BExF4KHF04IWW4LQ95FHQPFE4Y9K" localSheetId="7" hidden="1">#REF!</definedName>
    <definedName name="BExF4KHF04IWW4LQ95FHQPFE4Y9K" localSheetId="6" hidden="1">#REF!</definedName>
    <definedName name="BExF4KHF04IWW4LQ95FHQPFE4Y9K" localSheetId="5" hidden="1">#REF!</definedName>
    <definedName name="BExF4KHF04IWW4LQ95FHQPFE4Y9K" localSheetId="3" hidden="1">#REF!</definedName>
    <definedName name="BExF4KHF04IWW4LQ95FHQPFE4Y9K" hidden="1">#REF!</definedName>
    <definedName name="BExF4MVQM5Y0QRDLDFSKWWTF709C" localSheetId="15" hidden="1">#REF!</definedName>
    <definedName name="BExF4MVQM5Y0QRDLDFSKWWTF709C" localSheetId="14" hidden="1">#REF!</definedName>
    <definedName name="BExF4MVQM5Y0QRDLDFSKWWTF709C" localSheetId="13" hidden="1">#REF!</definedName>
    <definedName name="BExF4MVQM5Y0QRDLDFSKWWTF709C" localSheetId="12" hidden="1">#REF!</definedName>
    <definedName name="BExF4MVQM5Y0QRDLDFSKWWTF709C" localSheetId="11" hidden="1">#REF!</definedName>
    <definedName name="BExF4MVQM5Y0QRDLDFSKWWTF709C" localSheetId="10" hidden="1">#REF!</definedName>
    <definedName name="BExF4MVQM5Y0QRDLDFSKWWTF709C" localSheetId="9" hidden="1">#REF!</definedName>
    <definedName name="BExF4MVQM5Y0QRDLDFSKWWTF709C" localSheetId="8" hidden="1">#REF!</definedName>
    <definedName name="BExF4MVQM5Y0QRDLDFSKWWTF709C" localSheetId="7" hidden="1">#REF!</definedName>
    <definedName name="BExF4MVQM5Y0QRDLDFSKWWTF709C" localSheetId="6" hidden="1">#REF!</definedName>
    <definedName name="BExF4MVQM5Y0QRDLDFSKWWTF709C" localSheetId="5" hidden="1">#REF!</definedName>
    <definedName name="BExF4MVQM5Y0QRDLDFSKWWTF709C" localSheetId="3" hidden="1">#REF!</definedName>
    <definedName name="BExF4MVQM5Y0QRDLDFSKWWTF709C" hidden="1">#REF!</definedName>
    <definedName name="BExF4PVMZYV36E8HOYY06J81AMBI" localSheetId="15" hidden="1">#REF!</definedName>
    <definedName name="BExF4PVMZYV36E8HOYY06J81AMBI" localSheetId="14" hidden="1">#REF!</definedName>
    <definedName name="BExF4PVMZYV36E8HOYY06J81AMBI" localSheetId="13" hidden="1">#REF!</definedName>
    <definedName name="BExF4PVMZYV36E8HOYY06J81AMBI" localSheetId="12" hidden="1">#REF!</definedName>
    <definedName name="BExF4PVMZYV36E8HOYY06J81AMBI" localSheetId="11" hidden="1">#REF!</definedName>
    <definedName name="BExF4PVMZYV36E8HOYY06J81AMBI" localSheetId="10" hidden="1">#REF!</definedName>
    <definedName name="BExF4PVMZYV36E8HOYY06J81AMBI" localSheetId="9" hidden="1">#REF!</definedName>
    <definedName name="BExF4PVMZYV36E8HOYY06J81AMBI" localSheetId="8" hidden="1">#REF!</definedName>
    <definedName name="BExF4PVMZYV36E8HOYY06J81AMBI" localSheetId="7" hidden="1">#REF!</definedName>
    <definedName name="BExF4PVMZYV36E8HOYY06J81AMBI" localSheetId="6" hidden="1">#REF!</definedName>
    <definedName name="BExF4PVMZYV36E8HOYY06J81AMBI" localSheetId="5" hidden="1">#REF!</definedName>
    <definedName name="BExF4PVMZYV36E8HOYY06J81AMBI" localSheetId="3" hidden="1">#REF!</definedName>
    <definedName name="BExF4PVMZYV36E8HOYY06J81AMBI" hidden="1">#REF!</definedName>
    <definedName name="BExF4SF9NEX1FZE9N8EXT89PM54D" localSheetId="15" hidden="1">#REF!</definedName>
    <definedName name="BExF4SF9NEX1FZE9N8EXT89PM54D" localSheetId="14" hidden="1">#REF!</definedName>
    <definedName name="BExF4SF9NEX1FZE9N8EXT89PM54D" localSheetId="13" hidden="1">#REF!</definedName>
    <definedName name="BExF4SF9NEX1FZE9N8EXT89PM54D" localSheetId="12" hidden="1">#REF!</definedName>
    <definedName name="BExF4SF9NEX1FZE9N8EXT89PM54D" localSheetId="11" hidden="1">#REF!</definedName>
    <definedName name="BExF4SF9NEX1FZE9N8EXT89PM54D" localSheetId="10" hidden="1">#REF!</definedName>
    <definedName name="BExF4SF9NEX1FZE9N8EXT89PM54D" localSheetId="9" hidden="1">#REF!</definedName>
    <definedName name="BExF4SF9NEX1FZE9N8EXT89PM54D" localSheetId="8" hidden="1">#REF!</definedName>
    <definedName name="BExF4SF9NEX1FZE9N8EXT89PM54D" localSheetId="7" hidden="1">#REF!</definedName>
    <definedName name="BExF4SF9NEX1FZE9N8EXT89PM54D" localSheetId="6" hidden="1">#REF!</definedName>
    <definedName name="BExF4SF9NEX1FZE9N8EXT89PM54D" localSheetId="5" hidden="1">#REF!</definedName>
    <definedName name="BExF4SF9NEX1FZE9N8EXT89PM54D" localSheetId="3" hidden="1">#REF!</definedName>
    <definedName name="BExF4SF9NEX1FZE9N8EXT89PM54D" hidden="1">#REF!</definedName>
    <definedName name="BExF52GTGP8MHGII4KJ8TJGR8W8U" localSheetId="15" hidden="1">#REF!</definedName>
    <definedName name="BExF52GTGP8MHGII4KJ8TJGR8W8U" localSheetId="14" hidden="1">#REF!</definedName>
    <definedName name="BExF52GTGP8MHGII4KJ8TJGR8W8U" localSheetId="13" hidden="1">#REF!</definedName>
    <definedName name="BExF52GTGP8MHGII4KJ8TJGR8W8U" localSheetId="12" hidden="1">#REF!</definedName>
    <definedName name="BExF52GTGP8MHGII4KJ8TJGR8W8U" localSheetId="11" hidden="1">#REF!</definedName>
    <definedName name="BExF52GTGP8MHGII4KJ8TJGR8W8U" localSheetId="10" hidden="1">#REF!</definedName>
    <definedName name="BExF52GTGP8MHGII4KJ8TJGR8W8U" localSheetId="9" hidden="1">#REF!</definedName>
    <definedName name="BExF52GTGP8MHGII4KJ8TJGR8W8U" localSheetId="8" hidden="1">#REF!</definedName>
    <definedName name="BExF52GTGP8MHGII4KJ8TJGR8W8U" localSheetId="7" hidden="1">#REF!</definedName>
    <definedName name="BExF52GTGP8MHGII4KJ8TJGR8W8U" localSheetId="6" hidden="1">#REF!</definedName>
    <definedName name="BExF52GTGP8MHGII4KJ8TJGR8W8U" localSheetId="5" hidden="1">#REF!</definedName>
    <definedName name="BExF52GTGP8MHGII4KJ8TJGR8W8U" localSheetId="3" hidden="1">#REF!</definedName>
    <definedName name="BExF52GTGP8MHGII4KJ8TJGR8W8U" hidden="1">#REF!</definedName>
    <definedName name="BExF57K7L3UC1I2FSAWURR4SN0UN" localSheetId="15" hidden="1">#REF!</definedName>
    <definedName name="BExF57K7L3UC1I2FSAWURR4SN0UN" localSheetId="14" hidden="1">#REF!</definedName>
    <definedName name="BExF57K7L3UC1I2FSAWURR4SN0UN" localSheetId="13" hidden="1">#REF!</definedName>
    <definedName name="BExF57K7L3UC1I2FSAWURR4SN0UN" localSheetId="12" hidden="1">#REF!</definedName>
    <definedName name="BExF57K7L3UC1I2FSAWURR4SN0UN" localSheetId="11" hidden="1">#REF!</definedName>
    <definedName name="BExF57K7L3UC1I2FSAWURR4SN0UN" localSheetId="10" hidden="1">#REF!</definedName>
    <definedName name="BExF57K7L3UC1I2FSAWURR4SN0UN" localSheetId="9" hidden="1">#REF!</definedName>
    <definedName name="BExF57K7L3UC1I2FSAWURR4SN0UN" localSheetId="8" hidden="1">#REF!</definedName>
    <definedName name="BExF57K7L3UC1I2FSAWURR4SN0UN" localSheetId="7" hidden="1">#REF!</definedName>
    <definedName name="BExF57K7L3UC1I2FSAWURR4SN0UN" localSheetId="6" hidden="1">#REF!</definedName>
    <definedName name="BExF57K7L3UC1I2FSAWURR4SN0UN" localSheetId="5" hidden="1">#REF!</definedName>
    <definedName name="BExF57K7L3UC1I2FSAWURR4SN0UN" localSheetId="3" hidden="1">#REF!</definedName>
    <definedName name="BExF57K7L3UC1I2FSAWURR4SN0UN" hidden="1">#REF!</definedName>
    <definedName name="BExF5HR2GFV7O8LKG9SJ4BY78LYA" localSheetId="15" hidden="1">#REF!</definedName>
    <definedName name="BExF5HR2GFV7O8LKG9SJ4BY78LYA" localSheetId="14" hidden="1">#REF!</definedName>
    <definedName name="BExF5HR2GFV7O8LKG9SJ4BY78LYA" localSheetId="13" hidden="1">#REF!</definedName>
    <definedName name="BExF5HR2GFV7O8LKG9SJ4BY78LYA" localSheetId="12" hidden="1">#REF!</definedName>
    <definedName name="BExF5HR2GFV7O8LKG9SJ4BY78LYA" localSheetId="11" hidden="1">#REF!</definedName>
    <definedName name="BExF5HR2GFV7O8LKG9SJ4BY78LYA" localSheetId="10" hidden="1">#REF!</definedName>
    <definedName name="BExF5HR2GFV7O8LKG9SJ4BY78LYA" localSheetId="9" hidden="1">#REF!</definedName>
    <definedName name="BExF5HR2GFV7O8LKG9SJ4BY78LYA" localSheetId="8" hidden="1">#REF!</definedName>
    <definedName name="BExF5HR2GFV7O8LKG9SJ4BY78LYA" localSheetId="7" hidden="1">#REF!</definedName>
    <definedName name="BExF5HR2GFV7O8LKG9SJ4BY78LYA" localSheetId="6" hidden="1">#REF!</definedName>
    <definedName name="BExF5HR2GFV7O8LKG9SJ4BY78LYA" localSheetId="5" hidden="1">#REF!</definedName>
    <definedName name="BExF5HR2GFV7O8LKG9SJ4BY78LYA" localSheetId="3" hidden="1">#REF!</definedName>
    <definedName name="BExF5HR2GFV7O8LKG9SJ4BY78LYA" hidden="1">#REF!</definedName>
    <definedName name="BExF5ZFO2A29GHWR5ES64Z9OS16J" localSheetId="15" hidden="1">#REF!</definedName>
    <definedName name="BExF5ZFO2A29GHWR5ES64Z9OS16J" localSheetId="14" hidden="1">#REF!</definedName>
    <definedName name="BExF5ZFO2A29GHWR5ES64Z9OS16J" localSheetId="13" hidden="1">#REF!</definedName>
    <definedName name="BExF5ZFO2A29GHWR5ES64Z9OS16J" localSheetId="12" hidden="1">#REF!</definedName>
    <definedName name="BExF5ZFO2A29GHWR5ES64Z9OS16J" localSheetId="11" hidden="1">#REF!</definedName>
    <definedName name="BExF5ZFO2A29GHWR5ES64Z9OS16J" localSheetId="10" hidden="1">#REF!</definedName>
    <definedName name="BExF5ZFO2A29GHWR5ES64Z9OS16J" localSheetId="9" hidden="1">#REF!</definedName>
    <definedName name="BExF5ZFO2A29GHWR5ES64Z9OS16J" localSheetId="8" hidden="1">#REF!</definedName>
    <definedName name="BExF5ZFO2A29GHWR5ES64Z9OS16J" localSheetId="7" hidden="1">#REF!</definedName>
    <definedName name="BExF5ZFO2A29GHWR5ES64Z9OS16J" localSheetId="6" hidden="1">#REF!</definedName>
    <definedName name="BExF5ZFO2A29GHWR5ES64Z9OS16J" localSheetId="5" hidden="1">#REF!</definedName>
    <definedName name="BExF5ZFO2A29GHWR5ES64Z9OS16J" localSheetId="3" hidden="1">#REF!</definedName>
    <definedName name="BExF5ZFO2A29GHWR5ES64Z9OS16J" hidden="1">#REF!</definedName>
    <definedName name="BExF63S045JO7H2ZJCBTBVH3SUIF" localSheetId="15" hidden="1">#REF!</definedName>
    <definedName name="BExF63S045JO7H2ZJCBTBVH3SUIF" localSheetId="14" hidden="1">#REF!</definedName>
    <definedName name="BExF63S045JO7H2ZJCBTBVH3SUIF" localSheetId="13" hidden="1">#REF!</definedName>
    <definedName name="BExF63S045JO7H2ZJCBTBVH3SUIF" localSheetId="12" hidden="1">#REF!</definedName>
    <definedName name="BExF63S045JO7H2ZJCBTBVH3SUIF" localSheetId="11" hidden="1">#REF!</definedName>
    <definedName name="BExF63S045JO7H2ZJCBTBVH3SUIF" localSheetId="10" hidden="1">#REF!</definedName>
    <definedName name="BExF63S045JO7H2ZJCBTBVH3SUIF" localSheetId="9" hidden="1">#REF!</definedName>
    <definedName name="BExF63S045JO7H2ZJCBTBVH3SUIF" localSheetId="8" hidden="1">#REF!</definedName>
    <definedName name="BExF63S045JO7H2ZJCBTBVH3SUIF" localSheetId="7" hidden="1">#REF!</definedName>
    <definedName name="BExF63S045JO7H2ZJCBTBVH3SUIF" localSheetId="6" hidden="1">#REF!</definedName>
    <definedName name="BExF63S045JO7H2ZJCBTBVH3SUIF" localSheetId="5" hidden="1">#REF!</definedName>
    <definedName name="BExF63S045JO7H2ZJCBTBVH3SUIF" localSheetId="3" hidden="1">#REF!</definedName>
    <definedName name="BExF63S045JO7H2ZJCBTBVH3SUIF" hidden="1">#REF!</definedName>
    <definedName name="BExF642TEGTXCI9A61ZOONJCB0U1" localSheetId="15" hidden="1">#REF!</definedName>
    <definedName name="BExF642TEGTXCI9A61ZOONJCB0U1" localSheetId="14" hidden="1">#REF!</definedName>
    <definedName name="BExF642TEGTXCI9A61ZOONJCB0U1" localSheetId="13" hidden="1">#REF!</definedName>
    <definedName name="BExF642TEGTXCI9A61ZOONJCB0U1" localSheetId="12" hidden="1">#REF!</definedName>
    <definedName name="BExF642TEGTXCI9A61ZOONJCB0U1" localSheetId="11" hidden="1">#REF!</definedName>
    <definedName name="BExF642TEGTXCI9A61ZOONJCB0U1" localSheetId="10" hidden="1">#REF!</definedName>
    <definedName name="BExF642TEGTXCI9A61ZOONJCB0U1" localSheetId="9" hidden="1">#REF!</definedName>
    <definedName name="BExF642TEGTXCI9A61ZOONJCB0U1" localSheetId="8" hidden="1">#REF!</definedName>
    <definedName name="BExF642TEGTXCI9A61ZOONJCB0U1" localSheetId="7" hidden="1">#REF!</definedName>
    <definedName name="BExF642TEGTXCI9A61ZOONJCB0U1" localSheetId="6" hidden="1">#REF!</definedName>
    <definedName name="BExF642TEGTXCI9A61ZOONJCB0U1" localSheetId="5" hidden="1">#REF!</definedName>
    <definedName name="BExF642TEGTXCI9A61ZOONJCB0U1" localSheetId="3" hidden="1">#REF!</definedName>
    <definedName name="BExF642TEGTXCI9A61ZOONJCB0U1" hidden="1">#REF!</definedName>
    <definedName name="BExF67O951CF8UJF3KBDNR0E83C1" localSheetId="15" hidden="1">#REF!</definedName>
    <definedName name="BExF67O951CF8UJF3KBDNR0E83C1" localSheetId="14" hidden="1">#REF!</definedName>
    <definedName name="BExF67O951CF8UJF3KBDNR0E83C1" localSheetId="13" hidden="1">#REF!</definedName>
    <definedName name="BExF67O951CF8UJF3KBDNR0E83C1" localSheetId="12" hidden="1">#REF!</definedName>
    <definedName name="BExF67O951CF8UJF3KBDNR0E83C1" localSheetId="11" hidden="1">#REF!</definedName>
    <definedName name="BExF67O951CF8UJF3KBDNR0E83C1" localSheetId="10" hidden="1">#REF!</definedName>
    <definedName name="BExF67O951CF8UJF3KBDNR0E83C1" localSheetId="9" hidden="1">#REF!</definedName>
    <definedName name="BExF67O951CF8UJF3KBDNR0E83C1" localSheetId="8" hidden="1">#REF!</definedName>
    <definedName name="BExF67O951CF8UJF3KBDNR0E83C1" localSheetId="7" hidden="1">#REF!</definedName>
    <definedName name="BExF67O951CF8UJF3KBDNR0E83C1" localSheetId="6" hidden="1">#REF!</definedName>
    <definedName name="BExF67O951CF8UJF3KBDNR0E83C1" localSheetId="5" hidden="1">#REF!</definedName>
    <definedName name="BExF67O951CF8UJF3KBDNR0E83C1" localSheetId="3" hidden="1">#REF!</definedName>
    <definedName name="BExF67O951CF8UJF3KBDNR0E83C1" hidden="1">#REF!</definedName>
    <definedName name="BExF6EV7I35NVMIJGYTB6E24YVPA" localSheetId="15" hidden="1">#REF!</definedName>
    <definedName name="BExF6EV7I35NVMIJGYTB6E24YVPA" localSheetId="14" hidden="1">#REF!</definedName>
    <definedName name="BExF6EV7I35NVMIJGYTB6E24YVPA" localSheetId="13" hidden="1">#REF!</definedName>
    <definedName name="BExF6EV7I35NVMIJGYTB6E24YVPA" localSheetId="12" hidden="1">#REF!</definedName>
    <definedName name="BExF6EV7I35NVMIJGYTB6E24YVPA" localSheetId="11" hidden="1">#REF!</definedName>
    <definedName name="BExF6EV7I35NVMIJGYTB6E24YVPA" localSheetId="10" hidden="1">#REF!</definedName>
    <definedName name="BExF6EV7I35NVMIJGYTB6E24YVPA" localSheetId="9" hidden="1">#REF!</definedName>
    <definedName name="BExF6EV7I35NVMIJGYTB6E24YVPA" localSheetId="8" hidden="1">#REF!</definedName>
    <definedName name="BExF6EV7I35NVMIJGYTB6E24YVPA" localSheetId="7" hidden="1">#REF!</definedName>
    <definedName name="BExF6EV7I35NVMIJGYTB6E24YVPA" localSheetId="6" hidden="1">#REF!</definedName>
    <definedName name="BExF6EV7I35NVMIJGYTB6E24YVPA" localSheetId="5" hidden="1">#REF!</definedName>
    <definedName name="BExF6EV7I35NVMIJGYTB6E24YVPA" localSheetId="3" hidden="1">#REF!</definedName>
    <definedName name="BExF6EV7I35NVMIJGYTB6E24YVPA" hidden="1">#REF!</definedName>
    <definedName name="BExF6FGUF393KTMBT40S5BYAFG00" localSheetId="15" hidden="1">#REF!</definedName>
    <definedName name="BExF6FGUF393KTMBT40S5BYAFG00" localSheetId="14" hidden="1">#REF!</definedName>
    <definedName name="BExF6FGUF393KTMBT40S5BYAFG00" localSheetId="13" hidden="1">#REF!</definedName>
    <definedName name="BExF6FGUF393KTMBT40S5BYAFG00" localSheetId="12" hidden="1">#REF!</definedName>
    <definedName name="BExF6FGUF393KTMBT40S5BYAFG00" localSheetId="11" hidden="1">#REF!</definedName>
    <definedName name="BExF6FGUF393KTMBT40S5BYAFG00" localSheetId="10" hidden="1">#REF!</definedName>
    <definedName name="BExF6FGUF393KTMBT40S5BYAFG00" localSheetId="9" hidden="1">#REF!</definedName>
    <definedName name="BExF6FGUF393KTMBT40S5BYAFG00" localSheetId="8" hidden="1">#REF!</definedName>
    <definedName name="BExF6FGUF393KTMBT40S5BYAFG00" localSheetId="7" hidden="1">#REF!</definedName>
    <definedName name="BExF6FGUF393KTMBT40S5BYAFG00" localSheetId="6" hidden="1">#REF!</definedName>
    <definedName name="BExF6FGUF393KTMBT40S5BYAFG00" localSheetId="5" hidden="1">#REF!</definedName>
    <definedName name="BExF6FGUF393KTMBT40S5BYAFG00" localSheetId="3" hidden="1">#REF!</definedName>
    <definedName name="BExF6FGUF393KTMBT40S5BYAFG00" hidden="1">#REF!</definedName>
    <definedName name="BExF6GNYXWY8A0SY4PW1B6KJMMTM" localSheetId="15" hidden="1">#REF!</definedName>
    <definedName name="BExF6GNYXWY8A0SY4PW1B6KJMMTM" localSheetId="14" hidden="1">#REF!</definedName>
    <definedName name="BExF6GNYXWY8A0SY4PW1B6KJMMTM" localSheetId="13" hidden="1">#REF!</definedName>
    <definedName name="BExF6GNYXWY8A0SY4PW1B6KJMMTM" localSheetId="12" hidden="1">#REF!</definedName>
    <definedName name="BExF6GNYXWY8A0SY4PW1B6KJMMTM" localSheetId="11" hidden="1">#REF!</definedName>
    <definedName name="BExF6GNYXWY8A0SY4PW1B6KJMMTM" localSheetId="10" hidden="1">#REF!</definedName>
    <definedName name="BExF6GNYXWY8A0SY4PW1B6KJMMTM" localSheetId="9" hidden="1">#REF!</definedName>
    <definedName name="BExF6GNYXWY8A0SY4PW1B6KJMMTM" localSheetId="8" hidden="1">#REF!</definedName>
    <definedName name="BExF6GNYXWY8A0SY4PW1B6KJMMTM" localSheetId="7" hidden="1">#REF!</definedName>
    <definedName name="BExF6GNYXWY8A0SY4PW1B6KJMMTM" localSheetId="6" hidden="1">#REF!</definedName>
    <definedName name="BExF6GNYXWY8A0SY4PW1B6KJMMTM" localSheetId="5" hidden="1">#REF!</definedName>
    <definedName name="BExF6GNYXWY8A0SY4PW1B6KJMMTM" localSheetId="3" hidden="1">#REF!</definedName>
    <definedName name="BExF6GNYXWY8A0SY4PW1B6KJMMTM" hidden="1">#REF!</definedName>
    <definedName name="BExF6IB8K74Z0AFT05GPOKKZW7C9" localSheetId="15" hidden="1">#REF!</definedName>
    <definedName name="BExF6IB8K74Z0AFT05GPOKKZW7C9" localSheetId="14" hidden="1">#REF!</definedName>
    <definedName name="BExF6IB8K74Z0AFT05GPOKKZW7C9" localSheetId="13" hidden="1">#REF!</definedName>
    <definedName name="BExF6IB8K74Z0AFT05GPOKKZW7C9" localSheetId="12" hidden="1">#REF!</definedName>
    <definedName name="BExF6IB8K74Z0AFT05GPOKKZW7C9" localSheetId="11" hidden="1">#REF!</definedName>
    <definedName name="BExF6IB8K74Z0AFT05GPOKKZW7C9" localSheetId="10" hidden="1">#REF!</definedName>
    <definedName name="BExF6IB8K74Z0AFT05GPOKKZW7C9" localSheetId="9" hidden="1">#REF!</definedName>
    <definedName name="BExF6IB8K74Z0AFT05GPOKKZW7C9" localSheetId="8" hidden="1">#REF!</definedName>
    <definedName name="BExF6IB8K74Z0AFT05GPOKKZW7C9" localSheetId="7" hidden="1">#REF!</definedName>
    <definedName name="BExF6IB8K74Z0AFT05GPOKKZW7C9" localSheetId="6" hidden="1">#REF!</definedName>
    <definedName name="BExF6IB8K74Z0AFT05GPOKKZW7C9" localSheetId="5" hidden="1">#REF!</definedName>
    <definedName name="BExF6IB8K74Z0AFT05GPOKKZW7C9" localSheetId="3" hidden="1">#REF!</definedName>
    <definedName name="BExF6IB8K74Z0AFT05GPOKKZW7C9" hidden="1">#REF!</definedName>
    <definedName name="BExF6NUXJI11W2IAZNAM1QWC0459" localSheetId="15" hidden="1">#REF!</definedName>
    <definedName name="BExF6NUXJI11W2IAZNAM1QWC0459" localSheetId="14" hidden="1">#REF!</definedName>
    <definedName name="BExF6NUXJI11W2IAZNAM1QWC0459" localSheetId="13" hidden="1">#REF!</definedName>
    <definedName name="BExF6NUXJI11W2IAZNAM1QWC0459" localSheetId="12" hidden="1">#REF!</definedName>
    <definedName name="BExF6NUXJI11W2IAZNAM1QWC0459" localSheetId="11" hidden="1">#REF!</definedName>
    <definedName name="BExF6NUXJI11W2IAZNAM1QWC0459" localSheetId="10" hidden="1">#REF!</definedName>
    <definedName name="BExF6NUXJI11W2IAZNAM1QWC0459" localSheetId="9" hidden="1">#REF!</definedName>
    <definedName name="BExF6NUXJI11W2IAZNAM1QWC0459" localSheetId="8" hidden="1">#REF!</definedName>
    <definedName name="BExF6NUXJI11W2IAZNAM1QWC0459" localSheetId="7" hidden="1">#REF!</definedName>
    <definedName name="BExF6NUXJI11W2IAZNAM1QWC0459" localSheetId="6" hidden="1">#REF!</definedName>
    <definedName name="BExF6NUXJI11W2IAZNAM1QWC0459" localSheetId="5" hidden="1">#REF!</definedName>
    <definedName name="BExF6NUXJI11W2IAZNAM1QWC0459" localSheetId="3" hidden="1">#REF!</definedName>
    <definedName name="BExF6NUXJI11W2IAZNAM1QWC0459" hidden="1">#REF!</definedName>
    <definedName name="BExF6RR76KNVIXGJOVFO8GDILKGZ" localSheetId="15" hidden="1">#REF!</definedName>
    <definedName name="BExF6RR76KNVIXGJOVFO8GDILKGZ" localSheetId="14" hidden="1">#REF!</definedName>
    <definedName name="BExF6RR76KNVIXGJOVFO8GDILKGZ" localSheetId="13" hidden="1">#REF!</definedName>
    <definedName name="BExF6RR76KNVIXGJOVFO8GDILKGZ" localSheetId="12" hidden="1">#REF!</definedName>
    <definedName name="BExF6RR76KNVIXGJOVFO8GDILKGZ" localSheetId="11" hidden="1">#REF!</definedName>
    <definedName name="BExF6RR76KNVIXGJOVFO8GDILKGZ" localSheetId="10" hidden="1">#REF!</definedName>
    <definedName name="BExF6RR76KNVIXGJOVFO8GDILKGZ" localSheetId="9" hidden="1">#REF!</definedName>
    <definedName name="BExF6RR76KNVIXGJOVFO8GDILKGZ" localSheetId="8" hidden="1">#REF!</definedName>
    <definedName name="BExF6RR76KNVIXGJOVFO8GDILKGZ" localSheetId="7" hidden="1">#REF!</definedName>
    <definedName name="BExF6RR76KNVIXGJOVFO8GDILKGZ" localSheetId="6" hidden="1">#REF!</definedName>
    <definedName name="BExF6RR76KNVIXGJOVFO8GDILKGZ" localSheetId="5" hidden="1">#REF!</definedName>
    <definedName name="BExF6RR76KNVIXGJOVFO8GDILKGZ" localSheetId="3" hidden="1">#REF!</definedName>
    <definedName name="BExF6RR76KNVIXGJOVFO8GDILKGZ" hidden="1">#REF!</definedName>
    <definedName name="BExF6ZE8D5CMPJPRWT6S4HM56LPF" localSheetId="15" hidden="1">#REF!</definedName>
    <definedName name="BExF6ZE8D5CMPJPRWT6S4HM56LPF" localSheetId="14" hidden="1">#REF!</definedName>
    <definedName name="BExF6ZE8D5CMPJPRWT6S4HM56LPF" localSheetId="13" hidden="1">#REF!</definedName>
    <definedName name="BExF6ZE8D5CMPJPRWT6S4HM56LPF" localSheetId="12" hidden="1">#REF!</definedName>
    <definedName name="BExF6ZE8D5CMPJPRWT6S4HM56LPF" localSheetId="11" hidden="1">#REF!</definedName>
    <definedName name="BExF6ZE8D5CMPJPRWT6S4HM56LPF" localSheetId="10" hidden="1">#REF!</definedName>
    <definedName name="BExF6ZE8D5CMPJPRWT6S4HM56LPF" localSheetId="9" hidden="1">#REF!</definedName>
    <definedName name="BExF6ZE8D5CMPJPRWT6S4HM56LPF" localSheetId="8" hidden="1">#REF!</definedName>
    <definedName name="BExF6ZE8D5CMPJPRWT6S4HM56LPF" localSheetId="7" hidden="1">#REF!</definedName>
    <definedName name="BExF6ZE8D5CMPJPRWT6S4HM56LPF" localSheetId="6" hidden="1">#REF!</definedName>
    <definedName name="BExF6ZE8D5CMPJPRWT6S4HM56LPF" localSheetId="5" hidden="1">#REF!</definedName>
    <definedName name="BExF6ZE8D5CMPJPRWT6S4HM56LPF" localSheetId="3" hidden="1">#REF!</definedName>
    <definedName name="BExF6ZE8D5CMPJPRWT6S4HM56LPF" hidden="1">#REF!</definedName>
    <definedName name="BExF76FV8SF7AJK7B35AL7VTZF6D" localSheetId="15" hidden="1">#REF!</definedName>
    <definedName name="BExF76FV8SF7AJK7B35AL7VTZF6D" localSheetId="14" hidden="1">#REF!</definedName>
    <definedName name="BExF76FV8SF7AJK7B35AL7VTZF6D" localSheetId="13" hidden="1">#REF!</definedName>
    <definedName name="BExF76FV8SF7AJK7B35AL7VTZF6D" localSheetId="12" hidden="1">#REF!</definedName>
    <definedName name="BExF76FV8SF7AJK7B35AL7VTZF6D" localSheetId="11" hidden="1">#REF!</definedName>
    <definedName name="BExF76FV8SF7AJK7B35AL7VTZF6D" localSheetId="10" hidden="1">#REF!</definedName>
    <definedName name="BExF76FV8SF7AJK7B35AL7VTZF6D" localSheetId="9" hidden="1">#REF!</definedName>
    <definedName name="BExF76FV8SF7AJK7B35AL7VTZF6D" localSheetId="8" hidden="1">#REF!</definedName>
    <definedName name="BExF76FV8SF7AJK7B35AL7VTZF6D" localSheetId="7" hidden="1">#REF!</definedName>
    <definedName name="BExF76FV8SF7AJK7B35AL7VTZF6D" localSheetId="6" hidden="1">#REF!</definedName>
    <definedName name="BExF76FV8SF7AJK7B35AL7VTZF6D" localSheetId="5" hidden="1">#REF!</definedName>
    <definedName name="BExF76FV8SF7AJK7B35AL7VTZF6D" localSheetId="3" hidden="1">#REF!</definedName>
    <definedName name="BExF76FV8SF7AJK7B35AL7VTZF6D" hidden="1">#REF!</definedName>
    <definedName name="BExF7EOIMC1OYL1N7835KGOI0FIZ" localSheetId="15" hidden="1">#REF!</definedName>
    <definedName name="BExF7EOIMC1OYL1N7835KGOI0FIZ" localSheetId="14" hidden="1">#REF!</definedName>
    <definedName name="BExF7EOIMC1OYL1N7835KGOI0FIZ" localSheetId="13" hidden="1">#REF!</definedName>
    <definedName name="BExF7EOIMC1OYL1N7835KGOI0FIZ" localSheetId="12" hidden="1">#REF!</definedName>
    <definedName name="BExF7EOIMC1OYL1N7835KGOI0FIZ" localSheetId="11" hidden="1">#REF!</definedName>
    <definedName name="BExF7EOIMC1OYL1N7835KGOI0FIZ" localSheetId="10" hidden="1">#REF!</definedName>
    <definedName name="BExF7EOIMC1OYL1N7835KGOI0FIZ" localSheetId="9" hidden="1">#REF!</definedName>
    <definedName name="BExF7EOIMC1OYL1N7835KGOI0FIZ" localSheetId="8" hidden="1">#REF!</definedName>
    <definedName name="BExF7EOIMC1OYL1N7835KGOI0FIZ" localSheetId="7" hidden="1">#REF!</definedName>
    <definedName name="BExF7EOIMC1OYL1N7835KGOI0FIZ" localSheetId="6" hidden="1">#REF!</definedName>
    <definedName name="BExF7EOIMC1OYL1N7835KGOI0FIZ" localSheetId="5" hidden="1">#REF!</definedName>
    <definedName name="BExF7EOIMC1OYL1N7835KGOI0FIZ" localSheetId="3" hidden="1">#REF!</definedName>
    <definedName name="BExF7EOIMC1OYL1N7835KGOI0FIZ" hidden="1">#REF!</definedName>
    <definedName name="BExF7K88K7ASGV6RAOAGH52G04VR" localSheetId="15" hidden="1">#REF!</definedName>
    <definedName name="BExF7K88K7ASGV6RAOAGH52G04VR" localSheetId="14" hidden="1">#REF!</definedName>
    <definedName name="BExF7K88K7ASGV6RAOAGH52G04VR" localSheetId="13" hidden="1">#REF!</definedName>
    <definedName name="BExF7K88K7ASGV6RAOAGH52G04VR" localSheetId="12" hidden="1">#REF!</definedName>
    <definedName name="BExF7K88K7ASGV6RAOAGH52G04VR" localSheetId="11" hidden="1">#REF!</definedName>
    <definedName name="BExF7K88K7ASGV6RAOAGH52G04VR" localSheetId="10" hidden="1">#REF!</definedName>
    <definedName name="BExF7K88K7ASGV6RAOAGH52G04VR" localSheetId="9" hidden="1">#REF!</definedName>
    <definedName name="BExF7K88K7ASGV6RAOAGH52G04VR" localSheetId="8" hidden="1">#REF!</definedName>
    <definedName name="BExF7K88K7ASGV6RAOAGH52G04VR" localSheetId="7" hidden="1">#REF!</definedName>
    <definedName name="BExF7K88K7ASGV6RAOAGH52G04VR" localSheetId="6" hidden="1">#REF!</definedName>
    <definedName name="BExF7K88K7ASGV6RAOAGH52G04VR" localSheetId="5" hidden="1">#REF!</definedName>
    <definedName name="BExF7K88K7ASGV6RAOAGH52G04VR" localSheetId="3" hidden="1">#REF!</definedName>
    <definedName name="BExF7K88K7ASGV6RAOAGH52G04VR" hidden="1">#REF!</definedName>
    <definedName name="BExF7OVDRP3LHNAF2CX4V84CKKIR" localSheetId="15" hidden="1">#REF!</definedName>
    <definedName name="BExF7OVDRP3LHNAF2CX4V84CKKIR" localSheetId="14" hidden="1">#REF!</definedName>
    <definedName name="BExF7OVDRP3LHNAF2CX4V84CKKIR" localSheetId="13" hidden="1">#REF!</definedName>
    <definedName name="BExF7OVDRP3LHNAF2CX4V84CKKIR" localSheetId="12" hidden="1">#REF!</definedName>
    <definedName name="BExF7OVDRP3LHNAF2CX4V84CKKIR" localSheetId="11" hidden="1">#REF!</definedName>
    <definedName name="BExF7OVDRP3LHNAF2CX4V84CKKIR" localSheetId="10" hidden="1">#REF!</definedName>
    <definedName name="BExF7OVDRP3LHNAF2CX4V84CKKIR" localSheetId="9" hidden="1">#REF!</definedName>
    <definedName name="BExF7OVDRP3LHNAF2CX4V84CKKIR" localSheetId="8" hidden="1">#REF!</definedName>
    <definedName name="BExF7OVDRP3LHNAF2CX4V84CKKIR" localSheetId="7" hidden="1">#REF!</definedName>
    <definedName name="BExF7OVDRP3LHNAF2CX4V84CKKIR" localSheetId="6" hidden="1">#REF!</definedName>
    <definedName name="BExF7OVDRP3LHNAF2CX4V84CKKIR" localSheetId="5" hidden="1">#REF!</definedName>
    <definedName name="BExF7OVDRP3LHNAF2CX4V84CKKIR" localSheetId="3" hidden="1">#REF!</definedName>
    <definedName name="BExF7OVDRP3LHNAF2CX4V84CKKIR" hidden="1">#REF!</definedName>
    <definedName name="BExF7QO41X2A2SL8UXDNP99GY7U9" localSheetId="15" hidden="1">#REF!</definedName>
    <definedName name="BExF7QO41X2A2SL8UXDNP99GY7U9" localSheetId="14" hidden="1">#REF!</definedName>
    <definedName name="BExF7QO41X2A2SL8UXDNP99GY7U9" localSheetId="13" hidden="1">#REF!</definedName>
    <definedName name="BExF7QO41X2A2SL8UXDNP99GY7U9" localSheetId="12" hidden="1">#REF!</definedName>
    <definedName name="BExF7QO41X2A2SL8UXDNP99GY7U9" localSheetId="11" hidden="1">#REF!</definedName>
    <definedName name="BExF7QO41X2A2SL8UXDNP99GY7U9" localSheetId="10" hidden="1">#REF!</definedName>
    <definedName name="BExF7QO41X2A2SL8UXDNP99GY7U9" localSheetId="9" hidden="1">#REF!</definedName>
    <definedName name="BExF7QO41X2A2SL8UXDNP99GY7U9" localSheetId="8" hidden="1">#REF!</definedName>
    <definedName name="BExF7QO41X2A2SL8UXDNP99GY7U9" localSheetId="7" hidden="1">#REF!</definedName>
    <definedName name="BExF7QO41X2A2SL8UXDNP99GY7U9" localSheetId="6" hidden="1">#REF!</definedName>
    <definedName name="BExF7QO41X2A2SL8UXDNP99GY7U9" localSheetId="5" hidden="1">#REF!</definedName>
    <definedName name="BExF7QO41X2A2SL8UXDNP99GY7U9" localSheetId="3" hidden="1">#REF!</definedName>
    <definedName name="BExF7QO41X2A2SL8UXDNP99GY7U9" hidden="1">#REF!</definedName>
    <definedName name="BExF7QYWRJ8S4SID84VVXH3TN7X8" localSheetId="15" hidden="1">#REF!</definedName>
    <definedName name="BExF7QYWRJ8S4SID84VVXH3TN7X8" localSheetId="14" hidden="1">#REF!</definedName>
    <definedName name="BExF7QYWRJ8S4SID84VVXH3TN7X8" localSheetId="13" hidden="1">#REF!</definedName>
    <definedName name="BExF7QYWRJ8S4SID84VVXH3TN7X8" localSheetId="12" hidden="1">#REF!</definedName>
    <definedName name="BExF7QYWRJ8S4SID84VVXH3TN7X8" localSheetId="11" hidden="1">#REF!</definedName>
    <definedName name="BExF7QYWRJ8S4SID84VVXH3TN7X8" localSheetId="10" hidden="1">#REF!</definedName>
    <definedName name="BExF7QYWRJ8S4SID84VVXH3TN7X8" localSheetId="9" hidden="1">#REF!</definedName>
    <definedName name="BExF7QYWRJ8S4SID84VVXH3TN7X8" localSheetId="8" hidden="1">#REF!</definedName>
    <definedName name="BExF7QYWRJ8S4SID84VVXH3TN7X8" localSheetId="7" hidden="1">#REF!</definedName>
    <definedName name="BExF7QYWRJ8S4SID84VVXH3TN7X8" localSheetId="6" hidden="1">#REF!</definedName>
    <definedName name="BExF7QYWRJ8S4SID84VVXH3TN7X8" localSheetId="5" hidden="1">#REF!</definedName>
    <definedName name="BExF7QYWRJ8S4SID84VVXH3TN7X8" localSheetId="3" hidden="1">#REF!</definedName>
    <definedName name="BExF7QYWRJ8S4SID84VVXH3TN7X8" hidden="1">#REF!</definedName>
    <definedName name="BExF81GI8B8WBHXFTET68A9358BR" localSheetId="15" hidden="1">#REF!</definedName>
    <definedName name="BExF81GI8B8WBHXFTET68A9358BR" localSheetId="14" hidden="1">#REF!</definedName>
    <definedName name="BExF81GI8B8WBHXFTET68A9358BR" localSheetId="13" hidden="1">#REF!</definedName>
    <definedName name="BExF81GI8B8WBHXFTET68A9358BR" localSheetId="12" hidden="1">#REF!</definedName>
    <definedName name="BExF81GI8B8WBHXFTET68A9358BR" localSheetId="11" hidden="1">#REF!</definedName>
    <definedName name="BExF81GI8B8WBHXFTET68A9358BR" localSheetId="10" hidden="1">#REF!</definedName>
    <definedName name="BExF81GI8B8WBHXFTET68A9358BR" localSheetId="9" hidden="1">#REF!</definedName>
    <definedName name="BExF81GI8B8WBHXFTET68A9358BR" localSheetId="8" hidden="1">#REF!</definedName>
    <definedName name="BExF81GI8B8WBHXFTET68A9358BR" localSheetId="7" hidden="1">#REF!</definedName>
    <definedName name="BExF81GI8B8WBHXFTET68A9358BR" localSheetId="6" hidden="1">#REF!</definedName>
    <definedName name="BExF81GI8B8WBHXFTET68A9358BR" localSheetId="5" hidden="1">#REF!</definedName>
    <definedName name="BExF81GI8B8WBHXFTET68A9358BR" localSheetId="3" hidden="1">#REF!</definedName>
    <definedName name="BExF81GI8B8WBHXFTET68A9358BR" hidden="1">#REF!</definedName>
    <definedName name="BExGKN1EUJWHOYSSFY4XX6T9QVV5" localSheetId="15" hidden="1">#REF!</definedName>
    <definedName name="BExGKN1EUJWHOYSSFY4XX6T9QVV5" localSheetId="14" hidden="1">#REF!</definedName>
    <definedName name="BExGKN1EUJWHOYSSFY4XX6T9QVV5" localSheetId="13" hidden="1">#REF!</definedName>
    <definedName name="BExGKN1EUJWHOYSSFY4XX6T9QVV5" localSheetId="12" hidden="1">#REF!</definedName>
    <definedName name="BExGKN1EUJWHOYSSFY4XX6T9QVV5" localSheetId="11" hidden="1">#REF!</definedName>
    <definedName name="BExGKN1EUJWHOYSSFY4XX6T9QVV5" localSheetId="10" hidden="1">#REF!</definedName>
    <definedName name="BExGKN1EUJWHOYSSFY4XX6T9QVV5" localSheetId="9" hidden="1">#REF!</definedName>
    <definedName name="BExGKN1EUJWHOYSSFY4XX6T9QVV5" localSheetId="8" hidden="1">#REF!</definedName>
    <definedName name="BExGKN1EUJWHOYSSFY4XX6T9QVV5" localSheetId="7" hidden="1">#REF!</definedName>
    <definedName name="BExGKN1EUJWHOYSSFY4XX6T9QVV5" localSheetId="6" hidden="1">#REF!</definedName>
    <definedName name="BExGKN1EUJWHOYSSFY4XX6T9QVV5" localSheetId="5" hidden="1">#REF!</definedName>
    <definedName name="BExGKN1EUJWHOYSSFY4XX6T9QVV5" localSheetId="3" hidden="1">#REF!</definedName>
    <definedName name="BExGKN1EUJWHOYSSFY4XX6T9QVV5" hidden="1">#REF!</definedName>
    <definedName name="BExGL97US0Y3KXXASUTVR26XLT70" localSheetId="15" hidden="1">#REF!</definedName>
    <definedName name="BExGL97US0Y3KXXASUTVR26XLT70" localSheetId="14" hidden="1">#REF!</definedName>
    <definedName name="BExGL97US0Y3KXXASUTVR26XLT70" localSheetId="13" hidden="1">#REF!</definedName>
    <definedName name="BExGL97US0Y3KXXASUTVR26XLT70" localSheetId="12" hidden="1">#REF!</definedName>
    <definedName name="BExGL97US0Y3KXXASUTVR26XLT70" localSheetId="11" hidden="1">#REF!</definedName>
    <definedName name="BExGL97US0Y3KXXASUTVR26XLT70" localSheetId="10" hidden="1">#REF!</definedName>
    <definedName name="BExGL97US0Y3KXXASUTVR26XLT70" localSheetId="9" hidden="1">#REF!</definedName>
    <definedName name="BExGL97US0Y3KXXASUTVR26XLT70" localSheetId="8" hidden="1">#REF!</definedName>
    <definedName name="BExGL97US0Y3KXXASUTVR26XLT70" localSheetId="7" hidden="1">#REF!</definedName>
    <definedName name="BExGL97US0Y3KXXASUTVR26XLT70" localSheetId="6" hidden="1">#REF!</definedName>
    <definedName name="BExGL97US0Y3KXXASUTVR26XLT70" localSheetId="5" hidden="1">#REF!</definedName>
    <definedName name="BExGL97US0Y3KXXASUTVR26XLT70" localSheetId="3" hidden="1">#REF!</definedName>
    <definedName name="BExGL97US0Y3KXXASUTVR26XLT70" hidden="1">#REF!</definedName>
    <definedName name="BExGL9TEJAX73AMCXKXTMRO9T6QA" localSheetId="15" hidden="1">#REF!</definedName>
    <definedName name="BExGL9TEJAX73AMCXKXTMRO9T6QA" localSheetId="14" hidden="1">#REF!</definedName>
    <definedName name="BExGL9TEJAX73AMCXKXTMRO9T6QA" localSheetId="13" hidden="1">#REF!</definedName>
    <definedName name="BExGL9TEJAX73AMCXKXTMRO9T6QA" localSheetId="12" hidden="1">#REF!</definedName>
    <definedName name="BExGL9TEJAX73AMCXKXTMRO9T6QA" localSheetId="11" hidden="1">#REF!</definedName>
    <definedName name="BExGL9TEJAX73AMCXKXTMRO9T6QA" localSheetId="10" hidden="1">#REF!</definedName>
    <definedName name="BExGL9TEJAX73AMCXKXTMRO9T6QA" localSheetId="9" hidden="1">#REF!</definedName>
    <definedName name="BExGL9TEJAX73AMCXKXTMRO9T6QA" localSheetId="8" hidden="1">#REF!</definedName>
    <definedName name="BExGL9TEJAX73AMCXKXTMRO9T6QA" localSheetId="7" hidden="1">#REF!</definedName>
    <definedName name="BExGL9TEJAX73AMCXKXTMRO9T6QA" localSheetId="6" hidden="1">#REF!</definedName>
    <definedName name="BExGL9TEJAX73AMCXKXTMRO9T6QA" localSheetId="5" hidden="1">#REF!</definedName>
    <definedName name="BExGL9TEJAX73AMCXKXTMRO9T6QA" localSheetId="3" hidden="1">#REF!</definedName>
    <definedName name="BExGL9TEJAX73AMCXKXTMRO9T6QA" hidden="1">#REF!</definedName>
    <definedName name="BExGLBM5GKGBJDTZSMMBZBAVQ7N1" localSheetId="15" hidden="1">#REF!</definedName>
    <definedName name="BExGLBM5GKGBJDTZSMMBZBAVQ7N1" localSheetId="14" hidden="1">#REF!</definedName>
    <definedName name="BExGLBM5GKGBJDTZSMMBZBAVQ7N1" localSheetId="13" hidden="1">#REF!</definedName>
    <definedName name="BExGLBM5GKGBJDTZSMMBZBAVQ7N1" localSheetId="12" hidden="1">#REF!</definedName>
    <definedName name="BExGLBM5GKGBJDTZSMMBZBAVQ7N1" localSheetId="11" hidden="1">#REF!</definedName>
    <definedName name="BExGLBM5GKGBJDTZSMMBZBAVQ7N1" localSheetId="10" hidden="1">#REF!</definedName>
    <definedName name="BExGLBM5GKGBJDTZSMMBZBAVQ7N1" localSheetId="9" hidden="1">#REF!</definedName>
    <definedName name="BExGLBM5GKGBJDTZSMMBZBAVQ7N1" localSheetId="8" hidden="1">#REF!</definedName>
    <definedName name="BExGLBM5GKGBJDTZSMMBZBAVQ7N1" localSheetId="7" hidden="1">#REF!</definedName>
    <definedName name="BExGLBM5GKGBJDTZSMMBZBAVQ7N1" localSheetId="6" hidden="1">#REF!</definedName>
    <definedName name="BExGLBM5GKGBJDTZSMMBZBAVQ7N1" localSheetId="5" hidden="1">#REF!</definedName>
    <definedName name="BExGLBM5GKGBJDTZSMMBZBAVQ7N1" localSheetId="3" hidden="1">#REF!</definedName>
    <definedName name="BExGLBM5GKGBJDTZSMMBZBAVQ7N1" hidden="1">#REF!</definedName>
    <definedName name="BExGLC7R4C33RO0PID97ZPPVCW4M" localSheetId="15" hidden="1">#REF!</definedName>
    <definedName name="BExGLC7R4C33RO0PID97ZPPVCW4M" localSheetId="14" hidden="1">#REF!</definedName>
    <definedName name="BExGLC7R4C33RO0PID97ZPPVCW4M" localSheetId="13" hidden="1">#REF!</definedName>
    <definedName name="BExGLC7R4C33RO0PID97ZPPVCW4M" localSheetId="12" hidden="1">#REF!</definedName>
    <definedName name="BExGLC7R4C33RO0PID97ZPPVCW4M" localSheetId="11" hidden="1">#REF!</definedName>
    <definedName name="BExGLC7R4C33RO0PID97ZPPVCW4M" localSheetId="10" hidden="1">#REF!</definedName>
    <definedName name="BExGLC7R4C33RO0PID97ZPPVCW4M" localSheetId="9" hidden="1">#REF!</definedName>
    <definedName name="BExGLC7R4C33RO0PID97ZPPVCW4M" localSheetId="8" hidden="1">#REF!</definedName>
    <definedName name="BExGLC7R4C33RO0PID97ZPPVCW4M" localSheetId="7" hidden="1">#REF!</definedName>
    <definedName name="BExGLC7R4C33RO0PID97ZPPVCW4M" localSheetId="6" hidden="1">#REF!</definedName>
    <definedName name="BExGLC7R4C33RO0PID97ZPPVCW4M" localSheetId="5" hidden="1">#REF!</definedName>
    <definedName name="BExGLC7R4C33RO0PID97ZPPVCW4M" localSheetId="3" hidden="1">#REF!</definedName>
    <definedName name="BExGLC7R4C33RO0PID97ZPPVCW4M" hidden="1">#REF!</definedName>
    <definedName name="BExGLFIF7HCFSHNQHKEV6RY0WCO3" localSheetId="15" hidden="1">#REF!</definedName>
    <definedName name="BExGLFIF7HCFSHNQHKEV6RY0WCO3" localSheetId="14" hidden="1">#REF!</definedName>
    <definedName name="BExGLFIF7HCFSHNQHKEV6RY0WCO3" localSheetId="13" hidden="1">#REF!</definedName>
    <definedName name="BExGLFIF7HCFSHNQHKEV6RY0WCO3" localSheetId="12" hidden="1">#REF!</definedName>
    <definedName name="BExGLFIF7HCFSHNQHKEV6RY0WCO3" localSheetId="11" hidden="1">#REF!</definedName>
    <definedName name="BExGLFIF7HCFSHNQHKEV6RY0WCO3" localSheetId="10" hidden="1">#REF!</definedName>
    <definedName name="BExGLFIF7HCFSHNQHKEV6RY0WCO3" localSheetId="9" hidden="1">#REF!</definedName>
    <definedName name="BExGLFIF7HCFSHNQHKEV6RY0WCO3" localSheetId="8" hidden="1">#REF!</definedName>
    <definedName name="BExGLFIF7HCFSHNQHKEV6RY0WCO3" localSheetId="7" hidden="1">#REF!</definedName>
    <definedName name="BExGLFIF7HCFSHNQHKEV6RY0WCO3" localSheetId="6" hidden="1">#REF!</definedName>
    <definedName name="BExGLFIF7HCFSHNQHKEV6RY0WCO3" localSheetId="5" hidden="1">#REF!</definedName>
    <definedName name="BExGLFIF7HCFSHNQHKEV6RY0WCO3" localSheetId="3" hidden="1">#REF!</definedName>
    <definedName name="BExGLFIF7HCFSHNQHKEV6RY0WCO3" hidden="1">#REF!</definedName>
    <definedName name="BExGLPP9Z6SH15N8AV0F7H58S14K" localSheetId="15" hidden="1">#REF!</definedName>
    <definedName name="BExGLPP9Z6SH15N8AV0F7H58S14K" localSheetId="14" hidden="1">#REF!</definedName>
    <definedName name="BExGLPP9Z6SH15N8AV0F7H58S14K" localSheetId="13" hidden="1">#REF!</definedName>
    <definedName name="BExGLPP9Z6SH15N8AV0F7H58S14K" localSheetId="12" hidden="1">#REF!</definedName>
    <definedName name="BExGLPP9Z6SH15N8AV0F7H58S14K" localSheetId="11" hidden="1">#REF!</definedName>
    <definedName name="BExGLPP9Z6SH15N8AV0F7H58S14K" localSheetId="10" hidden="1">#REF!</definedName>
    <definedName name="BExGLPP9Z6SH15N8AV0F7H58S14K" localSheetId="9" hidden="1">#REF!</definedName>
    <definedName name="BExGLPP9Z6SH15N8AV0F7H58S14K" localSheetId="8" hidden="1">#REF!</definedName>
    <definedName name="BExGLPP9Z6SH15N8AV0F7H58S14K" localSheetId="7" hidden="1">#REF!</definedName>
    <definedName name="BExGLPP9Z6SH15N8AV0F7H58S14K" localSheetId="6" hidden="1">#REF!</definedName>
    <definedName name="BExGLPP9Z6SH15N8AV0F7H58S14K" localSheetId="5" hidden="1">#REF!</definedName>
    <definedName name="BExGLPP9Z6SH15N8AV0F7H58S14K" localSheetId="3" hidden="1">#REF!</definedName>
    <definedName name="BExGLPP9Z6SH15N8AV0F7H58S14K" hidden="1">#REF!</definedName>
    <definedName name="BExGLQATG820J44V2O4JEICPUUTR" localSheetId="15" hidden="1">#REF!</definedName>
    <definedName name="BExGLQATG820J44V2O4JEICPUUTR" localSheetId="14" hidden="1">#REF!</definedName>
    <definedName name="BExGLQATG820J44V2O4JEICPUUTR" localSheetId="13" hidden="1">#REF!</definedName>
    <definedName name="BExGLQATG820J44V2O4JEICPUUTR" localSheetId="12" hidden="1">#REF!</definedName>
    <definedName name="BExGLQATG820J44V2O4JEICPUUTR" localSheetId="11" hidden="1">#REF!</definedName>
    <definedName name="BExGLQATG820J44V2O4JEICPUUTR" localSheetId="10" hidden="1">#REF!</definedName>
    <definedName name="BExGLQATG820J44V2O4JEICPUUTR" localSheetId="9" hidden="1">#REF!</definedName>
    <definedName name="BExGLQATG820J44V2O4JEICPUUTR" localSheetId="8" hidden="1">#REF!</definedName>
    <definedName name="BExGLQATG820J44V2O4JEICPUUTR" localSheetId="7" hidden="1">#REF!</definedName>
    <definedName name="BExGLQATG820J44V2O4JEICPUUTR" localSheetId="6" hidden="1">#REF!</definedName>
    <definedName name="BExGLQATG820J44V2O4JEICPUUTR" localSheetId="5" hidden="1">#REF!</definedName>
    <definedName name="BExGLQATG820J44V2O4JEICPUUTR" localSheetId="3" hidden="1">#REF!</definedName>
    <definedName name="BExGLQATG820J44V2O4JEICPUUTR" hidden="1">#REF!</definedName>
    <definedName name="BExGLTARRL0J772UD2TXEYAVPY6E" localSheetId="15" hidden="1">#REF!</definedName>
    <definedName name="BExGLTARRL0J772UD2TXEYAVPY6E" localSheetId="14" hidden="1">#REF!</definedName>
    <definedName name="BExGLTARRL0J772UD2TXEYAVPY6E" localSheetId="13" hidden="1">#REF!</definedName>
    <definedName name="BExGLTARRL0J772UD2TXEYAVPY6E" localSheetId="12" hidden="1">#REF!</definedName>
    <definedName name="BExGLTARRL0J772UD2TXEYAVPY6E" localSheetId="11" hidden="1">#REF!</definedName>
    <definedName name="BExGLTARRL0J772UD2TXEYAVPY6E" localSheetId="10" hidden="1">#REF!</definedName>
    <definedName name="BExGLTARRL0J772UD2TXEYAVPY6E" localSheetId="9" hidden="1">#REF!</definedName>
    <definedName name="BExGLTARRL0J772UD2TXEYAVPY6E" localSheetId="8" hidden="1">#REF!</definedName>
    <definedName name="BExGLTARRL0J772UD2TXEYAVPY6E" localSheetId="7" hidden="1">#REF!</definedName>
    <definedName name="BExGLTARRL0J772UD2TXEYAVPY6E" localSheetId="6" hidden="1">#REF!</definedName>
    <definedName name="BExGLTARRL0J772UD2TXEYAVPY6E" localSheetId="5" hidden="1">#REF!</definedName>
    <definedName name="BExGLTARRL0J772UD2TXEYAVPY6E" localSheetId="3" hidden="1">#REF!</definedName>
    <definedName name="BExGLTARRL0J772UD2TXEYAVPY6E" hidden="1">#REF!</definedName>
    <definedName name="BExGLYE6RZTAAWHJBG2QFJPTDS2Q" localSheetId="15" hidden="1">#REF!</definedName>
    <definedName name="BExGLYE6RZTAAWHJBG2QFJPTDS2Q" localSheetId="14" hidden="1">#REF!</definedName>
    <definedName name="BExGLYE6RZTAAWHJBG2QFJPTDS2Q" localSheetId="13" hidden="1">#REF!</definedName>
    <definedName name="BExGLYE6RZTAAWHJBG2QFJPTDS2Q" localSheetId="12" hidden="1">#REF!</definedName>
    <definedName name="BExGLYE6RZTAAWHJBG2QFJPTDS2Q" localSheetId="11" hidden="1">#REF!</definedName>
    <definedName name="BExGLYE6RZTAAWHJBG2QFJPTDS2Q" localSheetId="10" hidden="1">#REF!</definedName>
    <definedName name="BExGLYE6RZTAAWHJBG2QFJPTDS2Q" localSheetId="9" hidden="1">#REF!</definedName>
    <definedName name="BExGLYE6RZTAAWHJBG2QFJPTDS2Q" localSheetId="8" hidden="1">#REF!</definedName>
    <definedName name="BExGLYE6RZTAAWHJBG2QFJPTDS2Q" localSheetId="7" hidden="1">#REF!</definedName>
    <definedName name="BExGLYE6RZTAAWHJBG2QFJPTDS2Q" localSheetId="6" hidden="1">#REF!</definedName>
    <definedName name="BExGLYE6RZTAAWHJBG2QFJPTDS2Q" localSheetId="5" hidden="1">#REF!</definedName>
    <definedName name="BExGLYE6RZTAAWHJBG2QFJPTDS2Q" localSheetId="3" hidden="1">#REF!</definedName>
    <definedName name="BExGLYE6RZTAAWHJBG2QFJPTDS2Q" hidden="1">#REF!</definedName>
    <definedName name="BExGM4DZ65OAQP7MA4LN6QMYZOFF" localSheetId="15" hidden="1">#REF!</definedName>
    <definedName name="BExGM4DZ65OAQP7MA4LN6QMYZOFF" localSheetId="14" hidden="1">#REF!</definedName>
    <definedName name="BExGM4DZ65OAQP7MA4LN6QMYZOFF" localSheetId="13" hidden="1">#REF!</definedName>
    <definedName name="BExGM4DZ65OAQP7MA4LN6QMYZOFF" localSheetId="12" hidden="1">#REF!</definedName>
    <definedName name="BExGM4DZ65OAQP7MA4LN6QMYZOFF" localSheetId="11" hidden="1">#REF!</definedName>
    <definedName name="BExGM4DZ65OAQP7MA4LN6QMYZOFF" localSheetId="10" hidden="1">#REF!</definedName>
    <definedName name="BExGM4DZ65OAQP7MA4LN6QMYZOFF" localSheetId="9" hidden="1">#REF!</definedName>
    <definedName name="BExGM4DZ65OAQP7MA4LN6QMYZOFF" localSheetId="8" hidden="1">#REF!</definedName>
    <definedName name="BExGM4DZ65OAQP7MA4LN6QMYZOFF" localSheetId="7" hidden="1">#REF!</definedName>
    <definedName name="BExGM4DZ65OAQP7MA4LN6QMYZOFF" localSheetId="6" hidden="1">#REF!</definedName>
    <definedName name="BExGM4DZ65OAQP7MA4LN6QMYZOFF" localSheetId="5" hidden="1">#REF!</definedName>
    <definedName name="BExGM4DZ65OAQP7MA4LN6QMYZOFF" localSheetId="3" hidden="1">#REF!</definedName>
    <definedName name="BExGM4DZ65OAQP7MA4LN6QMYZOFF" hidden="1">#REF!</definedName>
    <definedName name="BExGMCXCWEC9XNUOEMZ61TMI6CUO" localSheetId="15" hidden="1">#REF!</definedName>
    <definedName name="BExGMCXCWEC9XNUOEMZ61TMI6CUO" localSheetId="14" hidden="1">#REF!</definedName>
    <definedName name="BExGMCXCWEC9XNUOEMZ61TMI6CUO" localSheetId="13" hidden="1">#REF!</definedName>
    <definedName name="BExGMCXCWEC9XNUOEMZ61TMI6CUO" localSheetId="12" hidden="1">#REF!</definedName>
    <definedName name="BExGMCXCWEC9XNUOEMZ61TMI6CUO" localSheetId="11" hidden="1">#REF!</definedName>
    <definedName name="BExGMCXCWEC9XNUOEMZ61TMI6CUO" localSheetId="10" hidden="1">#REF!</definedName>
    <definedName name="BExGMCXCWEC9XNUOEMZ61TMI6CUO" localSheetId="9" hidden="1">#REF!</definedName>
    <definedName name="BExGMCXCWEC9XNUOEMZ61TMI6CUO" localSheetId="8" hidden="1">#REF!</definedName>
    <definedName name="BExGMCXCWEC9XNUOEMZ61TMI6CUO" localSheetId="7" hidden="1">#REF!</definedName>
    <definedName name="BExGMCXCWEC9XNUOEMZ61TMI6CUO" localSheetId="6" hidden="1">#REF!</definedName>
    <definedName name="BExGMCXCWEC9XNUOEMZ61TMI6CUO" localSheetId="5" hidden="1">#REF!</definedName>
    <definedName name="BExGMCXCWEC9XNUOEMZ61TMI6CUO" localSheetId="3" hidden="1">#REF!</definedName>
    <definedName name="BExGMCXCWEC9XNUOEMZ61TMI6CUO" hidden="1">#REF!</definedName>
    <definedName name="BExGMJDGIH0MEPC2TUSFUCY2ROTB" localSheetId="15" hidden="1">#REF!</definedName>
    <definedName name="BExGMJDGIH0MEPC2TUSFUCY2ROTB" localSheetId="14" hidden="1">#REF!</definedName>
    <definedName name="BExGMJDGIH0MEPC2TUSFUCY2ROTB" localSheetId="13" hidden="1">#REF!</definedName>
    <definedName name="BExGMJDGIH0MEPC2TUSFUCY2ROTB" localSheetId="12" hidden="1">#REF!</definedName>
    <definedName name="BExGMJDGIH0MEPC2TUSFUCY2ROTB" localSheetId="11" hidden="1">#REF!</definedName>
    <definedName name="BExGMJDGIH0MEPC2TUSFUCY2ROTB" localSheetId="10" hidden="1">#REF!</definedName>
    <definedName name="BExGMJDGIH0MEPC2TUSFUCY2ROTB" localSheetId="9" hidden="1">#REF!</definedName>
    <definedName name="BExGMJDGIH0MEPC2TUSFUCY2ROTB" localSheetId="8" hidden="1">#REF!</definedName>
    <definedName name="BExGMJDGIH0MEPC2TUSFUCY2ROTB" localSheetId="7" hidden="1">#REF!</definedName>
    <definedName name="BExGMJDGIH0MEPC2TUSFUCY2ROTB" localSheetId="6" hidden="1">#REF!</definedName>
    <definedName name="BExGMJDGIH0MEPC2TUSFUCY2ROTB" localSheetId="5" hidden="1">#REF!</definedName>
    <definedName name="BExGMJDGIH0MEPC2TUSFUCY2ROTB" localSheetId="3" hidden="1">#REF!</definedName>
    <definedName name="BExGMJDGIH0MEPC2TUSFUCY2ROTB" hidden="1">#REF!</definedName>
    <definedName name="BExGMKPW2HPKN0M0XKF3AZ8YP0D6" localSheetId="15" hidden="1">#REF!</definedName>
    <definedName name="BExGMKPW2HPKN0M0XKF3AZ8YP0D6" localSheetId="14" hidden="1">#REF!</definedName>
    <definedName name="BExGMKPW2HPKN0M0XKF3AZ8YP0D6" localSheetId="13" hidden="1">#REF!</definedName>
    <definedName name="BExGMKPW2HPKN0M0XKF3AZ8YP0D6" localSheetId="12" hidden="1">#REF!</definedName>
    <definedName name="BExGMKPW2HPKN0M0XKF3AZ8YP0D6" localSheetId="11" hidden="1">#REF!</definedName>
    <definedName name="BExGMKPW2HPKN0M0XKF3AZ8YP0D6" localSheetId="10" hidden="1">#REF!</definedName>
    <definedName name="BExGMKPW2HPKN0M0XKF3AZ8YP0D6" localSheetId="9" hidden="1">#REF!</definedName>
    <definedName name="BExGMKPW2HPKN0M0XKF3AZ8YP0D6" localSheetId="8" hidden="1">#REF!</definedName>
    <definedName name="BExGMKPW2HPKN0M0XKF3AZ8YP0D6" localSheetId="7" hidden="1">#REF!</definedName>
    <definedName name="BExGMKPW2HPKN0M0XKF3AZ8YP0D6" localSheetId="6" hidden="1">#REF!</definedName>
    <definedName name="BExGMKPW2HPKN0M0XKF3AZ8YP0D6" localSheetId="5" hidden="1">#REF!</definedName>
    <definedName name="BExGMKPW2HPKN0M0XKF3AZ8YP0D6" localSheetId="3" hidden="1">#REF!</definedName>
    <definedName name="BExGMKPW2HPKN0M0XKF3AZ8YP0D6" hidden="1">#REF!</definedName>
    <definedName name="BExGMOGUOL3NATNV0TIZH2J6DLLD" localSheetId="15" hidden="1">#REF!</definedName>
    <definedName name="BExGMOGUOL3NATNV0TIZH2J6DLLD" localSheetId="14" hidden="1">#REF!</definedName>
    <definedName name="BExGMOGUOL3NATNV0TIZH2J6DLLD" localSheetId="13" hidden="1">#REF!</definedName>
    <definedName name="BExGMOGUOL3NATNV0TIZH2J6DLLD" localSheetId="12" hidden="1">#REF!</definedName>
    <definedName name="BExGMOGUOL3NATNV0TIZH2J6DLLD" localSheetId="11" hidden="1">#REF!</definedName>
    <definedName name="BExGMOGUOL3NATNV0TIZH2J6DLLD" localSheetId="10" hidden="1">#REF!</definedName>
    <definedName name="BExGMOGUOL3NATNV0TIZH2J6DLLD" localSheetId="9" hidden="1">#REF!</definedName>
    <definedName name="BExGMOGUOL3NATNV0TIZH2J6DLLD" localSheetId="8" hidden="1">#REF!</definedName>
    <definedName name="BExGMOGUOL3NATNV0TIZH2J6DLLD" localSheetId="7" hidden="1">#REF!</definedName>
    <definedName name="BExGMOGUOL3NATNV0TIZH2J6DLLD" localSheetId="6" hidden="1">#REF!</definedName>
    <definedName name="BExGMOGUOL3NATNV0TIZH2J6DLLD" localSheetId="5" hidden="1">#REF!</definedName>
    <definedName name="BExGMOGUOL3NATNV0TIZH2J6DLLD" localSheetId="3" hidden="1">#REF!</definedName>
    <definedName name="BExGMOGUOL3NATNV0TIZH2J6DLLD" hidden="1">#REF!</definedName>
    <definedName name="BExGMP2F175LGL6QVSJGP6GKYHHA" localSheetId="15" hidden="1">#REF!</definedName>
    <definedName name="BExGMP2F175LGL6QVSJGP6GKYHHA" localSheetId="14" hidden="1">#REF!</definedName>
    <definedName name="BExGMP2F175LGL6QVSJGP6GKYHHA" localSheetId="13" hidden="1">#REF!</definedName>
    <definedName name="BExGMP2F175LGL6QVSJGP6GKYHHA" localSheetId="12" hidden="1">#REF!</definedName>
    <definedName name="BExGMP2F175LGL6QVSJGP6GKYHHA" localSheetId="11" hidden="1">#REF!</definedName>
    <definedName name="BExGMP2F175LGL6QVSJGP6GKYHHA" localSheetId="10" hidden="1">#REF!</definedName>
    <definedName name="BExGMP2F175LGL6QVSJGP6GKYHHA" localSheetId="9" hidden="1">#REF!</definedName>
    <definedName name="BExGMP2F175LGL6QVSJGP6GKYHHA" localSheetId="8" hidden="1">#REF!</definedName>
    <definedName name="BExGMP2F175LGL6QVSJGP6GKYHHA" localSheetId="7" hidden="1">#REF!</definedName>
    <definedName name="BExGMP2F175LGL6QVSJGP6GKYHHA" localSheetId="6" hidden="1">#REF!</definedName>
    <definedName name="BExGMP2F175LGL6QVSJGP6GKYHHA" localSheetId="5" hidden="1">#REF!</definedName>
    <definedName name="BExGMP2F175LGL6QVSJGP6GKYHHA" localSheetId="3" hidden="1">#REF!</definedName>
    <definedName name="BExGMP2F175LGL6QVSJGP6GKYHHA" hidden="1">#REF!</definedName>
    <definedName name="BExGMPIIP8GKML2VVA8OEFL43NCS" localSheetId="15" hidden="1">#REF!</definedName>
    <definedName name="BExGMPIIP8GKML2VVA8OEFL43NCS" localSheetId="14" hidden="1">#REF!</definedName>
    <definedName name="BExGMPIIP8GKML2VVA8OEFL43NCS" localSheetId="13" hidden="1">#REF!</definedName>
    <definedName name="BExGMPIIP8GKML2VVA8OEFL43NCS" localSheetId="12" hidden="1">#REF!</definedName>
    <definedName name="BExGMPIIP8GKML2VVA8OEFL43NCS" localSheetId="11" hidden="1">#REF!</definedName>
    <definedName name="BExGMPIIP8GKML2VVA8OEFL43NCS" localSheetId="10" hidden="1">#REF!</definedName>
    <definedName name="BExGMPIIP8GKML2VVA8OEFL43NCS" localSheetId="9" hidden="1">#REF!</definedName>
    <definedName name="BExGMPIIP8GKML2VVA8OEFL43NCS" localSheetId="8" hidden="1">#REF!</definedName>
    <definedName name="BExGMPIIP8GKML2VVA8OEFL43NCS" localSheetId="7" hidden="1">#REF!</definedName>
    <definedName name="BExGMPIIP8GKML2VVA8OEFL43NCS" localSheetId="6" hidden="1">#REF!</definedName>
    <definedName name="BExGMPIIP8GKML2VVA8OEFL43NCS" localSheetId="5" hidden="1">#REF!</definedName>
    <definedName name="BExGMPIIP8GKML2VVA8OEFL43NCS" localSheetId="3" hidden="1">#REF!</definedName>
    <definedName name="BExGMPIIP8GKML2VVA8OEFL43NCS" hidden="1">#REF!</definedName>
    <definedName name="BExGMZ3SRIXLXMWBVOXXV3M4U4YL" localSheetId="15" hidden="1">#REF!</definedName>
    <definedName name="BExGMZ3SRIXLXMWBVOXXV3M4U4YL" localSheetId="14" hidden="1">#REF!</definedName>
    <definedName name="BExGMZ3SRIXLXMWBVOXXV3M4U4YL" localSheetId="13" hidden="1">#REF!</definedName>
    <definedName name="BExGMZ3SRIXLXMWBVOXXV3M4U4YL" localSheetId="12" hidden="1">#REF!</definedName>
    <definedName name="BExGMZ3SRIXLXMWBVOXXV3M4U4YL" localSheetId="11" hidden="1">#REF!</definedName>
    <definedName name="BExGMZ3SRIXLXMWBVOXXV3M4U4YL" localSheetId="10" hidden="1">#REF!</definedName>
    <definedName name="BExGMZ3SRIXLXMWBVOXXV3M4U4YL" localSheetId="9" hidden="1">#REF!</definedName>
    <definedName name="BExGMZ3SRIXLXMWBVOXXV3M4U4YL" localSheetId="8" hidden="1">#REF!</definedName>
    <definedName name="BExGMZ3SRIXLXMWBVOXXV3M4U4YL" localSheetId="7" hidden="1">#REF!</definedName>
    <definedName name="BExGMZ3SRIXLXMWBVOXXV3M4U4YL" localSheetId="6" hidden="1">#REF!</definedName>
    <definedName name="BExGMZ3SRIXLXMWBVOXXV3M4U4YL" localSheetId="5" hidden="1">#REF!</definedName>
    <definedName name="BExGMZ3SRIXLXMWBVOXXV3M4U4YL" localSheetId="3" hidden="1">#REF!</definedName>
    <definedName name="BExGMZ3SRIXLXMWBVOXXV3M4U4YL" hidden="1">#REF!</definedName>
    <definedName name="BExGMZ3UBN48IXU1ZEFYECEMZ1IM" localSheetId="15" hidden="1">#REF!</definedName>
    <definedName name="BExGMZ3UBN48IXU1ZEFYECEMZ1IM" localSheetId="14" hidden="1">#REF!</definedName>
    <definedName name="BExGMZ3UBN48IXU1ZEFYECEMZ1IM" localSheetId="13" hidden="1">#REF!</definedName>
    <definedName name="BExGMZ3UBN48IXU1ZEFYECEMZ1IM" localSheetId="12" hidden="1">#REF!</definedName>
    <definedName name="BExGMZ3UBN48IXU1ZEFYECEMZ1IM" localSheetId="11" hidden="1">#REF!</definedName>
    <definedName name="BExGMZ3UBN48IXU1ZEFYECEMZ1IM" localSheetId="10" hidden="1">#REF!</definedName>
    <definedName name="BExGMZ3UBN48IXU1ZEFYECEMZ1IM" localSheetId="9" hidden="1">#REF!</definedName>
    <definedName name="BExGMZ3UBN48IXU1ZEFYECEMZ1IM" localSheetId="8" hidden="1">#REF!</definedName>
    <definedName name="BExGMZ3UBN48IXU1ZEFYECEMZ1IM" localSheetId="7" hidden="1">#REF!</definedName>
    <definedName name="BExGMZ3UBN48IXU1ZEFYECEMZ1IM" localSheetId="6" hidden="1">#REF!</definedName>
    <definedName name="BExGMZ3UBN48IXU1ZEFYECEMZ1IM" localSheetId="5" hidden="1">#REF!</definedName>
    <definedName name="BExGMZ3UBN48IXU1ZEFYECEMZ1IM" localSheetId="3" hidden="1">#REF!</definedName>
    <definedName name="BExGMZ3UBN48IXU1ZEFYECEMZ1IM" hidden="1">#REF!</definedName>
    <definedName name="BExGN4I0QATXNZCLZJM1KH1OIJQH" localSheetId="15" hidden="1">#REF!</definedName>
    <definedName name="BExGN4I0QATXNZCLZJM1KH1OIJQH" localSheetId="14" hidden="1">#REF!</definedName>
    <definedName name="BExGN4I0QATXNZCLZJM1KH1OIJQH" localSheetId="13" hidden="1">#REF!</definedName>
    <definedName name="BExGN4I0QATXNZCLZJM1KH1OIJQH" localSheetId="12" hidden="1">#REF!</definedName>
    <definedName name="BExGN4I0QATXNZCLZJM1KH1OIJQH" localSheetId="11" hidden="1">#REF!</definedName>
    <definedName name="BExGN4I0QATXNZCLZJM1KH1OIJQH" localSheetId="10" hidden="1">#REF!</definedName>
    <definedName name="BExGN4I0QATXNZCLZJM1KH1OIJQH" localSheetId="9" hidden="1">#REF!</definedName>
    <definedName name="BExGN4I0QATXNZCLZJM1KH1OIJQH" localSheetId="8" hidden="1">#REF!</definedName>
    <definedName name="BExGN4I0QATXNZCLZJM1KH1OIJQH" localSheetId="7" hidden="1">#REF!</definedName>
    <definedName name="BExGN4I0QATXNZCLZJM1KH1OIJQH" localSheetId="6" hidden="1">#REF!</definedName>
    <definedName name="BExGN4I0QATXNZCLZJM1KH1OIJQH" localSheetId="5" hidden="1">#REF!</definedName>
    <definedName name="BExGN4I0QATXNZCLZJM1KH1OIJQH" localSheetId="3" hidden="1">#REF!</definedName>
    <definedName name="BExGN4I0QATXNZCLZJM1KH1OIJQH" hidden="1">#REF!</definedName>
    <definedName name="BExGN9FZ2RWCMSY1YOBJKZMNIM9R" localSheetId="15" hidden="1">#REF!</definedName>
    <definedName name="BExGN9FZ2RWCMSY1YOBJKZMNIM9R" localSheetId="14" hidden="1">#REF!</definedName>
    <definedName name="BExGN9FZ2RWCMSY1YOBJKZMNIM9R" localSheetId="13" hidden="1">#REF!</definedName>
    <definedName name="BExGN9FZ2RWCMSY1YOBJKZMNIM9R" localSheetId="12" hidden="1">#REF!</definedName>
    <definedName name="BExGN9FZ2RWCMSY1YOBJKZMNIM9R" localSheetId="11" hidden="1">#REF!</definedName>
    <definedName name="BExGN9FZ2RWCMSY1YOBJKZMNIM9R" localSheetId="10" hidden="1">#REF!</definedName>
    <definedName name="BExGN9FZ2RWCMSY1YOBJKZMNIM9R" localSheetId="9" hidden="1">#REF!</definedName>
    <definedName name="BExGN9FZ2RWCMSY1YOBJKZMNIM9R" localSheetId="8" hidden="1">#REF!</definedName>
    <definedName name="BExGN9FZ2RWCMSY1YOBJKZMNIM9R" localSheetId="7" hidden="1">#REF!</definedName>
    <definedName name="BExGN9FZ2RWCMSY1YOBJKZMNIM9R" localSheetId="6" hidden="1">#REF!</definedName>
    <definedName name="BExGN9FZ2RWCMSY1YOBJKZMNIM9R" localSheetId="5" hidden="1">#REF!</definedName>
    <definedName name="BExGN9FZ2RWCMSY1YOBJKZMNIM9R" localSheetId="3" hidden="1">#REF!</definedName>
    <definedName name="BExGN9FZ2RWCMSY1YOBJKZMNIM9R" hidden="1">#REF!</definedName>
    <definedName name="BExGNDSIMTHOCXXG6QOGR6DA8SGG" localSheetId="15" hidden="1">#REF!</definedName>
    <definedName name="BExGNDSIMTHOCXXG6QOGR6DA8SGG" localSheetId="14" hidden="1">#REF!</definedName>
    <definedName name="BExGNDSIMTHOCXXG6QOGR6DA8SGG" localSheetId="13" hidden="1">#REF!</definedName>
    <definedName name="BExGNDSIMTHOCXXG6QOGR6DA8SGG" localSheetId="12" hidden="1">#REF!</definedName>
    <definedName name="BExGNDSIMTHOCXXG6QOGR6DA8SGG" localSheetId="11" hidden="1">#REF!</definedName>
    <definedName name="BExGNDSIMTHOCXXG6QOGR6DA8SGG" localSheetId="10" hidden="1">#REF!</definedName>
    <definedName name="BExGNDSIMTHOCXXG6QOGR6DA8SGG" localSheetId="9" hidden="1">#REF!</definedName>
    <definedName name="BExGNDSIMTHOCXXG6QOGR6DA8SGG" localSheetId="8" hidden="1">#REF!</definedName>
    <definedName name="BExGNDSIMTHOCXXG6QOGR6DA8SGG" localSheetId="7" hidden="1">#REF!</definedName>
    <definedName name="BExGNDSIMTHOCXXG6QOGR6DA8SGG" localSheetId="6" hidden="1">#REF!</definedName>
    <definedName name="BExGNDSIMTHOCXXG6QOGR6DA8SGG" localSheetId="5" hidden="1">#REF!</definedName>
    <definedName name="BExGNDSIMTHOCXXG6QOGR6DA8SGG" localSheetId="3" hidden="1">#REF!</definedName>
    <definedName name="BExGNDSIMTHOCXXG6QOGR6DA8SGG" hidden="1">#REF!</definedName>
    <definedName name="BExGNHOS7RBERG1J2M2HVGSRZL5G" localSheetId="15" hidden="1">#REF!</definedName>
    <definedName name="BExGNHOS7RBERG1J2M2HVGSRZL5G" localSheetId="14" hidden="1">#REF!</definedName>
    <definedName name="BExGNHOS7RBERG1J2M2HVGSRZL5G" localSheetId="13" hidden="1">#REF!</definedName>
    <definedName name="BExGNHOS7RBERG1J2M2HVGSRZL5G" localSheetId="12" hidden="1">#REF!</definedName>
    <definedName name="BExGNHOS7RBERG1J2M2HVGSRZL5G" localSheetId="11" hidden="1">#REF!</definedName>
    <definedName name="BExGNHOS7RBERG1J2M2HVGSRZL5G" localSheetId="10" hidden="1">#REF!</definedName>
    <definedName name="BExGNHOS7RBERG1J2M2HVGSRZL5G" localSheetId="9" hidden="1">#REF!</definedName>
    <definedName name="BExGNHOS7RBERG1J2M2HVGSRZL5G" localSheetId="8" hidden="1">#REF!</definedName>
    <definedName name="BExGNHOS7RBERG1J2M2HVGSRZL5G" localSheetId="7" hidden="1">#REF!</definedName>
    <definedName name="BExGNHOS7RBERG1J2M2HVGSRZL5G" localSheetId="6" hidden="1">#REF!</definedName>
    <definedName name="BExGNHOS7RBERG1J2M2HVGSRZL5G" localSheetId="5" hidden="1">#REF!</definedName>
    <definedName name="BExGNHOS7RBERG1J2M2HVGSRZL5G" localSheetId="3" hidden="1">#REF!</definedName>
    <definedName name="BExGNHOS7RBERG1J2M2HVGSRZL5G" hidden="1">#REF!</definedName>
    <definedName name="BExGNJ18W3Q55XAXY8XTFB80IVMV" localSheetId="15" hidden="1">#REF!</definedName>
    <definedName name="BExGNJ18W3Q55XAXY8XTFB80IVMV" localSheetId="14" hidden="1">#REF!</definedName>
    <definedName name="BExGNJ18W3Q55XAXY8XTFB80IVMV" localSheetId="13" hidden="1">#REF!</definedName>
    <definedName name="BExGNJ18W3Q55XAXY8XTFB80IVMV" localSheetId="12" hidden="1">#REF!</definedName>
    <definedName name="BExGNJ18W3Q55XAXY8XTFB80IVMV" localSheetId="11" hidden="1">#REF!</definedName>
    <definedName name="BExGNJ18W3Q55XAXY8XTFB80IVMV" localSheetId="10" hidden="1">#REF!</definedName>
    <definedName name="BExGNJ18W3Q55XAXY8XTFB80IVMV" localSheetId="9" hidden="1">#REF!</definedName>
    <definedName name="BExGNJ18W3Q55XAXY8XTFB80IVMV" localSheetId="8" hidden="1">#REF!</definedName>
    <definedName name="BExGNJ18W3Q55XAXY8XTFB80IVMV" localSheetId="7" hidden="1">#REF!</definedName>
    <definedName name="BExGNJ18W3Q55XAXY8XTFB80IVMV" localSheetId="6" hidden="1">#REF!</definedName>
    <definedName name="BExGNJ18W3Q55XAXY8XTFB80IVMV" localSheetId="5" hidden="1">#REF!</definedName>
    <definedName name="BExGNJ18W3Q55XAXY8XTFB80IVMV" localSheetId="3" hidden="1">#REF!</definedName>
    <definedName name="BExGNJ18W3Q55XAXY8XTFB80IVMV" hidden="1">#REF!</definedName>
    <definedName name="BExGNN2YQ9BDAZXT2GLCSAPXKIM7" localSheetId="15" hidden="1">#REF!</definedName>
    <definedName name="BExGNN2YQ9BDAZXT2GLCSAPXKIM7" localSheetId="14" hidden="1">#REF!</definedName>
    <definedName name="BExGNN2YQ9BDAZXT2GLCSAPXKIM7" localSheetId="13" hidden="1">#REF!</definedName>
    <definedName name="BExGNN2YQ9BDAZXT2GLCSAPXKIM7" localSheetId="12" hidden="1">#REF!</definedName>
    <definedName name="BExGNN2YQ9BDAZXT2GLCSAPXKIM7" localSheetId="11" hidden="1">#REF!</definedName>
    <definedName name="BExGNN2YQ9BDAZXT2GLCSAPXKIM7" localSheetId="10" hidden="1">#REF!</definedName>
    <definedName name="BExGNN2YQ9BDAZXT2GLCSAPXKIM7" localSheetId="9" hidden="1">#REF!</definedName>
    <definedName name="BExGNN2YQ9BDAZXT2GLCSAPXKIM7" localSheetId="8" hidden="1">#REF!</definedName>
    <definedName name="BExGNN2YQ9BDAZXT2GLCSAPXKIM7" localSheetId="7" hidden="1">#REF!</definedName>
    <definedName name="BExGNN2YQ9BDAZXT2GLCSAPXKIM7" localSheetId="6" hidden="1">#REF!</definedName>
    <definedName name="BExGNN2YQ9BDAZXT2GLCSAPXKIM7" localSheetId="5" hidden="1">#REF!</definedName>
    <definedName name="BExGNN2YQ9BDAZXT2GLCSAPXKIM7" localSheetId="3" hidden="1">#REF!</definedName>
    <definedName name="BExGNN2YQ9BDAZXT2GLCSAPXKIM7" hidden="1">#REF!</definedName>
    <definedName name="BExGNP6INLF5NZFP5ME6K7C9Y0NH" localSheetId="15" hidden="1">#REF!</definedName>
    <definedName name="BExGNP6INLF5NZFP5ME6K7C9Y0NH" localSheetId="14" hidden="1">#REF!</definedName>
    <definedName name="BExGNP6INLF5NZFP5ME6K7C9Y0NH" localSheetId="13" hidden="1">#REF!</definedName>
    <definedName name="BExGNP6INLF5NZFP5ME6K7C9Y0NH" localSheetId="12" hidden="1">#REF!</definedName>
    <definedName name="BExGNP6INLF5NZFP5ME6K7C9Y0NH" localSheetId="11" hidden="1">#REF!</definedName>
    <definedName name="BExGNP6INLF5NZFP5ME6K7C9Y0NH" localSheetId="10" hidden="1">#REF!</definedName>
    <definedName name="BExGNP6INLF5NZFP5ME6K7C9Y0NH" localSheetId="9" hidden="1">#REF!</definedName>
    <definedName name="BExGNP6INLF5NZFP5ME6K7C9Y0NH" localSheetId="8" hidden="1">#REF!</definedName>
    <definedName name="BExGNP6INLF5NZFP5ME6K7C9Y0NH" localSheetId="7" hidden="1">#REF!</definedName>
    <definedName name="BExGNP6INLF5NZFP5ME6K7C9Y0NH" localSheetId="6" hidden="1">#REF!</definedName>
    <definedName name="BExGNP6INLF5NZFP5ME6K7C9Y0NH" localSheetId="5" hidden="1">#REF!</definedName>
    <definedName name="BExGNP6INLF5NZFP5ME6K7C9Y0NH" localSheetId="3" hidden="1">#REF!</definedName>
    <definedName name="BExGNP6INLF5NZFP5ME6K7C9Y0NH" hidden="1">#REF!</definedName>
    <definedName name="BExGNSS0CKRPKHO25R3TDBEL2NHX" localSheetId="15" hidden="1">#REF!</definedName>
    <definedName name="BExGNSS0CKRPKHO25R3TDBEL2NHX" localSheetId="14" hidden="1">#REF!</definedName>
    <definedName name="BExGNSS0CKRPKHO25R3TDBEL2NHX" localSheetId="13" hidden="1">#REF!</definedName>
    <definedName name="BExGNSS0CKRPKHO25R3TDBEL2NHX" localSheetId="12" hidden="1">#REF!</definedName>
    <definedName name="BExGNSS0CKRPKHO25R3TDBEL2NHX" localSheetId="11" hidden="1">#REF!</definedName>
    <definedName name="BExGNSS0CKRPKHO25R3TDBEL2NHX" localSheetId="10" hidden="1">#REF!</definedName>
    <definedName name="BExGNSS0CKRPKHO25R3TDBEL2NHX" localSheetId="9" hidden="1">#REF!</definedName>
    <definedName name="BExGNSS0CKRPKHO25R3TDBEL2NHX" localSheetId="8" hidden="1">#REF!</definedName>
    <definedName name="BExGNSS0CKRPKHO25R3TDBEL2NHX" localSheetId="7" hidden="1">#REF!</definedName>
    <definedName name="BExGNSS0CKRPKHO25R3TDBEL2NHX" localSheetId="6" hidden="1">#REF!</definedName>
    <definedName name="BExGNSS0CKRPKHO25R3TDBEL2NHX" localSheetId="5" hidden="1">#REF!</definedName>
    <definedName name="BExGNSS0CKRPKHO25R3TDBEL2NHX" localSheetId="3" hidden="1">#REF!</definedName>
    <definedName name="BExGNSS0CKRPKHO25R3TDBEL2NHX" hidden="1">#REF!</definedName>
    <definedName name="BExGNYH0MO8NOVS85L15G0RWX4GW" localSheetId="15" hidden="1">#REF!</definedName>
    <definedName name="BExGNYH0MO8NOVS85L15G0RWX4GW" localSheetId="14" hidden="1">#REF!</definedName>
    <definedName name="BExGNYH0MO8NOVS85L15G0RWX4GW" localSheetId="13" hidden="1">#REF!</definedName>
    <definedName name="BExGNYH0MO8NOVS85L15G0RWX4GW" localSheetId="12" hidden="1">#REF!</definedName>
    <definedName name="BExGNYH0MO8NOVS85L15G0RWX4GW" localSheetId="11" hidden="1">#REF!</definedName>
    <definedName name="BExGNYH0MO8NOVS85L15G0RWX4GW" localSheetId="10" hidden="1">#REF!</definedName>
    <definedName name="BExGNYH0MO8NOVS85L15G0RWX4GW" localSheetId="9" hidden="1">#REF!</definedName>
    <definedName name="BExGNYH0MO8NOVS85L15G0RWX4GW" localSheetId="8" hidden="1">#REF!</definedName>
    <definedName name="BExGNYH0MO8NOVS85L15G0RWX4GW" localSheetId="7" hidden="1">#REF!</definedName>
    <definedName name="BExGNYH0MO8NOVS85L15G0RWX4GW" localSheetId="6" hidden="1">#REF!</definedName>
    <definedName name="BExGNYH0MO8NOVS85L15G0RWX4GW" localSheetId="5" hidden="1">#REF!</definedName>
    <definedName name="BExGNYH0MO8NOVS85L15G0RWX4GW" localSheetId="3" hidden="1">#REF!</definedName>
    <definedName name="BExGNYH0MO8NOVS85L15G0RWX4GW" hidden="1">#REF!</definedName>
    <definedName name="BExGNZO44DEG8CGIDYSEGDUQ531R" localSheetId="15" hidden="1">#REF!</definedName>
    <definedName name="BExGNZO44DEG8CGIDYSEGDUQ531R" localSheetId="14" hidden="1">#REF!</definedName>
    <definedName name="BExGNZO44DEG8CGIDYSEGDUQ531R" localSheetId="13" hidden="1">#REF!</definedName>
    <definedName name="BExGNZO44DEG8CGIDYSEGDUQ531R" localSheetId="12" hidden="1">#REF!</definedName>
    <definedName name="BExGNZO44DEG8CGIDYSEGDUQ531R" localSheetId="11" hidden="1">#REF!</definedName>
    <definedName name="BExGNZO44DEG8CGIDYSEGDUQ531R" localSheetId="10" hidden="1">#REF!</definedName>
    <definedName name="BExGNZO44DEG8CGIDYSEGDUQ531R" localSheetId="9" hidden="1">#REF!</definedName>
    <definedName name="BExGNZO44DEG8CGIDYSEGDUQ531R" localSheetId="8" hidden="1">#REF!</definedName>
    <definedName name="BExGNZO44DEG8CGIDYSEGDUQ531R" localSheetId="7" hidden="1">#REF!</definedName>
    <definedName name="BExGNZO44DEG8CGIDYSEGDUQ531R" localSheetId="6" hidden="1">#REF!</definedName>
    <definedName name="BExGNZO44DEG8CGIDYSEGDUQ531R" localSheetId="5" hidden="1">#REF!</definedName>
    <definedName name="BExGNZO44DEG8CGIDYSEGDUQ531R" localSheetId="3" hidden="1">#REF!</definedName>
    <definedName name="BExGNZO44DEG8CGIDYSEGDUQ531R" hidden="1">#REF!</definedName>
    <definedName name="BExGO22GMMPZVQY9RQ8MDKZDP5G3" localSheetId="15" hidden="1">#REF!</definedName>
    <definedName name="BExGO22GMMPZVQY9RQ8MDKZDP5G3" localSheetId="14" hidden="1">#REF!</definedName>
    <definedName name="BExGO22GMMPZVQY9RQ8MDKZDP5G3" localSheetId="13" hidden="1">#REF!</definedName>
    <definedName name="BExGO22GMMPZVQY9RQ8MDKZDP5G3" localSheetId="12" hidden="1">#REF!</definedName>
    <definedName name="BExGO22GMMPZVQY9RQ8MDKZDP5G3" localSheetId="11" hidden="1">#REF!</definedName>
    <definedName name="BExGO22GMMPZVQY9RQ8MDKZDP5G3" localSheetId="10" hidden="1">#REF!</definedName>
    <definedName name="BExGO22GMMPZVQY9RQ8MDKZDP5G3" localSheetId="9" hidden="1">#REF!</definedName>
    <definedName name="BExGO22GMMPZVQY9RQ8MDKZDP5G3" localSheetId="8" hidden="1">#REF!</definedName>
    <definedName name="BExGO22GMMPZVQY9RQ8MDKZDP5G3" localSheetId="7" hidden="1">#REF!</definedName>
    <definedName name="BExGO22GMMPZVQY9RQ8MDKZDP5G3" localSheetId="6" hidden="1">#REF!</definedName>
    <definedName name="BExGO22GMMPZVQY9RQ8MDKZDP5G3" localSheetId="5" hidden="1">#REF!</definedName>
    <definedName name="BExGO22GMMPZVQY9RQ8MDKZDP5G3" localSheetId="3" hidden="1">#REF!</definedName>
    <definedName name="BExGO22GMMPZVQY9RQ8MDKZDP5G3" hidden="1">#REF!</definedName>
    <definedName name="BExGO2O0V6UYDY26AX8OSN72F77N" localSheetId="15" hidden="1">#REF!</definedName>
    <definedName name="BExGO2O0V6UYDY26AX8OSN72F77N" localSheetId="14" hidden="1">#REF!</definedName>
    <definedName name="BExGO2O0V6UYDY26AX8OSN72F77N" localSheetId="13" hidden="1">#REF!</definedName>
    <definedName name="BExGO2O0V6UYDY26AX8OSN72F77N" localSheetId="12" hidden="1">#REF!</definedName>
    <definedName name="BExGO2O0V6UYDY26AX8OSN72F77N" localSheetId="11" hidden="1">#REF!</definedName>
    <definedName name="BExGO2O0V6UYDY26AX8OSN72F77N" localSheetId="10" hidden="1">#REF!</definedName>
    <definedName name="BExGO2O0V6UYDY26AX8OSN72F77N" localSheetId="9" hidden="1">#REF!</definedName>
    <definedName name="BExGO2O0V6UYDY26AX8OSN72F77N" localSheetId="8" hidden="1">#REF!</definedName>
    <definedName name="BExGO2O0V6UYDY26AX8OSN72F77N" localSheetId="7" hidden="1">#REF!</definedName>
    <definedName name="BExGO2O0V6UYDY26AX8OSN72F77N" localSheetId="6" hidden="1">#REF!</definedName>
    <definedName name="BExGO2O0V6UYDY26AX8OSN72F77N" localSheetId="5" hidden="1">#REF!</definedName>
    <definedName name="BExGO2O0V6UYDY26AX8OSN72F77N" localSheetId="3" hidden="1">#REF!</definedName>
    <definedName name="BExGO2O0V6UYDY26AX8OSN72F77N" hidden="1">#REF!</definedName>
    <definedName name="BExGO2YUBOVLYHY1QSIHRE1KLAFV" localSheetId="15" hidden="1">#REF!</definedName>
    <definedName name="BExGO2YUBOVLYHY1QSIHRE1KLAFV" localSheetId="14" hidden="1">#REF!</definedName>
    <definedName name="BExGO2YUBOVLYHY1QSIHRE1KLAFV" localSheetId="13" hidden="1">#REF!</definedName>
    <definedName name="BExGO2YUBOVLYHY1QSIHRE1KLAFV" localSheetId="12" hidden="1">#REF!</definedName>
    <definedName name="BExGO2YUBOVLYHY1QSIHRE1KLAFV" localSheetId="11" hidden="1">#REF!</definedName>
    <definedName name="BExGO2YUBOVLYHY1QSIHRE1KLAFV" localSheetId="10" hidden="1">#REF!</definedName>
    <definedName name="BExGO2YUBOVLYHY1QSIHRE1KLAFV" localSheetId="9" hidden="1">#REF!</definedName>
    <definedName name="BExGO2YUBOVLYHY1QSIHRE1KLAFV" localSheetId="8" hidden="1">#REF!</definedName>
    <definedName name="BExGO2YUBOVLYHY1QSIHRE1KLAFV" localSheetId="7" hidden="1">#REF!</definedName>
    <definedName name="BExGO2YUBOVLYHY1QSIHRE1KLAFV" localSheetId="6" hidden="1">#REF!</definedName>
    <definedName name="BExGO2YUBOVLYHY1QSIHRE1KLAFV" localSheetId="5" hidden="1">#REF!</definedName>
    <definedName name="BExGO2YUBOVLYHY1QSIHRE1KLAFV" localSheetId="3" hidden="1">#REF!</definedName>
    <definedName name="BExGO2YUBOVLYHY1QSIHRE1KLAFV" hidden="1">#REF!</definedName>
    <definedName name="BExGO70E2O70LF46V8T26YFPL4V8" localSheetId="15" hidden="1">#REF!</definedName>
    <definedName name="BExGO70E2O70LF46V8T26YFPL4V8" localSheetId="14" hidden="1">#REF!</definedName>
    <definedName name="BExGO70E2O70LF46V8T26YFPL4V8" localSheetId="13" hidden="1">#REF!</definedName>
    <definedName name="BExGO70E2O70LF46V8T26YFPL4V8" localSheetId="12" hidden="1">#REF!</definedName>
    <definedName name="BExGO70E2O70LF46V8T26YFPL4V8" localSheetId="11" hidden="1">#REF!</definedName>
    <definedName name="BExGO70E2O70LF46V8T26YFPL4V8" localSheetId="10" hidden="1">#REF!</definedName>
    <definedName name="BExGO70E2O70LF46V8T26YFPL4V8" localSheetId="9" hidden="1">#REF!</definedName>
    <definedName name="BExGO70E2O70LF46V8T26YFPL4V8" localSheetId="8" hidden="1">#REF!</definedName>
    <definedName name="BExGO70E2O70LF46V8T26YFPL4V8" localSheetId="7" hidden="1">#REF!</definedName>
    <definedName name="BExGO70E2O70LF46V8T26YFPL4V8" localSheetId="6" hidden="1">#REF!</definedName>
    <definedName name="BExGO70E2O70LF46V8T26YFPL4V8" localSheetId="5" hidden="1">#REF!</definedName>
    <definedName name="BExGO70E2O70LF46V8T26YFPL4V8" localSheetId="3" hidden="1">#REF!</definedName>
    <definedName name="BExGO70E2O70LF46V8T26YFPL4V8" hidden="1">#REF!</definedName>
    <definedName name="BExGOB25QJMQCQE76MRW9X58OIOO" localSheetId="15" hidden="1">#REF!</definedName>
    <definedName name="BExGOB25QJMQCQE76MRW9X58OIOO" localSheetId="14" hidden="1">#REF!</definedName>
    <definedName name="BExGOB25QJMQCQE76MRW9X58OIOO" localSheetId="13" hidden="1">#REF!</definedName>
    <definedName name="BExGOB25QJMQCQE76MRW9X58OIOO" localSheetId="12" hidden="1">#REF!</definedName>
    <definedName name="BExGOB25QJMQCQE76MRW9X58OIOO" localSheetId="11" hidden="1">#REF!</definedName>
    <definedName name="BExGOB25QJMQCQE76MRW9X58OIOO" localSheetId="10" hidden="1">#REF!</definedName>
    <definedName name="BExGOB25QJMQCQE76MRW9X58OIOO" localSheetId="9" hidden="1">#REF!</definedName>
    <definedName name="BExGOB25QJMQCQE76MRW9X58OIOO" localSheetId="8" hidden="1">#REF!</definedName>
    <definedName name="BExGOB25QJMQCQE76MRW9X58OIOO" localSheetId="7" hidden="1">#REF!</definedName>
    <definedName name="BExGOB25QJMQCQE76MRW9X58OIOO" localSheetId="6" hidden="1">#REF!</definedName>
    <definedName name="BExGOB25QJMQCQE76MRW9X58OIOO" localSheetId="5" hidden="1">#REF!</definedName>
    <definedName name="BExGOB25QJMQCQE76MRW9X58OIOO" localSheetId="3" hidden="1">#REF!</definedName>
    <definedName name="BExGOB25QJMQCQE76MRW9X58OIOO" hidden="1">#REF!</definedName>
    <definedName name="BExGODAZKJ9EXMQZNQR5YDBSS525" localSheetId="15" hidden="1">#REF!</definedName>
    <definedName name="BExGODAZKJ9EXMQZNQR5YDBSS525" localSheetId="14" hidden="1">#REF!</definedName>
    <definedName name="BExGODAZKJ9EXMQZNQR5YDBSS525" localSheetId="13" hidden="1">#REF!</definedName>
    <definedName name="BExGODAZKJ9EXMQZNQR5YDBSS525" localSheetId="12" hidden="1">#REF!</definedName>
    <definedName name="BExGODAZKJ9EXMQZNQR5YDBSS525" localSheetId="11" hidden="1">#REF!</definedName>
    <definedName name="BExGODAZKJ9EXMQZNQR5YDBSS525" localSheetId="10" hidden="1">#REF!</definedName>
    <definedName name="BExGODAZKJ9EXMQZNQR5YDBSS525" localSheetId="9" hidden="1">#REF!</definedName>
    <definedName name="BExGODAZKJ9EXMQZNQR5YDBSS525" localSheetId="8" hidden="1">#REF!</definedName>
    <definedName name="BExGODAZKJ9EXMQZNQR5YDBSS525" localSheetId="7" hidden="1">#REF!</definedName>
    <definedName name="BExGODAZKJ9EXMQZNQR5YDBSS525" localSheetId="6" hidden="1">#REF!</definedName>
    <definedName name="BExGODAZKJ9EXMQZNQR5YDBSS525" localSheetId="5" hidden="1">#REF!</definedName>
    <definedName name="BExGODAZKJ9EXMQZNQR5YDBSS525" localSheetId="3" hidden="1">#REF!</definedName>
    <definedName name="BExGODAZKJ9EXMQZNQR5YDBSS525" hidden="1">#REF!</definedName>
    <definedName name="BExGODR8ZSMUC11I56QHSZ686XV5" localSheetId="15" hidden="1">#REF!</definedName>
    <definedName name="BExGODR8ZSMUC11I56QHSZ686XV5" localSheetId="14" hidden="1">#REF!</definedName>
    <definedName name="BExGODR8ZSMUC11I56QHSZ686XV5" localSheetId="13" hidden="1">#REF!</definedName>
    <definedName name="BExGODR8ZSMUC11I56QHSZ686XV5" localSheetId="12" hidden="1">#REF!</definedName>
    <definedName name="BExGODR8ZSMUC11I56QHSZ686XV5" localSheetId="11" hidden="1">#REF!</definedName>
    <definedName name="BExGODR8ZSMUC11I56QHSZ686XV5" localSheetId="10" hidden="1">#REF!</definedName>
    <definedName name="BExGODR8ZSMUC11I56QHSZ686XV5" localSheetId="9" hidden="1">#REF!</definedName>
    <definedName name="BExGODR8ZSMUC11I56QHSZ686XV5" localSheetId="8" hidden="1">#REF!</definedName>
    <definedName name="BExGODR8ZSMUC11I56QHSZ686XV5" localSheetId="7" hidden="1">#REF!</definedName>
    <definedName name="BExGODR8ZSMUC11I56QHSZ686XV5" localSheetId="6" hidden="1">#REF!</definedName>
    <definedName name="BExGODR8ZSMUC11I56QHSZ686XV5" localSheetId="5" hidden="1">#REF!</definedName>
    <definedName name="BExGODR8ZSMUC11I56QHSZ686XV5" localSheetId="3" hidden="1">#REF!</definedName>
    <definedName name="BExGODR8ZSMUC11I56QHSZ686XV5" hidden="1">#REF!</definedName>
    <definedName name="BExGOXJDHUDPDT8I8IVGVW9J0R5Q" localSheetId="15" hidden="1">#REF!</definedName>
    <definedName name="BExGOXJDHUDPDT8I8IVGVW9J0R5Q" localSheetId="14" hidden="1">#REF!</definedName>
    <definedName name="BExGOXJDHUDPDT8I8IVGVW9J0R5Q" localSheetId="13" hidden="1">#REF!</definedName>
    <definedName name="BExGOXJDHUDPDT8I8IVGVW9J0R5Q" localSheetId="12" hidden="1">#REF!</definedName>
    <definedName name="BExGOXJDHUDPDT8I8IVGVW9J0R5Q" localSheetId="11" hidden="1">#REF!</definedName>
    <definedName name="BExGOXJDHUDPDT8I8IVGVW9J0R5Q" localSheetId="10" hidden="1">#REF!</definedName>
    <definedName name="BExGOXJDHUDPDT8I8IVGVW9J0R5Q" localSheetId="9" hidden="1">#REF!</definedName>
    <definedName name="BExGOXJDHUDPDT8I8IVGVW9J0R5Q" localSheetId="8" hidden="1">#REF!</definedName>
    <definedName name="BExGOXJDHUDPDT8I8IVGVW9J0R5Q" localSheetId="7" hidden="1">#REF!</definedName>
    <definedName name="BExGOXJDHUDPDT8I8IVGVW9J0R5Q" localSheetId="6" hidden="1">#REF!</definedName>
    <definedName name="BExGOXJDHUDPDT8I8IVGVW9J0R5Q" localSheetId="5" hidden="1">#REF!</definedName>
    <definedName name="BExGOXJDHUDPDT8I8IVGVW9J0R5Q" localSheetId="3" hidden="1">#REF!</definedName>
    <definedName name="BExGOXJDHUDPDT8I8IVGVW9J0R5Q" hidden="1">#REF!</definedName>
    <definedName name="BExGPAPYI1N5W3IH8H485BHSVOY3" localSheetId="15" hidden="1">#REF!</definedName>
    <definedName name="BExGPAPYI1N5W3IH8H485BHSVOY3" localSheetId="14" hidden="1">#REF!</definedName>
    <definedName name="BExGPAPYI1N5W3IH8H485BHSVOY3" localSheetId="13" hidden="1">#REF!</definedName>
    <definedName name="BExGPAPYI1N5W3IH8H485BHSVOY3" localSheetId="12" hidden="1">#REF!</definedName>
    <definedName name="BExGPAPYI1N5W3IH8H485BHSVOY3" localSheetId="11" hidden="1">#REF!</definedName>
    <definedName name="BExGPAPYI1N5W3IH8H485BHSVOY3" localSheetId="10" hidden="1">#REF!</definedName>
    <definedName name="BExGPAPYI1N5W3IH8H485BHSVOY3" localSheetId="9" hidden="1">#REF!</definedName>
    <definedName name="BExGPAPYI1N5W3IH8H485BHSVOY3" localSheetId="8" hidden="1">#REF!</definedName>
    <definedName name="BExGPAPYI1N5W3IH8H485BHSVOY3" localSheetId="7" hidden="1">#REF!</definedName>
    <definedName name="BExGPAPYI1N5W3IH8H485BHSVOY3" localSheetId="6" hidden="1">#REF!</definedName>
    <definedName name="BExGPAPYI1N5W3IH8H485BHSVOY3" localSheetId="5" hidden="1">#REF!</definedName>
    <definedName name="BExGPAPYI1N5W3IH8H485BHSVOY3" localSheetId="3" hidden="1">#REF!</definedName>
    <definedName name="BExGPAPYI1N5W3IH8H485BHSVOY3" hidden="1">#REF!</definedName>
    <definedName name="BExGPFO3GOKYO2922Y91GMQRCMOA" localSheetId="15" hidden="1">#REF!</definedName>
    <definedName name="BExGPFO3GOKYO2922Y91GMQRCMOA" localSheetId="14" hidden="1">#REF!</definedName>
    <definedName name="BExGPFO3GOKYO2922Y91GMQRCMOA" localSheetId="13" hidden="1">#REF!</definedName>
    <definedName name="BExGPFO3GOKYO2922Y91GMQRCMOA" localSheetId="12" hidden="1">#REF!</definedName>
    <definedName name="BExGPFO3GOKYO2922Y91GMQRCMOA" localSheetId="11" hidden="1">#REF!</definedName>
    <definedName name="BExGPFO3GOKYO2922Y91GMQRCMOA" localSheetId="10" hidden="1">#REF!</definedName>
    <definedName name="BExGPFO3GOKYO2922Y91GMQRCMOA" localSheetId="9" hidden="1">#REF!</definedName>
    <definedName name="BExGPFO3GOKYO2922Y91GMQRCMOA" localSheetId="8" hidden="1">#REF!</definedName>
    <definedName name="BExGPFO3GOKYO2922Y91GMQRCMOA" localSheetId="7" hidden="1">#REF!</definedName>
    <definedName name="BExGPFO3GOKYO2922Y91GMQRCMOA" localSheetId="6" hidden="1">#REF!</definedName>
    <definedName name="BExGPFO3GOKYO2922Y91GMQRCMOA" localSheetId="5" hidden="1">#REF!</definedName>
    <definedName name="BExGPFO3GOKYO2922Y91GMQRCMOA" localSheetId="3" hidden="1">#REF!</definedName>
    <definedName name="BExGPFO3GOKYO2922Y91GMQRCMOA" hidden="1">#REF!</definedName>
    <definedName name="BExGPHGT5KDOCMV2EFS4OVKTWBRD" localSheetId="15" hidden="1">#REF!</definedName>
    <definedName name="BExGPHGT5KDOCMV2EFS4OVKTWBRD" localSheetId="14" hidden="1">#REF!</definedName>
    <definedName name="BExGPHGT5KDOCMV2EFS4OVKTWBRD" localSheetId="13" hidden="1">#REF!</definedName>
    <definedName name="BExGPHGT5KDOCMV2EFS4OVKTWBRD" localSheetId="12" hidden="1">#REF!</definedName>
    <definedName name="BExGPHGT5KDOCMV2EFS4OVKTWBRD" localSheetId="11" hidden="1">#REF!</definedName>
    <definedName name="BExGPHGT5KDOCMV2EFS4OVKTWBRD" localSheetId="10" hidden="1">#REF!</definedName>
    <definedName name="BExGPHGT5KDOCMV2EFS4OVKTWBRD" localSheetId="9" hidden="1">#REF!</definedName>
    <definedName name="BExGPHGT5KDOCMV2EFS4OVKTWBRD" localSheetId="8" hidden="1">#REF!</definedName>
    <definedName name="BExGPHGT5KDOCMV2EFS4OVKTWBRD" localSheetId="7" hidden="1">#REF!</definedName>
    <definedName name="BExGPHGT5KDOCMV2EFS4OVKTWBRD" localSheetId="6" hidden="1">#REF!</definedName>
    <definedName name="BExGPHGT5KDOCMV2EFS4OVKTWBRD" localSheetId="5" hidden="1">#REF!</definedName>
    <definedName name="BExGPHGT5KDOCMV2EFS4OVKTWBRD" localSheetId="3" hidden="1">#REF!</definedName>
    <definedName name="BExGPHGT5KDOCMV2EFS4OVKTWBRD" hidden="1">#REF!</definedName>
    <definedName name="BExGPID72Y4Y619LWASUQZKZHJNC" localSheetId="15" hidden="1">#REF!</definedName>
    <definedName name="BExGPID72Y4Y619LWASUQZKZHJNC" localSheetId="14" hidden="1">#REF!</definedName>
    <definedName name="BExGPID72Y4Y619LWASUQZKZHJNC" localSheetId="13" hidden="1">#REF!</definedName>
    <definedName name="BExGPID72Y4Y619LWASUQZKZHJNC" localSheetId="12" hidden="1">#REF!</definedName>
    <definedName name="BExGPID72Y4Y619LWASUQZKZHJNC" localSheetId="11" hidden="1">#REF!</definedName>
    <definedName name="BExGPID72Y4Y619LWASUQZKZHJNC" localSheetId="10" hidden="1">#REF!</definedName>
    <definedName name="BExGPID72Y4Y619LWASUQZKZHJNC" localSheetId="9" hidden="1">#REF!</definedName>
    <definedName name="BExGPID72Y4Y619LWASUQZKZHJNC" localSheetId="8" hidden="1">#REF!</definedName>
    <definedName name="BExGPID72Y4Y619LWASUQZKZHJNC" localSheetId="7" hidden="1">#REF!</definedName>
    <definedName name="BExGPID72Y4Y619LWASUQZKZHJNC" localSheetId="6" hidden="1">#REF!</definedName>
    <definedName name="BExGPID72Y4Y619LWASUQZKZHJNC" localSheetId="5" hidden="1">#REF!</definedName>
    <definedName name="BExGPID72Y4Y619LWASUQZKZHJNC" localSheetId="3" hidden="1">#REF!</definedName>
    <definedName name="BExGPID72Y4Y619LWASUQZKZHJNC" hidden="1">#REF!</definedName>
    <definedName name="BExGPPENQIANVGLVQJ77DK5JPRTB" localSheetId="15" hidden="1">#REF!</definedName>
    <definedName name="BExGPPENQIANVGLVQJ77DK5JPRTB" localSheetId="14" hidden="1">#REF!</definedName>
    <definedName name="BExGPPENQIANVGLVQJ77DK5JPRTB" localSheetId="13" hidden="1">#REF!</definedName>
    <definedName name="BExGPPENQIANVGLVQJ77DK5JPRTB" localSheetId="12" hidden="1">#REF!</definedName>
    <definedName name="BExGPPENQIANVGLVQJ77DK5JPRTB" localSheetId="11" hidden="1">#REF!</definedName>
    <definedName name="BExGPPENQIANVGLVQJ77DK5JPRTB" localSheetId="10" hidden="1">#REF!</definedName>
    <definedName name="BExGPPENQIANVGLVQJ77DK5JPRTB" localSheetId="9" hidden="1">#REF!</definedName>
    <definedName name="BExGPPENQIANVGLVQJ77DK5JPRTB" localSheetId="8" hidden="1">#REF!</definedName>
    <definedName name="BExGPPENQIANVGLVQJ77DK5JPRTB" localSheetId="7" hidden="1">#REF!</definedName>
    <definedName name="BExGPPENQIANVGLVQJ77DK5JPRTB" localSheetId="6" hidden="1">#REF!</definedName>
    <definedName name="BExGPPENQIANVGLVQJ77DK5JPRTB" localSheetId="5" hidden="1">#REF!</definedName>
    <definedName name="BExGPPENQIANVGLVQJ77DK5JPRTB" localSheetId="3" hidden="1">#REF!</definedName>
    <definedName name="BExGPPENQIANVGLVQJ77DK5JPRTB" hidden="1">#REF!</definedName>
    <definedName name="BExGPSUUG7TL5F5PTYU6G4HPJV1B" localSheetId="15" hidden="1">#REF!</definedName>
    <definedName name="BExGPSUUG7TL5F5PTYU6G4HPJV1B" localSheetId="14" hidden="1">#REF!</definedName>
    <definedName name="BExGPSUUG7TL5F5PTYU6G4HPJV1B" localSheetId="13" hidden="1">#REF!</definedName>
    <definedName name="BExGPSUUG7TL5F5PTYU6G4HPJV1B" localSheetId="12" hidden="1">#REF!</definedName>
    <definedName name="BExGPSUUG7TL5F5PTYU6G4HPJV1B" localSheetId="11" hidden="1">#REF!</definedName>
    <definedName name="BExGPSUUG7TL5F5PTYU6G4HPJV1B" localSheetId="10" hidden="1">#REF!</definedName>
    <definedName name="BExGPSUUG7TL5F5PTYU6G4HPJV1B" localSheetId="9" hidden="1">#REF!</definedName>
    <definedName name="BExGPSUUG7TL5F5PTYU6G4HPJV1B" localSheetId="8" hidden="1">#REF!</definedName>
    <definedName name="BExGPSUUG7TL5F5PTYU6G4HPJV1B" localSheetId="7" hidden="1">#REF!</definedName>
    <definedName name="BExGPSUUG7TL5F5PTYU6G4HPJV1B" localSheetId="6" hidden="1">#REF!</definedName>
    <definedName name="BExGPSUUG7TL5F5PTYU6G4HPJV1B" localSheetId="5" hidden="1">#REF!</definedName>
    <definedName name="BExGPSUUG7TL5F5PTYU6G4HPJV1B" localSheetId="3" hidden="1">#REF!</definedName>
    <definedName name="BExGPSUUG7TL5F5PTYU6G4HPJV1B" hidden="1">#REF!</definedName>
    <definedName name="BExGQ1E950UYXYWQ84EZEQPWHVYY" localSheetId="15" hidden="1">#REF!</definedName>
    <definedName name="BExGQ1E950UYXYWQ84EZEQPWHVYY" localSheetId="14" hidden="1">#REF!</definedName>
    <definedName name="BExGQ1E950UYXYWQ84EZEQPWHVYY" localSheetId="13" hidden="1">#REF!</definedName>
    <definedName name="BExGQ1E950UYXYWQ84EZEQPWHVYY" localSheetId="12" hidden="1">#REF!</definedName>
    <definedName name="BExGQ1E950UYXYWQ84EZEQPWHVYY" localSheetId="11" hidden="1">#REF!</definedName>
    <definedName name="BExGQ1E950UYXYWQ84EZEQPWHVYY" localSheetId="10" hidden="1">#REF!</definedName>
    <definedName name="BExGQ1E950UYXYWQ84EZEQPWHVYY" localSheetId="9" hidden="1">#REF!</definedName>
    <definedName name="BExGQ1E950UYXYWQ84EZEQPWHVYY" localSheetId="8" hidden="1">#REF!</definedName>
    <definedName name="BExGQ1E950UYXYWQ84EZEQPWHVYY" localSheetId="7" hidden="1">#REF!</definedName>
    <definedName name="BExGQ1E950UYXYWQ84EZEQPWHVYY" localSheetId="6" hidden="1">#REF!</definedName>
    <definedName name="BExGQ1E950UYXYWQ84EZEQPWHVYY" localSheetId="5" hidden="1">#REF!</definedName>
    <definedName name="BExGQ1E950UYXYWQ84EZEQPWHVYY" localSheetId="3" hidden="1">#REF!</definedName>
    <definedName name="BExGQ1E950UYXYWQ84EZEQPWHVYY" hidden="1">#REF!</definedName>
    <definedName name="BExGQ1ZU4967P72AHF4V1D0FOL5C" localSheetId="15" hidden="1">#REF!</definedName>
    <definedName name="BExGQ1ZU4967P72AHF4V1D0FOL5C" localSheetId="14" hidden="1">#REF!</definedName>
    <definedName name="BExGQ1ZU4967P72AHF4V1D0FOL5C" localSheetId="13" hidden="1">#REF!</definedName>
    <definedName name="BExGQ1ZU4967P72AHF4V1D0FOL5C" localSheetId="12" hidden="1">#REF!</definedName>
    <definedName name="BExGQ1ZU4967P72AHF4V1D0FOL5C" localSheetId="11" hidden="1">#REF!</definedName>
    <definedName name="BExGQ1ZU4967P72AHF4V1D0FOL5C" localSheetId="10" hidden="1">#REF!</definedName>
    <definedName name="BExGQ1ZU4967P72AHF4V1D0FOL5C" localSheetId="9" hidden="1">#REF!</definedName>
    <definedName name="BExGQ1ZU4967P72AHF4V1D0FOL5C" localSheetId="8" hidden="1">#REF!</definedName>
    <definedName name="BExGQ1ZU4967P72AHF4V1D0FOL5C" localSheetId="7" hidden="1">#REF!</definedName>
    <definedName name="BExGQ1ZU4967P72AHF4V1D0FOL5C" localSheetId="6" hidden="1">#REF!</definedName>
    <definedName name="BExGQ1ZU4967P72AHF4V1D0FOL5C" localSheetId="5" hidden="1">#REF!</definedName>
    <definedName name="BExGQ1ZU4967P72AHF4V1D0FOL5C" localSheetId="3" hidden="1">#REF!</definedName>
    <definedName name="BExGQ1ZU4967P72AHF4V1D0FOL5C" hidden="1">#REF!</definedName>
    <definedName name="BExGQ36ZOMR9GV8T05M605MMOY3Y" localSheetId="15" hidden="1">#REF!</definedName>
    <definedName name="BExGQ36ZOMR9GV8T05M605MMOY3Y" localSheetId="14" hidden="1">#REF!</definedName>
    <definedName name="BExGQ36ZOMR9GV8T05M605MMOY3Y" localSheetId="13" hidden="1">#REF!</definedName>
    <definedName name="BExGQ36ZOMR9GV8T05M605MMOY3Y" localSheetId="12" hidden="1">#REF!</definedName>
    <definedName name="BExGQ36ZOMR9GV8T05M605MMOY3Y" localSheetId="11" hidden="1">#REF!</definedName>
    <definedName name="BExGQ36ZOMR9GV8T05M605MMOY3Y" localSheetId="10" hidden="1">#REF!</definedName>
    <definedName name="BExGQ36ZOMR9GV8T05M605MMOY3Y" localSheetId="9" hidden="1">#REF!</definedName>
    <definedName name="BExGQ36ZOMR9GV8T05M605MMOY3Y" localSheetId="8" hidden="1">#REF!</definedName>
    <definedName name="BExGQ36ZOMR9GV8T05M605MMOY3Y" localSheetId="7" hidden="1">#REF!</definedName>
    <definedName name="BExGQ36ZOMR9GV8T05M605MMOY3Y" localSheetId="6" hidden="1">#REF!</definedName>
    <definedName name="BExGQ36ZOMR9GV8T05M605MMOY3Y" localSheetId="5" hidden="1">#REF!</definedName>
    <definedName name="BExGQ36ZOMR9GV8T05M605MMOY3Y" localSheetId="3" hidden="1">#REF!</definedName>
    <definedName name="BExGQ36ZOMR9GV8T05M605MMOY3Y" hidden="1">#REF!</definedName>
    <definedName name="BExGQ4ZP0PPMLDNVBUG12W9FFVI9" localSheetId="15" hidden="1">#REF!</definedName>
    <definedName name="BExGQ4ZP0PPMLDNVBUG12W9FFVI9" localSheetId="14" hidden="1">#REF!</definedName>
    <definedName name="BExGQ4ZP0PPMLDNVBUG12W9FFVI9" localSheetId="13" hidden="1">#REF!</definedName>
    <definedName name="BExGQ4ZP0PPMLDNVBUG12W9FFVI9" localSheetId="12" hidden="1">#REF!</definedName>
    <definedName name="BExGQ4ZP0PPMLDNVBUG12W9FFVI9" localSheetId="11" hidden="1">#REF!</definedName>
    <definedName name="BExGQ4ZP0PPMLDNVBUG12W9FFVI9" localSheetId="10" hidden="1">#REF!</definedName>
    <definedName name="BExGQ4ZP0PPMLDNVBUG12W9FFVI9" localSheetId="9" hidden="1">#REF!</definedName>
    <definedName name="BExGQ4ZP0PPMLDNVBUG12W9FFVI9" localSheetId="8" hidden="1">#REF!</definedName>
    <definedName name="BExGQ4ZP0PPMLDNVBUG12W9FFVI9" localSheetId="7" hidden="1">#REF!</definedName>
    <definedName name="BExGQ4ZP0PPMLDNVBUG12W9FFVI9" localSheetId="6" hidden="1">#REF!</definedName>
    <definedName name="BExGQ4ZP0PPMLDNVBUG12W9FFVI9" localSheetId="5" hidden="1">#REF!</definedName>
    <definedName name="BExGQ4ZP0PPMLDNVBUG12W9FFVI9" localSheetId="3" hidden="1">#REF!</definedName>
    <definedName name="BExGQ4ZP0PPMLDNVBUG12W9FFVI9" hidden="1">#REF!</definedName>
    <definedName name="BExGQ61DTJ0SBFMDFBAK3XZ9O0ZO" localSheetId="15" hidden="1">#REF!</definedName>
    <definedName name="BExGQ61DTJ0SBFMDFBAK3XZ9O0ZO" localSheetId="14" hidden="1">#REF!</definedName>
    <definedName name="BExGQ61DTJ0SBFMDFBAK3XZ9O0ZO" localSheetId="13" hidden="1">#REF!</definedName>
    <definedName name="BExGQ61DTJ0SBFMDFBAK3XZ9O0ZO" localSheetId="12" hidden="1">#REF!</definedName>
    <definedName name="BExGQ61DTJ0SBFMDFBAK3XZ9O0ZO" localSheetId="11" hidden="1">#REF!</definedName>
    <definedName name="BExGQ61DTJ0SBFMDFBAK3XZ9O0ZO" localSheetId="10" hidden="1">#REF!</definedName>
    <definedName name="BExGQ61DTJ0SBFMDFBAK3XZ9O0ZO" localSheetId="9" hidden="1">#REF!</definedName>
    <definedName name="BExGQ61DTJ0SBFMDFBAK3XZ9O0ZO" localSheetId="8" hidden="1">#REF!</definedName>
    <definedName name="BExGQ61DTJ0SBFMDFBAK3XZ9O0ZO" localSheetId="7" hidden="1">#REF!</definedName>
    <definedName name="BExGQ61DTJ0SBFMDFBAK3XZ9O0ZO" localSheetId="6" hidden="1">#REF!</definedName>
    <definedName name="BExGQ61DTJ0SBFMDFBAK3XZ9O0ZO" localSheetId="5" hidden="1">#REF!</definedName>
    <definedName name="BExGQ61DTJ0SBFMDFBAK3XZ9O0ZO" localSheetId="3" hidden="1">#REF!</definedName>
    <definedName name="BExGQ61DTJ0SBFMDFBAK3XZ9O0ZO" hidden="1">#REF!</definedName>
    <definedName name="BExGQ6SG9XEOD0VMBAR22YPZWSTA" localSheetId="15" hidden="1">#REF!</definedName>
    <definedName name="BExGQ6SG9XEOD0VMBAR22YPZWSTA" localSheetId="14" hidden="1">#REF!</definedName>
    <definedName name="BExGQ6SG9XEOD0VMBAR22YPZWSTA" localSheetId="13" hidden="1">#REF!</definedName>
    <definedName name="BExGQ6SG9XEOD0VMBAR22YPZWSTA" localSheetId="12" hidden="1">#REF!</definedName>
    <definedName name="BExGQ6SG9XEOD0VMBAR22YPZWSTA" localSheetId="11" hidden="1">#REF!</definedName>
    <definedName name="BExGQ6SG9XEOD0VMBAR22YPZWSTA" localSheetId="10" hidden="1">#REF!</definedName>
    <definedName name="BExGQ6SG9XEOD0VMBAR22YPZWSTA" localSheetId="9" hidden="1">#REF!</definedName>
    <definedName name="BExGQ6SG9XEOD0VMBAR22YPZWSTA" localSheetId="8" hidden="1">#REF!</definedName>
    <definedName name="BExGQ6SG9XEOD0VMBAR22YPZWSTA" localSheetId="7" hidden="1">#REF!</definedName>
    <definedName name="BExGQ6SG9XEOD0VMBAR22YPZWSTA" localSheetId="6" hidden="1">#REF!</definedName>
    <definedName name="BExGQ6SG9XEOD0VMBAR22YPZWSTA" localSheetId="5" hidden="1">#REF!</definedName>
    <definedName name="BExGQ6SG9XEOD0VMBAR22YPZWSTA" localSheetId="3" hidden="1">#REF!</definedName>
    <definedName name="BExGQ6SG9XEOD0VMBAR22YPZWSTA" hidden="1">#REF!</definedName>
    <definedName name="BExGQ8FQN3FRAGH5H2V74848P5JX" localSheetId="15" hidden="1">#REF!</definedName>
    <definedName name="BExGQ8FQN3FRAGH5H2V74848P5JX" localSheetId="14" hidden="1">#REF!</definedName>
    <definedName name="BExGQ8FQN3FRAGH5H2V74848P5JX" localSheetId="13" hidden="1">#REF!</definedName>
    <definedName name="BExGQ8FQN3FRAGH5H2V74848P5JX" localSheetId="12" hidden="1">#REF!</definedName>
    <definedName name="BExGQ8FQN3FRAGH5H2V74848P5JX" localSheetId="11" hidden="1">#REF!</definedName>
    <definedName name="BExGQ8FQN3FRAGH5H2V74848P5JX" localSheetId="10" hidden="1">#REF!</definedName>
    <definedName name="BExGQ8FQN3FRAGH5H2V74848P5JX" localSheetId="9" hidden="1">#REF!</definedName>
    <definedName name="BExGQ8FQN3FRAGH5H2V74848P5JX" localSheetId="8" hidden="1">#REF!</definedName>
    <definedName name="BExGQ8FQN3FRAGH5H2V74848P5JX" localSheetId="7" hidden="1">#REF!</definedName>
    <definedName name="BExGQ8FQN3FRAGH5H2V74848P5JX" localSheetId="6" hidden="1">#REF!</definedName>
    <definedName name="BExGQ8FQN3FRAGH5H2V74848P5JX" localSheetId="5" hidden="1">#REF!</definedName>
    <definedName name="BExGQ8FQN3FRAGH5H2V74848P5JX" localSheetId="3" hidden="1">#REF!</definedName>
    <definedName name="BExGQ8FQN3FRAGH5H2V74848P5JX" hidden="1">#REF!</definedName>
    <definedName name="BExGQGJ1A7LNZUS8QSMOG8UNGLMK" localSheetId="15" hidden="1">#REF!</definedName>
    <definedName name="BExGQGJ1A7LNZUS8QSMOG8UNGLMK" localSheetId="14" hidden="1">#REF!</definedName>
    <definedName name="BExGQGJ1A7LNZUS8QSMOG8UNGLMK" localSheetId="13" hidden="1">#REF!</definedName>
    <definedName name="BExGQGJ1A7LNZUS8QSMOG8UNGLMK" localSheetId="12" hidden="1">#REF!</definedName>
    <definedName name="BExGQGJ1A7LNZUS8QSMOG8UNGLMK" localSheetId="11" hidden="1">#REF!</definedName>
    <definedName name="BExGQGJ1A7LNZUS8QSMOG8UNGLMK" localSheetId="10" hidden="1">#REF!</definedName>
    <definedName name="BExGQGJ1A7LNZUS8QSMOG8UNGLMK" localSheetId="9" hidden="1">#REF!</definedName>
    <definedName name="BExGQGJ1A7LNZUS8QSMOG8UNGLMK" localSheetId="8" hidden="1">#REF!</definedName>
    <definedName name="BExGQGJ1A7LNZUS8QSMOG8UNGLMK" localSheetId="7" hidden="1">#REF!</definedName>
    <definedName name="BExGQGJ1A7LNZUS8QSMOG8UNGLMK" localSheetId="6" hidden="1">#REF!</definedName>
    <definedName name="BExGQGJ1A7LNZUS8QSMOG8UNGLMK" localSheetId="5" hidden="1">#REF!</definedName>
    <definedName name="BExGQGJ1A7LNZUS8QSMOG8UNGLMK" localSheetId="3" hidden="1">#REF!</definedName>
    <definedName name="BExGQGJ1A7LNZUS8QSMOG8UNGLMK" hidden="1">#REF!</definedName>
    <definedName name="BExGQLBNZ35IK2VK33HJUAE4ADX2" localSheetId="15" hidden="1">#REF!</definedName>
    <definedName name="BExGQLBNZ35IK2VK33HJUAE4ADX2" localSheetId="14" hidden="1">#REF!</definedName>
    <definedName name="BExGQLBNZ35IK2VK33HJUAE4ADX2" localSheetId="13" hidden="1">#REF!</definedName>
    <definedName name="BExGQLBNZ35IK2VK33HJUAE4ADX2" localSheetId="12" hidden="1">#REF!</definedName>
    <definedName name="BExGQLBNZ35IK2VK33HJUAE4ADX2" localSheetId="11" hidden="1">#REF!</definedName>
    <definedName name="BExGQLBNZ35IK2VK33HJUAE4ADX2" localSheetId="10" hidden="1">#REF!</definedName>
    <definedName name="BExGQLBNZ35IK2VK33HJUAE4ADX2" localSheetId="9" hidden="1">#REF!</definedName>
    <definedName name="BExGQLBNZ35IK2VK33HJUAE4ADX2" localSheetId="8" hidden="1">#REF!</definedName>
    <definedName name="BExGQLBNZ35IK2VK33HJUAE4ADX2" localSheetId="7" hidden="1">#REF!</definedName>
    <definedName name="BExGQLBNZ35IK2VK33HJUAE4ADX2" localSheetId="6" hidden="1">#REF!</definedName>
    <definedName name="BExGQLBNZ35IK2VK33HJUAE4ADX2" localSheetId="5" hidden="1">#REF!</definedName>
    <definedName name="BExGQLBNZ35IK2VK33HJUAE4ADX2" localSheetId="3" hidden="1">#REF!</definedName>
    <definedName name="BExGQLBNZ35IK2VK33HJUAE4ADX2" hidden="1">#REF!</definedName>
    <definedName name="BExGQPO7ENFEQC0NC6MC9OZR2LHY" localSheetId="15" hidden="1">#REF!</definedName>
    <definedName name="BExGQPO7ENFEQC0NC6MC9OZR2LHY" localSheetId="14" hidden="1">#REF!</definedName>
    <definedName name="BExGQPO7ENFEQC0NC6MC9OZR2LHY" localSheetId="13" hidden="1">#REF!</definedName>
    <definedName name="BExGQPO7ENFEQC0NC6MC9OZR2LHY" localSheetId="12" hidden="1">#REF!</definedName>
    <definedName name="BExGQPO7ENFEQC0NC6MC9OZR2LHY" localSheetId="11" hidden="1">#REF!</definedName>
    <definedName name="BExGQPO7ENFEQC0NC6MC9OZR2LHY" localSheetId="10" hidden="1">#REF!</definedName>
    <definedName name="BExGQPO7ENFEQC0NC6MC9OZR2LHY" localSheetId="9" hidden="1">#REF!</definedName>
    <definedName name="BExGQPO7ENFEQC0NC6MC9OZR2LHY" localSheetId="8" hidden="1">#REF!</definedName>
    <definedName name="BExGQPO7ENFEQC0NC6MC9OZR2LHY" localSheetId="7" hidden="1">#REF!</definedName>
    <definedName name="BExGQPO7ENFEQC0NC6MC9OZR2LHY" localSheetId="6" hidden="1">#REF!</definedName>
    <definedName name="BExGQPO7ENFEQC0NC6MC9OZR2LHY" localSheetId="5" hidden="1">#REF!</definedName>
    <definedName name="BExGQPO7ENFEQC0NC6MC9OZR2LHY" localSheetId="3" hidden="1">#REF!</definedName>
    <definedName name="BExGQPO7ENFEQC0NC6MC9OZR2LHY" hidden="1">#REF!</definedName>
    <definedName name="BExGQX0H4EZMXBJTKJJE4ICJWN5O" localSheetId="15" hidden="1">#REF!</definedName>
    <definedName name="BExGQX0H4EZMXBJTKJJE4ICJWN5O" localSheetId="14" hidden="1">#REF!</definedName>
    <definedName name="BExGQX0H4EZMXBJTKJJE4ICJWN5O" localSheetId="13" hidden="1">#REF!</definedName>
    <definedName name="BExGQX0H4EZMXBJTKJJE4ICJWN5O" localSheetId="12" hidden="1">#REF!</definedName>
    <definedName name="BExGQX0H4EZMXBJTKJJE4ICJWN5O" localSheetId="11" hidden="1">#REF!</definedName>
    <definedName name="BExGQX0H4EZMXBJTKJJE4ICJWN5O" localSheetId="10" hidden="1">#REF!</definedName>
    <definedName name="BExGQX0H4EZMXBJTKJJE4ICJWN5O" localSheetId="9" hidden="1">#REF!</definedName>
    <definedName name="BExGQX0H4EZMXBJTKJJE4ICJWN5O" localSheetId="8" hidden="1">#REF!</definedName>
    <definedName name="BExGQX0H4EZMXBJTKJJE4ICJWN5O" localSheetId="7" hidden="1">#REF!</definedName>
    <definedName name="BExGQX0H4EZMXBJTKJJE4ICJWN5O" localSheetId="6" hidden="1">#REF!</definedName>
    <definedName name="BExGQX0H4EZMXBJTKJJE4ICJWN5O" localSheetId="5" hidden="1">#REF!</definedName>
    <definedName name="BExGQX0H4EZMXBJTKJJE4ICJWN5O" localSheetId="3" hidden="1">#REF!</definedName>
    <definedName name="BExGQX0H4EZMXBJTKJJE4ICJWN5O" hidden="1">#REF!</definedName>
    <definedName name="BExGR4CW3WRIID17GGX4MI9ZDHFE" localSheetId="15" hidden="1">#REF!</definedName>
    <definedName name="BExGR4CW3WRIID17GGX4MI9ZDHFE" localSheetId="14" hidden="1">#REF!</definedName>
    <definedName name="BExGR4CW3WRIID17GGX4MI9ZDHFE" localSheetId="13" hidden="1">#REF!</definedName>
    <definedName name="BExGR4CW3WRIID17GGX4MI9ZDHFE" localSheetId="12" hidden="1">#REF!</definedName>
    <definedName name="BExGR4CW3WRIID17GGX4MI9ZDHFE" localSheetId="11" hidden="1">#REF!</definedName>
    <definedName name="BExGR4CW3WRIID17GGX4MI9ZDHFE" localSheetId="10" hidden="1">#REF!</definedName>
    <definedName name="BExGR4CW3WRIID17GGX4MI9ZDHFE" localSheetId="9" hidden="1">#REF!</definedName>
    <definedName name="BExGR4CW3WRIID17GGX4MI9ZDHFE" localSheetId="8" hidden="1">#REF!</definedName>
    <definedName name="BExGR4CW3WRIID17GGX4MI9ZDHFE" localSheetId="7" hidden="1">#REF!</definedName>
    <definedName name="BExGR4CW3WRIID17GGX4MI9ZDHFE" localSheetId="6" hidden="1">#REF!</definedName>
    <definedName name="BExGR4CW3WRIID17GGX4MI9ZDHFE" localSheetId="5" hidden="1">#REF!</definedName>
    <definedName name="BExGR4CW3WRIID17GGX4MI9ZDHFE" localSheetId="3" hidden="1">#REF!</definedName>
    <definedName name="BExGR4CW3WRIID17GGX4MI9ZDHFE" hidden="1">#REF!</definedName>
    <definedName name="BExGR65GJX27MU2OL6NI5PB8XVB4" localSheetId="15" hidden="1">#REF!</definedName>
    <definedName name="BExGR65GJX27MU2OL6NI5PB8XVB4" localSheetId="14" hidden="1">#REF!</definedName>
    <definedName name="BExGR65GJX27MU2OL6NI5PB8XVB4" localSheetId="13" hidden="1">#REF!</definedName>
    <definedName name="BExGR65GJX27MU2OL6NI5PB8XVB4" localSheetId="12" hidden="1">#REF!</definedName>
    <definedName name="BExGR65GJX27MU2OL6NI5PB8XVB4" localSheetId="11" hidden="1">#REF!</definedName>
    <definedName name="BExGR65GJX27MU2OL6NI5PB8XVB4" localSheetId="10" hidden="1">#REF!</definedName>
    <definedName name="BExGR65GJX27MU2OL6NI5PB8XVB4" localSheetId="9" hidden="1">#REF!</definedName>
    <definedName name="BExGR65GJX27MU2OL6NI5PB8XVB4" localSheetId="8" hidden="1">#REF!</definedName>
    <definedName name="BExGR65GJX27MU2OL6NI5PB8XVB4" localSheetId="7" hidden="1">#REF!</definedName>
    <definedName name="BExGR65GJX27MU2OL6NI5PB8XVB4" localSheetId="6" hidden="1">#REF!</definedName>
    <definedName name="BExGR65GJX27MU2OL6NI5PB8XVB4" localSheetId="5" hidden="1">#REF!</definedName>
    <definedName name="BExGR65GJX27MU2OL6NI5PB8XVB4" localSheetId="3" hidden="1">#REF!</definedName>
    <definedName name="BExGR65GJX27MU2OL6NI5PB8XVB4" hidden="1">#REF!</definedName>
    <definedName name="BExGR6LQ97HETGS3CT96L4IK0JSH" localSheetId="15" hidden="1">#REF!</definedName>
    <definedName name="BExGR6LQ97HETGS3CT96L4IK0JSH" localSheetId="14" hidden="1">#REF!</definedName>
    <definedName name="BExGR6LQ97HETGS3CT96L4IK0JSH" localSheetId="13" hidden="1">#REF!</definedName>
    <definedName name="BExGR6LQ97HETGS3CT96L4IK0JSH" localSheetId="12" hidden="1">#REF!</definedName>
    <definedName name="BExGR6LQ97HETGS3CT96L4IK0JSH" localSheetId="11" hidden="1">#REF!</definedName>
    <definedName name="BExGR6LQ97HETGS3CT96L4IK0JSH" localSheetId="10" hidden="1">#REF!</definedName>
    <definedName name="BExGR6LQ97HETGS3CT96L4IK0JSH" localSheetId="9" hidden="1">#REF!</definedName>
    <definedName name="BExGR6LQ97HETGS3CT96L4IK0JSH" localSheetId="8" hidden="1">#REF!</definedName>
    <definedName name="BExGR6LQ97HETGS3CT96L4IK0JSH" localSheetId="7" hidden="1">#REF!</definedName>
    <definedName name="BExGR6LQ97HETGS3CT96L4IK0JSH" localSheetId="6" hidden="1">#REF!</definedName>
    <definedName name="BExGR6LQ97HETGS3CT96L4IK0JSH" localSheetId="5" hidden="1">#REF!</definedName>
    <definedName name="BExGR6LQ97HETGS3CT96L4IK0JSH" localSheetId="3" hidden="1">#REF!</definedName>
    <definedName name="BExGR6LQ97HETGS3CT96L4IK0JSH" hidden="1">#REF!</definedName>
    <definedName name="BExGR9ATP2LVT7B9OCPSLJ11H9SX" localSheetId="15" hidden="1">#REF!</definedName>
    <definedName name="BExGR9ATP2LVT7B9OCPSLJ11H9SX" localSheetId="14" hidden="1">#REF!</definedName>
    <definedName name="BExGR9ATP2LVT7B9OCPSLJ11H9SX" localSheetId="13" hidden="1">#REF!</definedName>
    <definedName name="BExGR9ATP2LVT7B9OCPSLJ11H9SX" localSheetId="12" hidden="1">#REF!</definedName>
    <definedName name="BExGR9ATP2LVT7B9OCPSLJ11H9SX" localSheetId="11" hidden="1">#REF!</definedName>
    <definedName name="BExGR9ATP2LVT7B9OCPSLJ11H9SX" localSheetId="10" hidden="1">#REF!</definedName>
    <definedName name="BExGR9ATP2LVT7B9OCPSLJ11H9SX" localSheetId="9" hidden="1">#REF!</definedName>
    <definedName name="BExGR9ATP2LVT7B9OCPSLJ11H9SX" localSheetId="8" hidden="1">#REF!</definedName>
    <definedName name="BExGR9ATP2LVT7B9OCPSLJ11H9SX" localSheetId="7" hidden="1">#REF!</definedName>
    <definedName name="BExGR9ATP2LVT7B9OCPSLJ11H9SX" localSheetId="6" hidden="1">#REF!</definedName>
    <definedName name="BExGR9ATP2LVT7B9OCPSLJ11H9SX" localSheetId="5" hidden="1">#REF!</definedName>
    <definedName name="BExGR9ATP2LVT7B9OCPSLJ11H9SX" localSheetId="3" hidden="1">#REF!</definedName>
    <definedName name="BExGR9ATP2LVT7B9OCPSLJ11H9SX" hidden="1">#REF!</definedName>
    <definedName name="BExGRILCZ3BMTGDY72B1Q9BUGW0J" localSheetId="15" hidden="1">#REF!</definedName>
    <definedName name="BExGRILCZ3BMTGDY72B1Q9BUGW0J" localSheetId="14" hidden="1">#REF!</definedName>
    <definedName name="BExGRILCZ3BMTGDY72B1Q9BUGW0J" localSheetId="13" hidden="1">#REF!</definedName>
    <definedName name="BExGRILCZ3BMTGDY72B1Q9BUGW0J" localSheetId="12" hidden="1">#REF!</definedName>
    <definedName name="BExGRILCZ3BMTGDY72B1Q9BUGW0J" localSheetId="11" hidden="1">#REF!</definedName>
    <definedName name="BExGRILCZ3BMTGDY72B1Q9BUGW0J" localSheetId="10" hidden="1">#REF!</definedName>
    <definedName name="BExGRILCZ3BMTGDY72B1Q9BUGW0J" localSheetId="9" hidden="1">#REF!</definedName>
    <definedName name="BExGRILCZ3BMTGDY72B1Q9BUGW0J" localSheetId="8" hidden="1">#REF!</definedName>
    <definedName name="BExGRILCZ3BMTGDY72B1Q9BUGW0J" localSheetId="7" hidden="1">#REF!</definedName>
    <definedName name="BExGRILCZ3BMTGDY72B1Q9BUGW0J" localSheetId="6" hidden="1">#REF!</definedName>
    <definedName name="BExGRILCZ3BMTGDY72B1Q9BUGW0J" localSheetId="5" hidden="1">#REF!</definedName>
    <definedName name="BExGRILCZ3BMTGDY72B1Q9BUGW0J" localSheetId="3" hidden="1">#REF!</definedName>
    <definedName name="BExGRILCZ3BMTGDY72B1Q9BUGW0J" hidden="1">#REF!</definedName>
    <definedName name="BExGRNZJ74Y6OYJB9F9Y9T3CAHOS" localSheetId="15" hidden="1">#REF!</definedName>
    <definedName name="BExGRNZJ74Y6OYJB9F9Y9T3CAHOS" localSheetId="14" hidden="1">#REF!</definedName>
    <definedName name="BExGRNZJ74Y6OYJB9F9Y9T3CAHOS" localSheetId="13" hidden="1">#REF!</definedName>
    <definedName name="BExGRNZJ74Y6OYJB9F9Y9T3CAHOS" localSheetId="12" hidden="1">#REF!</definedName>
    <definedName name="BExGRNZJ74Y6OYJB9F9Y9T3CAHOS" localSheetId="11" hidden="1">#REF!</definedName>
    <definedName name="BExGRNZJ74Y6OYJB9F9Y9T3CAHOS" localSheetId="10" hidden="1">#REF!</definedName>
    <definedName name="BExGRNZJ74Y6OYJB9F9Y9T3CAHOS" localSheetId="9" hidden="1">#REF!</definedName>
    <definedName name="BExGRNZJ74Y6OYJB9F9Y9T3CAHOS" localSheetId="8" hidden="1">#REF!</definedName>
    <definedName name="BExGRNZJ74Y6OYJB9F9Y9T3CAHOS" localSheetId="7" hidden="1">#REF!</definedName>
    <definedName name="BExGRNZJ74Y6OYJB9F9Y9T3CAHOS" localSheetId="6" hidden="1">#REF!</definedName>
    <definedName name="BExGRNZJ74Y6OYJB9F9Y9T3CAHOS" localSheetId="5" hidden="1">#REF!</definedName>
    <definedName name="BExGRNZJ74Y6OYJB9F9Y9T3CAHOS" localSheetId="3" hidden="1">#REF!</definedName>
    <definedName name="BExGRNZJ74Y6OYJB9F9Y9T3CAHOS" hidden="1">#REF!</definedName>
    <definedName name="BExGRPC5QJQ7UGQ4P7CFWVGRQGFW" localSheetId="15" hidden="1">#REF!</definedName>
    <definedName name="BExGRPC5QJQ7UGQ4P7CFWVGRQGFW" localSheetId="14" hidden="1">#REF!</definedName>
    <definedName name="BExGRPC5QJQ7UGQ4P7CFWVGRQGFW" localSheetId="13" hidden="1">#REF!</definedName>
    <definedName name="BExGRPC5QJQ7UGQ4P7CFWVGRQGFW" localSheetId="12" hidden="1">#REF!</definedName>
    <definedName name="BExGRPC5QJQ7UGQ4P7CFWVGRQGFW" localSheetId="11" hidden="1">#REF!</definedName>
    <definedName name="BExGRPC5QJQ7UGQ4P7CFWVGRQGFW" localSheetId="10" hidden="1">#REF!</definedName>
    <definedName name="BExGRPC5QJQ7UGQ4P7CFWVGRQGFW" localSheetId="9" hidden="1">#REF!</definedName>
    <definedName name="BExGRPC5QJQ7UGQ4P7CFWVGRQGFW" localSheetId="8" hidden="1">#REF!</definedName>
    <definedName name="BExGRPC5QJQ7UGQ4P7CFWVGRQGFW" localSheetId="7" hidden="1">#REF!</definedName>
    <definedName name="BExGRPC5QJQ7UGQ4P7CFWVGRQGFW" localSheetId="6" hidden="1">#REF!</definedName>
    <definedName name="BExGRPC5QJQ7UGQ4P7CFWVGRQGFW" localSheetId="5" hidden="1">#REF!</definedName>
    <definedName name="BExGRPC5QJQ7UGQ4P7CFWVGRQGFW" localSheetId="3" hidden="1">#REF!</definedName>
    <definedName name="BExGRPC5QJQ7UGQ4P7CFWVGRQGFW" hidden="1">#REF!</definedName>
    <definedName name="BExGRSMULUXOBEN8G0TK90PRKQ9O" localSheetId="15" hidden="1">#REF!</definedName>
    <definedName name="BExGRSMULUXOBEN8G0TK90PRKQ9O" localSheetId="14" hidden="1">#REF!</definedName>
    <definedName name="BExGRSMULUXOBEN8G0TK90PRKQ9O" localSheetId="13" hidden="1">#REF!</definedName>
    <definedName name="BExGRSMULUXOBEN8G0TK90PRKQ9O" localSheetId="12" hidden="1">#REF!</definedName>
    <definedName name="BExGRSMULUXOBEN8G0TK90PRKQ9O" localSheetId="11" hidden="1">#REF!</definedName>
    <definedName name="BExGRSMULUXOBEN8G0TK90PRKQ9O" localSheetId="10" hidden="1">#REF!</definedName>
    <definedName name="BExGRSMULUXOBEN8G0TK90PRKQ9O" localSheetId="9" hidden="1">#REF!</definedName>
    <definedName name="BExGRSMULUXOBEN8G0TK90PRKQ9O" localSheetId="8" hidden="1">#REF!</definedName>
    <definedName name="BExGRSMULUXOBEN8G0TK90PRKQ9O" localSheetId="7" hidden="1">#REF!</definedName>
    <definedName name="BExGRSMULUXOBEN8G0TK90PRKQ9O" localSheetId="6" hidden="1">#REF!</definedName>
    <definedName name="BExGRSMULUXOBEN8G0TK90PRKQ9O" localSheetId="5" hidden="1">#REF!</definedName>
    <definedName name="BExGRSMULUXOBEN8G0TK90PRKQ9O" localSheetId="3" hidden="1">#REF!</definedName>
    <definedName name="BExGRSMULUXOBEN8G0TK90PRKQ9O" hidden="1">#REF!</definedName>
    <definedName name="BExGRUKVVKDL8483WI70VN2QZDGD" localSheetId="15" hidden="1">#REF!</definedName>
    <definedName name="BExGRUKVVKDL8483WI70VN2QZDGD" localSheetId="14" hidden="1">#REF!</definedName>
    <definedName name="BExGRUKVVKDL8483WI70VN2QZDGD" localSheetId="13" hidden="1">#REF!</definedName>
    <definedName name="BExGRUKVVKDL8483WI70VN2QZDGD" localSheetId="12" hidden="1">#REF!</definedName>
    <definedName name="BExGRUKVVKDL8483WI70VN2QZDGD" localSheetId="11" hidden="1">#REF!</definedName>
    <definedName name="BExGRUKVVKDL8483WI70VN2QZDGD" localSheetId="10" hidden="1">#REF!</definedName>
    <definedName name="BExGRUKVVKDL8483WI70VN2QZDGD" localSheetId="9" hidden="1">#REF!</definedName>
    <definedName name="BExGRUKVVKDL8483WI70VN2QZDGD" localSheetId="8" hidden="1">#REF!</definedName>
    <definedName name="BExGRUKVVKDL8483WI70VN2QZDGD" localSheetId="7" hidden="1">#REF!</definedName>
    <definedName name="BExGRUKVVKDL8483WI70VN2QZDGD" localSheetId="6" hidden="1">#REF!</definedName>
    <definedName name="BExGRUKVVKDL8483WI70VN2QZDGD" localSheetId="5" hidden="1">#REF!</definedName>
    <definedName name="BExGRUKVVKDL8483WI70VN2QZDGD" localSheetId="3" hidden="1">#REF!</definedName>
    <definedName name="BExGRUKVVKDL8483WI70VN2QZDGD" hidden="1">#REF!</definedName>
    <definedName name="BExGS2IWR5DUNJ1U9PAKIV8CMBNI" localSheetId="15" hidden="1">#REF!</definedName>
    <definedName name="BExGS2IWR5DUNJ1U9PAKIV8CMBNI" localSheetId="14" hidden="1">#REF!</definedName>
    <definedName name="BExGS2IWR5DUNJ1U9PAKIV8CMBNI" localSheetId="13" hidden="1">#REF!</definedName>
    <definedName name="BExGS2IWR5DUNJ1U9PAKIV8CMBNI" localSheetId="12" hidden="1">#REF!</definedName>
    <definedName name="BExGS2IWR5DUNJ1U9PAKIV8CMBNI" localSheetId="11" hidden="1">#REF!</definedName>
    <definedName name="BExGS2IWR5DUNJ1U9PAKIV8CMBNI" localSheetId="10" hidden="1">#REF!</definedName>
    <definedName name="BExGS2IWR5DUNJ1U9PAKIV8CMBNI" localSheetId="9" hidden="1">#REF!</definedName>
    <definedName name="BExGS2IWR5DUNJ1U9PAKIV8CMBNI" localSheetId="8" hidden="1">#REF!</definedName>
    <definedName name="BExGS2IWR5DUNJ1U9PAKIV8CMBNI" localSheetId="7" hidden="1">#REF!</definedName>
    <definedName name="BExGS2IWR5DUNJ1U9PAKIV8CMBNI" localSheetId="6" hidden="1">#REF!</definedName>
    <definedName name="BExGS2IWR5DUNJ1U9PAKIV8CMBNI" localSheetId="5" hidden="1">#REF!</definedName>
    <definedName name="BExGS2IWR5DUNJ1U9PAKIV8CMBNI" localSheetId="3" hidden="1">#REF!</definedName>
    <definedName name="BExGS2IWR5DUNJ1U9PAKIV8CMBNI" hidden="1">#REF!</definedName>
    <definedName name="BExGS69P9FFTEOPDS0MWFKF45G47" localSheetId="15" hidden="1">#REF!</definedName>
    <definedName name="BExGS69P9FFTEOPDS0MWFKF45G47" localSheetId="14" hidden="1">#REF!</definedName>
    <definedName name="BExGS69P9FFTEOPDS0MWFKF45G47" localSheetId="13" hidden="1">#REF!</definedName>
    <definedName name="BExGS69P9FFTEOPDS0MWFKF45G47" localSheetId="12" hidden="1">#REF!</definedName>
    <definedName name="BExGS69P9FFTEOPDS0MWFKF45G47" localSheetId="11" hidden="1">#REF!</definedName>
    <definedName name="BExGS69P9FFTEOPDS0MWFKF45G47" localSheetId="10" hidden="1">#REF!</definedName>
    <definedName name="BExGS69P9FFTEOPDS0MWFKF45G47" localSheetId="9" hidden="1">#REF!</definedName>
    <definedName name="BExGS69P9FFTEOPDS0MWFKF45G47" localSheetId="8" hidden="1">#REF!</definedName>
    <definedName name="BExGS69P9FFTEOPDS0MWFKF45G47" localSheetId="7" hidden="1">#REF!</definedName>
    <definedName name="BExGS69P9FFTEOPDS0MWFKF45G47" localSheetId="6" hidden="1">#REF!</definedName>
    <definedName name="BExGS69P9FFTEOPDS0MWFKF45G47" localSheetId="5" hidden="1">#REF!</definedName>
    <definedName name="BExGS69P9FFTEOPDS0MWFKF45G47" localSheetId="3" hidden="1">#REF!</definedName>
    <definedName name="BExGS69P9FFTEOPDS0MWFKF45G47" hidden="1">#REF!</definedName>
    <definedName name="BExGS6F1JFHM5MUJ1RFO50WP6D05" localSheetId="15" hidden="1">#REF!</definedName>
    <definedName name="BExGS6F1JFHM5MUJ1RFO50WP6D05" localSheetId="14" hidden="1">#REF!</definedName>
    <definedName name="BExGS6F1JFHM5MUJ1RFO50WP6D05" localSheetId="13" hidden="1">#REF!</definedName>
    <definedName name="BExGS6F1JFHM5MUJ1RFO50WP6D05" localSheetId="12" hidden="1">#REF!</definedName>
    <definedName name="BExGS6F1JFHM5MUJ1RFO50WP6D05" localSheetId="11" hidden="1">#REF!</definedName>
    <definedName name="BExGS6F1JFHM5MUJ1RFO50WP6D05" localSheetId="10" hidden="1">#REF!</definedName>
    <definedName name="BExGS6F1JFHM5MUJ1RFO50WP6D05" localSheetId="9" hidden="1">#REF!</definedName>
    <definedName name="BExGS6F1JFHM5MUJ1RFO50WP6D05" localSheetId="8" hidden="1">#REF!</definedName>
    <definedName name="BExGS6F1JFHM5MUJ1RFO50WP6D05" localSheetId="7" hidden="1">#REF!</definedName>
    <definedName name="BExGS6F1JFHM5MUJ1RFO50WP6D05" localSheetId="6" hidden="1">#REF!</definedName>
    <definedName name="BExGS6F1JFHM5MUJ1RFO50WP6D05" localSheetId="5" hidden="1">#REF!</definedName>
    <definedName name="BExGS6F1JFHM5MUJ1RFO50WP6D05" localSheetId="3" hidden="1">#REF!</definedName>
    <definedName name="BExGS6F1JFHM5MUJ1RFO50WP6D05" hidden="1">#REF!</definedName>
    <definedName name="BExGSA5YB5ZGE4NHDVCZ55TQAJTL" localSheetId="15" hidden="1">#REF!</definedName>
    <definedName name="BExGSA5YB5ZGE4NHDVCZ55TQAJTL" localSheetId="14" hidden="1">#REF!</definedName>
    <definedName name="BExGSA5YB5ZGE4NHDVCZ55TQAJTL" localSheetId="13" hidden="1">#REF!</definedName>
    <definedName name="BExGSA5YB5ZGE4NHDVCZ55TQAJTL" localSheetId="12" hidden="1">#REF!</definedName>
    <definedName name="BExGSA5YB5ZGE4NHDVCZ55TQAJTL" localSheetId="11" hidden="1">#REF!</definedName>
    <definedName name="BExGSA5YB5ZGE4NHDVCZ55TQAJTL" localSheetId="10" hidden="1">#REF!</definedName>
    <definedName name="BExGSA5YB5ZGE4NHDVCZ55TQAJTL" localSheetId="9" hidden="1">#REF!</definedName>
    <definedName name="BExGSA5YB5ZGE4NHDVCZ55TQAJTL" localSheetId="8" hidden="1">#REF!</definedName>
    <definedName name="BExGSA5YB5ZGE4NHDVCZ55TQAJTL" localSheetId="7" hidden="1">#REF!</definedName>
    <definedName name="BExGSA5YB5ZGE4NHDVCZ55TQAJTL" localSheetId="6" hidden="1">#REF!</definedName>
    <definedName name="BExGSA5YB5ZGE4NHDVCZ55TQAJTL" localSheetId="5" hidden="1">#REF!</definedName>
    <definedName name="BExGSA5YB5ZGE4NHDVCZ55TQAJTL" localSheetId="3" hidden="1">#REF!</definedName>
    <definedName name="BExGSA5YB5ZGE4NHDVCZ55TQAJTL" hidden="1">#REF!</definedName>
    <definedName name="BExGSBYPYOBOB218ABCIM2X63GJ8" localSheetId="15" hidden="1">#REF!</definedName>
    <definedName name="BExGSBYPYOBOB218ABCIM2X63GJ8" localSheetId="14" hidden="1">#REF!</definedName>
    <definedName name="BExGSBYPYOBOB218ABCIM2X63GJ8" localSheetId="13" hidden="1">#REF!</definedName>
    <definedName name="BExGSBYPYOBOB218ABCIM2X63GJ8" localSheetId="12" hidden="1">#REF!</definedName>
    <definedName name="BExGSBYPYOBOB218ABCIM2X63GJ8" localSheetId="11" hidden="1">#REF!</definedName>
    <definedName name="BExGSBYPYOBOB218ABCIM2X63GJ8" localSheetId="10" hidden="1">#REF!</definedName>
    <definedName name="BExGSBYPYOBOB218ABCIM2X63GJ8" localSheetId="9" hidden="1">#REF!</definedName>
    <definedName name="BExGSBYPYOBOB218ABCIM2X63GJ8" localSheetId="8" hidden="1">#REF!</definedName>
    <definedName name="BExGSBYPYOBOB218ABCIM2X63GJ8" localSheetId="7" hidden="1">#REF!</definedName>
    <definedName name="BExGSBYPYOBOB218ABCIM2X63GJ8" localSheetId="6" hidden="1">#REF!</definedName>
    <definedName name="BExGSBYPYOBOB218ABCIM2X63GJ8" localSheetId="5" hidden="1">#REF!</definedName>
    <definedName name="BExGSBYPYOBOB218ABCIM2X63GJ8" localSheetId="3" hidden="1">#REF!</definedName>
    <definedName name="BExGSBYPYOBOB218ABCIM2X63GJ8" hidden="1">#REF!</definedName>
    <definedName name="BExGSCEUCQQVDEEKWJ677QTGUVTE" localSheetId="15" hidden="1">#REF!</definedName>
    <definedName name="BExGSCEUCQQVDEEKWJ677QTGUVTE" localSheetId="14" hidden="1">#REF!</definedName>
    <definedName name="BExGSCEUCQQVDEEKWJ677QTGUVTE" localSheetId="13" hidden="1">#REF!</definedName>
    <definedName name="BExGSCEUCQQVDEEKWJ677QTGUVTE" localSheetId="12" hidden="1">#REF!</definedName>
    <definedName name="BExGSCEUCQQVDEEKWJ677QTGUVTE" localSheetId="11" hidden="1">#REF!</definedName>
    <definedName name="BExGSCEUCQQVDEEKWJ677QTGUVTE" localSheetId="10" hidden="1">#REF!</definedName>
    <definedName name="BExGSCEUCQQVDEEKWJ677QTGUVTE" localSheetId="9" hidden="1">#REF!</definedName>
    <definedName name="BExGSCEUCQQVDEEKWJ677QTGUVTE" localSheetId="8" hidden="1">#REF!</definedName>
    <definedName name="BExGSCEUCQQVDEEKWJ677QTGUVTE" localSheetId="7" hidden="1">#REF!</definedName>
    <definedName name="BExGSCEUCQQVDEEKWJ677QTGUVTE" localSheetId="6" hidden="1">#REF!</definedName>
    <definedName name="BExGSCEUCQQVDEEKWJ677QTGUVTE" localSheetId="5" hidden="1">#REF!</definedName>
    <definedName name="BExGSCEUCQQVDEEKWJ677QTGUVTE" localSheetId="3" hidden="1">#REF!</definedName>
    <definedName name="BExGSCEUCQQVDEEKWJ677QTGUVTE" hidden="1">#REF!</definedName>
    <definedName name="BExGSQY65LH1PCKKM5WHDW83F35O" localSheetId="15" hidden="1">#REF!</definedName>
    <definedName name="BExGSQY65LH1PCKKM5WHDW83F35O" localSheetId="14" hidden="1">#REF!</definedName>
    <definedName name="BExGSQY65LH1PCKKM5WHDW83F35O" localSheetId="13" hidden="1">#REF!</definedName>
    <definedName name="BExGSQY65LH1PCKKM5WHDW83F35O" localSheetId="12" hidden="1">#REF!</definedName>
    <definedName name="BExGSQY65LH1PCKKM5WHDW83F35O" localSheetId="11" hidden="1">#REF!</definedName>
    <definedName name="BExGSQY65LH1PCKKM5WHDW83F35O" localSheetId="10" hidden="1">#REF!</definedName>
    <definedName name="BExGSQY65LH1PCKKM5WHDW83F35O" localSheetId="9" hidden="1">#REF!</definedName>
    <definedName name="BExGSQY65LH1PCKKM5WHDW83F35O" localSheetId="8" hidden="1">#REF!</definedName>
    <definedName name="BExGSQY65LH1PCKKM5WHDW83F35O" localSheetId="7" hidden="1">#REF!</definedName>
    <definedName name="BExGSQY65LH1PCKKM5WHDW83F35O" localSheetId="6" hidden="1">#REF!</definedName>
    <definedName name="BExGSQY65LH1PCKKM5WHDW83F35O" localSheetId="5" hidden="1">#REF!</definedName>
    <definedName name="BExGSQY65LH1PCKKM5WHDW83F35O" localSheetId="3" hidden="1">#REF!</definedName>
    <definedName name="BExGSQY65LH1PCKKM5WHDW83F35O" hidden="1">#REF!</definedName>
    <definedName name="BExGSYW1GKISF0PMUAK3XJK9PEW9" localSheetId="15" hidden="1">#REF!</definedName>
    <definedName name="BExGSYW1GKISF0PMUAK3XJK9PEW9" localSheetId="14" hidden="1">#REF!</definedName>
    <definedName name="BExGSYW1GKISF0PMUAK3XJK9PEW9" localSheetId="13" hidden="1">#REF!</definedName>
    <definedName name="BExGSYW1GKISF0PMUAK3XJK9PEW9" localSheetId="12" hidden="1">#REF!</definedName>
    <definedName name="BExGSYW1GKISF0PMUAK3XJK9PEW9" localSheetId="11" hidden="1">#REF!</definedName>
    <definedName name="BExGSYW1GKISF0PMUAK3XJK9PEW9" localSheetId="10" hidden="1">#REF!</definedName>
    <definedName name="BExGSYW1GKISF0PMUAK3XJK9PEW9" localSheetId="9" hidden="1">#REF!</definedName>
    <definedName name="BExGSYW1GKISF0PMUAK3XJK9PEW9" localSheetId="8" hidden="1">#REF!</definedName>
    <definedName name="BExGSYW1GKISF0PMUAK3XJK9PEW9" localSheetId="7" hidden="1">#REF!</definedName>
    <definedName name="BExGSYW1GKISF0PMUAK3XJK9PEW9" localSheetId="6" hidden="1">#REF!</definedName>
    <definedName name="BExGSYW1GKISF0PMUAK3XJK9PEW9" localSheetId="5" hidden="1">#REF!</definedName>
    <definedName name="BExGSYW1GKISF0PMUAK3XJK9PEW9" localSheetId="3" hidden="1">#REF!</definedName>
    <definedName name="BExGSYW1GKISF0PMUAK3XJK9PEW9" hidden="1">#REF!</definedName>
    <definedName name="BExGT0DZJB6LSF6L693UUB9EY1VQ" localSheetId="15" hidden="1">#REF!</definedName>
    <definedName name="BExGT0DZJB6LSF6L693UUB9EY1VQ" localSheetId="14" hidden="1">#REF!</definedName>
    <definedName name="BExGT0DZJB6LSF6L693UUB9EY1VQ" localSheetId="13" hidden="1">#REF!</definedName>
    <definedName name="BExGT0DZJB6LSF6L693UUB9EY1VQ" localSheetId="12" hidden="1">#REF!</definedName>
    <definedName name="BExGT0DZJB6LSF6L693UUB9EY1VQ" localSheetId="11" hidden="1">#REF!</definedName>
    <definedName name="BExGT0DZJB6LSF6L693UUB9EY1VQ" localSheetId="10" hidden="1">#REF!</definedName>
    <definedName name="BExGT0DZJB6LSF6L693UUB9EY1VQ" localSheetId="9" hidden="1">#REF!</definedName>
    <definedName name="BExGT0DZJB6LSF6L693UUB9EY1VQ" localSheetId="8" hidden="1">#REF!</definedName>
    <definedName name="BExGT0DZJB6LSF6L693UUB9EY1VQ" localSheetId="7" hidden="1">#REF!</definedName>
    <definedName name="BExGT0DZJB6LSF6L693UUB9EY1VQ" localSheetId="6" hidden="1">#REF!</definedName>
    <definedName name="BExGT0DZJB6LSF6L693UUB9EY1VQ" localSheetId="5" hidden="1">#REF!</definedName>
    <definedName name="BExGT0DZJB6LSF6L693UUB9EY1VQ" localSheetId="3" hidden="1">#REF!</definedName>
    <definedName name="BExGT0DZJB6LSF6L693UUB9EY1VQ" hidden="1">#REF!</definedName>
    <definedName name="BExGTEMKIEF46KBIDWCAOAN5U718" localSheetId="15" hidden="1">#REF!</definedName>
    <definedName name="BExGTEMKIEF46KBIDWCAOAN5U718" localSheetId="14" hidden="1">#REF!</definedName>
    <definedName name="BExGTEMKIEF46KBIDWCAOAN5U718" localSheetId="13" hidden="1">#REF!</definedName>
    <definedName name="BExGTEMKIEF46KBIDWCAOAN5U718" localSheetId="12" hidden="1">#REF!</definedName>
    <definedName name="BExGTEMKIEF46KBIDWCAOAN5U718" localSheetId="11" hidden="1">#REF!</definedName>
    <definedName name="BExGTEMKIEF46KBIDWCAOAN5U718" localSheetId="10" hidden="1">#REF!</definedName>
    <definedName name="BExGTEMKIEF46KBIDWCAOAN5U718" localSheetId="9" hidden="1">#REF!</definedName>
    <definedName name="BExGTEMKIEF46KBIDWCAOAN5U718" localSheetId="8" hidden="1">#REF!</definedName>
    <definedName name="BExGTEMKIEF46KBIDWCAOAN5U718" localSheetId="7" hidden="1">#REF!</definedName>
    <definedName name="BExGTEMKIEF46KBIDWCAOAN5U718" localSheetId="6" hidden="1">#REF!</definedName>
    <definedName name="BExGTEMKIEF46KBIDWCAOAN5U718" localSheetId="5" hidden="1">#REF!</definedName>
    <definedName name="BExGTEMKIEF46KBIDWCAOAN5U718" localSheetId="3" hidden="1">#REF!</definedName>
    <definedName name="BExGTEMKIEF46KBIDWCAOAN5U718" hidden="1">#REF!</definedName>
    <definedName name="BExGTGVFIF8HOQXR54SK065A8M4K" localSheetId="15" hidden="1">#REF!</definedName>
    <definedName name="BExGTGVFIF8HOQXR54SK065A8M4K" localSheetId="14" hidden="1">#REF!</definedName>
    <definedName name="BExGTGVFIF8HOQXR54SK065A8M4K" localSheetId="13" hidden="1">#REF!</definedName>
    <definedName name="BExGTGVFIF8HOQXR54SK065A8M4K" localSheetId="12" hidden="1">#REF!</definedName>
    <definedName name="BExGTGVFIF8HOQXR54SK065A8M4K" localSheetId="11" hidden="1">#REF!</definedName>
    <definedName name="BExGTGVFIF8HOQXR54SK065A8M4K" localSheetId="10" hidden="1">#REF!</definedName>
    <definedName name="BExGTGVFIF8HOQXR54SK065A8M4K" localSheetId="9" hidden="1">#REF!</definedName>
    <definedName name="BExGTGVFIF8HOQXR54SK065A8M4K" localSheetId="8" hidden="1">#REF!</definedName>
    <definedName name="BExGTGVFIF8HOQXR54SK065A8M4K" localSheetId="7" hidden="1">#REF!</definedName>
    <definedName name="BExGTGVFIF8HOQXR54SK065A8M4K" localSheetId="6" hidden="1">#REF!</definedName>
    <definedName name="BExGTGVFIF8HOQXR54SK065A8M4K" localSheetId="5" hidden="1">#REF!</definedName>
    <definedName name="BExGTGVFIF8HOQXR54SK065A8M4K" localSheetId="3" hidden="1">#REF!</definedName>
    <definedName name="BExGTGVFIF8HOQXR54SK065A8M4K" hidden="1">#REF!</definedName>
    <definedName name="BExGTIYX3OWPIINOGY1E4QQYSKHP" localSheetId="15" hidden="1">#REF!</definedName>
    <definedName name="BExGTIYX3OWPIINOGY1E4QQYSKHP" localSheetId="14" hidden="1">#REF!</definedName>
    <definedName name="BExGTIYX3OWPIINOGY1E4QQYSKHP" localSheetId="13" hidden="1">#REF!</definedName>
    <definedName name="BExGTIYX3OWPIINOGY1E4QQYSKHP" localSheetId="12" hidden="1">#REF!</definedName>
    <definedName name="BExGTIYX3OWPIINOGY1E4QQYSKHP" localSheetId="11" hidden="1">#REF!</definedName>
    <definedName name="BExGTIYX3OWPIINOGY1E4QQYSKHP" localSheetId="10" hidden="1">#REF!</definedName>
    <definedName name="BExGTIYX3OWPIINOGY1E4QQYSKHP" localSheetId="9" hidden="1">#REF!</definedName>
    <definedName name="BExGTIYX3OWPIINOGY1E4QQYSKHP" localSheetId="8" hidden="1">#REF!</definedName>
    <definedName name="BExGTIYX3OWPIINOGY1E4QQYSKHP" localSheetId="7" hidden="1">#REF!</definedName>
    <definedName name="BExGTIYX3OWPIINOGY1E4QQYSKHP" localSheetId="6" hidden="1">#REF!</definedName>
    <definedName name="BExGTIYX3OWPIINOGY1E4QQYSKHP" localSheetId="5" hidden="1">#REF!</definedName>
    <definedName name="BExGTIYX3OWPIINOGY1E4QQYSKHP" localSheetId="3" hidden="1">#REF!</definedName>
    <definedName name="BExGTIYX3OWPIINOGY1E4QQYSKHP" hidden="1">#REF!</definedName>
    <definedName name="BExGTKGUN0KUU3C0RL2LK98D8MEK" localSheetId="15" hidden="1">#REF!</definedName>
    <definedName name="BExGTKGUN0KUU3C0RL2LK98D8MEK" localSheetId="14" hidden="1">#REF!</definedName>
    <definedName name="BExGTKGUN0KUU3C0RL2LK98D8MEK" localSheetId="13" hidden="1">#REF!</definedName>
    <definedName name="BExGTKGUN0KUU3C0RL2LK98D8MEK" localSheetId="12" hidden="1">#REF!</definedName>
    <definedName name="BExGTKGUN0KUU3C0RL2LK98D8MEK" localSheetId="11" hidden="1">#REF!</definedName>
    <definedName name="BExGTKGUN0KUU3C0RL2LK98D8MEK" localSheetId="10" hidden="1">#REF!</definedName>
    <definedName name="BExGTKGUN0KUU3C0RL2LK98D8MEK" localSheetId="9" hidden="1">#REF!</definedName>
    <definedName name="BExGTKGUN0KUU3C0RL2LK98D8MEK" localSheetId="8" hidden="1">#REF!</definedName>
    <definedName name="BExGTKGUN0KUU3C0RL2LK98D8MEK" localSheetId="7" hidden="1">#REF!</definedName>
    <definedName name="BExGTKGUN0KUU3C0RL2LK98D8MEK" localSheetId="6" hidden="1">#REF!</definedName>
    <definedName name="BExGTKGUN0KUU3C0RL2LK98D8MEK" localSheetId="5" hidden="1">#REF!</definedName>
    <definedName name="BExGTKGUN0KUU3C0RL2LK98D8MEK" localSheetId="3" hidden="1">#REF!</definedName>
    <definedName name="BExGTKGUN0KUU3C0RL2LK98D8MEK" hidden="1">#REF!</definedName>
    <definedName name="BExGTV3U5SZUPLTWEMEY3IIN1L4L" localSheetId="15" hidden="1">#REF!</definedName>
    <definedName name="BExGTV3U5SZUPLTWEMEY3IIN1L4L" localSheetId="14" hidden="1">#REF!</definedName>
    <definedName name="BExGTV3U5SZUPLTWEMEY3IIN1L4L" localSheetId="13" hidden="1">#REF!</definedName>
    <definedName name="BExGTV3U5SZUPLTWEMEY3IIN1L4L" localSheetId="12" hidden="1">#REF!</definedName>
    <definedName name="BExGTV3U5SZUPLTWEMEY3IIN1L4L" localSheetId="11" hidden="1">#REF!</definedName>
    <definedName name="BExGTV3U5SZUPLTWEMEY3IIN1L4L" localSheetId="10" hidden="1">#REF!</definedName>
    <definedName name="BExGTV3U5SZUPLTWEMEY3IIN1L4L" localSheetId="9" hidden="1">#REF!</definedName>
    <definedName name="BExGTV3U5SZUPLTWEMEY3IIN1L4L" localSheetId="8" hidden="1">#REF!</definedName>
    <definedName name="BExGTV3U5SZUPLTWEMEY3IIN1L4L" localSheetId="7" hidden="1">#REF!</definedName>
    <definedName name="BExGTV3U5SZUPLTWEMEY3IIN1L4L" localSheetId="6" hidden="1">#REF!</definedName>
    <definedName name="BExGTV3U5SZUPLTWEMEY3IIN1L4L" localSheetId="5" hidden="1">#REF!</definedName>
    <definedName name="BExGTV3U5SZUPLTWEMEY3IIN1L4L" localSheetId="3" hidden="1">#REF!</definedName>
    <definedName name="BExGTV3U5SZUPLTWEMEY3IIN1L4L" hidden="1">#REF!</definedName>
    <definedName name="BExGTZ046J7VMUG4YPKFN2K8TWB7" localSheetId="15" hidden="1">#REF!</definedName>
    <definedName name="BExGTZ046J7VMUG4YPKFN2K8TWB7" localSheetId="14" hidden="1">#REF!</definedName>
    <definedName name="BExGTZ046J7VMUG4YPKFN2K8TWB7" localSheetId="13" hidden="1">#REF!</definedName>
    <definedName name="BExGTZ046J7VMUG4YPKFN2K8TWB7" localSheetId="12" hidden="1">#REF!</definedName>
    <definedName name="BExGTZ046J7VMUG4YPKFN2K8TWB7" localSheetId="11" hidden="1">#REF!</definedName>
    <definedName name="BExGTZ046J7VMUG4YPKFN2K8TWB7" localSheetId="10" hidden="1">#REF!</definedName>
    <definedName name="BExGTZ046J7VMUG4YPKFN2K8TWB7" localSheetId="9" hidden="1">#REF!</definedName>
    <definedName name="BExGTZ046J7VMUG4YPKFN2K8TWB7" localSheetId="8" hidden="1">#REF!</definedName>
    <definedName name="BExGTZ046J7VMUG4YPKFN2K8TWB7" localSheetId="7" hidden="1">#REF!</definedName>
    <definedName name="BExGTZ046J7VMUG4YPKFN2K8TWB7" localSheetId="6" hidden="1">#REF!</definedName>
    <definedName name="BExGTZ046J7VMUG4YPKFN2K8TWB7" localSheetId="5" hidden="1">#REF!</definedName>
    <definedName name="BExGTZ046J7VMUG4YPKFN2K8TWB7" localSheetId="3" hidden="1">#REF!</definedName>
    <definedName name="BExGTZ046J7VMUG4YPKFN2K8TWB7" hidden="1">#REF!</definedName>
    <definedName name="BExGTZ04EFFQ3Z3JMM0G35JYWUK3" localSheetId="15" hidden="1">#REF!</definedName>
    <definedName name="BExGTZ04EFFQ3Z3JMM0G35JYWUK3" localSheetId="14" hidden="1">#REF!</definedName>
    <definedName name="BExGTZ04EFFQ3Z3JMM0G35JYWUK3" localSheetId="13" hidden="1">#REF!</definedName>
    <definedName name="BExGTZ04EFFQ3Z3JMM0G35JYWUK3" localSheetId="12" hidden="1">#REF!</definedName>
    <definedName name="BExGTZ04EFFQ3Z3JMM0G35JYWUK3" localSheetId="11" hidden="1">#REF!</definedName>
    <definedName name="BExGTZ04EFFQ3Z3JMM0G35JYWUK3" localSheetId="10" hidden="1">#REF!</definedName>
    <definedName name="BExGTZ04EFFQ3Z3JMM0G35JYWUK3" localSheetId="9" hidden="1">#REF!</definedName>
    <definedName name="BExGTZ04EFFQ3Z3JMM0G35JYWUK3" localSheetId="8" hidden="1">#REF!</definedName>
    <definedName name="BExGTZ04EFFQ3Z3JMM0G35JYWUK3" localSheetId="7" hidden="1">#REF!</definedName>
    <definedName name="BExGTZ04EFFQ3Z3JMM0G35JYWUK3" localSheetId="6" hidden="1">#REF!</definedName>
    <definedName name="BExGTZ04EFFQ3Z3JMM0G35JYWUK3" localSheetId="5" hidden="1">#REF!</definedName>
    <definedName name="BExGTZ04EFFQ3Z3JMM0G35JYWUK3" localSheetId="3" hidden="1">#REF!</definedName>
    <definedName name="BExGTZ04EFFQ3Z3JMM0G35JYWUK3" hidden="1">#REF!</definedName>
    <definedName name="BExGU2G9OPRZRIU9YGF6NX9FUW0J" localSheetId="15" hidden="1">#REF!</definedName>
    <definedName name="BExGU2G9OPRZRIU9YGF6NX9FUW0J" localSheetId="14" hidden="1">#REF!</definedName>
    <definedName name="BExGU2G9OPRZRIU9YGF6NX9FUW0J" localSheetId="13" hidden="1">#REF!</definedName>
    <definedName name="BExGU2G9OPRZRIU9YGF6NX9FUW0J" localSheetId="12" hidden="1">#REF!</definedName>
    <definedName name="BExGU2G9OPRZRIU9YGF6NX9FUW0J" localSheetId="11" hidden="1">#REF!</definedName>
    <definedName name="BExGU2G9OPRZRIU9YGF6NX9FUW0J" localSheetId="10" hidden="1">#REF!</definedName>
    <definedName name="BExGU2G9OPRZRIU9YGF6NX9FUW0J" localSheetId="9" hidden="1">#REF!</definedName>
    <definedName name="BExGU2G9OPRZRIU9YGF6NX9FUW0J" localSheetId="8" hidden="1">#REF!</definedName>
    <definedName name="BExGU2G9OPRZRIU9YGF6NX9FUW0J" localSheetId="7" hidden="1">#REF!</definedName>
    <definedName name="BExGU2G9OPRZRIU9YGF6NX9FUW0J" localSheetId="6" hidden="1">#REF!</definedName>
    <definedName name="BExGU2G9OPRZRIU9YGF6NX9FUW0J" localSheetId="5" hidden="1">#REF!</definedName>
    <definedName name="BExGU2G9OPRZRIU9YGF6NX9FUW0J" localSheetId="3" hidden="1">#REF!</definedName>
    <definedName name="BExGU2G9OPRZRIU9YGF6NX9FUW0J" hidden="1">#REF!</definedName>
    <definedName name="BExGU6HTKLRZO8UOI3DTAM5RFDBA" localSheetId="15" hidden="1">#REF!</definedName>
    <definedName name="BExGU6HTKLRZO8UOI3DTAM5RFDBA" localSheetId="14" hidden="1">#REF!</definedName>
    <definedName name="BExGU6HTKLRZO8UOI3DTAM5RFDBA" localSheetId="13" hidden="1">#REF!</definedName>
    <definedName name="BExGU6HTKLRZO8UOI3DTAM5RFDBA" localSheetId="12" hidden="1">#REF!</definedName>
    <definedName name="BExGU6HTKLRZO8UOI3DTAM5RFDBA" localSheetId="11" hidden="1">#REF!</definedName>
    <definedName name="BExGU6HTKLRZO8UOI3DTAM5RFDBA" localSheetId="10" hidden="1">#REF!</definedName>
    <definedName name="BExGU6HTKLRZO8UOI3DTAM5RFDBA" localSheetId="9" hidden="1">#REF!</definedName>
    <definedName name="BExGU6HTKLRZO8UOI3DTAM5RFDBA" localSheetId="8" hidden="1">#REF!</definedName>
    <definedName name="BExGU6HTKLRZO8UOI3DTAM5RFDBA" localSheetId="7" hidden="1">#REF!</definedName>
    <definedName name="BExGU6HTKLRZO8UOI3DTAM5RFDBA" localSheetId="6" hidden="1">#REF!</definedName>
    <definedName name="BExGU6HTKLRZO8UOI3DTAM5RFDBA" localSheetId="5" hidden="1">#REF!</definedName>
    <definedName name="BExGU6HTKLRZO8UOI3DTAM5RFDBA" localSheetId="3" hidden="1">#REF!</definedName>
    <definedName name="BExGU6HTKLRZO8UOI3DTAM5RFDBA" hidden="1">#REF!</definedName>
    <definedName name="BExGUDDZXFFQHAF4UZF8ZB1HO7H6" localSheetId="15" hidden="1">#REF!</definedName>
    <definedName name="BExGUDDZXFFQHAF4UZF8ZB1HO7H6" localSheetId="14" hidden="1">#REF!</definedName>
    <definedName name="BExGUDDZXFFQHAF4UZF8ZB1HO7H6" localSheetId="13" hidden="1">#REF!</definedName>
    <definedName name="BExGUDDZXFFQHAF4UZF8ZB1HO7H6" localSheetId="12" hidden="1">#REF!</definedName>
    <definedName name="BExGUDDZXFFQHAF4UZF8ZB1HO7H6" localSheetId="11" hidden="1">#REF!</definedName>
    <definedName name="BExGUDDZXFFQHAF4UZF8ZB1HO7H6" localSheetId="10" hidden="1">#REF!</definedName>
    <definedName name="BExGUDDZXFFQHAF4UZF8ZB1HO7H6" localSheetId="9" hidden="1">#REF!</definedName>
    <definedName name="BExGUDDZXFFQHAF4UZF8ZB1HO7H6" localSheetId="8" hidden="1">#REF!</definedName>
    <definedName name="BExGUDDZXFFQHAF4UZF8ZB1HO7H6" localSheetId="7" hidden="1">#REF!</definedName>
    <definedName name="BExGUDDZXFFQHAF4UZF8ZB1HO7H6" localSheetId="6" hidden="1">#REF!</definedName>
    <definedName name="BExGUDDZXFFQHAF4UZF8ZB1HO7H6" localSheetId="5" hidden="1">#REF!</definedName>
    <definedName name="BExGUDDZXFFQHAF4UZF8ZB1HO7H6" localSheetId="3" hidden="1">#REF!</definedName>
    <definedName name="BExGUDDZXFFQHAF4UZF8ZB1HO7H6" hidden="1">#REF!</definedName>
    <definedName name="BExGUI6NCRHY7EAB6SK6EPPMWFG1" localSheetId="15" hidden="1">#REF!</definedName>
    <definedName name="BExGUI6NCRHY7EAB6SK6EPPMWFG1" localSheetId="14" hidden="1">#REF!</definedName>
    <definedName name="BExGUI6NCRHY7EAB6SK6EPPMWFG1" localSheetId="13" hidden="1">#REF!</definedName>
    <definedName name="BExGUI6NCRHY7EAB6SK6EPPMWFG1" localSheetId="12" hidden="1">#REF!</definedName>
    <definedName name="BExGUI6NCRHY7EAB6SK6EPPMWFG1" localSheetId="11" hidden="1">#REF!</definedName>
    <definedName name="BExGUI6NCRHY7EAB6SK6EPPMWFG1" localSheetId="10" hidden="1">#REF!</definedName>
    <definedName name="BExGUI6NCRHY7EAB6SK6EPPMWFG1" localSheetId="9" hidden="1">#REF!</definedName>
    <definedName name="BExGUI6NCRHY7EAB6SK6EPPMWFG1" localSheetId="8" hidden="1">#REF!</definedName>
    <definedName name="BExGUI6NCRHY7EAB6SK6EPPMWFG1" localSheetId="7" hidden="1">#REF!</definedName>
    <definedName name="BExGUI6NCRHY7EAB6SK6EPPMWFG1" localSheetId="6" hidden="1">#REF!</definedName>
    <definedName name="BExGUI6NCRHY7EAB6SK6EPPMWFG1" localSheetId="5" hidden="1">#REF!</definedName>
    <definedName name="BExGUI6NCRHY7EAB6SK6EPPMWFG1" localSheetId="3" hidden="1">#REF!</definedName>
    <definedName name="BExGUI6NCRHY7EAB6SK6EPPMWFG1" hidden="1">#REF!</definedName>
    <definedName name="BExGUIBXBRHGM97ZX6GBA4ZDQ79C" localSheetId="15" hidden="1">#REF!</definedName>
    <definedName name="BExGUIBXBRHGM97ZX6GBA4ZDQ79C" localSheetId="14" hidden="1">#REF!</definedName>
    <definedName name="BExGUIBXBRHGM97ZX6GBA4ZDQ79C" localSheetId="13" hidden="1">#REF!</definedName>
    <definedName name="BExGUIBXBRHGM97ZX6GBA4ZDQ79C" localSheetId="12" hidden="1">#REF!</definedName>
    <definedName name="BExGUIBXBRHGM97ZX6GBA4ZDQ79C" localSheetId="11" hidden="1">#REF!</definedName>
    <definedName name="BExGUIBXBRHGM97ZX6GBA4ZDQ79C" localSheetId="10" hidden="1">#REF!</definedName>
    <definedName name="BExGUIBXBRHGM97ZX6GBA4ZDQ79C" localSheetId="9" hidden="1">#REF!</definedName>
    <definedName name="BExGUIBXBRHGM97ZX6GBA4ZDQ79C" localSheetId="8" hidden="1">#REF!</definedName>
    <definedName name="BExGUIBXBRHGM97ZX6GBA4ZDQ79C" localSheetId="7" hidden="1">#REF!</definedName>
    <definedName name="BExGUIBXBRHGM97ZX6GBA4ZDQ79C" localSheetId="6" hidden="1">#REF!</definedName>
    <definedName name="BExGUIBXBRHGM97ZX6GBA4ZDQ79C" localSheetId="5" hidden="1">#REF!</definedName>
    <definedName name="BExGUIBXBRHGM97ZX6GBA4ZDQ79C" localSheetId="3" hidden="1">#REF!</definedName>
    <definedName name="BExGUIBXBRHGM97ZX6GBA4ZDQ79C" hidden="1">#REF!</definedName>
    <definedName name="BExGUM8D91UNPCOO4TKP9FGX85TF" localSheetId="15" hidden="1">#REF!</definedName>
    <definedName name="BExGUM8D91UNPCOO4TKP9FGX85TF" localSheetId="14" hidden="1">#REF!</definedName>
    <definedName name="BExGUM8D91UNPCOO4TKP9FGX85TF" localSheetId="13" hidden="1">#REF!</definedName>
    <definedName name="BExGUM8D91UNPCOO4TKP9FGX85TF" localSheetId="12" hidden="1">#REF!</definedName>
    <definedName name="BExGUM8D91UNPCOO4TKP9FGX85TF" localSheetId="11" hidden="1">#REF!</definedName>
    <definedName name="BExGUM8D91UNPCOO4TKP9FGX85TF" localSheetId="10" hidden="1">#REF!</definedName>
    <definedName name="BExGUM8D91UNPCOO4TKP9FGX85TF" localSheetId="9" hidden="1">#REF!</definedName>
    <definedName name="BExGUM8D91UNPCOO4TKP9FGX85TF" localSheetId="8" hidden="1">#REF!</definedName>
    <definedName name="BExGUM8D91UNPCOO4TKP9FGX85TF" localSheetId="7" hidden="1">#REF!</definedName>
    <definedName name="BExGUM8D91UNPCOO4TKP9FGX85TF" localSheetId="6" hidden="1">#REF!</definedName>
    <definedName name="BExGUM8D91UNPCOO4TKP9FGX85TF" localSheetId="5" hidden="1">#REF!</definedName>
    <definedName name="BExGUM8D91UNPCOO4TKP9FGX85TF" localSheetId="3" hidden="1">#REF!</definedName>
    <definedName name="BExGUM8D91UNPCOO4TKP9FGX85TF" hidden="1">#REF!</definedName>
    <definedName name="BExGUMDP0WYFBZL2MCB36WWJIC04" localSheetId="15" hidden="1">#REF!</definedName>
    <definedName name="BExGUMDP0WYFBZL2MCB36WWJIC04" localSheetId="14" hidden="1">#REF!</definedName>
    <definedName name="BExGUMDP0WYFBZL2MCB36WWJIC04" localSheetId="13" hidden="1">#REF!</definedName>
    <definedName name="BExGUMDP0WYFBZL2MCB36WWJIC04" localSheetId="12" hidden="1">#REF!</definedName>
    <definedName name="BExGUMDP0WYFBZL2MCB36WWJIC04" localSheetId="11" hidden="1">#REF!</definedName>
    <definedName name="BExGUMDP0WYFBZL2MCB36WWJIC04" localSheetId="10" hidden="1">#REF!</definedName>
    <definedName name="BExGUMDP0WYFBZL2MCB36WWJIC04" localSheetId="9" hidden="1">#REF!</definedName>
    <definedName name="BExGUMDP0WYFBZL2MCB36WWJIC04" localSheetId="8" hidden="1">#REF!</definedName>
    <definedName name="BExGUMDP0WYFBZL2MCB36WWJIC04" localSheetId="7" hidden="1">#REF!</definedName>
    <definedName name="BExGUMDP0WYFBZL2MCB36WWJIC04" localSheetId="6" hidden="1">#REF!</definedName>
    <definedName name="BExGUMDP0WYFBZL2MCB36WWJIC04" localSheetId="5" hidden="1">#REF!</definedName>
    <definedName name="BExGUMDP0WYFBZL2MCB36WWJIC04" localSheetId="3" hidden="1">#REF!</definedName>
    <definedName name="BExGUMDP0WYFBZL2MCB36WWJIC04" hidden="1">#REF!</definedName>
    <definedName name="BExGUQF9N9FKI7S0H30WUAEB5LPD" localSheetId="15" hidden="1">#REF!</definedName>
    <definedName name="BExGUQF9N9FKI7S0H30WUAEB5LPD" localSheetId="14" hidden="1">#REF!</definedName>
    <definedName name="BExGUQF9N9FKI7S0H30WUAEB5LPD" localSheetId="13" hidden="1">#REF!</definedName>
    <definedName name="BExGUQF9N9FKI7S0H30WUAEB5LPD" localSheetId="12" hidden="1">#REF!</definedName>
    <definedName name="BExGUQF9N9FKI7S0H30WUAEB5LPD" localSheetId="11" hidden="1">#REF!</definedName>
    <definedName name="BExGUQF9N9FKI7S0H30WUAEB5LPD" localSheetId="10" hidden="1">#REF!</definedName>
    <definedName name="BExGUQF9N9FKI7S0H30WUAEB5LPD" localSheetId="9" hidden="1">#REF!</definedName>
    <definedName name="BExGUQF9N9FKI7S0H30WUAEB5LPD" localSheetId="8" hidden="1">#REF!</definedName>
    <definedName name="BExGUQF9N9FKI7S0H30WUAEB5LPD" localSheetId="7" hidden="1">#REF!</definedName>
    <definedName name="BExGUQF9N9FKI7S0H30WUAEB5LPD" localSheetId="6" hidden="1">#REF!</definedName>
    <definedName name="BExGUQF9N9FKI7S0H30WUAEB5LPD" localSheetId="5" hidden="1">#REF!</definedName>
    <definedName name="BExGUQF9N9FKI7S0H30WUAEB5LPD" localSheetId="3" hidden="1">#REF!</definedName>
    <definedName name="BExGUQF9N9FKI7S0H30WUAEB5LPD" hidden="1">#REF!</definedName>
    <definedName name="BExGUR6BA03XPBK60SQUW197GJ5X" localSheetId="15" hidden="1">#REF!</definedName>
    <definedName name="BExGUR6BA03XPBK60SQUW197GJ5X" localSheetId="14" hidden="1">#REF!</definedName>
    <definedName name="BExGUR6BA03XPBK60SQUW197GJ5X" localSheetId="13" hidden="1">#REF!</definedName>
    <definedName name="BExGUR6BA03XPBK60SQUW197GJ5X" localSheetId="12" hidden="1">#REF!</definedName>
    <definedName name="BExGUR6BA03XPBK60SQUW197GJ5X" localSheetId="11" hidden="1">#REF!</definedName>
    <definedName name="BExGUR6BA03XPBK60SQUW197GJ5X" localSheetId="10" hidden="1">#REF!</definedName>
    <definedName name="BExGUR6BA03XPBK60SQUW197GJ5X" localSheetId="9" hidden="1">#REF!</definedName>
    <definedName name="BExGUR6BA03XPBK60SQUW197GJ5X" localSheetId="8" hidden="1">#REF!</definedName>
    <definedName name="BExGUR6BA03XPBK60SQUW197GJ5X" localSheetId="7" hidden="1">#REF!</definedName>
    <definedName name="BExGUR6BA03XPBK60SQUW197GJ5X" localSheetId="6" hidden="1">#REF!</definedName>
    <definedName name="BExGUR6BA03XPBK60SQUW197GJ5X" localSheetId="5" hidden="1">#REF!</definedName>
    <definedName name="BExGUR6BA03XPBK60SQUW197GJ5X" localSheetId="3" hidden="1">#REF!</definedName>
    <definedName name="BExGUR6BA03XPBK60SQUW197GJ5X" hidden="1">#REF!</definedName>
    <definedName name="BExGUVIP60TA4B7X2PFGMBFUSKGX" localSheetId="15" hidden="1">#REF!</definedName>
    <definedName name="BExGUVIP60TA4B7X2PFGMBFUSKGX" localSheetId="14" hidden="1">#REF!</definedName>
    <definedName name="BExGUVIP60TA4B7X2PFGMBFUSKGX" localSheetId="13" hidden="1">#REF!</definedName>
    <definedName name="BExGUVIP60TA4B7X2PFGMBFUSKGX" localSheetId="12" hidden="1">#REF!</definedName>
    <definedName name="BExGUVIP60TA4B7X2PFGMBFUSKGX" localSheetId="11" hidden="1">#REF!</definedName>
    <definedName name="BExGUVIP60TA4B7X2PFGMBFUSKGX" localSheetId="10" hidden="1">#REF!</definedName>
    <definedName name="BExGUVIP60TA4B7X2PFGMBFUSKGX" localSheetId="9" hidden="1">#REF!</definedName>
    <definedName name="BExGUVIP60TA4B7X2PFGMBFUSKGX" localSheetId="8" hidden="1">#REF!</definedName>
    <definedName name="BExGUVIP60TA4B7X2PFGMBFUSKGX" localSheetId="7" hidden="1">#REF!</definedName>
    <definedName name="BExGUVIP60TA4B7X2PFGMBFUSKGX" localSheetId="6" hidden="1">#REF!</definedName>
    <definedName name="BExGUVIP60TA4B7X2PFGMBFUSKGX" localSheetId="5" hidden="1">#REF!</definedName>
    <definedName name="BExGUVIP60TA4B7X2PFGMBFUSKGX" localSheetId="3" hidden="1">#REF!</definedName>
    <definedName name="BExGUVIP60TA4B7X2PFGMBFUSKGX" hidden="1">#REF!</definedName>
    <definedName name="BExGUVTIIWAK5T0F5FD428QDO46W" localSheetId="15" hidden="1">#REF!</definedName>
    <definedName name="BExGUVTIIWAK5T0F5FD428QDO46W" localSheetId="14" hidden="1">#REF!</definedName>
    <definedName name="BExGUVTIIWAK5T0F5FD428QDO46W" localSheetId="13" hidden="1">#REF!</definedName>
    <definedName name="BExGUVTIIWAK5T0F5FD428QDO46W" localSheetId="12" hidden="1">#REF!</definedName>
    <definedName name="BExGUVTIIWAK5T0F5FD428QDO46W" localSheetId="11" hidden="1">#REF!</definedName>
    <definedName name="BExGUVTIIWAK5T0F5FD428QDO46W" localSheetId="10" hidden="1">#REF!</definedName>
    <definedName name="BExGUVTIIWAK5T0F5FD428QDO46W" localSheetId="9" hidden="1">#REF!</definedName>
    <definedName name="BExGUVTIIWAK5T0F5FD428QDO46W" localSheetId="8" hidden="1">#REF!</definedName>
    <definedName name="BExGUVTIIWAK5T0F5FD428QDO46W" localSheetId="7" hidden="1">#REF!</definedName>
    <definedName name="BExGUVTIIWAK5T0F5FD428QDO46W" localSheetId="6" hidden="1">#REF!</definedName>
    <definedName name="BExGUVTIIWAK5T0F5FD428QDO46W" localSheetId="5" hidden="1">#REF!</definedName>
    <definedName name="BExGUVTIIWAK5T0F5FD428QDO46W" localSheetId="3" hidden="1">#REF!</definedName>
    <definedName name="BExGUVTIIWAK5T0F5FD428QDO46W" hidden="1">#REF!</definedName>
    <definedName name="BExGUZKF06F209XL1IZWVJEQ82EE" localSheetId="15" hidden="1">#REF!</definedName>
    <definedName name="BExGUZKF06F209XL1IZWVJEQ82EE" localSheetId="14" hidden="1">#REF!</definedName>
    <definedName name="BExGUZKF06F209XL1IZWVJEQ82EE" localSheetId="13" hidden="1">#REF!</definedName>
    <definedName name="BExGUZKF06F209XL1IZWVJEQ82EE" localSheetId="12" hidden="1">#REF!</definedName>
    <definedName name="BExGUZKF06F209XL1IZWVJEQ82EE" localSheetId="11" hidden="1">#REF!</definedName>
    <definedName name="BExGUZKF06F209XL1IZWVJEQ82EE" localSheetId="10" hidden="1">#REF!</definedName>
    <definedName name="BExGUZKF06F209XL1IZWVJEQ82EE" localSheetId="9" hidden="1">#REF!</definedName>
    <definedName name="BExGUZKF06F209XL1IZWVJEQ82EE" localSheetId="8" hidden="1">#REF!</definedName>
    <definedName name="BExGUZKF06F209XL1IZWVJEQ82EE" localSheetId="7" hidden="1">#REF!</definedName>
    <definedName name="BExGUZKF06F209XL1IZWVJEQ82EE" localSheetId="6" hidden="1">#REF!</definedName>
    <definedName name="BExGUZKF06F209XL1IZWVJEQ82EE" localSheetId="5" hidden="1">#REF!</definedName>
    <definedName name="BExGUZKF06F209XL1IZWVJEQ82EE" localSheetId="3" hidden="1">#REF!</definedName>
    <definedName name="BExGUZKF06F209XL1IZWVJEQ82EE" hidden="1">#REF!</definedName>
    <definedName name="BExGUZPWM950OZ8P1A3N86LXK97U" localSheetId="15" hidden="1">#REF!</definedName>
    <definedName name="BExGUZPWM950OZ8P1A3N86LXK97U" localSheetId="14" hidden="1">#REF!</definedName>
    <definedName name="BExGUZPWM950OZ8P1A3N86LXK97U" localSheetId="13" hidden="1">#REF!</definedName>
    <definedName name="BExGUZPWM950OZ8P1A3N86LXK97U" localSheetId="12" hidden="1">#REF!</definedName>
    <definedName name="BExGUZPWM950OZ8P1A3N86LXK97U" localSheetId="11" hidden="1">#REF!</definedName>
    <definedName name="BExGUZPWM950OZ8P1A3N86LXK97U" localSheetId="10" hidden="1">#REF!</definedName>
    <definedName name="BExGUZPWM950OZ8P1A3N86LXK97U" localSheetId="9" hidden="1">#REF!</definedName>
    <definedName name="BExGUZPWM950OZ8P1A3N86LXK97U" localSheetId="8" hidden="1">#REF!</definedName>
    <definedName name="BExGUZPWM950OZ8P1A3N86LXK97U" localSheetId="7" hidden="1">#REF!</definedName>
    <definedName name="BExGUZPWM950OZ8P1A3N86LXK97U" localSheetId="6" hidden="1">#REF!</definedName>
    <definedName name="BExGUZPWM950OZ8P1A3N86LXK97U" localSheetId="5" hidden="1">#REF!</definedName>
    <definedName name="BExGUZPWM950OZ8P1A3N86LXK97U" localSheetId="3" hidden="1">#REF!</definedName>
    <definedName name="BExGUZPWM950OZ8P1A3N86LXK97U" hidden="1">#REF!</definedName>
    <definedName name="BExGV2EVT380QHD4AP2RL9MR8L5L" localSheetId="15" hidden="1">#REF!</definedName>
    <definedName name="BExGV2EVT380QHD4AP2RL9MR8L5L" localSheetId="14" hidden="1">#REF!</definedName>
    <definedName name="BExGV2EVT380QHD4AP2RL9MR8L5L" localSheetId="13" hidden="1">#REF!</definedName>
    <definedName name="BExGV2EVT380QHD4AP2RL9MR8L5L" localSheetId="12" hidden="1">#REF!</definedName>
    <definedName name="BExGV2EVT380QHD4AP2RL9MR8L5L" localSheetId="11" hidden="1">#REF!</definedName>
    <definedName name="BExGV2EVT380QHD4AP2RL9MR8L5L" localSheetId="10" hidden="1">#REF!</definedName>
    <definedName name="BExGV2EVT380QHD4AP2RL9MR8L5L" localSheetId="9" hidden="1">#REF!</definedName>
    <definedName name="BExGV2EVT380QHD4AP2RL9MR8L5L" localSheetId="8" hidden="1">#REF!</definedName>
    <definedName name="BExGV2EVT380QHD4AP2RL9MR8L5L" localSheetId="7" hidden="1">#REF!</definedName>
    <definedName name="BExGV2EVT380QHD4AP2RL9MR8L5L" localSheetId="6" hidden="1">#REF!</definedName>
    <definedName name="BExGV2EVT380QHD4AP2RL9MR8L5L" localSheetId="5" hidden="1">#REF!</definedName>
    <definedName name="BExGV2EVT380QHD4AP2RL9MR8L5L" localSheetId="3" hidden="1">#REF!</definedName>
    <definedName name="BExGV2EVT380QHD4AP2RL9MR8L5L" hidden="1">#REF!</definedName>
    <definedName name="BExGVBUSKOI7KB24K40PTXJE6MER" localSheetId="15" hidden="1">#REF!</definedName>
    <definedName name="BExGVBUSKOI7KB24K40PTXJE6MER" localSheetId="14" hidden="1">#REF!</definedName>
    <definedName name="BExGVBUSKOI7KB24K40PTXJE6MER" localSheetId="13" hidden="1">#REF!</definedName>
    <definedName name="BExGVBUSKOI7KB24K40PTXJE6MER" localSheetId="12" hidden="1">#REF!</definedName>
    <definedName name="BExGVBUSKOI7KB24K40PTXJE6MER" localSheetId="11" hidden="1">#REF!</definedName>
    <definedName name="BExGVBUSKOI7KB24K40PTXJE6MER" localSheetId="10" hidden="1">#REF!</definedName>
    <definedName name="BExGVBUSKOI7KB24K40PTXJE6MER" localSheetId="9" hidden="1">#REF!</definedName>
    <definedName name="BExGVBUSKOI7KB24K40PTXJE6MER" localSheetId="8" hidden="1">#REF!</definedName>
    <definedName name="BExGVBUSKOI7KB24K40PTXJE6MER" localSheetId="7" hidden="1">#REF!</definedName>
    <definedName name="BExGVBUSKOI7KB24K40PTXJE6MER" localSheetId="6" hidden="1">#REF!</definedName>
    <definedName name="BExGVBUSKOI7KB24K40PTXJE6MER" localSheetId="5" hidden="1">#REF!</definedName>
    <definedName name="BExGVBUSKOI7KB24K40PTXJE6MER" localSheetId="3" hidden="1">#REF!</definedName>
    <definedName name="BExGVBUSKOI7KB24K40PTXJE6MER" hidden="1">#REF!</definedName>
    <definedName name="BExGVGSQSVWTL2MNI6TT8Y92W3KA" localSheetId="15" hidden="1">#REF!</definedName>
    <definedName name="BExGVGSQSVWTL2MNI6TT8Y92W3KA" localSheetId="14" hidden="1">#REF!</definedName>
    <definedName name="BExGVGSQSVWTL2MNI6TT8Y92W3KA" localSheetId="13" hidden="1">#REF!</definedName>
    <definedName name="BExGVGSQSVWTL2MNI6TT8Y92W3KA" localSheetId="12" hidden="1">#REF!</definedName>
    <definedName name="BExGVGSQSVWTL2MNI6TT8Y92W3KA" localSheetId="11" hidden="1">#REF!</definedName>
    <definedName name="BExGVGSQSVWTL2MNI6TT8Y92W3KA" localSheetId="10" hidden="1">#REF!</definedName>
    <definedName name="BExGVGSQSVWTL2MNI6TT8Y92W3KA" localSheetId="9" hidden="1">#REF!</definedName>
    <definedName name="BExGVGSQSVWTL2MNI6TT8Y92W3KA" localSheetId="8" hidden="1">#REF!</definedName>
    <definedName name="BExGVGSQSVWTL2MNI6TT8Y92W3KA" localSheetId="7" hidden="1">#REF!</definedName>
    <definedName name="BExGVGSQSVWTL2MNI6TT8Y92W3KA" localSheetId="6" hidden="1">#REF!</definedName>
    <definedName name="BExGVGSQSVWTL2MNI6TT8Y92W3KA" localSheetId="5" hidden="1">#REF!</definedName>
    <definedName name="BExGVGSQSVWTL2MNI6TT8Y92W3KA" localSheetId="3" hidden="1">#REF!</definedName>
    <definedName name="BExGVGSQSVWTL2MNI6TT8Y92W3KA" hidden="1">#REF!</definedName>
    <definedName name="BExGVHP63K0GSYU17R73XGX6W2U6" localSheetId="15" hidden="1">#REF!</definedName>
    <definedName name="BExGVHP63K0GSYU17R73XGX6W2U6" localSheetId="14" hidden="1">#REF!</definedName>
    <definedName name="BExGVHP63K0GSYU17R73XGX6W2U6" localSheetId="13" hidden="1">#REF!</definedName>
    <definedName name="BExGVHP63K0GSYU17R73XGX6W2U6" localSheetId="12" hidden="1">#REF!</definedName>
    <definedName name="BExGVHP63K0GSYU17R73XGX6W2U6" localSheetId="11" hidden="1">#REF!</definedName>
    <definedName name="BExGVHP63K0GSYU17R73XGX6W2U6" localSheetId="10" hidden="1">#REF!</definedName>
    <definedName name="BExGVHP63K0GSYU17R73XGX6W2U6" localSheetId="9" hidden="1">#REF!</definedName>
    <definedName name="BExGVHP63K0GSYU17R73XGX6W2U6" localSheetId="8" hidden="1">#REF!</definedName>
    <definedName name="BExGVHP63K0GSYU17R73XGX6W2U6" localSheetId="7" hidden="1">#REF!</definedName>
    <definedName name="BExGVHP63K0GSYU17R73XGX6W2U6" localSheetId="6" hidden="1">#REF!</definedName>
    <definedName name="BExGVHP63K0GSYU17R73XGX6W2U6" localSheetId="5" hidden="1">#REF!</definedName>
    <definedName name="BExGVHP63K0GSYU17R73XGX6W2U6" localSheetId="3" hidden="1">#REF!</definedName>
    <definedName name="BExGVHP63K0GSYU17R73XGX6W2U6" hidden="1">#REF!</definedName>
    <definedName name="BExGVN3DDSLKWSP9MVJS9QMNEUIK" localSheetId="15" hidden="1">#REF!</definedName>
    <definedName name="BExGVN3DDSLKWSP9MVJS9QMNEUIK" localSheetId="14" hidden="1">#REF!</definedName>
    <definedName name="BExGVN3DDSLKWSP9MVJS9QMNEUIK" localSheetId="13" hidden="1">#REF!</definedName>
    <definedName name="BExGVN3DDSLKWSP9MVJS9QMNEUIK" localSheetId="12" hidden="1">#REF!</definedName>
    <definedName name="BExGVN3DDSLKWSP9MVJS9QMNEUIK" localSheetId="11" hidden="1">#REF!</definedName>
    <definedName name="BExGVN3DDSLKWSP9MVJS9QMNEUIK" localSheetId="10" hidden="1">#REF!</definedName>
    <definedName name="BExGVN3DDSLKWSP9MVJS9QMNEUIK" localSheetId="9" hidden="1">#REF!</definedName>
    <definedName name="BExGVN3DDSLKWSP9MVJS9QMNEUIK" localSheetId="8" hidden="1">#REF!</definedName>
    <definedName name="BExGVN3DDSLKWSP9MVJS9QMNEUIK" localSheetId="7" hidden="1">#REF!</definedName>
    <definedName name="BExGVN3DDSLKWSP9MVJS9QMNEUIK" localSheetId="6" hidden="1">#REF!</definedName>
    <definedName name="BExGVN3DDSLKWSP9MVJS9QMNEUIK" localSheetId="5" hidden="1">#REF!</definedName>
    <definedName name="BExGVN3DDSLKWSP9MVJS9QMNEUIK" localSheetId="3" hidden="1">#REF!</definedName>
    <definedName name="BExGVN3DDSLKWSP9MVJS9QMNEUIK" hidden="1">#REF!</definedName>
    <definedName name="BExGVUVVMLOCR9DPVUZSQ141EE4J" localSheetId="15" hidden="1">#REF!</definedName>
    <definedName name="BExGVUVVMLOCR9DPVUZSQ141EE4J" localSheetId="14" hidden="1">#REF!</definedName>
    <definedName name="BExGVUVVMLOCR9DPVUZSQ141EE4J" localSheetId="13" hidden="1">#REF!</definedName>
    <definedName name="BExGVUVVMLOCR9DPVUZSQ141EE4J" localSheetId="12" hidden="1">#REF!</definedName>
    <definedName name="BExGVUVVMLOCR9DPVUZSQ141EE4J" localSheetId="11" hidden="1">#REF!</definedName>
    <definedName name="BExGVUVVMLOCR9DPVUZSQ141EE4J" localSheetId="10" hidden="1">#REF!</definedName>
    <definedName name="BExGVUVVMLOCR9DPVUZSQ141EE4J" localSheetId="9" hidden="1">#REF!</definedName>
    <definedName name="BExGVUVVMLOCR9DPVUZSQ141EE4J" localSheetId="8" hidden="1">#REF!</definedName>
    <definedName name="BExGVUVVMLOCR9DPVUZSQ141EE4J" localSheetId="7" hidden="1">#REF!</definedName>
    <definedName name="BExGVUVVMLOCR9DPVUZSQ141EE4J" localSheetId="6" hidden="1">#REF!</definedName>
    <definedName name="BExGVUVVMLOCR9DPVUZSQ141EE4J" localSheetId="5" hidden="1">#REF!</definedName>
    <definedName name="BExGVUVVMLOCR9DPVUZSQ141EE4J" localSheetId="3" hidden="1">#REF!</definedName>
    <definedName name="BExGVUVVMLOCR9DPVUZSQ141EE4J" hidden="1">#REF!</definedName>
    <definedName name="BExGVV6OOLDQ3TXZK51TTF3YX0WN" localSheetId="15" hidden="1">#REF!</definedName>
    <definedName name="BExGVV6OOLDQ3TXZK51TTF3YX0WN" localSheetId="14" hidden="1">#REF!</definedName>
    <definedName name="BExGVV6OOLDQ3TXZK51TTF3YX0WN" localSheetId="13" hidden="1">#REF!</definedName>
    <definedName name="BExGVV6OOLDQ3TXZK51TTF3YX0WN" localSheetId="12" hidden="1">#REF!</definedName>
    <definedName name="BExGVV6OOLDQ3TXZK51TTF3YX0WN" localSheetId="11" hidden="1">#REF!</definedName>
    <definedName name="BExGVV6OOLDQ3TXZK51TTF3YX0WN" localSheetId="10" hidden="1">#REF!</definedName>
    <definedName name="BExGVV6OOLDQ3TXZK51TTF3YX0WN" localSheetId="9" hidden="1">#REF!</definedName>
    <definedName name="BExGVV6OOLDQ3TXZK51TTF3YX0WN" localSheetId="8" hidden="1">#REF!</definedName>
    <definedName name="BExGVV6OOLDQ3TXZK51TTF3YX0WN" localSheetId="7" hidden="1">#REF!</definedName>
    <definedName name="BExGVV6OOLDQ3TXZK51TTF3YX0WN" localSheetId="6" hidden="1">#REF!</definedName>
    <definedName name="BExGVV6OOLDQ3TXZK51TTF3YX0WN" localSheetId="5" hidden="1">#REF!</definedName>
    <definedName name="BExGVV6OOLDQ3TXZK51TTF3YX0WN" localSheetId="3" hidden="1">#REF!</definedName>
    <definedName name="BExGVV6OOLDQ3TXZK51TTF3YX0WN" hidden="1">#REF!</definedName>
    <definedName name="BExGW0KVS7U0C87XFZ78QW991IEV" localSheetId="15" hidden="1">#REF!</definedName>
    <definedName name="BExGW0KVS7U0C87XFZ78QW991IEV" localSheetId="14" hidden="1">#REF!</definedName>
    <definedName name="BExGW0KVS7U0C87XFZ78QW991IEV" localSheetId="13" hidden="1">#REF!</definedName>
    <definedName name="BExGW0KVS7U0C87XFZ78QW991IEV" localSheetId="12" hidden="1">#REF!</definedName>
    <definedName name="BExGW0KVS7U0C87XFZ78QW991IEV" localSheetId="11" hidden="1">#REF!</definedName>
    <definedName name="BExGW0KVS7U0C87XFZ78QW991IEV" localSheetId="10" hidden="1">#REF!</definedName>
    <definedName name="BExGW0KVS7U0C87XFZ78QW991IEV" localSheetId="9" hidden="1">#REF!</definedName>
    <definedName name="BExGW0KVS7U0C87XFZ78QW991IEV" localSheetId="8" hidden="1">#REF!</definedName>
    <definedName name="BExGW0KVS7U0C87XFZ78QW991IEV" localSheetId="7" hidden="1">#REF!</definedName>
    <definedName name="BExGW0KVS7U0C87XFZ78QW991IEV" localSheetId="6" hidden="1">#REF!</definedName>
    <definedName name="BExGW0KVS7U0C87XFZ78QW991IEV" localSheetId="5" hidden="1">#REF!</definedName>
    <definedName name="BExGW0KVS7U0C87XFZ78QW991IEV" localSheetId="3" hidden="1">#REF!</definedName>
    <definedName name="BExGW0KVS7U0C87XFZ78QW991IEV" hidden="1">#REF!</definedName>
    <definedName name="BExGW0Q7QHE29TGNWAWQ6GR0V6TQ" localSheetId="15" hidden="1">#REF!</definedName>
    <definedName name="BExGW0Q7QHE29TGNWAWQ6GR0V6TQ" localSheetId="14" hidden="1">#REF!</definedName>
    <definedName name="BExGW0Q7QHE29TGNWAWQ6GR0V6TQ" localSheetId="13" hidden="1">#REF!</definedName>
    <definedName name="BExGW0Q7QHE29TGNWAWQ6GR0V6TQ" localSheetId="12" hidden="1">#REF!</definedName>
    <definedName name="BExGW0Q7QHE29TGNWAWQ6GR0V6TQ" localSheetId="11" hidden="1">#REF!</definedName>
    <definedName name="BExGW0Q7QHE29TGNWAWQ6GR0V6TQ" localSheetId="10" hidden="1">#REF!</definedName>
    <definedName name="BExGW0Q7QHE29TGNWAWQ6GR0V6TQ" localSheetId="9" hidden="1">#REF!</definedName>
    <definedName name="BExGW0Q7QHE29TGNWAWQ6GR0V6TQ" localSheetId="8" hidden="1">#REF!</definedName>
    <definedName name="BExGW0Q7QHE29TGNWAWQ6GR0V6TQ" localSheetId="7" hidden="1">#REF!</definedName>
    <definedName name="BExGW0Q7QHE29TGNWAWQ6GR0V6TQ" localSheetId="6" hidden="1">#REF!</definedName>
    <definedName name="BExGW0Q7QHE29TGNWAWQ6GR0V6TQ" localSheetId="5" hidden="1">#REF!</definedName>
    <definedName name="BExGW0Q7QHE29TGNWAWQ6GR0V6TQ" localSheetId="3" hidden="1">#REF!</definedName>
    <definedName name="BExGW0Q7QHE29TGNWAWQ6GR0V6TQ" hidden="1">#REF!</definedName>
    <definedName name="BExGW2Z7AMPG6H9EXA9ML6EZVGGA" localSheetId="15" hidden="1">#REF!</definedName>
    <definedName name="BExGW2Z7AMPG6H9EXA9ML6EZVGGA" localSheetId="14" hidden="1">#REF!</definedName>
    <definedName name="BExGW2Z7AMPG6H9EXA9ML6EZVGGA" localSheetId="13" hidden="1">#REF!</definedName>
    <definedName name="BExGW2Z7AMPG6H9EXA9ML6EZVGGA" localSheetId="12" hidden="1">#REF!</definedName>
    <definedName name="BExGW2Z7AMPG6H9EXA9ML6EZVGGA" localSheetId="11" hidden="1">#REF!</definedName>
    <definedName name="BExGW2Z7AMPG6H9EXA9ML6EZVGGA" localSheetId="10" hidden="1">#REF!</definedName>
    <definedName name="BExGW2Z7AMPG6H9EXA9ML6EZVGGA" localSheetId="9" hidden="1">#REF!</definedName>
    <definedName name="BExGW2Z7AMPG6H9EXA9ML6EZVGGA" localSheetId="8" hidden="1">#REF!</definedName>
    <definedName name="BExGW2Z7AMPG6H9EXA9ML6EZVGGA" localSheetId="7" hidden="1">#REF!</definedName>
    <definedName name="BExGW2Z7AMPG6H9EXA9ML6EZVGGA" localSheetId="6" hidden="1">#REF!</definedName>
    <definedName name="BExGW2Z7AMPG6H9EXA9ML6EZVGGA" localSheetId="5" hidden="1">#REF!</definedName>
    <definedName name="BExGW2Z7AMPG6H9EXA9ML6EZVGGA" localSheetId="3" hidden="1">#REF!</definedName>
    <definedName name="BExGW2Z7AMPG6H9EXA9ML6EZVGGA" hidden="1">#REF!</definedName>
    <definedName name="BExGWABG5VT5XO1A196RK61AXA8C" localSheetId="15" hidden="1">#REF!</definedName>
    <definedName name="BExGWABG5VT5XO1A196RK61AXA8C" localSheetId="14" hidden="1">#REF!</definedName>
    <definedName name="BExGWABG5VT5XO1A196RK61AXA8C" localSheetId="13" hidden="1">#REF!</definedName>
    <definedName name="BExGWABG5VT5XO1A196RK61AXA8C" localSheetId="12" hidden="1">#REF!</definedName>
    <definedName name="BExGWABG5VT5XO1A196RK61AXA8C" localSheetId="11" hidden="1">#REF!</definedName>
    <definedName name="BExGWABG5VT5XO1A196RK61AXA8C" localSheetId="10" hidden="1">#REF!</definedName>
    <definedName name="BExGWABG5VT5XO1A196RK61AXA8C" localSheetId="9" hidden="1">#REF!</definedName>
    <definedName name="BExGWABG5VT5XO1A196RK61AXA8C" localSheetId="8" hidden="1">#REF!</definedName>
    <definedName name="BExGWABG5VT5XO1A196RK61AXA8C" localSheetId="7" hidden="1">#REF!</definedName>
    <definedName name="BExGWABG5VT5XO1A196RK61AXA8C" localSheetId="6" hidden="1">#REF!</definedName>
    <definedName name="BExGWABG5VT5XO1A196RK61AXA8C" localSheetId="5" hidden="1">#REF!</definedName>
    <definedName name="BExGWABG5VT5XO1A196RK61AXA8C" localSheetId="3" hidden="1">#REF!</definedName>
    <definedName name="BExGWABG5VT5XO1A196RK61AXA8C" hidden="1">#REF!</definedName>
    <definedName name="BExGWEO0JDG84NYLEAV5NSOAGMJZ" localSheetId="15" hidden="1">#REF!</definedName>
    <definedName name="BExGWEO0JDG84NYLEAV5NSOAGMJZ" localSheetId="14" hidden="1">#REF!</definedName>
    <definedName name="BExGWEO0JDG84NYLEAV5NSOAGMJZ" localSheetId="13" hidden="1">#REF!</definedName>
    <definedName name="BExGWEO0JDG84NYLEAV5NSOAGMJZ" localSheetId="12" hidden="1">#REF!</definedName>
    <definedName name="BExGWEO0JDG84NYLEAV5NSOAGMJZ" localSheetId="11" hidden="1">#REF!</definedName>
    <definedName name="BExGWEO0JDG84NYLEAV5NSOAGMJZ" localSheetId="10" hidden="1">#REF!</definedName>
    <definedName name="BExGWEO0JDG84NYLEAV5NSOAGMJZ" localSheetId="9" hidden="1">#REF!</definedName>
    <definedName name="BExGWEO0JDG84NYLEAV5NSOAGMJZ" localSheetId="8" hidden="1">#REF!</definedName>
    <definedName name="BExGWEO0JDG84NYLEAV5NSOAGMJZ" localSheetId="7" hidden="1">#REF!</definedName>
    <definedName name="BExGWEO0JDG84NYLEAV5NSOAGMJZ" localSheetId="6" hidden="1">#REF!</definedName>
    <definedName name="BExGWEO0JDG84NYLEAV5NSOAGMJZ" localSheetId="5" hidden="1">#REF!</definedName>
    <definedName name="BExGWEO0JDG84NYLEAV5NSOAGMJZ" localSheetId="3" hidden="1">#REF!</definedName>
    <definedName name="BExGWEO0JDG84NYLEAV5NSOAGMJZ" hidden="1">#REF!</definedName>
    <definedName name="BExGWLEOC70Z8QAJTPT2PDHTNM4L" localSheetId="15" hidden="1">#REF!</definedName>
    <definedName name="BExGWLEOC70Z8QAJTPT2PDHTNM4L" localSheetId="14" hidden="1">#REF!</definedName>
    <definedName name="BExGWLEOC70Z8QAJTPT2PDHTNM4L" localSheetId="13" hidden="1">#REF!</definedName>
    <definedName name="BExGWLEOC70Z8QAJTPT2PDHTNM4L" localSheetId="12" hidden="1">#REF!</definedName>
    <definedName name="BExGWLEOC70Z8QAJTPT2PDHTNM4L" localSheetId="11" hidden="1">#REF!</definedName>
    <definedName name="BExGWLEOC70Z8QAJTPT2PDHTNM4L" localSheetId="10" hidden="1">#REF!</definedName>
    <definedName name="BExGWLEOC70Z8QAJTPT2PDHTNM4L" localSheetId="9" hidden="1">#REF!</definedName>
    <definedName name="BExGWLEOC70Z8QAJTPT2PDHTNM4L" localSheetId="8" hidden="1">#REF!</definedName>
    <definedName name="BExGWLEOC70Z8QAJTPT2PDHTNM4L" localSheetId="7" hidden="1">#REF!</definedName>
    <definedName name="BExGWLEOC70Z8QAJTPT2PDHTNM4L" localSheetId="6" hidden="1">#REF!</definedName>
    <definedName name="BExGWLEOC70Z8QAJTPT2PDHTNM4L" localSheetId="5" hidden="1">#REF!</definedName>
    <definedName name="BExGWLEOC70Z8QAJTPT2PDHTNM4L" localSheetId="3" hidden="1">#REF!</definedName>
    <definedName name="BExGWLEOC70Z8QAJTPT2PDHTNM4L" hidden="1">#REF!</definedName>
    <definedName name="BExGWNCXLCRTLBVMTXYJ5PHQI6SS" localSheetId="15" hidden="1">#REF!</definedName>
    <definedName name="BExGWNCXLCRTLBVMTXYJ5PHQI6SS" localSheetId="14" hidden="1">#REF!</definedName>
    <definedName name="BExGWNCXLCRTLBVMTXYJ5PHQI6SS" localSheetId="13" hidden="1">#REF!</definedName>
    <definedName name="BExGWNCXLCRTLBVMTXYJ5PHQI6SS" localSheetId="12" hidden="1">#REF!</definedName>
    <definedName name="BExGWNCXLCRTLBVMTXYJ5PHQI6SS" localSheetId="11" hidden="1">#REF!</definedName>
    <definedName name="BExGWNCXLCRTLBVMTXYJ5PHQI6SS" localSheetId="10" hidden="1">#REF!</definedName>
    <definedName name="BExGWNCXLCRTLBVMTXYJ5PHQI6SS" localSheetId="9" hidden="1">#REF!</definedName>
    <definedName name="BExGWNCXLCRTLBVMTXYJ5PHQI6SS" localSheetId="8" hidden="1">#REF!</definedName>
    <definedName name="BExGWNCXLCRTLBVMTXYJ5PHQI6SS" localSheetId="7" hidden="1">#REF!</definedName>
    <definedName name="BExGWNCXLCRTLBVMTXYJ5PHQI6SS" localSheetId="6" hidden="1">#REF!</definedName>
    <definedName name="BExGWNCXLCRTLBVMTXYJ5PHQI6SS" localSheetId="5" hidden="1">#REF!</definedName>
    <definedName name="BExGWNCXLCRTLBVMTXYJ5PHQI6SS" localSheetId="3" hidden="1">#REF!</definedName>
    <definedName name="BExGWNCXLCRTLBVMTXYJ5PHQI6SS" hidden="1">#REF!</definedName>
    <definedName name="BExGX4L8N6ERT0Q4EVVNA97EGD80" localSheetId="15" hidden="1">#REF!</definedName>
    <definedName name="BExGX4L8N6ERT0Q4EVVNA97EGD80" localSheetId="14" hidden="1">#REF!</definedName>
    <definedName name="BExGX4L8N6ERT0Q4EVVNA97EGD80" localSheetId="13" hidden="1">#REF!</definedName>
    <definedName name="BExGX4L8N6ERT0Q4EVVNA97EGD80" localSheetId="12" hidden="1">#REF!</definedName>
    <definedName name="BExGX4L8N6ERT0Q4EVVNA97EGD80" localSheetId="11" hidden="1">#REF!</definedName>
    <definedName name="BExGX4L8N6ERT0Q4EVVNA97EGD80" localSheetId="10" hidden="1">#REF!</definedName>
    <definedName name="BExGX4L8N6ERT0Q4EVVNA97EGD80" localSheetId="9" hidden="1">#REF!</definedName>
    <definedName name="BExGX4L8N6ERT0Q4EVVNA97EGD80" localSheetId="8" hidden="1">#REF!</definedName>
    <definedName name="BExGX4L8N6ERT0Q4EVVNA97EGD80" localSheetId="7" hidden="1">#REF!</definedName>
    <definedName name="BExGX4L8N6ERT0Q4EVVNA97EGD80" localSheetId="6" hidden="1">#REF!</definedName>
    <definedName name="BExGX4L8N6ERT0Q4EVVNA97EGD80" localSheetId="5" hidden="1">#REF!</definedName>
    <definedName name="BExGX4L8N6ERT0Q4EVVNA97EGD80" localSheetId="3" hidden="1">#REF!</definedName>
    <definedName name="BExGX4L8N6ERT0Q4EVVNA97EGD80" hidden="1">#REF!</definedName>
    <definedName name="BExGX5MWTL78XM0QCP4NT564ML39" localSheetId="15" hidden="1">#REF!</definedName>
    <definedName name="BExGX5MWTL78XM0QCP4NT564ML39" localSheetId="14" hidden="1">#REF!</definedName>
    <definedName name="BExGX5MWTL78XM0QCP4NT564ML39" localSheetId="13" hidden="1">#REF!</definedName>
    <definedName name="BExGX5MWTL78XM0QCP4NT564ML39" localSheetId="12" hidden="1">#REF!</definedName>
    <definedName name="BExGX5MWTL78XM0QCP4NT564ML39" localSheetId="11" hidden="1">#REF!</definedName>
    <definedName name="BExGX5MWTL78XM0QCP4NT564ML39" localSheetId="10" hidden="1">#REF!</definedName>
    <definedName name="BExGX5MWTL78XM0QCP4NT564ML39" localSheetId="9" hidden="1">#REF!</definedName>
    <definedName name="BExGX5MWTL78XM0QCP4NT564ML39" localSheetId="8" hidden="1">#REF!</definedName>
    <definedName name="BExGX5MWTL78XM0QCP4NT564ML39" localSheetId="7" hidden="1">#REF!</definedName>
    <definedName name="BExGX5MWTL78XM0QCP4NT564ML39" localSheetId="6" hidden="1">#REF!</definedName>
    <definedName name="BExGX5MWTL78XM0QCP4NT564ML39" localSheetId="5" hidden="1">#REF!</definedName>
    <definedName name="BExGX5MWTL78XM0QCP4NT564ML39" localSheetId="3" hidden="1">#REF!</definedName>
    <definedName name="BExGX5MWTL78XM0QCP4NT564ML39" hidden="1">#REF!</definedName>
    <definedName name="BExGX6U988MCFIGDA1282F92U9AA" localSheetId="15" hidden="1">#REF!</definedName>
    <definedName name="BExGX6U988MCFIGDA1282F92U9AA" localSheetId="14" hidden="1">#REF!</definedName>
    <definedName name="BExGX6U988MCFIGDA1282F92U9AA" localSheetId="13" hidden="1">#REF!</definedName>
    <definedName name="BExGX6U988MCFIGDA1282F92U9AA" localSheetId="12" hidden="1">#REF!</definedName>
    <definedName name="BExGX6U988MCFIGDA1282F92U9AA" localSheetId="11" hidden="1">#REF!</definedName>
    <definedName name="BExGX6U988MCFIGDA1282F92U9AA" localSheetId="10" hidden="1">#REF!</definedName>
    <definedName name="BExGX6U988MCFIGDA1282F92U9AA" localSheetId="9" hidden="1">#REF!</definedName>
    <definedName name="BExGX6U988MCFIGDA1282F92U9AA" localSheetId="8" hidden="1">#REF!</definedName>
    <definedName name="BExGX6U988MCFIGDA1282F92U9AA" localSheetId="7" hidden="1">#REF!</definedName>
    <definedName name="BExGX6U988MCFIGDA1282F92U9AA" localSheetId="6" hidden="1">#REF!</definedName>
    <definedName name="BExGX6U988MCFIGDA1282F92U9AA" localSheetId="5" hidden="1">#REF!</definedName>
    <definedName name="BExGX6U988MCFIGDA1282F92U9AA" localSheetId="3" hidden="1">#REF!</definedName>
    <definedName name="BExGX6U988MCFIGDA1282F92U9AA" hidden="1">#REF!</definedName>
    <definedName name="BExGX7FTB1CKAT5HUW6H531FIY6I" localSheetId="15" hidden="1">#REF!</definedName>
    <definedName name="BExGX7FTB1CKAT5HUW6H531FIY6I" localSheetId="14" hidden="1">#REF!</definedName>
    <definedName name="BExGX7FTB1CKAT5HUW6H531FIY6I" localSheetId="13" hidden="1">#REF!</definedName>
    <definedName name="BExGX7FTB1CKAT5HUW6H531FIY6I" localSheetId="12" hidden="1">#REF!</definedName>
    <definedName name="BExGX7FTB1CKAT5HUW6H531FIY6I" localSheetId="11" hidden="1">#REF!</definedName>
    <definedName name="BExGX7FTB1CKAT5HUW6H531FIY6I" localSheetId="10" hidden="1">#REF!</definedName>
    <definedName name="BExGX7FTB1CKAT5HUW6H531FIY6I" localSheetId="9" hidden="1">#REF!</definedName>
    <definedName name="BExGX7FTB1CKAT5HUW6H531FIY6I" localSheetId="8" hidden="1">#REF!</definedName>
    <definedName name="BExGX7FTB1CKAT5HUW6H531FIY6I" localSheetId="7" hidden="1">#REF!</definedName>
    <definedName name="BExGX7FTB1CKAT5HUW6H531FIY6I" localSheetId="6" hidden="1">#REF!</definedName>
    <definedName name="BExGX7FTB1CKAT5HUW6H531FIY6I" localSheetId="5" hidden="1">#REF!</definedName>
    <definedName name="BExGX7FTB1CKAT5HUW6H531FIY6I" localSheetId="3" hidden="1">#REF!</definedName>
    <definedName name="BExGX7FTB1CKAT5HUW6H531FIY6I" hidden="1">#REF!</definedName>
    <definedName name="BExGX9DVACJQIZ4GH6YAD2A7F70O" localSheetId="15" hidden="1">#REF!</definedName>
    <definedName name="BExGX9DVACJQIZ4GH6YAD2A7F70O" localSheetId="14" hidden="1">#REF!</definedName>
    <definedName name="BExGX9DVACJQIZ4GH6YAD2A7F70O" localSheetId="13" hidden="1">#REF!</definedName>
    <definedName name="BExGX9DVACJQIZ4GH6YAD2A7F70O" localSheetId="12" hidden="1">#REF!</definedName>
    <definedName name="BExGX9DVACJQIZ4GH6YAD2A7F70O" localSheetId="11" hidden="1">#REF!</definedName>
    <definedName name="BExGX9DVACJQIZ4GH6YAD2A7F70O" localSheetId="10" hidden="1">#REF!</definedName>
    <definedName name="BExGX9DVACJQIZ4GH6YAD2A7F70O" localSheetId="9" hidden="1">#REF!</definedName>
    <definedName name="BExGX9DVACJQIZ4GH6YAD2A7F70O" localSheetId="8" hidden="1">#REF!</definedName>
    <definedName name="BExGX9DVACJQIZ4GH6YAD2A7F70O" localSheetId="7" hidden="1">#REF!</definedName>
    <definedName name="BExGX9DVACJQIZ4GH6YAD2A7F70O" localSheetId="6" hidden="1">#REF!</definedName>
    <definedName name="BExGX9DVACJQIZ4GH6YAD2A7F70O" localSheetId="5" hidden="1">#REF!</definedName>
    <definedName name="BExGX9DVACJQIZ4GH6YAD2A7F70O" localSheetId="3" hidden="1">#REF!</definedName>
    <definedName name="BExGX9DVACJQIZ4GH6YAD2A7F70O" hidden="1">#REF!</definedName>
    <definedName name="BExGXCZBQISQ3IMF6DJH1OXNAQP8" localSheetId="15" hidden="1">#REF!</definedName>
    <definedName name="BExGXCZBQISQ3IMF6DJH1OXNAQP8" localSheetId="14" hidden="1">#REF!</definedName>
    <definedName name="BExGXCZBQISQ3IMF6DJH1OXNAQP8" localSheetId="13" hidden="1">#REF!</definedName>
    <definedName name="BExGXCZBQISQ3IMF6DJH1OXNAQP8" localSheetId="12" hidden="1">#REF!</definedName>
    <definedName name="BExGXCZBQISQ3IMF6DJH1OXNAQP8" localSheetId="11" hidden="1">#REF!</definedName>
    <definedName name="BExGXCZBQISQ3IMF6DJH1OXNAQP8" localSheetId="10" hidden="1">#REF!</definedName>
    <definedName name="BExGXCZBQISQ3IMF6DJH1OXNAQP8" localSheetId="9" hidden="1">#REF!</definedName>
    <definedName name="BExGXCZBQISQ3IMF6DJH1OXNAQP8" localSheetId="8" hidden="1">#REF!</definedName>
    <definedName name="BExGXCZBQISQ3IMF6DJH1OXNAQP8" localSheetId="7" hidden="1">#REF!</definedName>
    <definedName name="BExGXCZBQISQ3IMF6DJH1OXNAQP8" localSheetId="6" hidden="1">#REF!</definedName>
    <definedName name="BExGXCZBQISQ3IMF6DJH1OXNAQP8" localSheetId="5" hidden="1">#REF!</definedName>
    <definedName name="BExGXCZBQISQ3IMF6DJH1OXNAQP8" localSheetId="3" hidden="1">#REF!</definedName>
    <definedName name="BExGXCZBQISQ3IMF6DJH1OXNAQP8" hidden="1">#REF!</definedName>
    <definedName name="BExGXDVP2S2Y8Z8Q43I78RCIK3DD" localSheetId="15" hidden="1">#REF!</definedName>
    <definedName name="BExGXDVP2S2Y8Z8Q43I78RCIK3DD" localSheetId="14" hidden="1">#REF!</definedName>
    <definedName name="BExGXDVP2S2Y8Z8Q43I78RCIK3DD" localSheetId="13" hidden="1">#REF!</definedName>
    <definedName name="BExGXDVP2S2Y8Z8Q43I78RCIK3DD" localSheetId="12" hidden="1">#REF!</definedName>
    <definedName name="BExGXDVP2S2Y8Z8Q43I78RCIK3DD" localSheetId="11" hidden="1">#REF!</definedName>
    <definedName name="BExGXDVP2S2Y8Z8Q43I78RCIK3DD" localSheetId="10" hidden="1">#REF!</definedName>
    <definedName name="BExGXDVP2S2Y8Z8Q43I78RCIK3DD" localSheetId="9" hidden="1">#REF!</definedName>
    <definedName name="BExGXDVP2S2Y8Z8Q43I78RCIK3DD" localSheetId="8" hidden="1">#REF!</definedName>
    <definedName name="BExGXDVP2S2Y8Z8Q43I78RCIK3DD" localSheetId="7" hidden="1">#REF!</definedName>
    <definedName name="BExGXDVP2S2Y8Z8Q43I78RCIK3DD" localSheetId="6" hidden="1">#REF!</definedName>
    <definedName name="BExGXDVP2S2Y8Z8Q43I78RCIK3DD" localSheetId="5" hidden="1">#REF!</definedName>
    <definedName name="BExGXDVP2S2Y8Z8Q43I78RCIK3DD" localSheetId="3" hidden="1">#REF!</definedName>
    <definedName name="BExGXDVP2S2Y8Z8Q43I78RCIK3DD" hidden="1">#REF!</definedName>
    <definedName name="BExGXJ9W5JU7TT9S0BKL5Y6VVB39" localSheetId="15" hidden="1">#REF!</definedName>
    <definedName name="BExGXJ9W5JU7TT9S0BKL5Y6VVB39" localSheetId="14" hidden="1">#REF!</definedName>
    <definedName name="BExGXJ9W5JU7TT9S0BKL5Y6VVB39" localSheetId="13" hidden="1">#REF!</definedName>
    <definedName name="BExGXJ9W5JU7TT9S0BKL5Y6VVB39" localSheetId="12" hidden="1">#REF!</definedName>
    <definedName name="BExGXJ9W5JU7TT9S0BKL5Y6VVB39" localSheetId="11" hidden="1">#REF!</definedName>
    <definedName name="BExGXJ9W5JU7TT9S0BKL5Y6VVB39" localSheetId="10" hidden="1">#REF!</definedName>
    <definedName name="BExGXJ9W5JU7TT9S0BKL5Y6VVB39" localSheetId="9" hidden="1">#REF!</definedName>
    <definedName name="BExGXJ9W5JU7TT9S0BKL5Y6VVB39" localSheetId="8" hidden="1">#REF!</definedName>
    <definedName name="BExGXJ9W5JU7TT9S0BKL5Y6VVB39" localSheetId="7" hidden="1">#REF!</definedName>
    <definedName name="BExGXJ9W5JU7TT9S0BKL5Y6VVB39" localSheetId="6" hidden="1">#REF!</definedName>
    <definedName name="BExGXJ9W5JU7TT9S0BKL5Y6VVB39" localSheetId="5" hidden="1">#REF!</definedName>
    <definedName name="BExGXJ9W5JU7TT9S0BKL5Y6VVB39" localSheetId="3" hidden="1">#REF!</definedName>
    <definedName name="BExGXJ9W5JU7TT9S0BKL5Y6VVB39" hidden="1">#REF!</definedName>
    <definedName name="BExGXWB73RJ4BASBQTQ8EY0EC1EB" localSheetId="15" hidden="1">#REF!</definedName>
    <definedName name="BExGXWB73RJ4BASBQTQ8EY0EC1EB" localSheetId="14" hidden="1">#REF!</definedName>
    <definedName name="BExGXWB73RJ4BASBQTQ8EY0EC1EB" localSheetId="13" hidden="1">#REF!</definedName>
    <definedName name="BExGXWB73RJ4BASBQTQ8EY0EC1EB" localSheetId="12" hidden="1">#REF!</definedName>
    <definedName name="BExGXWB73RJ4BASBQTQ8EY0EC1EB" localSheetId="11" hidden="1">#REF!</definedName>
    <definedName name="BExGXWB73RJ4BASBQTQ8EY0EC1EB" localSheetId="10" hidden="1">#REF!</definedName>
    <definedName name="BExGXWB73RJ4BASBQTQ8EY0EC1EB" localSheetId="9" hidden="1">#REF!</definedName>
    <definedName name="BExGXWB73RJ4BASBQTQ8EY0EC1EB" localSheetId="8" hidden="1">#REF!</definedName>
    <definedName name="BExGXWB73RJ4BASBQTQ8EY0EC1EB" localSheetId="7" hidden="1">#REF!</definedName>
    <definedName name="BExGXWB73RJ4BASBQTQ8EY0EC1EB" localSheetId="6" hidden="1">#REF!</definedName>
    <definedName name="BExGXWB73RJ4BASBQTQ8EY0EC1EB" localSheetId="5" hidden="1">#REF!</definedName>
    <definedName name="BExGXWB73RJ4BASBQTQ8EY0EC1EB" localSheetId="3" hidden="1">#REF!</definedName>
    <definedName name="BExGXWB73RJ4BASBQTQ8EY0EC1EB" hidden="1">#REF!</definedName>
    <definedName name="BExGXZ0ABB43C7SMRKZHWOSU9EQX" localSheetId="15" hidden="1">#REF!</definedName>
    <definedName name="BExGXZ0ABB43C7SMRKZHWOSU9EQX" localSheetId="14" hidden="1">#REF!</definedName>
    <definedName name="BExGXZ0ABB43C7SMRKZHWOSU9EQX" localSheetId="13" hidden="1">#REF!</definedName>
    <definedName name="BExGXZ0ABB43C7SMRKZHWOSU9EQX" localSheetId="12" hidden="1">#REF!</definedName>
    <definedName name="BExGXZ0ABB43C7SMRKZHWOSU9EQX" localSheetId="11" hidden="1">#REF!</definedName>
    <definedName name="BExGXZ0ABB43C7SMRKZHWOSU9EQX" localSheetId="10" hidden="1">#REF!</definedName>
    <definedName name="BExGXZ0ABB43C7SMRKZHWOSU9EQX" localSheetId="9" hidden="1">#REF!</definedName>
    <definedName name="BExGXZ0ABB43C7SMRKZHWOSU9EQX" localSheetId="8" hidden="1">#REF!</definedName>
    <definedName name="BExGXZ0ABB43C7SMRKZHWOSU9EQX" localSheetId="7" hidden="1">#REF!</definedName>
    <definedName name="BExGXZ0ABB43C7SMRKZHWOSU9EQX" localSheetId="6" hidden="1">#REF!</definedName>
    <definedName name="BExGXZ0ABB43C7SMRKZHWOSU9EQX" localSheetId="5" hidden="1">#REF!</definedName>
    <definedName name="BExGXZ0ABB43C7SMRKZHWOSU9EQX" localSheetId="3" hidden="1">#REF!</definedName>
    <definedName name="BExGXZ0ABB43C7SMRKZHWOSU9EQX" hidden="1">#REF!</definedName>
    <definedName name="BExGY6SU3SYVCJ3AG2ITY59SAZ5A" localSheetId="15" hidden="1">#REF!</definedName>
    <definedName name="BExGY6SU3SYVCJ3AG2ITY59SAZ5A" localSheetId="14" hidden="1">#REF!</definedName>
    <definedName name="BExGY6SU3SYVCJ3AG2ITY59SAZ5A" localSheetId="13" hidden="1">#REF!</definedName>
    <definedName name="BExGY6SU3SYVCJ3AG2ITY59SAZ5A" localSheetId="12" hidden="1">#REF!</definedName>
    <definedName name="BExGY6SU3SYVCJ3AG2ITY59SAZ5A" localSheetId="11" hidden="1">#REF!</definedName>
    <definedName name="BExGY6SU3SYVCJ3AG2ITY59SAZ5A" localSheetId="10" hidden="1">#REF!</definedName>
    <definedName name="BExGY6SU3SYVCJ3AG2ITY59SAZ5A" localSheetId="9" hidden="1">#REF!</definedName>
    <definedName name="BExGY6SU3SYVCJ3AG2ITY59SAZ5A" localSheetId="8" hidden="1">#REF!</definedName>
    <definedName name="BExGY6SU3SYVCJ3AG2ITY59SAZ5A" localSheetId="7" hidden="1">#REF!</definedName>
    <definedName name="BExGY6SU3SYVCJ3AG2ITY59SAZ5A" localSheetId="6" hidden="1">#REF!</definedName>
    <definedName name="BExGY6SU3SYVCJ3AG2ITY59SAZ5A" localSheetId="5" hidden="1">#REF!</definedName>
    <definedName name="BExGY6SU3SYVCJ3AG2ITY59SAZ5A" localSheetId="3" hidden="1">#REF!</definedName>
    <definedName name="BExGY6SU3SYVCJ3AG2ITY59SAZ5A" hidden="1">#REF!</definedName>
    <definedName name="BExGY6YA4P5KMY2VHT0DYK3YTFAX" localSheetId="15" hidden="1">#REF!</definedName>
    <definedName name="BExGY6YA4P5KMY2VHT0DYK3YTFAX" localSheetId="14" hidden="1">#REF!</definedName>
    <definedName name="BExGY6YA4P5KMY2VHT0DYK3YTFAX" localSheetId="13" hidden="1">#REF!</definedName>
    <definedName name="BExGY6YA4P5KMY2VHT0DYK3YTFAX" localSheetId="12" hidden="1">#REF!</definedName>
    <definedName name="BExGY6YA4P5KMY2VHT0DYK3YTFAX" localSheetId="11" hidden="1">#REF!</definedName>
    <definedName name="BExGY6YA4P5KMY2VHT0DYK3YTFAX" localSheetId="10" hidden="1">#REF!</definedName>
    <definedName name="BExGY6YA4P5KMY2VHT0DYK3YTFAX" localSheetId="9" hidden="1">#REF!</definedName>
    <definedName name="BExGY6YA4P5KMY2VHT0DYK3YTFAX" localSheetId="8" hidden="1">#REF!</definedName>
    <definedName name="BExGY6YA4P5KMY2VHT0DYK3YTFAX" localSheetId="7" hidden="1">#REF!</definedName>
    <definedName name="BExGY6YA4P5KMY2VHT0DYK3YTFAX" localSheetId="6" hidden="1">#REF!</definedName>
    <definedName name="BExGY6YA4P5KMY2VHT0DYK3YTFAX" localSheetId="5" hidden="1">#REF!</definedName>
    <definedName name="BExGY6YA4P5KMY2VHT0DYK3YTFAX" localSheetId="3" hidden="1">#REF!</definedName>
    <definedName name="BExGY6YA4P5KMY2VHT0DYK3YTFAX" hidden="1">#REF!</definedName>
    <definedName name="BExGY8G88PVVRYHPHRPJZFSX6HSC" localSheetId="15" hidden="1">#REF!</definedName>
    <definedName name="BExGY8G88PVVRYHPHRPJZFSX6HSC" localSheetId="14" hidden="1">#REF!</definedName>
    <definedName name="BExGY8G88PVVRYHPHRPJZFSX6HSC" localSheetId="13" hidden="1">#REF!</definedName>
    <definedName name="BExGY8G88PVVRYHPHRPJZFSX6HSC" localSheetId="12" hidden="1">#REF!</definedName>
    <definedName name="BExGY8G88PVVRYHPHRPJZFSX6HSC" localSheetId="11" hidden="1">#REF!</definedName>
    <definedName name="BExGY8G88PVVRYHPHRPJZFSX6HSC" localSheetId="10" hidden="1">#REF!</definedName>
    <definedName name="BExGY8G88PVVRYHPHRPJZFSX6HSC" localSheetId="9" hidden="1">#REF!</definedName>
    <definedName name="BExGY8G88PVVRYHPHRPJZFSX6HSC" localSheetId="8" hidden="1">#REF!</definedName>
    <definedName name="BExGY8G88PVVRYHPHRPJZFSX6HSC" localSheetId="7" hidden="1">#REF!</definedName>
    <definedName name="BExGY8G88PVVRYHPHRPJZFSX6HSC" localSheetId="6" hidden="1">#REF!</definedName>
    <definedName name="BExGY8G88PVVRYHPHRPJZFSX6HSC" localSheetId="5" hidden="1">#REF!</definedName>
    <definedName name="BExGY8G88PVVRYHPHRPJZFSX6HSC" localSheetId="3" hidden="1">#REF!</definedName>
    <definedName name="BExGY8G88PVVRYHPHRPJZFSX6HSC" hidden="1">#REF!</definedName>
    <definedName name="BExGYC718HTZ80PNKYPVIYGRJVF6" localSheetId="15" hidden="1">#REF!</definedName>
    <definedName name="BExGYC718HTZ80PNKYPVIYGRJVF6" localSheetId="14" hidden="1">#REF!</definedName>
    <definedName name="BExGYC718HTZ80PNKYPVIYGRJVF6" localSheetId="13" hidden="1">#REF!</definedName>
    <definedName name="BExGYC718HTZ80PNKYPVIYGRJVF6" localSheetId="12" hidden="1">#REF!</definedName>
    <definedName name="BExGYC718HTZ80PNKYPVIYGRJVF6" localSheetId="11" hidden="1">#REF!</definedName>
    <definedName name="BExGYC718HTZ80PNKYPVIYGRJVF6" localSheetId="10" hidden="1">#REF!</definedName>
    <definedName name="BExGYC718HTZ80PNKYPVIYGRJVF6" localSheetId="9" hidden="1">#REF!</definedName>
    <definedName name="BExGYC718HTZ80PNKYPVIYGRJVF6" localSheetId="8" hidden="1">#REF!</definedName>
    <definedName name="BExGYC718HTZ80PNKYPVIYGRJVF6" localSheetId="7" hidden="1">#REF!</definedName>
    <definedName name="BExGYC718HTZ80PNKYPVIYGRJVF6" localSheetId="6" hidden="1">#REF!</definedName>
    <definedName name="BExGYC718HTZ80PNKYPVIYGRJVF6" localSheetId="5" hidden="1">#REF!</definedName>
    <definedName name="BExGYC718HTZ80PNKYPVIYGRJVF6" localSheetId="3" hidden="1">#REF!</definedName>
    <definedName name="BExGYC718HTZ80PNKYPVIYGRJVF6" hidden="1">#REF!</definedName>
    <definedName name="BExGYCNATXZY2FID93B17YWIPPRD" localSheetId="15" hidden="1">#REF!</definedName>
    <definedName name="BExGYCNATXZY2FID93B17YWIPPRD" localSheetId="14" hidden="1">#REF!</definedName>
    <definedName name="BExGYCNATXZY2FID93B17YWIPPRD" localSheetId="13" hidden="1">#REF!</definedName>
    <definedName name="BExGYCNATXZY2FID93B17YWIPPRD" localSheetId="12" hidden="1">#REF!</definedName>
    <definedName name="BExGYCNATXZY2FID93B17YWIPPRD" localSheetId="11" hidden="1">#REF!</definedName>
    <definedName name="BExGYCNATXZY2FID93B17YWIPPRD" localSheetId="10" hidden="1">#REF!</definedName>
    <definedName name="BExGYCNATXZY2FID93B17YWIPPRD" localSheetId="9" hidden="1">#REF!</definedName>
    <definedName name="BExGYCNATXZY2FID93B17YWIPPRD" localSheetId="8" hidden="1">#REF!</definedName>
    <definedName name="BExGYCNATXZY2FID93B17YWIPPRD" localSheetId="7" hidden="1">#REF!</definedName>
    <definedName name="BExGYCNATXZY2FID93B17YWIPPRD" localSheetId="6" hidden="1">#REF!</definedName>
    <definedName name="BExGYCNATXZY2FID93B17YWIPPRD" localSheetId="5" hidden="1">#REF!</definedName>
    <definedName name="BExGYCNATXZY2FID93B17YWIPPRD" localSheetId="3" hidden="1">#REF!</definedName>
    <definedName name="BExGYCNATXZY2FID93B17YWIPPRD" hidden="1">#REF!</definedName>
    <definedName name="BExGYGJJJ3BBCQAOA51WHP01HN73" localSheetId="15" hidden="1">#REF!</definedName>
    <definedName name="BExGYGJJJ3BBCQAOA51WHP01HN73" localSheetId="14" hidden="1">#REF!</definedName>
    <definedName name="BExGYGJJJ3BBCQAOA51WHP01HN73" localSheetId="13" hidden="1">#REF!</definedName>
    <definedName name="BExGYGJJJ3BBCQAOA51WHP01HN73" localSheetId="12" hidden="1">#REF!</definedName>
    <definedName name="BExGYGJJJ3BBCQAOA51WHP01HN73" localSheetId="11" hidden="1">#REF!</definedName>
    <definedName name="BExGYGJJJ3BBCQAOA51WHP01HN73" localSheetId="10" hidden="1">#REF!</definedName>
    <definedName name="BExGYGJJJ3BBCQAOA51WHP01HN73" localSheetId="9" hidden="1">#REF!</definedName>
    <definedName name="BExGYGJJJ3BBCQAOA51WHP01HN73" localSheetId="8" hidden="1">#REF!</definedName>
    <definedName name="BExGYGJJJ3BBCQAOA51WHP01HN73" localSheetId="7" hidden="1">#REF!</definedName>
    <definedName name="BExGYGJJJ3BBCQAOA51WHP01HN73" localSheetId="6" hidden="1">#REF!</definedName>
    <definedName name="BExGYGJJJ3BBCQAOA51WHP01HN73" localSheetId="5" hidden="1">#REF!</definedName>
    <definedName name="BExGYGJJJ3BBCQAOA51WHP01HN73" localSheetId="3" hidden="1">#REF!</definedName>
    <definedName name="BExGYGJJJ3BBCQAOA51WHP01HN73" hidden="1">#REF!</definedName>
    <definedName name="BExGYOS6TV2C72PLRFU8RP1I58GY" localSheetId="15" hidden="1">#REF!</definedName>
    <definedName name="BExGYOS6TV2C72PLRFU8RP1I58GY" localSheetId="14" hidden="1">#REF!</definedName>
    <definedName name="BExGYOS6TV2C72PLRFU8RP1I58GY" localSheetId="13" hidden="1">#REF!</definedName>
    <definedName name="BExGYOS6TV2C72PLRFU8RP1I58GY" localSheetId="12" hidden="1">#REF!</definedName>
    <definedName name="BExGYOS6TV2C72PLRFU8RP1I58GY" localSheetId="11" hidden="1">#REF!</definedName>
    <definedName name="BExGYOS6TV2C72PLRFU8RP1I58GY" localSheetId="10" hidden="1">#REF!</definedName>
    <definedName name="BExGYOS6TV2C72PLRFU8RP1I58GY" localSheetId="9" hidden="1">#REF!</definedName>
    <definedName name="BExGYOS6TV2C72PLRFU8RP1I58GY" localSheetId="8" hidden="1">#REF!</definedName>
    <definedName name="BExGYOS6TV2C72PLRFU8RP1I58GY" localSheetId="7" hidden="1">#REF!</definedName>
    <definedName name="BExGYOS6TV2C72PLRFU8RP1I58GY" localSheetId="6" hidden="1">#REF!</definedName>
    <definedName name="BExGYOS6TV2C72PLRFU8RP1I58GY" localSheetId="5" hidden="1">#REF!</definedName>
    <definedName name="BExGYOS6TV2C72PLRFU8RP1I58GY" localSheetId="3" hidden="1">#REF!</definedName>
    <definedName name="BExGYOS6TV2C72PLRFU8RP1I58GY" hidden="1">#REF!</definedName>
    <definedName name="BExGYXBM828PX0KPDVAZBWDL6MJZ" localSheetId="15" hidden="1">#REF!</definedName>
    <definedName name="BExGYXBM828PX0KPDVAZBWDL6MJZ" localSheetId="14" hidden="1">#REF!</definedName>
    <definedName name="BExGYXBM828PX0KPDVAZBWDL6MJZ" localSheetId="13" hidden="1">#REF!</definedName>
    <definedName name="BExGYXBM828PX0KPDVAZBWDL6MJZ" localSheetId="12" hidden="1">#REF!</definedName>
    <definedName name="BExGYXBM828PX0KPDVAZBWDL6MJZ" localSheetId="11" hidden="1">#REF!</definedName>
    <definedName name="BExGYXBM828PX0KPDVAZBWDL6MJZ" localSheetId="10" hidden="1">#REF!</definedName>
    <definedName name="BExGYXBM828PX0KPDVAZBWDL6MJZ" localSheetId="9" hidden="1">#REF!</definedName>
    <definedName name="BExGYXBM828PX0KPDVAZBWDL6MJZ" localSheetId="8" hidden="1">#REF!</definedName>
    <definedName name="BExGYXBM828PX0KPDVAZBWDL6MJZ" localSheetId="7" hidden="1">#REF!</definedName>
    <definedName name="BExGYXBM828PX0KPDVAZBWDL6MJZ" localSheetId="6" hidden="1">#REF!</definedName>
    <definedName name="BExGYXBM828PX0KPDVAZBWDL6MJZ" localSheetId="5" hidden="1">#REF!</definedName>
    <definedName name="BExGYXBM828PX0KPDVAZBWDL6MJZ" localSheetId="3" hidden="1">#REF!</definedName>
    <definedName name="BExGYXBM828PX0KPDVAZBWDL6MJZ" hidden="1">#REF!</definedName>
    <definedName name="BExGZJ78ZWZCVHZ3BKEKFJZ6MAEO" localSheetId="15" hidden="1">#REF!</definedName>
    <definedName name="BExGZJ78ZWZCVHZ3BKEKFJZ6MAEO" localSheetId="14" hidden="1">#REF!</definedName>
    <definedName name="BExGZJ78ZWZCVHZ3BKEKFJZ6MAEO" localSheetId="13" hidden="1">#REF!</definedName>
    <definedName name="BExGZJ78ZWZCVHZ3BKEKFJZ6MAEO" localSheetId="12" hidden="1">#REF!</definedName>
    <definedName name="BExGZJ78ZWZCVHZ3BKEKFJZ6MAEO" localSheetId="11" hidden="1">#REF!</definedName>
    <definedName name="BExGZJ78ZWZCVHZ3BKEKFJZ6MAEO" localSheetId="10" hidden="1">#REF!</definedName>
    <definedName name="BExGZJ78ZWZCVHZ3BKEKFJZ6MAEO" localSheetId="9" hidden="1">#REF!</definedName>
    <definedName name="BExGZJ78ZWZCVHZ3BKEKFJZ6MAEO" localSheetId="8" hidden="1">#REF!</definedName>
    <definedName name="BExGZJ78ZWZCVHZ3BKEKFJZ6MAEO" localSheetId="7" hidden="1">#REF!</definedName>
    <definedName name="BExGZJ78ZWZCVHZ3BKEKFJZ6MAEO" localSheetId="6" hidden="1">#REF!</definedName>
    <definedName name="BExGZJ78ZWZCVHZ3BKEKFJZ6MAEO" localSheetId="5" hidden="1">#REF!</definedName>
    <definedName name="BExGZJ78ZWZCVHZ3BKEKFJZ6MAEO" localSheetId="3" hidden="1">#REF!</definedName>
    <definedName name="BExGZJ78ZWZCVHZ3BKEKFJZ6MAEO" hidden="1">#REF!</definedName>
    <definedName name="BExGZOLH2QV73J3M9IWDDPA62TP4" localSheetId="15" hidden="1">#REF!</definedName>
    <definedName name="BExGZOLH2QV73J3M9IWDDPA62TP4" localSheetId="14" hidden="1">#REF!</definedName>
    <definedName name="BExGZOLH2QV73J3M9IWDDPA62TP4" localSheetId="13" hidden="1">#REF!</definedName>
    <definedName name="BExGZOLH2QV73J3M9IWDDPA62TP4" localSheetId="12" hidden="1">#REF!</definedName>
    <definedName name="BExGZOLH2QV73J3M9IWDDPA62TP4" localSheetId="11" hidden="1">#REF!</definedName>
    <definedName name="BExGZOLH2QV73J3M9IWDDPA62TP4" localSheetId="10" hidden="1">#REF!</definedName>
    <definedName name="BExGZOLH2QV73J3M9IWDDPA62TP4" localSheetId="9" hidden="1">#REF!</definedName>
    <definedName name="BExGZOLH2QV73J3M9IWDDPA62TP4" localSheetId="8" hidden="1">#REF!</definedName>
    <definedName name="BExGZOLH2QV73J3M9IWDDPA62TP4" localSheetId="7" hidden="1">#REF!</definedName>
    <definedName name="BExGZOLH2QV73J3M9IWDDPA62TP4" localSheetId="6" hidden="1">#REF!</definedName>
    <definedName name="BExGZOLH2QV73J3M9IWDDPA62TP4" localSheetId="5" hidden="1">#REF!</definedName>
    <definedName name="BExGZOLH2QV73J3M9IWDDPA62TP4" localSheetId="3" hidden="1">#REF!</definedName>
    <definedName name="BExGZOLH2QV73J3M9IWDDPA62TP4" hidden="1">#REF!</definedName>
    <definedName name="BExGZP1PWGFKVVVN4YDIS22DZPCR" localSheetId="15" hidden="1">#REF!</definedName>
    <definedName name="BExGZP1PWGFKVVVN4YDIS22DZPCR" localSheetId="14" hidden="1">#REF!</definedName>
    <definedName name="BExGZP1PWGFKVVVN4YDIS22DZPCR" localSheetId="13" hidden="1">#REF!</definedName>
    <definedName name="BExGZP1PWGFKVVVN4YDIS22DZPCR" localSheetId="12" hidden="1">#REF!</definedName>
    <definedName name="BExGZP1PWGFKVVVN4YDIS22DZPCR" localSheetId="11" hidden="1">#REF!</definedName>
    <definedName name="BExGZP1PWGFKVVVN4YDIS22DZPCR" localSheetId="10" hidden="1">#REF!</definedName>
    <definedName name="BExGZP1PWGFKVVVN4YDIS22DZPCR" localSheetId="9" hidden="1">#REF!</definedName>
    <definedName name="BExGZP1PWGFKVVVN4YDIS22DZPCR" localSheetId="8" hidden="1">#REF!</definedName>
    <definedName name="BExGZP1PWGFKVVVN4YDIS22DZPCR" localSheetId="7" hidden="1">#REF!</definedName>
    <definedName name="BExGZP1PWGFKVVVN4YDIS22DZPCR" localSheetId="6" hidden="1">#REF!</definedName>
    <definedName name="BExGZP1PWGFKVVVN4YDIS22DZPCR" localSheetId="5" hidden="1">#REF!</definedName>
    <definedName name="BExGZP1PWGFKVVVN4YDIS22DZPCR" localSheetId="3" hidden="1">#REF!</definedName>
    <definedName name="BExGZP1PWGFKVVVN4YDIS22DZPCR" hidden="1">#REF!</definedName>
    <definedName name="BExGZQUHCPM6G5U9OM8JU339JAG6" localSheetId="15" hidden="1">#REF!</definedName>
    <definedName name="BExGZQUHCPM6G5U9OM8JU339JAG6" localSheetId="14" hidden="1">#REF!</definedName>
    <definedName name="BExGZQUHCPM6G5U9OM8JU339JAG6" localSheetId="13" hidden="1">#REF!</definedName>
    <definedName name="BExGZQUHCPM6G5U9OM8JU339JAG6" localSheetId="12" hidden="1">#REF!</definedName>
    <definedName name="BExGZQUHCPM6G5U9OM8JU339JAG6" localSheetId="11" hidden="1">#REF!</definedName>
    <definedName name="BExGZQUHCPM6G5U9OM8JU339JAG6" localSheetId="10" hidden="1">#REF!</definedName>
    <definedName name="BExGZQUHCPM6G5U9OM8JU339JAG6" localSheetId="9" hidden="1">#REF!</definedName>
    <definedName name="BExGZQUHCPM6G5U9OM8JU339JAG6" localSheetId="8" hidden="1">#REF!</definedName>
    <definedName name="BExGZQUHCPM6G5U9OM8JU339JAG6" localSheetId="7" hidden="1">#REF!</definedName>
    <definedName name="BExGZQUHCPM6G5U9OM8JU339JAG6" localSheetId="6" hidden="1">#REF!</definedName>
    <definedName name="BExGZQUHCPM6G5U9OM8JU339JAG6" localSheetId="5" hidden="1">#REF!</definedName>
    <definedName name="BExGZQUHCPM6G5U9OM8JU339JAG6" localSheetId="3" hidden="1">#REF!</definedName>
    <definedName name="BExGZQUHCPM6G5U9OM8JU339JAG6" hidden="1">#REF!</definedName>
    <definedName name="BExH00FQKX09BD5WU4DB5KPXAUYA" localSheetId="15" hidden="1">#REF!</definedName>
    <definedName name="BExH00FQKX09BD5WU4DB5KPXAUYA" localSheetId="14" hidden="1">#REF!</definedName>
    <definedName name="BExH00FQKX09BD5WU4DB5KPXAUYA" localSheetId="13" hidden="1">#REF!</definedName>
    <definedName name="BExH00FQKX09BD5WU4DB5KPXAUYA" localSheetId="12" hidden="1">#REF!</definedName>
    <definedName name="BExH00FQKX09BD5WU4DB5KPXAUYA" localSheetId="11" hidden="1">#REF!</definedName>
    <definedName name="BExH00FQKX09BD5WU4DB5KPXAUYA" localSheetId="10" hidden="1">#REF!</definedName>
    <definedName name="BExH00FQKX09BD5WU4DB5KPXAUYA" localSheetId="9" hidden="1">#REF!</definedName>
    <definedName name="BExH00FQKX09BD5WU4DB5KPXAUYA" localSheetId="8" hidden="1">#REF!</definedName>
    <definedName name="BExH00FQKX09BD5WU4DB5KPXAUYA" localSheetId="7" hidden="1">#REF!</definedName>
    <definedName name="BExH00FQKX09BD5WU4DB5KPXAUYA" localSheetId="6" hidden="1">#REF!</definedName>
    <definedName name="BExH00FQKX09BD5WU4DB5KPXAUYA" localSheetId="5" hidden="1">#REF!</definedName>
    <definedName name="BExH00FQKX09BD5WU4DB5KPXAUYA" localSheetId="3" hidden="1">#REF!</definedName>
    <definedName name="BExH00FQKX09BD5WU4DB5KPXAUYA" hidden="1">#REF!</definedName>
    <definedName name="BExH00L21GZX5YJJGVMOAWBERLP5" localSheetId="15" hidden="1">#REF!</definedName>
    <definedName name="BExH00L21GZX5YJJGVMOAWBERLP5" localSheetId="14" hidden="1">#REF!</definedName>
    <definedName name="BExH00L21GZX5YJJGVMOAWBERLP5" localSheetId="13" hidden="1">#REF!</definedName>
    <definedName name="BExH00L21GZX5YJJGVMOAWBERLP5" localSheetId="12" hidden="1">#REF!</definedName>
    <definedName name="BExH00L21GZX5YJJGVMOAWBERLP5" localSheetId="11" hidden="1">#REF!</definedName>
    <definedName name="BExH00L21GZX5YJJGVMOAWBERLP5" localSheetId="10" hidden="1">#REF!</definedName>
    <definedName name="BExH00L21GZX5YJJGVMOAWBERLP5" localSheetId="9" hidden="1">#REF!</definedName>
    <definedName name="BExH00L21GZX5YJJGVMOAWBERLP5" localSheetId="8" hidden="1">#REF!</definedName>
    <definedName name="BExH00L21GZX5YJJGVMOAWBERLP5" localSheetId="7" hidden="1">#REF!</definedName>
    <definedName name="BExH00L21GZX5YJJGVMOAWBERLP5" localSheetId="6" hidden="1">#REF!</definedName>
    <definedName name="BExH00L21GZX5YJJGVMOAWBERLP5" localSheetId="5" hidden="1">#REF!</definedName>
    <definedName name="BExH00L21GZX5YJJGVMOAWBERLP5" localSheetId="3" hidden="1">#REF!</definedName>
    <definedName name="BExH00L21GZX5YJJGVMOAWBERLP5" hidden="1">#REF!</definedName>
    <definedName name="BExH02ZD6VAY1KQLAQYBBI6WWIZB" localSheetId="15" hidden="1">#REF!</definedName>
    <definedName name="BExH02ZD6VAY1KQLAQYBBI6WWIZB" localSheetId="14" hidden="1">#REF!</definedName>
    <definedName name="BExH02ZD6VAY1KQLAQYBBI6WWIZB" localSheetId="13" hidden="1">#REF!</definedName>
    <definedName name="BExH02ZD6VAY1KQLAQYBBI6WWIZB" localSheetId="12" hidden="1">#REF!</definedName>
    <definedName name="BExH02ZD6VAY1KQLAQYBBI6WWIZB" localSheetId="11" hidden="1">#REF!</definedName>
    <definedName name="BExH02ZD6VAY1KQLAQYBBI6WWIZB" localSheetId="10" hidden="1">#REF!</definedName>
    <definedName name="BExH02ZD6VAY1KQLAQYBBI6WWIZB" localSheetId="9" hidden="1">#REF!</definedName>
    <definedName name="BExH02ZD6VAY1KQLAQYBBI6WWIZB" localSheetId="8" hidden="1">#REF!</definedName>
    <definedName name="BExH02ZD6VAY1KQLAQYBBI6WWIZB" localSheetId="7" hidden="1">#REF!</definedName>
    <definedName name="BExH02ZD6VAY1KQLAQYBBI6WWIZB" localSheetId="6" hidden="1">#REF!</definedName>
    <definedName name="BExH02ZD6VAY1KQLAQYBBI6WWIZB" localSheetId="5" hidden="1">#REF!</definedName>
    <definedName name="BExH02ZD6VAY1KQLAQYBBI6WWIZB" localSheetId="3" hidden="1">#REF!</definedName>
    <definedName name="BExH02ZD6VAY1KQLAQYBBI6WWIZB" hidden="1">#REF!</definedName>
    <definedName name="BExH08Z6LQCGGSGSAILMHX4X7JMD" localSheetId="15" hidden="1">#REF!</definedName>
    <definedName name="BExH08Z6LQCGGSGSAILMHX4X7JMD" localSheetId="14" hidden="1">#REF!</definedName>
    <definedName name="BExH08Z6LQCGGSGSAILMHX4X7JMD" localSheetId="13" hidden="1">#REF!</definedName>
    <definedName name="BExH08Z6LQCGGSGSAILMHX4X7JMD" localSheetId="12" hidden="1">#REF!</definedName>
    <definedName name="BExH08Z6LQCGGSGSAILMHX4X7JMD" localSheetId="11" hidden="1">#REF!</definedName>
    <definedName name="BExH08Z6LQCGGSGSAILMHX4X7JMD" localSheetId="10" hidden="1">#REF!</definedName>
    <definedName name="BExH08Z6LQCGGSGSAILMHX4X7JMD" localSheetId="9" hidden="1">#REF!</definedName>
    <definedName name="BExH08Z6LQCGGSGSAILMHX4X7JMD" localSheetId="8" hidden="1">#REF!</definedName>
    <definedName name="BExH08Z6LQCGGSGSAILMHX4X7JMD" localSheetId="7" hidden="1">#REF!</definedName>
    <definedName name="BExH08Z6LQCGGSGSAILMHX4X7JMD" localSheetId="6" hidden="1">#REF!</definedName>
    <definedName name="BExH08Z6LQCGGSGSAILMHX4X7JMD" localSheetId="5" hidden="1">#REF!</definedName>
    <definedName name="BExH08Z6LQCGGSGSAILMHX4X7JMD" localSheetId="3" hidden="1">#REF!</definedName>
    <definedName name="BExH08Z6LQCGGSGSAILMHX4X7JMD" hidden="1">#REF!</definedName>
    <definedName name="BExH0KT9Z8HEVRRQRGQ8YHXRLIJA" localSheetId="15" hidden="1">#REF!</definedName>
    <definedName name="BExH0KT9Z8HEVRRQRGQ8YHXRLIJA" localSheetId="14" hidden="1">#REF!</definedName>
    <definedName name="BExH0KT9Z8HEVRRQRGQ8YHXRLIJA" localSheetId="13" hidden="1">#REF!</definedName>
    <definedName name="BExH0KT9Z8HEVRRQRGQ8YHXRLIJA" localSheetId="12" hidden="1">#REF!</definedName>
    <definedName name="BExH0KT9Z8HEVRRQRGQ8YHXRLIJA" localSheetId="11" hidden="1">#REF!</definedName>
    <definedName name="BExH0KT9Z8HEVRRQRGQ8YHXRLIJA" localSheetId="10" hidden="1">#REF!</definedName>
    <definedName name="BExH0KT9Z8HEVRRQRGQ8YHXRLIJA" localSheetId="9" hidden="1">#REF!</definedName>
    <definedName name="BExH0KT9Z8HEVRRQRGQ8YHXRLIJA" localSheetId="8" hidden="1">#REF!</definedName>
    <definedName name="BExH0KT9Z8HEVRRQRGQ8YHXRLIJA" localSheetId="7" hidden="1">#REF!</definedName>
    <definedName name="BExH0KT9Z8HEVRRQRGQ8YHXRLIJA" localSheetId="6" hidden="1">#REF!</definedName>
    <definedName name="BExH0KT9Z8HEVRRQRGQ8YHXRLIJA" localSheetId="5" hidden="1">#REF!</definedName>
    <definedName name="BExH0KT9Z8HEVRRQRGQ8YHXRLIJA" localSheetId="3" hidden="1">#REF!</definedName>
    <definedName name="BExH0KT9Z8HEVRRQRGQ8YHXRLIJA" hidden="1">#REF!</definedName>
    <definedName name="BExH0M0FDN12YBOCKL3XL2Z7T7Y8" localSheetId="15" hidden="1">#REF!</definedName>
    <definedName name="BExH0M0FDN12YBOCKL3XL2Z7T7Y8" localSheetId="14" hidden="1">#REF!</definedName>
    <definedName name="BExH0M0FDN12YBOCKL3XL2Z7T7Y8" localSheetId="13" hidden="1">#REF!</definedName>
    <definedName name="BExH0M0FDN12YBOCKL3XL2Z7T7Y8" localSheetId="12" hidden="1">#REF!</definedName>
    <definedName name="BExH0M0FDN12YBOCKL3XL2Z7T7Y8" localSheetId="11" hidden="1">#REF!</definedName>
    <definedName name="BExH0M0FDN12YBOCKL3XL2Z7T7Y8" localSheetId="10" hidden="1">#REF!</definedName>
    <definedName name="BExH0M0FDN12YBOCKL3XL2Z7T7Y8" localSheetId="9" hidden="1">#REF!</definedName>
    <definedName name="BExH0M0FDN12YBOCKL3XL2Z7T7Y8" localSheetId="8" hidden="1">#REF!</definedName>
    <definedName name="BExH0M0FDN12YBOCKL3XL2Z7T7Y8" localSheetId="7" hidden="1">#REF!</definedName>
    <definedName name="BExH0M0FDN12YBOCKL3XL2Z7T7Y8" localSheetId="6" hidden="1">#REF!</definedName>
    <definedName name="BExH0M0FDN12YBOCKL3XL2Z7T7Y8" localSheetId="5" hidden="1">#REF!</definedName>
    <definedName name="BExH0M0FDN12YBOCKL3XL2Z7T7Y8" localSheetId="3" hidden="1">#REF!</definedName>
    <definedName name="BExH0M0FDN12YBOCKL3XL2Z7T7Y8" hidden="1">#REF!</definedName>
    <definedName name="BExH0O9G06YPZ5TN9RYT326I1CP2" localSheetId="15" hidden="1">#REF!</definedName>
    <definedName name="BExH0O9G06YPZ5TN9RYT326I1CP2" localSheetId="14" hidden="1">#REF!</definedName>
    <definedName name="BExH0O9G06YPZ5TN9RYT326I1CP2" localSheetId="13" hidden="1">#REF!</definedName>
    <definedName name="BExH0O9G06YPZ5TN9RYT326I1CP2" localSheetId="12" hidden="1">#REF!</definedName>
    <definedName name="BExH0O9G06YPZ5TN9RYT326I1CP2" localSheetId="11" hidden="1">#REF!</definedName>
    <definedName name="BExH0O9G06YPZ5TN9RYT326I1CP2" localSheetId="10" hidden="1">#REF!</definedName>
    <definedName name="BExH0O9G06YPZ5TN9RYT326I1CP2" localSheetId="9" hidden="1">#REF!</definedName>
    <definedName name="BExH0O9G06YPZ5TN9RYT326I1CP2" localSheetId="8" hidden="1">#REF!</definedName>
    <definedName name="BExH0O9G06YPZ5TN9RYT326I1CP2" localSheetId="7" hidden="1">#REF!</definedName>
    <definedName name="BExH0O9G06YPZ5TN9RYT326I1CP2" localSheetId="6" hidden="1">#REF!</definedName>
    <definedName name="BExH0O9G06YPZ5TN9RYT326I1CP2" localSheetId="5" hidden="1">#REF!</definedName>
    <definedName name="BExH0O9G06YPZ5TN9RYT326I1CP2" localSheetId="3" hidden="1">#REF!</definedName>
    <definedName name="BExH0O9G06YPZ5TN9RYT326I1CP2" hidden="1">#REF!</definedName>
    <definedName name="BExH0PGM6RG0F3AAGULBIGOH91C2" localSheetId="15" hidden="1">#REF!</definedName>
    <definedName name="BExH0PGM6RG0F3AAGULBIGOH91C2" localSheetId="14" hidden="1">#REF!</definedName>
    <definedName name="BExH0PGM6RG0F3AAGULBIGOH91C2" localSheetId="13" hidden="1">#REF!</definedName>
    <definedName name="BExH0PGM6RG0F3AAGULBIGOH91C2" localSheetId="12" hidden="1">#REF!</definedName>
    <definedName name="BExH0PGM6RG0F3AAGULBIGOH91C2" localSheetId="11" hidden="1">#REF!</definedName>
    <definedName name="BExH0PGM6RG0F3AAGULBIGOH91C2" localSheetId="10" hidden="1">#REF!</definedName>
    <definedName name="BExH0PGM6RG0F3AAGULBIGOH91C2" localSheetId="9" hidden="1">#REF!</definedName>
    <definedName name="BExH0PGM6RG0F3AAGULBIGOH91C2" localSheetId="8" hidden="1">#REF!</definedName>
    <definedName name="BExH0PGM6RG0F3AAGULBIGOH91C2" localSheetId="7" hidden="1">#REF!</definedName>
    <definedName name="BExH0PGM6RG0F3AAGULBIGOH91C2" localSheetId="6" hidden="1">#REF!</definedName>
    <definedName name="BExH0PGM6RG0F3AAGULBIGOH91C2" localSheetId="5" hidden="1">#REF!</definedName>
    <definedName name="BExH0PGM6RG0F3AAGULBIGOH91C2" localSheetId="3" hidden="1">#REF!</definedName>
    <definedName name="BExH0PGM6RG0F3AAGULBIGOH91C2" hidden="1">#REF!</definedName>
    <definedName name="BExH0QIB3F0YZLM5XYHBCU5F0OVR" localSheetId="15" hidden="1">#REF!</definedName>
    <definedName name="BExH0QIB3F0YZLM5XYHBCU5F0OVR" localSheetId="14" hidden="1">#REF!</definedName>
    <definedName name="BExH0QIB3F0YZLM5XYHBCU5F0OVR" localSheetId="13" hidden="1">#REF!</definedName>
    <definedName name="BExH0QIB3F0YZLM5XYHBCU5F0OVR" localSheetId="12" hidden="1">#REF!</definedName>
    <definedName name="BExH0QIB3F0YZLM5XYHBCU5F0OVR" localSheetId="11" hidden="1">#REF!</definedName>
    <definedName name="BExH0QIB3F0YZLM5XYHBCU5F0OVR" localSheetId="10" hidden="1">#REF!</definedName>
    <definedName name="BExH0QIB3F0YZLM5XYHBCU5F0OVR" localSheetId="9" hidden="1">#REF!</definedName>
    <definedName name="BExH0QIB3F0YZLM5XYHBCU5F0OVR" localSheetId="8" hidden="1">#REF!</definedName>
    <definedName name="BExH0QIB3F0YZLM5XYHBCU5F0OVR" localSheetId="7" hidden="1">#REF!</definedName>
    <definedName name="BExH0QIB3F0YZLM5XYHBCU5F0OVR" localSheetId="6" hidden="1">#REF!</definedName>
    <definedName name="BExH0QIB3F0YZLM5XYHBCU5F0OVR" localSheetId="5" hidden="1">#REF!</definedName>
    <definedName name="BExH0QIB3F0YZLM5XYHBCU5F0OVR" localSheetId="3" hidden="1">#REF!</definedName>
    <definedName name="BExH0QIB3F0YZLM5XYHBCU5F0OVR" hidden="1">#REF!</definedName>
    <definedName name="BExH0RK5LJAAP7O67ZFB4RG6WPPL" localSheetId="15" hidden="1">#REF!</definedName>
    <definedName name="BExH0RK5LJAAP7O67ZFB4RG6WPPL" localSheetId="14" hidden="1">#REF!</definedName>
    <definedName name="BExH0RK5LJAAP7O67ZFB4RG6WPPL" localSheetId="13" hidden="1">#REF!</definedName>
    <definedName name="BExH0RK5LJAAP7O67ZFB4RG6WPPL" localSheetId="12" hidden="1">#REF!</definedName>
    <definedName name="BExH0RK5LJAAP7O67ZFB4RG6WPPL" localSheetId="11" hidden="1">#REF!</definedName>
    <definedName name="BExH0RK5LJAAP7O67ZFB4RG6WPPL" localSheetId="10" hidden="1">#REF!</definedName>
    <definedName name="BExH0RK5LJAAP7O67ZFB4RG6WPPL" localSheetId="9" hidden="1">#REF!</definedName>
    <definedName name="BExH0RK5LJAAP7O67ZFB4RG6WPPL" localSheetId="8" hidden="1">#REF!</definedName>
    <definedName name="BExH0RK5LJAAP7O67ZFB4RG6WPPL" localSheetId="7" hidden="1">#REF!</definedName>
    <definedName name="BExH0RK5LJAAP7O67ZFB4RG6WPPL" localSheetId="6" hidden="1">#REF!</definedName>
    <definedName name="BExH0RK5LJAAP7O67ZFB4RG6WPPL" localSheetId="5" hidden="1">#REF!</definedName>
    <definedName name="BExH0RK5LJAAP7O67ZFB4RG6WPPL" localSheetId="3" hidden="1">#REF!</definedName>
    <definedName name="BExH0RK5LJAAP7O67ZFB4RG6WPPL" hidden="1">#REF!</definedName>
    <definedName name="BExH0WNJAKTJRCKMTX8O4KNMIIJM" localSheetId="15" hidden="1">#REF!</definedName>
    <definedName name="BExH0WNJAKTJRCKMTX8O4KNMIIJM" localSheetId="14" hidden="1">#REF!</definedName>
    <definedName name="BExH0WNJAKTJRCKMTX8O4KNMIIJM" localSheetId="13" hidden="1">#REF!</definedName>
    <definedName name="BExH0WNJAKTJRCKMTX8O4KNMIIJM" localSheetId="12" hidden="1">#REF!</definedName>
    <definedName name="BExH0WNJAKTJRCKMTX8O4KNMIIJM" localSheetId="11" hidden="1">#REF!</definedName>
    <definedName name="BExH0WNJAKTJRCKMTX8O4KNMIIJM" localSheetId="10" hidden="1">#REF!</definedName>
    <definedName name="BExH0WNJAKTJRCKMTX8O4KNMIIJM" localSheetId="9" hidden="1">#REF!</definedName>
    <definedName name="BExH0WNJAKTJRCKMTX8O4KNMIIJM" localSheetId="8" hidden="1">#REF!</definedName>
    <definedName name="BExH0WNJAKTJRCKMTX8O4KNMIIJM" localSheetId="7" hidden="1">#REF!</definedName>
    <definedName name="BExH0WNJAKTJRCKMTX8O4KNMIIJM" localSheetId="6" hidden="1">#REF!</definedName>
    <definedName name="BExH0WNJAKTJRCKMTX8O4KNMIIJM" localSheetId="5" hidden="1">#REF!</definedName>
    <definedName name="BExH0WNJAKTJRCKMTX8O4KNMIIJM" localSheetId="3" hidden="1">#REF!</definedName>
    <definedName name="BExH0WNJAKTJRCKMTX8O4KNMIIJM" hidden="1">#REF!</definedName>
    <definedName name="BExH12Y4WX542WI3ZEM15AK4UM9J" localSheetId="15" hidden="1">#REF!</definedName>
    <definedName name="BExH12Y4WX542WI3ZEM15AK4UM9J" localSheetId="14" hidden="1">#REF!</definedName>
    <definedName name="BExH12Y4WX542WI3ZEM15AK4UM9J" localSheetId="13" hidden="1">#REF!</definedName>
    <definedName name="BExH12Y4WX542WI3ZEM15AK4UM9J" localSheetId="12" hidden="1">#REF!</definedName>
    <definedName name="BExH12Y4WX542WI3ZEM15AK4UM9J" localSheetId="11" hidden="1">#REF!</definedName>
    <definedName name="BExH12Y4WX542WI3ZEM15AK4UM9J" localSheetId="10" hidden="1">#REF!</definedName>
    <definedName name="BExH12Y4WX542WI3ZEM15AK4UM9J" localSheetId="9" hidden="1">#REF!</definedName>
    <definedName name="BExH12Y4WX542WI3ZEM15AK4UM9J" localSheetId="8" hidden="1">#REF!</definedName>
    <definedName name="BExH12Y4WX542WI3ZEM15AK4UM9J" localSheetId="7" hidden="1">#REF!</definedName>
    <definedName name="BExH12Y4WX542WI3ZEM15AK4UM9J" localSheetId="6" hidden="1">#REF!</definedName>
    <definedName name="BExH12Y4WX542WI3ZEM15AK4UM9J" localSheetId="5" hidden="1">#REF!</definedName>
    <definedName name="BExH12Y4WX542WI3ZEM15AK4UM9J" localSheetId="3" hidden="1">#REF!</definedName>
    <definedName name="BExH12Y4WX542WI3ZEM15AK4UM9J" hidden="1">#REF!</definedName>
    <definedName name="BExH18CCU7B8JWO8AWGEQRLWZG6J" localSheetId="15" hidden="1">#REF!</definedName>
    <definedName name="BExH18CCU7B8JWO8AWGEQRLWZG6J" localSheetId="14" hidden="1">#REF!</definedName>
    <definedName name="BExH18CCU7B8JWO8AWGEQRLWZG6J" localSheetId="13" hidden="1">#REF!</definedName>
    <definedName name="BExH18CCU7B8JWO8AWGEQRLWZG6J" localSheetId="12" hidden="1">#REF!</definedName>
    <definedName name="BExH18CCU7B8JWO8AWGEQRLWZG6J" localSheetId="11" hidden="1">#REF!</definedName>
    <definedName name="BExH18CCU7B8JWO8AWGEQRLWZG6J" localSheetId="10" hidden="1">#REF!</definedName>
    <definedName name="BExH18CCU7B8JWO8AWGEQRLWZG6J" localSheetId="9" hidden="1">#REF!</definedName>
    <definedName name="BExH18CCU7B8JWO8AWGEQRLWZG6J" localSheetId="8" hidden="1">#REF!</definedName>
    <definedName name="BExH18CCU7B8JWO8AWGEQRLWZG6J" localSheetId="7" hidden="1">#REF!</definedName>
    <definedName name="BExH18CCU7B8JWO8AWGEQRLWZG6J" localSheetId="6" hidden="1">#REF!</definedName>
    <definedName name="BExH18CCU7B8JWO8AWGEQRLWZG6J" localSheetId="5" hidden="1">#REF!</definedName>
    <definedName name="BExH18CCU7B8JWO8AWGEQRLWZG6J" localSheetId="3" hidden="1">#REF!</definedName>
    <definedName name="BExH18CCU7B8JWO8AWGEQRLWZG6J" hidden="1">#REF!</definedName>
    <definedName name="BExH1BN2H92IQKKP5IREFSS9FBF2" localSheetId="15" hidden="1">#REF!</definedName>
    <definedName name="BExH1BN2H92IQKKP5IREFSS9FBF2" localSheetId="14" hidden="1">#REF!</definedName>
    <definedName name="BExH1BN2H92IQKKP5IREFSS9FBF2" localSheetId="13" hidden="1">#REF!</definedName>
    <definedName name="BExH1BN2H92IQKKP5IREFSS9FBF2" localSheetId="12" hidden="1">#REF!</definedName>
    <definedName name="BExH1BN2H92IQKKP5IREFSS9FBF2" localSheetId="11" hidden="1">#REF!</definedName>
    <definedName name="BExH1BN2H92IQKKP5IREFSS9FBF2" localSheetId="10" hidden="1">#REF!</definedName>
    <definedName name="BExH1BN2H92IQKKP5IREFSS9FBF2" localSheetId="9" hidden="1">#REF!</definedName>
    <definedName name="BExH1BN2H92IQKKP5IREFSS9FBF2" localSheetId="8" hidden="1">#REF!</definedName>
    <definedName name="BExH1BN2H92IQKKP5IREFSS9FBF2" localSheetId="7" hidden="1">#REF!</definedName>
    <definedName name="BExH1BN2H92IQKKP5IREFSS9FBF2" localSheetId="6" hidden="1">#REF!</definedName>
    <definedName name="BExH1BN2H92IQKKP5IREFSS9FBF2" localSheetId="5" hidden="1">#REF!</definedName>
    <definedName name="BExH1BN2H92IQKKP5IREFSS9FBF2" localSheetId="3" hidden="1">#REF!</definedName>
    <definedName name="BExH1BN2H92IQKKP5IREFSS9FBF2" hidden="1">#REF!</definedName>
    <definedName name="BExH1FDTQXR9QQ31WDB7OPXU7MPT" localSheetId="15" hidden="1">#REF!</definedName>
    <definedName name="BExH1FDTQXR9QQ31WDB7OPXU7MPT" localSheetId="14" hidden="1">#REF!</definedName>
    <definedName name="BExH1FDTQXR9QQ31WDB7OPXU7MPT" localSheetId="13" hidden="1">#REF!</definedName>
    <definedName name="BExH1FDTQXR9QQ31WDB7OPXU7MPT" localSheetId="12" hidden="1">#REF!</definedName>
    <definedName name="BExH1FDTQXR9QQ31WDB7OPXU7MPT" localSheetId="11" hidden="1">#REF!</definedName>
    <definedName name="BExH1FDTQXR9QQ31WDB7OPXU7MPT" localSheetId="10" hidden="1">#REF!</definedName>
    <definedName name="BExH1FDTQXR9QQ31WDB7OPXU7MPT" localSheetId="9" hidden="1">#REF!</definedName>
    <definedName name="BExH1FDTQXR9QQ31WDB7OPXU7MPT" localSheetId="8" hidden="1">#REF!</definedName>
    <definedName name="BExH1FDTQXR9QQ31WDB7OPXU7MPT" localSheetId="7" hidden="1">#REF!</definedName>
    <definedName name="BExH1FDTQXR9QQ31WDB7OPXU7MPT" localSheetId="6" hidden="1">#REF!</definedName>
    <definedName name="BExH1FDTQXR9QQ31WDB7OPXU7MPT" localSheetId="5" hidden="1">#REF!</definedName>
    <definedName name="BExH1FDTQXR9QQ31WDB7OPXU7MPT" localSheetId="3" hidden="1">#REF!</definedName>
    <definedName name="BExH1FDTQXR9QQ31WDB7OPXU7MPT" hidden="1">#REF!</definedName>
    <definedName name="BExH1FOMEUIJNIDJAUY0ZQFBJSY9" localSheetId="15" hidden="1">#REF!</definedName>
    <definedName name="BExH1FOMEUIJNIDJAUY0ZQFBJSY9" localSheetId="14" hidden="1">#REF!</definedName>
    <definedName name="BExH1FOMEUIJNIDJAUY0ZQFBJSY9" localSheetId="13" hidden="1">#REF!</definedName>
    <definedName name="BExH1FOMEUIJNIDJAUY0ZQFBJSY9" localSheetId="12" hidden="1">#REF!</definedName>
    <definedName name="BExH1FOMEUIJNIDJAUY0ZQFBJSY9" localSheetId="11" hidden="1">#REF!</definedName>
    <definedName name="BExH1FOMEUIJNIDJAUY0ZQFBJSY9" localSheetId="10" hidden="1">#REF!</definedName>
    <definedName name="BExH1FOMEUIJNIDJAUY0ZQFBJSY9" localSheetId="9" hidden="1">#REF!</definedName>
    <definedName name="BExH1FOMEUIJNIDJAUY0ZQFBJSY9" localSheetId="8" hidden="1">#REF!</definedName>
    <definedName name="BExH1FOMEUIJNIDJAUY0ZQFBJSY9" localSheetId="7" hidden="1">#REF!</definedName>
    <definedName name="BExH1FOMEUIJNIDJAUY0ZQFBJSY9" localSheetId="6" hidden="1">#REF!</definedName>
    <definedName name="BExH1FOMEUIJNIDJAUY0ZQFBJSY9" localSheetId="5" hidden="1">#REF!</definedName>
    <definedName name="BExH1FOMEUIJNIDJAUY0ZQFBJSY9" localSheetId="3" hidden="1">#REF!</definedName>
    <definedName name="BExH1FOMEUIJNIDJAUY0ZQFBJSY9" hidden="1">#REF!</definedName>
    <definedName name="BExH1GA6TT290OTIZ8C3N610CYZ1" localSheetId="15" hidden="1">#REF!</definedName>
    <definedName name="BExH1GA6TT290OTIZ8C3N610CYZ1" localSheetId="14" hidden="1">#REF!</definedName>
    <definedName name="BExH1GA6TT290OTIZ8C3N610CYZ1" localSheetId="13" hidden="1">#REF!</definedName>
    <definedName name="BExH1GA6TT290OTIZ8C3N610CYZ1" localSheetId="12" hidden="1">#REF!</definedName>
    <definedName name="BExH1GA6TT290OTIZ8C3N610CYZ1" localSheetId="11" hidden="1">#REF!</definedName>
    <definedName name="BExH1GA6TT290OTIZ8C3N610CYZ1" localSheetId="10" hidden="1">#REF!</definedName>
    <definedName name="BExH1GA6TT290OTIZ8C3N610CYZ1" localSheetId="9" hidden="1">#REF!</definedName>
    <definedName name="BExH1GA6TT290OTIZ8C3N610CYZ1" localSheetId="8" hidden="1">#REF!</definedName>
    <definedName name="BExH1GA6TT290OTIZ8C3N610CYZ1" localSheetId="7" hidden="1">#REF!</definedName>
    <definedName name="BExH1GA6TT290OTIZ8C3N610CYZ1" localSheetId="6" hidden="1">#REF!</definedName>
    <definedName name="BExH1GA6TT290OTIZ8C3N610CYZ1" localSheetId="5" hidden="1">#REF!</definedName>
    <definedName name="BExH1GA6TT290OTIZ8C3N610CYZ1" localSheetId="3" hidden="1">#REF!</definedName>
    <definedName name="BExH1GA6TT290OTIZ8C3N610CYZ1" hidden="1">#REF!</definedName>
    <definedName name="BExH1I8E3HJSZLFRZZ1ZKX7TBJEP" localSheetId="15" hidden="1">#REF!</definedName>
    <definedName name="BExH1I8E3HJSZLFRZZ1ZKX7TBJEP" localSheetId="14" hidden="1">#REF!</definedName>
    <definedName name="BExH1I8E3HJSZLFRZZ1ZKX7TBJEP" localSheetId="13" hidden="1">#REF!</definedName>
    <definedName name="BExH1I8E3HJSZLFRZZ1ZKX7TBJEP" localSheetId="12" hidden="1">#REF!</definedName>
    <definedName name="BExH1I8E3HJSZLFRZZ1ZKX7TBJEP" localSheetId="11" hidden="1">#REF!</definedName>
    <definedName name="BExH1I8E3HJSZLFRZZ1ZKX7TBJEP" localSheetId="10" hidden="1">#REF!</definedName>
    <definedName name="BExH1I8E3HJSZLFRZZ1ZKX7TBJEP" localSheetId="9" hidden="1">#REF!</definedName>
    <definedName name="BExH1I8E3HJSZLFRZZ1ZKX7TBJEP" localSheetId="8" hidden="1">#REF!</definedName>
    <definedName name="BExH1I8E3HJSZLFRZZ1ZKX7TBJEP" localSheetId="7" hidden="1">#REF!</definedName>
    <definedName name="BExH1I8E3HJSZLFRZZ1ZKX7TBJEP" localSheetId="6" hidden="1">#REF!</definedName>
    <definedName name="BExH1I8E3HJSZLFRZZ1ZKX7TBJEP" localSheetId="5" hidden="1">#REF!</definedName>
    <definedName name="BExH1I8E3HJSZLFRZZ1ZKX7TBJEP" localSheetId="3" hidden="1">#REF!</definedName>
    <definedName name="BExH1I8E3HJSZLFRZZ1ZKX7TBJEP" hidden="1">#REF!</definedName>
    <definedName name="BExH1JFFHEBFX9BWJMNIA3N66R3Z" localSheetId="15" hidden="1">#REF!</definedName>
    <definedName name="BExH1JFFHEBFX9BWJMNIA3N66R3Z" localSheetId="14" hidden="1">#REF!</definedName>
    <definedName name="BExH1JFFHEBFX9BWJMNIA3N66R3Z" localSheetId="13" hidden="1">#REF!</definedName>
    <definedName name="BExH1JFFHEBFX9BWJMNIA3N66R3Z" localSheetId="12" hidden="1">#REF!</definedName>
    <definedName name="BExH1JFFHEBFX9BWJMNIA3N66R3Z" localSheetId="11" hidden="1">#REF!</definedName>
    <definedName name="BExH1JFFHEBFX9BWJMNIA3N66R3Z" localSheetId="10" hidden="1">#REF!</definedName>
    <definedName name="BExH1JFFHEBFX9BWJMNIA3N66R3Z" localSheetId="9" hidden="1">#REF!</definedName>
    <definedName name="BExH1JFFHEBFX9BWJMNIA3N66R3Z" localSheetId="8" hidden="1">#REF!</definedName>
    <definedName name="BExH1JFFHEBFX9BWJMNIA3N66R3Z" localSheetId="7" hidden="1">#REF!</definedName>
    <definedName name="BExH1JFFHEBFX9BWJMNIA3N66R3Z" localSheetId="6" hidden="1">#REF!</definedName>
    <definedName name="BExH1JFFHEBFX9BWJMNIA3N66R3Z" localSheetId="5" hidden="1">#REF!</definedName>
    <definedName name="BExH1JFFHEBFX9BWJMNIA3N66R3Z" localSheetId="3" hidden="1">#REF!</definedName>
    <definedName name="BExH1JFFHEBFX9BWJMNIA3N66R3Z" hidden="1">#REF!</definedName>
    <definedName name="BExH1XYRKX51T571O1SRBP9J1D98" localSheetId="15" hidden="1">#REF!</definedName>
    <definedName name="BExH1XYRKX51T571O1SRBP9J1D98" localSheetId="14" hidden="1">#REF!</definedName>
    <definedName name="BExH1XYRKX51T571O1SRBP9J1D98" localSheetId="13" hidden="1">#REF!</definedName>
    <definedName name="BExH1XYRKX51T571O1SRBP9J1D98" localSheetId="12" hidden="1">#REF!</definedName>
    <definedName name="BExH1XYRKX51T571O1SRBP9J1D98" localSheetId="11" hidden="1">#REF!</definedName>
    <definedName name="BExH1XYRKX51T571O1SRBP9J1D98" localSheetId="10" hidden="1">#REF!</definedName>
    <definedName name="BExH1XYRKX51T571O1SRBP9J1D98" localSheetId="9" hidden="1">#REF!</definedName>
    <definedName name="BExH1XYRKX51T571O1SRBP9J1D98" localSheetId="8" hidden="1">#REF!</definedName>
    <definedName name="BExH1XYRKX51T571O1SRBP9J1D98" localSheetId="7" hidden="1">#REF!</definedName>
    <definedName name="BExH1XYRKX51T571O1SRBP9J1D98" localSheetId="6" hidden="1">#REF!</definedName>
    <definedName name="BExH1XYRKX51T571O1SRBP9J1D98" localSheetId="5" hidden="1">#REF!</definedName>
    <definedName name="BExH1XYRKX51T571O1SRBP9J1D98" localSheetId="3" hidden="1">#REF!</definedName>
    <definedName name="BExH1XYRKX51T571O1SRBP9J1D98" hidden="1">#REF!</definedName>
    <definedName name="BExH1Z0GIUSVTF2H1G1I3PDGBNK2" localSheetId="15" hidden="1">#REF!</definedName>
    <definedName name="BExH1Z0GIUSVTF2H1G1I3PDGBNK2" localSheetId="14" hidden="1">#REF!</definedName>
    <definedName name="BExH1Z0GIUSVTF2H1G1I3PDGBNK2" localSheetId="13" hidden="1">#REF!</definedName>
    <definedName name="BExH1Z0GIUSVTF2H1G1I3PDGBNK2" localSheetId="12" hidden="1">#REF!</definedName>
    <definedName name="BExH1Z0GIUSVTF2H1G1I3PDGBNK2" localSheetId="11" hidden="1">#REF!</definedName>
    <definedName name="BExH1Z0GIUSVTF2H1G1I3PDGBNK2" localSheetId="10" hidden="1">#REF!</definedName>
    <definedName name="BExH1Z0GIUSVTF2H1G1I3PDGBNK2" localSheetId="9" hidden="1">#REF!</definedName>
    <definedName name="BExH1Z0GIUSVTF2H1G1I3PDGBNK2" localSheetId="8" hidden="1">#REF!</definedName>
    <definedName name="BExH1Z0GIUSVTF2H1G1I3PDGBNK2" localSheetId="7" hidden="1">#REF!</definedName>
    <definedName name="BExH1Z0GIUSVTF2H1G1I3PDGBNK2" localSheetId="6" hidden="1">#REF!</definedName>
    <definedName name="BExH1Z0GIUSVTF2H1G1I3PDGBNK2" localSheetId="5" hidden="1">#REF!</definedName>
    <definedName name="BExH1Z0GIUSVTF2H1G1I3PDGBNK2" localSheetId="3" hidden="1">#REF!</definedName>
    <definedName name="BExH1Z0GIUSVTF2H1G1I3PDGBNK2" hidden="1">#REF!</definedName>
    <definedName name="BExH225UTM6S9FW4MUDZS7F1PQSH" localSheetId="15" hidden="1">#REF!</definedName>
    <definedName name="BExH225UTM6S9FW4MUDZS7F1PQSH" localSheetId="14" hidden="1">#REF!</definedName>
    <definedName name="BExH225UTM6S9FW4MUDZS7F1PQSH" localSheetId="13" hidden="1">#REF!</definedName>
    <definedName name="BExH225UTM6S9FW4MUDZS7F1PQSH" localSheetId="12" hidden="1">#REF!</definedName>
    <definedName name="BExH225UTM6S9FW4MUDZS7F1PQSH" localSheetId="11" hidden="1">#REF!</definedName>
    <definedName name="BExH225UTM6S9FW4MUDZS7F1PQSH" localSheetId="10" hidden="1">#REF!</definedName>
    <definedName name="BExH225UTM6S9FW4MUDZS7F1PQSH" localSheetId="9" hidden="1">#REF!</definedName>
    <definedName name="BExH225UTM6S9FW4MUDZS7F1PQSH" localSheetId="8" hidden="1">#REF!</definedName>
    <definedName name="BExH225UTM6S9FW4MUDZS7F1PQSH" localSheetId="7" hidden="1">#REF!</definedName>
    <definedName name="BExH225UTM6S9FW4MUDZS7F1PQSH" localSheetId="6" hidden="1">#REF!</definedName>
    <definedName name="BExH225UTM6S9FW4MUDZS7F1PQSH" localSheetId="5" hidden="1">#REF!</definedName>
    <definedName name="BExH225UTM6S9FW4MUDZS7F1PQSH" localSheetId="3" hidden="1">#REF!</definedName>
    <definedName name="BExH225UTM6S9FW4MUDZS7F1PQSH" hidden="1">#REF!</definedName>
    <definedName name="BExH23271RF7AYZ542KHQTH68GQ7" localSheetId="15" hidden="1">#REF!</definedName>
    <definedName name="BExH23271RF7AYZ542KHQTH68GQ7" localSheetId="14" hidden="1">#REF!</definedName>
    <definedName name="BExH23271RF7AYZ542KHQTH68GQ7" localSheetId="13" hidden="1">#REF!</definedName>
    <definedName name="BExH23271RF7AYZ542KHQTH68GQ7" localSheetId="12" hidden="1">#REF!</definedName>
    <definedName name="BExH23271RF7AYZ542KHQTH68GQ7" localSheetId="11" hidden="1">#REF!</definedName>
    <definedName name="BExH23271RF7AYZ542KHQTH68GQ7" localSheetId="10" hidden="1">#REF!</definedName>
    <definedName name="BExH23271RF7AYZ542KHQTH68GQ7" localSheetId="9" hidden="1">#REF!</definedName>
    <definedName name="BExH23271RF7AYZ542KHQTH68GQ7" localSheetId="8" hidden="1">#REF!</definedName>
    <definedName name="BExH23271RF7AYZ542KHQTH68GQ7" localSheetId="7" hidden="1">#REF!</definedName>
    <definedName name="BExH23271RF7AYZ542KHQTH68GQ7" localSheetId="6" hidden="1">#REF!</definedName>
    <definedName name="BExH23271RF7AYZ542KHQTH68GQ7" localSheetId="5" hidden="1">#REF!</definedName>
    <definedName name="BExH23271RF7AYZ542KHQTH68GQ7" localSheetId="3" hidden="1">#REF!</definedName>
    <definedName name="BExH23271RF7AYZ542KHQTH68GQ7" hidden="1">#REF!</definedName>
    <definedName name="BExH2DP58R7D1BGUFBM2FHESVRF0" localSheetId="15" hidden="1">#REF!</definedName>
    <definedName name="BExH2DP58R7D1BGUFBM2FHESVRF0" localSheetId="14" hidden="1">#REF!</definedName>
    <definedName name="BExH2DP58R7D1BGUFBM2FHESVRF0" localSheetId="13" hidden="1">#REF!</definedName>
    <definedName name="BExH2DP58R7D1BGUFBM2FHESVRF0" localSheetId="12" hidden="1">#REF!</definedName>
    <definedName name="BExH2DP58R7D1BGUFBM2FHESVRF0" localSheetId="11" hidden="1">#REF!</definedName>
    <definedName name="BExH2DP58R7D1BGUFBM2FHESVRF0" localSheetId="10" hidden="1">#REF!</definedName>
    <definedName name="BExH2DP58R7D1BGUFBM2FHESVRF0" localSheetId="9" hidden="1">#REF!</definedName>
    <definedName name="BExH2DP58R7D1BGUFBM2FHESVRF0" localSheetId="8" hidden="1">#REF!</definedName>
    <definedName name="BExH2DP58R7D1BGUFBM2FHESVRF0" localSheetId="7" hidden="1">#REF!</definedName>
    <definedName name="BExH2DP58R7D1BGUFBM2FHESVRF0" localSheetId="6" hidden="1">#REF!</definedName>
    <definedName name="BExH2DP58R7D1BGUFBM2FHESVRF0" localSheetId="5" hidden="1">#REF!</definedName>
    <definedName name="BExH2DP58R7D1BGUFBM2FHESVRF0" localSheetId="3" hidden="1">#REF!</definedName>
    <definedName name="BExH2DP58R7D1BGUFBM2FHESVRF0" hidden="1">#REF!</definedName>
    <definedName name="BExH2GJQR4JALNB314RY0LDI49VH" localSheetId="15" hidden="1">#REF!</definedName>
    <definedName name="BExH2GJQR4JALNB314RY0LDI49VH" localSheetId="14" hidden="1">#REF!</definedName>
    <definedName name="BExH2GJQR4JALNB314RY0LDI49VH" localSheetId="13" hidden="1">#REF!</definedName>
    <definedName name="BExH2GJQR4JALNB314RY0LDI49VH" localSheetId="12" hidden="1">#REF!</definedName>
    <definedName name="BExH2GJQR4JALNB314RY0LDI49VH" localSheetId="11" hidden="1">#REF!</definedName>
    <definedName name="BExH2GJQR4JALNB314RY0LDI49VH" localSheetId="10" hidden="1">#REF!</definedName>
    <definedName name="BExH2GJQR4JALNB314RY0LDI49VH" localSheetId="9" hidden="1">#REF!</definedName>
    <definedName name="BExH2GJQR4JALNB314RY0LDI49VH" localSheetId="8" hidden="1">#REF!</definedName>
    <definedName name="BExH2GJQR4JALNB314RY0LDI49VH" localSheetId="7" hidden="1">#REF!</definedName>
    <definedName name="BExH2GJQR4JALNB314RY0LDI49VH" localSheetId="6" hidden="1">#REF!</definedName>
    <definedName name="BExH2GJQR4JALNB314RY0LDI49VH" localSheetId="5" hidden="1">#REF!</definedName>
    <definedName name="BExH2GJQR4JALNB314RY0LDI49VH" localSheetId="3" hidden="1">#REF!</definedName>
    <definedName name="BExH2GJQR4JALNB314RY0LDI49VH" hidden="1">#REF!</definedName>
    <definedName name="BExH2JZR49T7644JFVE7B3N7RZM9" localSheetId="15" hidden="1">#REF!</definedName>
    <definedName name="BExH2JZR49T7644JFVE7B3N7RZM9" localSheetId="14" hidden="1">#REF!</definedName>
    <definedName name="BExH2JZR49T7644JFVE7B3N7RZM9" localSheetId="13" hidden="1">#REF!</definedName>
    <definedName name="BExH2JZR49T7644JFVE7B3N7RZM9" localSheetId="12" hidden="1">#REF!</definedName>
    <definedName name="BExH2JZR49T7644JFVE7B3N7RZM9" localSheetId="11" hidden="1">#REF!</definedName>
    <definedName name="BExH2JZR49T7644JFVE7B3N7RZM9" localSheetId="10" hidden="1">#REF!</definedName>
    <definedName name="BExH2JZR49T7644JFVE7B3N7RZM9" localSheetId="9" hidden="1">#REF!</definedName>
    <definedName name="BExH2JZR49T7644JFVE7B3N7RZM9" localSheetId="8" hidden="1">#REF!</definedName>
    <definedName name="BExH2JZR49T7644JFVE7B3N7RZM9" localSheetId="7" hidden="1">#REF!</definedName>
    <definedName name="BExH2JZR49T7644JFVE7B3N7RZM9" localSheetId="6" hidden="1">#REF!</definedName>
    <definedName name="BExH2JZR49T7644JFVE7B3N7RZM9" localSheetId="5" hidden="1">#REF!</definedName>
    <definedName name="BExH2JZR49T7644JFVE7B3N7RZM9" localSheetId="3" hidden="1">#REF!</definedName>
    <definedName name="BExH2JZR49T7644JFVE7B3N7RZM9" hidden="1">#REF!</definedName>
    <definedName name="BExH2QVWL3AXHSB9EK2GQRD0DBRH" localSheetId="15" hidden="1">#REF!</definedName>
    <definedName name="BExH2QVWL3AXHSB9EK2GQRD0DBRH" localSheetId="14" hidden="1">#REF!</definedName>
    <definedName name="BExH2QVWL3AXHSB9EK2GQRD0DBRH" localSheetId="13" hidden="1">#REF!</definedName>
    <definedName name="BExH2QVWL3AXHSB9EK2GQRD0DBRH" localSheetId="12" hidden="1">#REF!</definedName>
    <definedName name="BExH2QVWL3AXHSB9EK2GQRD0DBRH" localSheetId="11" hidden="1">#REF!</definedName>
    <definedName name="BExH2QVWL3AXHSB9EK2GQRD0DBRH" localSheetId="10" hidden="1">#REF!</definedName>
    <definedName name="BExH2QVWL3AXHSB9EK2GQRD0DBRH" localSheetId="9" hidden="1">#REF!</definedName>
    <definedName name="BExH2QVWL3AXHSB9EK2GQRD0DBRH" localSheetId="8" hidden="1">#REF!</definedName>
    <definedName name="BExH2QVWL3AXHSB9EK2GQRD0DBRH" localSheetId="7" hidden="1">#REF!</definedName>
    <definedName name="BExH2QVWL3AXHSB9EK2GQRD0DBRH" localSheetId="6" hidden="1">#REF!</definedName>
    <definedName name="BExH2QVWL3AXHSB9EK2GQRD0DBRH" localSheetId="5" hidden="1">#REF!</definedName>
    <definedName name="BExH2QVWL3AXHSB9EK2GQRD0DBRH" localSheetId="3" hidden="1">#REF!</definedName>
    <definedName name="BExH2QVWL3AXHSB9EK2GQRD0DBRH" hidden="1">#REF!</definedName>
    <definedName name="BExH2WKXV8X5S2GSBBTWGI0NLNAH" localSheetId="15" hidden="1">#REF!</definedName>
    <definedName name="BExH2WKXV8X5S2GSBBTWGI0NLNAH" localSheetId="14" hidden="1">#REF!</definedName>
    <definedName name="BExH2WKXV8X5S2GSBBTWGI0NLNAH" localSheetId="13" hidden="1">#REF!</definedName>
    <definedName name="BExH2WKXV8X5S2GSBBTWGI0NLNAH" localSheetId="12" hidden="1">#REF!</definedName>
    <definedName name="BExH2WKXV8X5S2GSBBTWGI0NLNAH" localSheetId="11" hidden="1">#REF!</definedName>
    <definedName name="BExH2WKXV8X5S2GSBBTWGI0NLNAH" localSheetId="10" hidden="1">#REF!</definedName>
    <definedName name="BExH2WKXV8X5S2GSBBTWGI0NLNAH" localSheetId="9" hidden="1">#REF!</definedName>
    <definedName name="BExH2WKXV8X5S2GSBBTWGI0NLNAH" localSheetId="8" hidden="1">#REF!</definedName>
    <definedName name="BExH2WKXV8X5S2GSBBTWGI0NLNAH" localSheetId="7" hidden="1">#REF!</definedName>
    <definedName name="BExH2WKXV8X5S2GSBBTWGI0NLNAH" localSheetId="6" hidden="1">#REF!</definedName>
    <definedName name="BExH2WKXV8X5S2GSBBTWGI0NLNAH" localSheetId="5" hidden="1">#REF!</definedName>
    <definedName name="BExH2WKXV8X5S2GSBBTWGI0NLNAH" localSheetId="3" hidden="1">#REF!</definedName>
    <definedName name="BExH2WKXV8X5S2GSBBTWGI0NLNAH" hidden="1">#REF!</definedName>
    <definedName name="BExH2XS1UFYFGU0S0EBXX90W2WE8" localSheetId="15" hidden="1">#REF!</definedName>
    <definedName name="BExH2XS1UFYFGU0S0EBXX90W2WE8" localSheetId="14" hidden="1">#REF!</definedName>
    <definedName name="BExH2XS1UFYFGU0S0EBXX90W2WE8" localSheetId="13" hidden="1">#REF!</definedName>
    <definedName name="BExH2XS1UFYFGU0S0EBXX90W2WE8" localSheetId="12" hidden="1">#REF!</definedName>
    <definedName name="BExH2XS1UFYFGU0S0EBXX90W2WE8" localSheetId="11" hidden="1">#REF!</definedName>
    <definedName name="BExH2XS1UFYFGU0S0EBXX90W2WE8" localSheetId="10" hidden="1">#REF!</definedName>
    <definedName name="BExH2XS1UFYFGU0S0EBXX90W2WE8" localSheetId="9" hidden="1">#REF!</definedName>
    <definedName name="BExH2XS1UFYFGU0S0EBXX90W2WE8" localSheetId="8" hidden="1">#REF!</definedName>
    <definedName name="BExH2XS1UFYFGU0S0EBXX90W2WE8" localSheetId="7" hidden="1">#REF!</definedName>
    <definedName name="BExH2XS1UFYFGU0S0EBXX90W2WE8" localSheetId="6" hidden="1">#REF!</definedName>
    <definedName name="BExH2XS1UFYFGU0S0EBXX90W2WE8" localSheetId="5" hidden="1">#REF!</definedName>
    <definedName name="BExH2XS1UFYFGU0S0EBXX90W2WE8" localSheetId="3" hidden="1">#REF!</definedName>
    <definedName name="BExH2XS1UFYFGU0S0EBXX90W2WE8" hidden="1">#REF!</definedName>
    <definedName name="BExH2XS1X04DMUN544K5RU4XPDCI" localSheetId="15" hidden="1">#REF!</definedName>
    <definedName name="BExH2XS1X04DMUN544K5RU4XPDCI" localSheetId="14" hidden="1">#REF!</definedName>
    <definedName name="BExH2XS1X04DMUN544K5RU4XPDCI" localSheetId="13" hidden="1">#REF!</definedName>
    <definedName name="BExH2XS1X04DMUN544K5RU4XPDCI" localSheetId="12" hidden="1">#REF!</definedName>
    <definedName name="BExH2XS1X04DMUN544K5RU4XPDCI" localSheetId="11" hidden="1">#REF!</definedName>
    <definedName name="BExH2XS1X04DMUN544K5RU4XPDCI" localSheetId="10" hidden="1">#REF!</definedName>
    <definedName name="BExH2XS1X04DMUN544K5RU4XPDCI" localSheetId="9" hidden="1">#REF!</definedName>
    <definedName name="BExH2XS1X04DMUN544K5RU4XPDCI" localSheetId="8" hidden="1">#REF!</definedName>
    <definedName name="BExH2XS1X04DMUN544K5RU4XPDCI" localSheetId="7" hidden="1">#REF!</definedName>
    <definedName name="BExH2XS1X04DMUN544K5RU4XPDCI" localSheetId="6" hidden="1">#REF!</definedName>
    <definedName name="BExH2XS1X04DMUN544K5RU4XPDCI" localSheetId="5" hidden="1">#REF!</definedName>
    <definedName name="BExH2XS1X04DMUN544K5RU4XPDCI" localSheetId="3" hidden="1">#REF!</definedName>
    <definedName name="BExH2XS1X04DMUN544K5RU4XPDCI" hidden="1">#REF!</definedName>
    <definedName name="BExH2XS2TND9SB0GC295R4FP6K5Y" localSheetId="15" hidden="1">#REF!</definedName>
    <definedName name="BExH2XS2TND9SB0GC295R4FP6K5Y" localSheetId="14" hidden="1">#REF!</definedName>
    <definedName name="BExH2XS2TND9SB0GC295R4FP6K5Y" localSheetId="13" hidden="1">#REF!</definedName>
    <definedName name="BExH2XS2TND9SB0GC295R4FP6K5Y" localSheetId="12" hidden="1">#REF!</definedName>
    <definedName name="BExH2XS2TND9SB0GC295R4FP6K5Y" localSheetId="11" hidden="1">#REF!</definedName>
    <definedName name="BExH2XS2TND9SB0GC295R4FP6K5Y" localSheetId="10" hidden="1">#REF!</definedName>
    <definedName name="BExH2XS2TND9SB0GC295R4FP6K5Y" localSheetId="9" hidden="1">#REF!</definedName>
    <definedName name="BExH2XS2TND9SB0GC295R4FP6K5Y" localSheetId="8" hidden="1">#REF!</definedName>
    <definedName name="BExH2XS2TND9SB0GC295R4FP6K5Y" localSheetId="7" hidden="1">#REF!</definedName>
    <definedName name="BExH2XS2TND9SB0GC295R4FP6K5Y" localSheetId="6" hidden="1">#REF!</definedName>
    <definedName name="BExH2XS2TND9SB0GC295R4FP6K5Y" localSheetId="5" hidden="1">#REF!</definedName>
    <definedName name="BExH2XS2TND9SB0GC295R4FP6K5Y" localSheetId="3" hidden="1">#REF!</definedName>
    <definedName name="BExH2XS2TND9SB0GC295R4FP6K5Y" hidden="1">#REF!</definedName>
    <definedName name="BExH2ZA0SZ4SSITL50NA8LZ3OEX6" localSheetId="15" hidden="1">#REF!</definedName>
    <definedName name="BExH2ZA0SZ4SSITL50NA8LZ3OEX6" localSheetId="14" hidden="1">#REF!</definedName>
    <definedName name="BExH2ZA0SZ4SSITL50NA8LZ3OEX6" localSheetId="13" hidden="1">#REF!</definedName>
    <definedName name="BExH2ZA0SZ4SSITL50NA8LZ3OEX6" localSheetId="12" hidden="1">#REF!</definedName>
    <definedName name="BExH2ZA0SZ4SSITL50NA8LZ3OEX6" localSheetId="11" hidden="1">#REF!</definedName>
    <definedName name="BExH2ZA0SZ4SSITL50NA8LZ3OEX6" localSheetId="10" hidden="1">#REF!</definedName>
    <definedName name="BExH2ZA0SZ4SSITL50NA8LZ3OEX6" localSheetId="9" hidden="1">#REF!</definedName>
    <definedName name="BExH2ZA0SZ4SSITL50NA8LZ3OEX6" localSheetId="8" hidden="1">#REF!</definedName>
    <definedName name="BExH2ZA0SZ4SSITL50NA8LZ3OEX6" localSheetId="7" hidden="1">#REF!</definedName>
    <definedName name="BExH2ZA0SZ4SSITL50NA8LZ3OEX6" localSheetId="6" hidden="1">#REF!</definedName>
    <definedName name="BExH2ZA0SZ4SSITL50NA8LZ3OEX6" localSheetId="5" hidden="1">#REF!</definedName>
    <definedName name="BExH2ZA0SZ4SSITL50NA8LZ3OEX6" localSheetId="3" hidden="1">#REF!</definedName>
    <definedName name="BExH2ZA0SZ4SSITL50NA8LZ3OEX6" hidden="1">#REF!</definedName>
    <definedName name="BExH31Z3JNVJPESWKXHILGXZHP2M" localSheetId="15" hidden="1">#REF!</definedName>
    <definedName name="BExH31Z3JNVJPESWKXHILGXZHP2M" localSheetId="14" hidden="1">#REF!</definedName>
    <definedName name="BExH31Z3JNVJPESWKXHILGXZHP2M" localSheetId="13" hidden="1">#REF!</definedName>
    <definedName name="BExH31Z3JNVJPESWKXHILGXZHP2M" localSheetId="12" hidden="1">#REF!</definedName>
    <definedName name="BExH31Z3JNVJPESWKXHILGXZHP2M" localSheetId="11" hidden="1">#REF!</definedName>
    <definedName name="BExH31Z3JNVJPESWKXHILGXZHP2M" localSheetId="10" hidden="1">#REF!</definedName>
    <definedName name="BExH31Z3JNVJPESWKXHILGXZHP2M" localSheetId="9" hidden="1">#REF!</definedName>
    <definedName name="BExH31Z3JNVJPESWKXHILGXZHP2M" localSheetId="8" hidden="1">#REF!</definedName>
    <definedName name="BExH31Z3JNVJPESWKXHILGXZHP2M" localSheetId="7" hidden="1">#REF!</definedName>
    <definedName name="BExH31Z3JNVJPESWKXHILGXZHP2M" localSheetId="6" hidden="1">#REF!</definedName>
    <definedName name="BExH31Z3JNVJPESWKXHILGXZHP2M" localSheetId="5" hidden="1">#REF!</definedName>
    <definedName name="BExH31Z3JNVJPESWKXHILGXZHP2M" localSheetId="3" hidden="1">#REF!</definedName>
    <definedName name="BExH31Z3JNVJPESWKXHILGXZHP2M" hidden="1">#REF!</definedName>
    <definedName name="BExH3E9HZ3QJCDZW7WI7YACFQCHE" localSheetId="15" hidden="1">#REF!</definedName>
    <definedName name="BExH3E9HZ3QJCDZW7WI7YACFQCHE" localSheetId="14" hidden="1">#REF!</definedName>
    <definedName name="BExH3E9HZ3QJCDZW7WI7YACFQCHE" localSheetId="13" hidden="1">#REF!</definedName>
    <definedName name="BExH3E9HZ3QJCDZW7WI7YACFQCHE" localSheetId="12" hidden="1">#REF!</definedName>
    <definedName name="BExH3E9HZ3QJCDZW7WI7YACFQCHE" localSheetId="11" hidden="1">#REF!</definedName>
    <definedName name="BExH3E9HZ3QJCDZW7WI7YACFQCHE" localSheetId="10" hidden="1">#REF!</definedName>
    <definedName name="BExH3E9HZ3QJCDZW7WI7YACFQCHE" localSheetId="9" hidden="1">#REF!</definedName>
    <definedName name="BExH3E9HZ3QJCDZW7WI7YACFQCHE" localSheetId="8" hidden="1">#REF!</definedName>
    <definedName name="BExH3E9HZ3QJCDZW7WI7YACFQCHE" localSheetId="7" hidden="1">#REF!</definedName>
    <definedName name="BExH3E9HZ3QJCDZW7WI7YACFQCHE" localSheetId="6" hidden="1">#REF!</definedName>
    <definedName name="BExH3E9HZ3QJCDZW7WI7YACFQCHE" localSheetId="5" hidden="1">#REF!</definedName>
    <definedName name="BExH3E9HZ3QJCDZW7WI7YACFQCHE" localSheetId="3" hidden="1">#REF!</definedName>
    <definedName name="BExH3E9HZ3QJCDZW7WI7YACFQCHE" hidden="1">#REF!</definedName>
    <definedName name="BExH3IRB6764RQ5HBYRLH6XCT29X" localSheetId="15" hidden="1">#REF!</definedName>
    <definedName name="BExH3IRB6764RQ5HBYRLH6XCT29X" localSheetId="14" hidden="1">#REF!</definedName>
    <definedName name="BExH3IRB6764RQ5HBYRLH6XCT29X" localSheetId="13" hidden="1">#REF!</definedName>
    <definedName name="BExH3IRB6764RQ5HBYRLH6XCT29X" localSheetId="12" hidden="1">#REF!</definedName>
    <definedName name="BExH3IRB6764RQ5HBYRLH6XCT29X" localSheetId="11" hidden="1">#REF!</definedName>
    <definedName name="BExH3IRB6764RQ5HBYRLH6XCT29X" localSheetId="10" hidden="1">#REF!</definedName>
    <definedName name="BExH3IRB6764RQ5HBYRLH6XCT29X" localSheetId="9" hidden="1">#REF!</definedName>
    <definedName name="BExH3IRB6764RQ5HBYRLH6XCT29X" localSheetId="8" hidden="1">#REF!</definedName>
    <definedName name="BExH3IRB6764RQ5HBYRLH6XCT29X" localSheetId="7" hidden="1">#REF!</definedName>
    <definedName name="BExH3IRB6764RQ5HBYRLH6XCT29X" localSheetId="6" hidden="1">#REF!</definedName>
    <definedName name="BExH3IRB6764RQ5HBYRLH6XCT29X" localSheetId="5" hidden="1">#REF!</definedName>
    <definedName name="BExH3IRB6764RQ5HBYRLH6XCT29X" localSheetId="3" hidden="1">#REF!</definedName>
    <definedName name="BExH3IRB6764RQ5HBYRLH6XCT29X" hidden="1">#REF!</definedName>
    <definedName name="BExIG2U8V6RSB47SXLCQG3Q68YRO" localSheetId="15" hidden="1">#REF!</definedName>
    <definedName name="BExIG2U8V6RSB47SXLCQG3Q68YRO" localSheetId="14" hidden="1">#REF!</definedName>
    <definedName name="BExIG2U8V6RSB47SXLCQG3Q68YRO" localSheetId="13" hidden="1">#REF!</definedName>
    <definedName name="BExIG2U8V6RSB47SXLCQG3Q68YRO" localSheetId="12" hidden="1">#REF!</definedName>
    <definedName name="BExIG2U8V6RSB47SXLCQG3Q68YRO" localSheetId="11" hidden="1">#REF!</definedName>
    <definedName name="BExIG2U8V6RSB47SXLCQG3Q68YRO" localSheetId="10" hidden="1">#REF!</definedName>
    <definedName name="BExIG2U8V6RSB47SXLCQG3Q68YRO" localSheetId="9" hidden="1">#REF!</definedName>
    <definedName name="BExIG2U8V6RSB47SXLCQG3Q68YRO" localSheetId="8" hidden="1">#REF!</definedName>
    <definedName name="BExIG2U8V6RSB47SXLCQG3Q68YRO" localSheetId="7" hidden="1">#REF!</definedName>
    <definedName name="BExIG2U8V6RSB47SXLCQG3Q68YRO" localSheetId="6" hidden="1">#REF!</definedName>
    <definedName name="BExIG2U8V6RSB47SXLCQG3Q68YRO" localSheetId="5" hidden="1">#REF!</definedName>
    <definedName name="BExIG2U8V6RSB47SXLCQG3Q68YRO" localSheetId="3" hidden="1">#REF!</definedName>
    <definedName name="BExIG2U8V6RSB47SXLCQG3Q68YRO" hidden="1">#REF!</definedName>
    <definedName name="BExIGJBO8R13LV7CZ7C1YCP974NN" localSheetId="15" hidden="1">#REF!</definedName>
    <definedName name="BExIGJBO8R13LV7CZ7C1YCP974NN" localSheetId="14" hidden="1">#REF!</definedName>
    <definedName name="BExIGJBO8R13LV7CZ7C1YCP974NN" localSheetId="13" hidden="1">#REF!</definedName>
    <definedName name="BExIGJBO8R13LV7CZ7C1YCP974NN" localSheetId="12" hidden="1">#REF!</definedName>
    <definedName name="BExIGJBO8R13LV7CZ7C1YCP974NN" localSheetId="11" hidden="1">#REF!</definedName>
    <definedName name="BExIGJBO8R13LV7CZ7C1YCP974NN" localSheetId="10" hidden="1">#REF!</definedName>
    <definedName name="BExIGJBO8R13LV7CZ7C1YCP974NN" localSheetId="9" hidden="1">#REF!</definedName>
    <definedName name="BExIGJBO8R13LV7CZ7C1YCP974NN" localSheetId="8" hidden="1">#REF!</definedName>
    <definedName name="BExIGJBO8R13LV7CZ7C1YCP974NN" localSheetId="7" hidden="1">#REF!</definedName>
    <definedName name="BExIGJBO8R13LV7CZ7C1YCP974NN" localSheetId="6" hidden="1">#REF!</definedName>
    <definedName name="BExIGJBO8R13LV7CZ7C1YCP974NN" localSheetId="5" hidden="1">#REF!</definedName>
    <definedName name="BExIGJBO8R13LV7CZ7C1YCP974NN" localSheetId="3" hidden="1">#REF!</definedName>
    <definedName name="BExIGJBO8R13LV7CZ7C1YCP974NN" hidden="1">#REF!</definedName>
    <definedName name="BExIGWT86FPOEYTI8GXCGU5Y3KGK" localSheetId="15" hidden="1">#REF!</definedName>
    <definedName name="BExIGWT86FPOEYTI8GXCGU5Y3KGK" localSheetId="14" hidden="1">#REF!</definedName>
    <definedName name="BExIGWT86FPOEYTI8GXCGU5Y3KGK" localSheetId="13" hidden="1">#REF!</definedName>
    <definedName name="BExIGWT86FPOEYTI8GXCGU5Y3KGK" localSheetId="12" hidden="1">#REF!</definedName>
    <definedName name="BExIGWT86FPOEYTI8GXCGU5Y3KGK" localSheetId="11" hidden="1">#REF!</definedName>
    <definedName name="BExIGWT86FPOEYTI8GXCGU5Y3KGK" localSheetId="10" hidden="1">#REF!</definedName>
    <definedName name="BExIGWT86FPOEYTI8GXCGU5Y3KGK" localSheetId="9" hidden="1">#REF!</definedName>
    <definedName name="BExIGWT86FPOEYTI8GXCGU5Y3KGK" localSheetId="8" hidden="1">#REF!</definedName>
    <definedName name="BExIGWT86FPOEYTI8GXCGU5Y3KGK" localSheetId="7" hidden="1">#REF!</definedName>
    <definedName name="BExIGWT86FPOEYTI8GXCGU5Y3KGK" localSheetId="6" hidden="1">#REF!</definedName>
    <definedName name="BExIGWT86FPOEYTI8GXCGU5Y3KGK" localSheetId="5" hidden="1">#REF!</definedName>
    <definedName name="BExIGWT86FPOEYTI8GXCGU5Y3KGK" localSheetId="3" hidden="1">#REF!</definedName>
    <definedName name="BExIGWT86FPOEYTI8GXCGU5Y3KGK" hidden="1">#REF!</definedName>
    <definedName name="BExIHBHXA7E7VUTBVHXXXCH3A5CL" localSheetId="15" hidden="1">#REF!</definedName>
    <definedName name="BExIHBHXA7E7VUTBVHXXXCH3A5CL" localSheetId="14" hidden="1">#REF!</definedName>
    <definedName name="BExIHBHXA7E7VUTBVHXXXCH3A5CL" localSheetId="13" hidden="1">#REF!</definedName>
    <definedName name="BExIHBHXA7E7VUTBVHXXXCH3A5CL" localSheetId="12" hidden="1">#REF!</definedName>
    <definedName name="BExIHBHXA7E7VUTBVHXXXCH3A5CL" localSheetId="11" hidden="1">#REF!</definedName>
    <definedName name="BExIHBHXA7E7VUTBVHXXXCH3A5CL" localSheetId="10" hidden="1">#REF!</definedName>
    <definedName name="BExIHBHXA7E7VUTBVHXXXCH3A5CL" localSheetId="9" hidden="1">#REF!</definedName>
    <definedName name="BExIHBHXA7E7VUTBVHXXXCH3A5CL" localSheetId="8" hidden="1">#REF!</definedName>
    <definedName name="BExIHBHXA7E7VUTBVHXXXCH3A5CL" localSheetId="7" hidden="1">#REF!</definedName>
    <definedName name="BExIHBHXA7E7VUTBVHXXXCH3A5CL" localSheetId="6" hidden="1">#REF!</definedName>
    <definedName name="BExIHBHXA7E7VUTBVHXXXCH3A5CL" localSheetId="5" hidden="1">#REF!</definedName>
    <definedName name="BExIHBHXA7E7VUTBVHXXXCH3A5CL" localSheetId="3" hidden="1">#REF!</definedName>
    <definedName name="BExIHBHXA7E7VUTBVHXXXCH3A5CL" hidden="1">#REF!</definedName>
    <definedName name="BExIHBSOGRSH1GKS6GKBRAJ7GXFQ" localSheetId="15" hidden="1">#REF!</definedName>
    <definedName name="BExIHBSOGRSH1GKS6GKBRAJ7GXFQ" localSheetId="14" hidden="1">#REF!</definedName>
    <definedName name="BExIHBSOGRSH1GKS6GKBRAJ7GXFQ" localSheetId="13" hidden="1">#REF!</definedName>
    <definedName name="BExIHBSOGRSH1GKS6GKBRAJ7GXFQ" localSheetId="12" hidden="1">#REF!</definedName>
    <definedName name="BExIHBSOGRSH1GKS6GKBRAJ7GXFQ" localSheetId="11" hidden="1">#REF!</definedName>
    <definedName name="BExIHBSOGRSH1GKS6GKBRAJ7GXFQ" localSheetId="10" hidden="1">#REF!</definedName>
    <definedName name="BExIHBSOGRSH1GKS6GKBRAJ7GXFQ" localSheetId="9" hidden="1">#REF!</definedName>
    <definedName name="BExIHBSOGRSH1GKS6GKBRAJ7GXFQ" localSheetId="8" hidden="1">#REF!</definedName>
    <definedName name="BExIHBSOGRSH1GKS6GKBRAJ7GXFQ" localSheetId="7" hidden="1">#REF!</definedName>
    <definedName name="BExIHBSOGRSH1GKS6GKBRAJ7GXFQ" localSheetId="6" hidden="1">#REF!</definedName>
    <definedName name="BExIHBSOGRSH1GKS6GKBRAJ7GXFQ" localSheetId="5" hidden="1">#REF!</definedName>
    <definedName name="BExIHBSOGRSH1GKS6GKBRAJ7GXFQ" localSheetId="3" hidden="1">#REF!</definedName>
    <definedName name="BExIHBSOGRSH1GKS6GKBRAJ7GXFQ" hidden="1">#REF!</definedName>
    <definedName name="BExIHDFY73YM0AHAR2Z5OJTFKSL2" localSheetId="15" hidden="1">#REF!</definedName>
    <definedName name="BExIHDFY73YM0AHAR2Z5OJTFKSL2" localSheetId="14" hidden="1">#REF!</definedName>
    <definedName name="BExIHDFY73YM0AHAR2Z5OJTFKSL2" localSheetId="13" hidden="1">#REF!</definedName>
    <definedName name="BExIHDFY73YM0AHAR2Z5OJTFKSL2" localSheetId="12" hidden="1">#REF!</definedName>
    <definedName name="BExIHDFY73YM0AHAR2Z5OJTFKSL2" localSheetId="11" hidden="1">#REF!</definedName>
    <definedName name="BExIHDFY73YM0AHAR2Z5OJTFKSL2" localSheetId="10" hidden="1">#REF!</definedName>
    <definedName name="BExIHDFY73YM0AHAR2Z5OJTFKSL2" localSheetId="9" hidden="1">#REF!</definedName>
    <definedName name="BExIHDFY73YM0AHAR2Z5OJTFKSL2" localSheetId="8" hidden="1">#REF!</definedName>
    <definedName name="BExIHDFY73YM0AHAR2Z5OJTFKSL2" localSheetId="7" hidden="1">#REF!</definedName>
    <definedName name="BExIHDFY73YM0AHAR2Z5OJTFKSL2" localSheetId="6" hidden="1">#REF!</definedName>
    <definedName name="BExIHDFY73YM0AHAR2Z5OJTFKSL2" localSheetId="5" hidden="1">#REF!</definedName>
    <definedName name="BExIHDFY73YM0AHAR2Z5OJTFKSL2" localSheetId="3" hidden="1">#REF!</definedName>
    <definedName name="BExIHDFY73YM0AHAR2Z5OJTFKSL2" hidden="1">#REF!</definedName>
    <definedName name="BExIHPQCQTGEW8QOJVIQ4VX0P6DX" localSheetId="15" hidden="1">#REF!</definedName>
    <definedName name="BExIHPQCQTGEW8QOJVIQ4VX0P6DX" localSheetId="14" hidden="1">#REF!</definedName>
    <definedName name="BExIHPQCQTGEW8QOJVIQ4VX0P6DX" localSheetId="13" hidden="1">#REF!</definedName>
    <definedName name="BExIHPQCQTGEW8QOJVIQ4VX0P6DX" localSheetId="12" hidden="1">#REF!</definedName>
    <definedName name="BExIHPQCQTGEW8QOJVIQ4VX0P6DX" localSheetId="11" hidden="1">#REF!</definedName>
    <definedName name="BExIHPQCQTGEW8QOJVIQ4VX0P6DX" localSheetId="10" hidden="1">#REF!</definedName>
    <definedName name="BExIHPQCQTGEW8QOJVIQ4VX0P6DX" localSheetId="9" hidden="1">#REF!</definedName>
    <definedName name="BExIHPQCQTGEW8QOJVIQ4VX0P6DX" localSheetId="8" hidden="1">#REF!</definedName>
    <definedName name="BExIHPQCQTGEW8QOJVIQ4VX0P6DX" localSheetId="7" hidden="1">#REF!</definedName>
    <definedName name="BExIHPQCQTGEW8QOJVIQ4VX0P6DX" localSheetId="6" hidden="1">#REF!</definedName>
    <definedName name="BExIHPQCQTGEW8QOJVIQ4VX0P6DX" localSheetId="5" hidden="1">#REF!</definedName>
    <definedName name="BExIHPQCQTGEW8QOJVIQ4VX0P6DX" localSheetId="3" hidden="1">#REF!</definedName>
    <definedName name="BExIHPQCQTGEW8QOJVIQ4VX0P6DX" hidden="1">#REF!</definedName>
    <definedName name="BExII1KN91Q7DLW0UB7W2TJ5ACT9" localSheetId="15" hidden="1">#REF!</definedName>
    <definedName name="BExII1KN91Q7DLW0UB7W2TJ5ACT9" localSheetId="14" hidden="1">#REF!</definedName>
    <definedName name="BExII1KN91Q7DLW0UB7W2TJ5ACT9" localSheetId="13" hidden="1">#REF!</definedName>
    <definedName name="BExII1KN91Q7DLW0UB7W2TJ5ACT9" localSheetId="12" hidden="1">#REF!</definedName>
    <definedName name="BExII1KN91Q7DLW0UB7W2TJ5ACT9" localSheetId="11" hidden="1">#REF!</definedName>
    <definedName name="BExII1KN91Q7DLW0UB7W2TJ5ACT9" localSheetId="10" hidden="1">#REF!</definedName>
    <definedName name="BExII1KN91Q7DLW0UB7W2TJ5ACT9" localSheetId="9" hidden="1">#REF!</definedName>
    <definedName name="BExII1KN91Q7DLW0UB7W2TJ5ACT9" localSheetId="8" hidden="1">#REF!</definedName>
    <definedName name="BExII1KN91Q7DLW0UB7W2TJ5ACT9" localSheetId="7" hidden="1">#REF!</definedName>
    <definedName name="BExII1KN91Q7DLW0UB7W2TJ5ACT9" localSheetId="6" hidden="1">#REF!</definedName>
    <definedName name="BExII1KN91Q7DLW0UB7W2TJ5ACT9" localSheetId="5" hidden="1">#REF!</definedName>
    <definedName name="BExII1KN91Q7DLW0UB7W2TJ5ACT9" localSheetId="3" hidden="1">#REF!</definedName>
    <definedName name="BExII1KN91Q7DLW0UB7W2TJ5ACT9" hidden="1">#REF!</definedName>
    <definedName name="BExII50LI8I0CDOOZEMIVHVA2V95" localSheetId="15" hidden="1">#REF!</definedName>
    <definedName name="BExII50LI8I0CDOOZEMIVHVA2V95" localSheetId="14" hidden="1">#REF!</definedName>
    <definedName name="BExII50LI8I0CDOOZEMIVHVA2V95" localSheetId="13" hidden="1">#REF!</definedName>
    <definedName name="BExII50LI8I0CDOOZEMIVHVA2V95" localSheetId="12" hidden="1">#REF!</definedName>
    <definedName name="BExII50LI8I0CDOOZEMIVHVA2V95" localSheetId="11" hidden="1">#REF!</definedName>
    <definedName name="BExII50LI8I0CDOOZEMIVHVA2V95" localSheetId="10" hidden="1">#REF!</definedName>
    <definedName name="BExII50LI8I0CDOOZEMIVHVA2V95" localSheetId="9" hidden="1">#REF!</definedName>
    <definedName name="BExII50LI8I0CDOOZEMIVHVA2V95" localSheetId="8" hidden="1">#REF!</definedName>
    <definedName name="BExII50LI8I0CDOOZEMIVHVA2V95" localSheetId="7" hidden="1">#REF!</definedName>
    <definedName name="BExII50LI8I0CDOOZEMIVHVA2V95" localSheetId="6" hidden="1">#REF!</definedName>
    <definedName name="BExII50LI8I0CDOOZEMIVHVA2V95" localSheetId="5" hidden="1">#REF!</definedName>
    <definedName name="BExII50LI8I0CDOOZEMIVHVA2V95" localSheetId="3" hidden="1">#REF!</definedName>
    <definedName name="BExII50LI8I0CDOOZEMIVHVA2V95" hidden="1">#REF!</definedName>
    <definedName name="BExIINQWABWRGYDT02DOJQ5L7BQF" localSheetId="15" hidden="1">#REF!</definedName>
    <definedName name="BExIINQWABWRGYDT02DOJQ5L7BQF" localSheetId="14" hidden="1">#REF!</definedName>
    <definedName name="BExIINQWABWRGYDT02DOJQ5L7BQF" localSheetId="13" hidden="1">#REF!</definedName>
    <definedName name="BExIINQWABWRGYDT02DOJQ5L7BQF" localSheetId="12" hidden="1">#REF!</definedName>
    <definedName name="BExIINQWABWRGYDT02DOJQ5L7BQF" localSheetId="11" hidden="1">#REF!</definedName>
    <definedName name="BExIINQWABWRGYDT02DOJQ5L7BQF" localSheetId="10" hidden="1">#REF!</definedName>
    <definedName name="BExIINQWABWRGYDT02DOJQ5L7BQF" localSheetId="9" hidden="1">#REF!</definedName>
    <definedName name="BExIINQWABWRGYDT02DOJQ5L7BQF" localSheetId="8" hidden="1">#REF!</definedName>
    <definedName name="BExIINQWABWRGYDT02DOJQ5L7BQF" localSheetId="7" hidden="1">#REF!</definedName>
    <definedName name="BExIINQWABWRGYDT02DOJQ5L7BQF" localSheetId="6" hidden="1">#REF!</definedName>
    <definedName name="BExIINQWABWRGYDT02DOJQ5L7BQF" localSheetId="5" hidden="1">#REF!</definedName>
    <definedName name="BExIINQWABWRGYDT02DOJQ5L7BQF" localSheetId="3" hidden="1">#REF!</definedName>
    <definedName name="BExIINQWABWRGYDT02DOJQ5L7BQF" hidden="1">#REF!</definedName>
    <definedName name="BExIIXMY38TQD12CVV4S57L3I809" localSheetId="15" hidden="1">#REF!</definedName>
    <definedName name="BExIIXMY38TQD12CVV4S57L3I809" localSheetId="14" hidden="1">#REF!</definedName>
    <definedName name="BExIIXMY38TQD12CVV4S57L3I809" localSheetId="13" hidden="1">#REF!</definedName>
    <definedName name="BExIIXMY38TQD12CVV4S57L3I809" localSheetId="12" hidden="1">#REF!</definedName>
    <definedName name="BExIIXMY38TQD12CVV4S57L3I809" localSheetId="11" hidden="1">#REF!</definedName>
    <definedName name="BExIIXMY38TQD12CVV4S57L3I809" localSheetId="10" hidden="1">#REF!</definedName>
    <definedName name="BExIIXMY38TQD12CVV4S57L3I809" localSheetId="9" hidden="1">#REF!</definedName>
    <definedName name="BExIIXMY38TQD12CVV4S57L3I809" localSheetId="8" hidden="1">#REF!</definedName>
    <definedName name="BExIIXMY38TQD12CVV4S57L3I809" localSheetId="7" hidden="1">#REF!</definedName>
    <definedName name="BExIIXMY38TQD12CVV4S57L3I809" localSheetId="6" hidden="1">#REF!</definedName>
    <definedName name="BExIIXMY38TQD12CVV4S57L3I809" localSheetId="5" hidden="1">#REF!</definedName>
    <definedName name="BExIIXMY38TQD12CVV4S57L3I809" localSheetId="3" hidden="1">#REF!</definedName>
    <definedName name="BExIIXMY38TQD12CVV4S57L3I809" hidden="1">#REF!</definedName>
    <definedName name="BExIIY37NEVU2LGS1JE4VR9AN6W4" localSheetId="15" hidden="1">#REF!</definedName>
    <definedName name="BExIIY37NEVU2LGS1JE4VR9AN6W4" localSheetId="14" hidden="1">#REF!</definedName>
    <definedName name="BExIIY37NEVU2LGS1JE4VR9AN6W4" localSheetId="13" hidden="1">#REF!</definedName>
    <definedName name="BExIIY37NEVU2LGS1JE4VR9AN6W4" localSheetId="12" hidden="1">#REF!</definedName>
    <definedName name="BExIIY37NEVU2LGS1JE4VR9AN6W4" localSheetId="11" hidden="1">#REF!</definedName>
    <definedName name="BExIIY37NEVU2LGS1JE4VR9AN6W4" localSheetId="10" hidden="1">#REF!</definedName>
    <definedName name="BExIIY37NEVU2LGS1JE4VR9AN6W4" localSheetId="9" hidden="1">#REF!</definedName>
    <definedName name="BExIIY37NEVU2LGS1JE4VR9AN6W4" localSheetId="8" hidden="1">#REF!</definedName>
    <definedName name="BExIIY37NEVU2LGS1JE4VR9AN6W4" localSheetId="7" hidden="1">#REF!</definedName>
    <definedName name="BExIIY37NEVU2LGS1JE4VR9AN6W4" localSheetId="6" hidden="1">#REF!</definedName>
    <definedName name="BExIIY37NEVU2LGS1JE4VR9AN6W4" localSheetId="5" hidden="1">#REF!</definedName>
    <definedName name="BExIIY37NEVU2LGS1JE4VR9AN6W4" localSheetId="3" hidden="1">#REF!</definedName>
    <definedName name="BExIIY37NEVU2LGS1JE4VR9AN6W4" hidden="1">#REF!</definedName>
    <definedName name="BExIIYJAGXR8TPZ1KCYM7EGJ79UW" localSheetId="15" hidden="1">#REF!</definedName>
    <definedName name="BExIIYJAGXR8TPZ1KCYM7EGJ79UW" localSheetId="14" hidden="1">#REF!</definedName>
    <definedName name="BExIIYJAGXR8TPZ1KCYM7EGJ79UW" localSheetId="13" hidden="1">#REF!</definedName>
    <definedName name="BExIIYJAGXR8TPZ1KCYM7EGJ79UW" localSheetId="12" hidden="1">#REF!</definedName>
    <definedName name="BExIIYJAGXR8TPZ1KCYM7EGJ79UW" localSheetId="11" hidden="1">#REF!</definedName>
    <definedName name="BExIIYJAGXR8TPZ1KCYM7EGJ79UW" localSheetId="10" hidden="1">#REF!</definedName>
    <definedName name="BExIIYJAGXR8TPZ1KCYM7EGJ79UW" localSheetId="9" hidden="1">#REF!</definedName>
    <definedName name="BExIIYJAGXR8TPZ1KCYM7EGJ79UW" localSheetId="8" hidden="1">#REF!</definedName>
    <definedName name="BExIIYJAGXR8TPZ1KCYM7EGJ79UW" localSheetId="7" hidden="1">#REF!</definedName>
    <definedName name="BExIIYJAGXR8TPZ1KCYM7EGJ79UW" localSheetId="6" hidden="1">#REF!</definedName>
    <definedName name="BExIIYJAGXR8TPZ1KCYM7EGJ79UW" localSheetId="5" hidden="1">#REF!</definedName>
    <definedName name="BExIIYJAGXR8TPZ1KCYM7EGJ79UW" localSheetId="3" hidden="1">#REF!</definedName>
    <definedName name="BExIIYJAGXR8TPZ1KCYM7EGJ79UW" hidden="1">#REF!</definedName>
    <definedName name="BExIJ3160YCWGAVEU0208ZGXXG3P" localSheetId="15" hidden="1">#REF!</definedName>
    <definedName name="BExIJ3160YCWGAVEU0208ZGXXG3P" localSheetId="14" hidden="1">#REF!</definedName>
    <definedName name="BExIJ3160YCWGAVEU0208ZGXXG3P" localSheetId="13" hidden="1">#REF!</definedName>
    <definedName name="BExIJ3160YCWGAVEU0208ZGXXG3P" localSheetId="12" hidden="1">#REF!</definedName>
    <definedName name="BExIJ3160YCWGAVEU0208ZGXXG3P" localSheetId="11" hidden="1">#REF!</definedName>
    <definedName name="BExIJ3160YCWGAVEU0208ZGXXG3P" localSheetId="10" hidden="1">#REF!</definedName>
    <definedName name="BExIJ3160YCWGAVEU0208ZGXXG3P" localSheetId="9" hidden="1">#REF!</definedName>
    <definedName name="BExIJ3160YCWGAVEU0208ZGXXG3P" localSheetId="8" hidden="1">#REF!</definedName>
    <definedName name="BExIJ3160YCWGAVEU0208ZGXXG3P" localSheetId="7" hidden="1">#REF!</definedName>
    <definedName name="BExIJ3160YCWGAVEU0208ZGXXG3P" localSheetId="6" hidden="1">#REF!</definedName>
    <definedName name="BExIJ3160YCWGAVEU0208ZGXXG3P" localSheetId="5" hidden="1">#REF!</definedName>
    <definedName name="BExIJ3160YCWGAVEU0208ZGXXG3P" localSheetId="3" hidden="1">#REF!</definedName>
    <definedName name="BExIJ3160YCWGAVEU0208ZGXXG3P" hidden="1">#REF!</definedName>
    <definedName name="BExIJFGZJ5ED9D6KAY4PGQYLELAX" localSheetId="15" hidden="1">#REF!</definedName>
    <definedName name="BExIJFGZJ5ED9D6KAY4PGQYLELAX" localSheetId="14" hidden="1">#REF!</definedName>
    <definedName name="BExIJFGZJ5ED9D6KAY4PGQYLELAX" localSheetId="13" hidden="1">#REF!</definedName>
    <definedName name="BExIJFGZJ5ED9D6KAY4PGQYLELAX" localSheetId="12" hidden="1">#REF!</definedName>
    <definedName name="BExIJFGZJ5ED9D6KAY4PGQYLELAX" localSheetId="11" hidden="1">#REF!</definedName>
    <definedName name="BExIJFGZJ5ED9D6KAY4PGQYLELAX" localSheetId="10" hidden="1">#REF!</definedName>
    <definedName name="BExIJFGZJ5ED9D6KAY4PGQYLELAX" localSheetId="9" hidden="1">#REF!</definedName>
    <definedName name="BExIJFGZJ5ED9D6KAY4PGQYLELAX" localSheetId="8" hidden="1">#REF!</definedName>
    <definedName name="BExIJFGZJ5ED9D6KAY4PGQYLELAX" localSheetId="7" hidden="1">#REF!</definedName>
    <definedName name="BExIJFGZJ5ED9D6KAY4PGQYLELAX" localSheetId="6" hidden="1">#REF!</definedName>
    <definedName name="BExIJFGZJ5ED9D6KAY4PGQYLELAX" localSheetId="5" hidden="1">#REF!</definedName>
    <definedName name="BExIJFGZJ5ED9D6KAY4PGQYLELAX" localSheetId="3" hidden="1">#REF!</definedName>
    <definedName name="BExIJFGZJ5ED9D6KAY4PGQYLELAX" hidden="1">#REF!</definedName>
    <definedName name="BExIJQK80ZEKSTV62E59AYJYUNLI" localSheetId="15" hidden="1">#REF!</definedName>
    <definedName name="BExIJQK80ZEKSTV62E59AYJYUNLI" localSheetId="14" hidden="1">#REF!</definedName>
    <definedName name="BExIJQK80ZEKSTV62E59AYJYUNLI" localSheetId="13" hidden="1">#REF!</definedName>
    <definedName name="BExIJQK80ZEKSTV62E59AYJYUNLI" localSheetId="12" hidden="1">#REF!</definedName>
    <definedName name="BExIJQK80ZEKSTV62E59AYJYUNLI" localSheetId="11" hidden="1">#REF!</definedName>
    <definedName name="BExIJQK80ZEKSTV62E59AYJYUNLI" localSheetId="10" hidden="1">#REF!</definedName>
    <definedName name="BExIJQK80ZEKSTV62E59AYJYUNLI" localSheetId="9" hidden="1">#REF!</definedName>
    <definedName name="BExIJQK80ZEKSTV62E59AYJYUNLI" localSheetId="8" hidden="1">#REF!</definedName>
    <definedName name="BExIJQK80ZEKSTV62E59AYJYUNLI" localSheetId="7" hidden="1">#REF!</definedName>
    <definedName name="BExIJQK80ZEKSTV62E59AYJYUNLI" localSheetId="6" hidden="1">#REF!</definedName>
    <definedName name="BExIJQK80ZEKSTV62E59AYJYUNLI" localSheetId="5" hidden="1">#REF!</definedName>
    <definedName name="BExIJQK80ZEKSTV62E59AYJYUNLI" localSheetId="3" hidden="1">#REF!</definedName>
    <definedName name="BExIJQK80ZEKSTV62E59AYJYUNLI" hidden="1">#REF!</definedName>
    <definedName name="BExIJRLX3M0YQLU1D5Y9V7HM5QNM" localSheetId="15" hidden="1">#REF!</definedName>
    <definedName name="BExIJRLX3M0YQLU1D5Y9V7HM5QNM" localSheetId="14" hidden="1">#REF!</definedName>
    <definedName name="BExIJRLX3M0YQLU1D5Y9V7HM5QNM" localSheetId="13" hidden="1">#REF!</definedName>
    <definedName name="BExIJRLX3M0YQLU1D5Y9V7HM5QNM" localSheetId="12" hidden="1">#REF!</definedName>
    <definedName name="BExIJRLX3M0YQLU1D5Y9V7HM5QNM" localSheetId="11" hidden="1">#REF!</definedName>
    <definedName name="BExIJRLX3M0YQLU1D5Y9V7HM5QNM" localSheetId="10" hidden="1">#REF!</definedName>
    <definedName name="BExIJRLX3M0YQLU1D5Y9V7HM5QNM" localSheetId="9" hidden="1">#REF!</definedName>
    <definedName name="BExIJRLX3M0YQLU1D5Y9V7HM5QNM" localSheetId="8" hidden="1">#REF!</definedName>
    <definedName name="BExIJRLX3M0YQLU1D5Y9V7HM5QNM" localSheetId="7" hidden="1">#REF!</definedName>
    <definedName name="BExIJRLX3M0YQLU1D5Y9V7HM5QNM" localSheetId="6" hidden="1">#REF!</definedName>
    <definedName name="BExIJRLX3M0YQLU1D5Y9V7HM5QNM" localSheetId="5" hidden="1">#REF!</definedName>
    <definedName name="BExIJRLX3M0YQLU1D5Y9V7HM5QNM" localSheetId="3" hidden="1">#REF!</definedName>
    <definedName name="BExIJRLX3M0YQLU1D5Y9V7HM5QNM" hidden="1">#REF!</definedName>
    <definedName name="BExIJV22J0QA7286KNPMHO1ZUCB3" localSheetId="15" hidden="1">#REF!</definedName>
    <definedName name="BExIJV22J0QA7286KNPMHO1ZUCB3" localSheetId="14" hidden="1">#REF!</definedName>
    <definedName name="BExIJV22J0QA7286KNPMHO1ZUCB3" localSheetId="13" hidden="1">#REF!</definedName>
    <definedName name="BExIJV22J0QA7286KNPMHO1ZUCB3" localSheetId="12" hidden="1">#REF!</definedName>
    <definedName name="BExIJV22J0QA7286KNPMHO1ZUCB3" localSheetId="11" hidden="1">#REF!</definedName>
    <definedName name="BExIJV22J0QA7286KNPMHO1ZUCB3" localSheetId="10" hidden="1">#REF!</definedName>
    <definedName name="BExIJV22J0QA7286KNPMHO1ZUCB3" localSheetId="9" hidden="1">#REF!</definedName>
    <definedName name="BExIJV22J0QA7286KNPMHO1ZUCB3" localSheetId="8" hidden="1">#REF!</definedName>
    <definedName name="BExIJV22J0QA7286KNPMHO1ZUCB3" localSheetId="7" hidden="1">#REF!</definedName>
    <definedName name="BExIJV22J0QA7286KNPMHO1ZUCB3" localSheetId="6" hidden="1">#REF!</definedName>
    <definedName name="BExIJV22J0QA7286KNPMHO1ZUCB3" localSheetId="5" hidden="1">#REF!</definedName>
    <definedName name="BExIJV22J0QA7286KNPMHO1ZUCB3" localSheetId="3" hidden="1">#REF!</definedName>
    <definedName name="BExIJV22J0QA7286KNPMHO1ZUCB3" hidden="1">#REF!</definedName>
    <definedName name="BExIJVI6OC7B6ZE9V4PAOYZXKNER" localSheetId="15" hidden="1">#REF!</definedName>
    <definedName name="BExIJVI6OC7B6ZE9V4PAOYZXKNER" localSheetId="14" hidden="1">#REF!</definedName>
    <definedName name="BExIJVI6OC7B6ZE9V4PAOYZXKNER" localSheetId="13" hidden="1">#REF!</definedName>
    <definedName name="BExIJVI6OC7B6ZE9V4PAOYZXKNER" localSheetId="12" hidden="1">#REF!</definedName>
    <definedName name="BExIJVI6OC7B6ZE9V4PAOYZXKNER" localSheetId="11" hidden="1">#REF!</definedName>
    <definedName name="BExIJVI6OC7B6ZE9V4PAOYZXKNER" localSheetId="10" hidden="1">#REF!</definedName>
    <definedName name="BExIJVI6OC7B6ZE9V4PAOYZXKNER" localSheetId="9" hidden="1">#REF!</definedName>
    <definedName name="BExIJVI6OC7B6ZE9V4PAOYZXKNER" localSheetId="8" hidden="1">#REF!</definedName>
    <definedName name="BExIJVI6OC7B6ZE9V4PAOYZXKNER" localSheetId="7" hidden="1">#REF!</definedName>
    <definedName name="BExIJVI6OC7B6ZE9V4PAOYZXKNER" localSheetId="6" hidden="1">#REF!</definedName>
    <definedName name="BExIJVI6OC7B6ZE9V4PAOYZXKNER" localSheetId="5" hidden="1">#REF!</definedName>
    <definedName name="BExIJVI6OC7B6ZE9V4PAOYZXKNER" localSheetId="3" hidden="1">#REF!</definedName>
    <definedName name="BExIJVI6OC7B6ZE9V4PAOYZXKNER" hidden="1">#REF!</definedName>
    <definedName name="BExIJWK0NGTGQ4X7D5VIVXD14JHI" localSheetId="15" hidden="1">#REF!</definedName>
    <definedName name="BExIJWK0NGTGQ4X7D5VIVXD14JHI" localSheetId="14" hidden="1">#REF!</definedName>
    <definedName name="BExIJWK0NGTGQ4X7D5VIVXD14JHI" localSheetId="13" hidden="1">#REF!</definedName>
    <definedName name="BExIJWK0NGTGQ4X7D5VIVXD14JHI" localSheetId="12" hidden="1">#REF!</definedName>
    <definedName name="BExIJWK0NGTGQ4X7D5VIVXD14JHI" localSheetId="11" hidden="1">#REF!</definedName>
    <definedName name="BExIJWK0NGTGQ4X7D5VIVXD14JHI" localSheetId="10" hidden="1">#REF!</definedName>
    <definedName name="BExIJWK0NGTGQ4X7D5VIVXD14JHI" localSheetId="9" hidden="1">#REF!</definedName>
    <definedName name="BExIJWK0NGTGQ4X7D5VIVXD14JHI" localSheetId="8" hidden="1">#REF!</definedName>
    <definedName name="BExIJWK0NGTGQ4X7D5VIVXD14JHI" localSheetId="7" hidden="1">#REF!</definedName>
    <definedName name="BExIJWK0NGTGQ4X7D5VIVXD14JHI" localSheetId="6" hidden="1">#REF!</definedName>
    <definedName name="BExIJWK0NGTGQ4X7D5VIVXD14JHI" localSheetId="5" hidden="1">#REF!</definedName>
    <definedName name="BExIJWK0NGTGQ4X7D5VIVXD14JHI" localSheetId="3" hidden="1">#REF!</definedName>
    <definedName name="BExIJWK0NGTGQ4X7D5VIVXD14JHI" hidden="1">#REF!</definedName>
    <definedName name="BExIJWPCIYINEJUTXU74VK7WG031" localSheetId="15" hidden="1">#REF!</definedName>
    <definedName name="BExIJWPCIYINEJUTXU74VK7WG031" localSheetId="14" hidden="1">#REF!</definedName>
    <definedName name="BExIJWPCIYINEJUTXU74VK7WG031" localSheetId="13" hidden="1">#REF!</definedName>
    <definedName name="BExIJWPCIYINEJUTXU74VK7WG031" localSheetId="12" hidden="1">#REF!</definedName>
    <definedName name="BExIJWPCIYINEJUTXU74VK7WG031" localSheetId="11" hidden="1">#REF!</definedName>
    <definedName name="BExIJWPCIYINEJUTXU74VK7WG031" localSheetId="10" hidden="1">#REF!</definedName>
    <definedName name="BExIJWPCIYINEJUTXU74VK7WG031" localSheetId="9" hidden="1">#REF!</definedName>
    <definedName name="BExIJWPCIYINEJUTXU74VK7WG031" localSheetId="8" hidden="1">#REF!</definedName>
    <definedName name="BExIJWPCIYINEJUTXU74VK7WG031" localSheetId="7" hidden="1">#REF!</definedName>
    <definedName name="BExIJWPCIYINEJUTXU74VK7WG031" localSheetId="6" hidden="1">#REF!</definedName>
    <definedName name="BExIJWPCIYINEJUTXU74VK7WG031" localSheetId="5" hidden="1">#REF!</definedName>
    <definedName name="BExIJWPCIYINEJUTXU74VK7WG031" localSheetId="3" hidden="1">#REF!</definedName>
    <definedName name="BExIJWPCIYINEJUTXU74VK7WG031" hidden="1">#REF!</definedName>
    <definedName name="BExIKHTXPZR5A8OHB6HDP6QWDHAD" localSheetId="15" hidden="1">#REF!</definedName>
    <definedName name="BExIKHTXPZR5A8OHB6HDP6QWDHAD" localSheetId="14" hidden="1">#REF!</definedName>
    <definedName name="BExIKHTXPZR5A8OHB6HDP6QWDHAD" localSheetId="13" hidden="1">#REF!</definedName>
    <definedName name="BExIKHTXPZR5A8OHB6HDP6QWDHAD" localSheetId="12" hidden="1">#REF!</definedName>
    <definedName name="BExIKHTXPZR5A8OHB6HDP6QWDHAD" localSheetId="11" hidden="1">#REF!</definedName>
    <definedName name="BExIKHTXPZR5A8OHB6HDP6QWDHAD" localSheetId="10" hidden="1">#REF!</definedName>
    <definedName name="BExIKHTXPZR5A8OHB6HDP6QWDHAD" localSheetId="9" hidden="1">#REF!</definedName>
    <definedName name="BExIKHTXPZR5A8OHB6HDP6QWDHAD" localSheetId="8" hidden="1">#REF!</definedName>
    <definedName name="BExIKHTXPZR5A8OHB6HDP6QWDHAD" localSheetId="7" hidden="1">#REF!</definedName>
    <definedName name="BExIKHTXPZR5A8OHB6HDP6QWDHAD" localSheetId="6" hidden="1">#REF!</definedName>
    <definedName name="BExIKHTXPZR5A8OHB6HDP6QWDHAD" localSheetId="5" hidden="1">#REF!</definedName>
    <definedName name="BExIKHTXPZR5A8OHB6HDP6QWDHAD" localSheetId="3" hidden="1">#REF!</definedName>
    <definedName name="BExIKHTXPZR5A8OHB6HDP6QWDHAD" hidden="1">#REF!</definedName>
    <definedName name="BExIKMMJOETSAXJYY1SIKM58LMA2" localSheetId="15" hidden="1">#REF!</definedName>
    <definedName name="BExIKMMJOETSAXJYY1SIKM58LMA2" localSheetId="14" hidden="1">#REF!</definedName>
    <definedName name="BExIKMMJOETSAXJYY1SIKM58LMA2" localSheetId="13" hidden="1">#REF!</definedName>
    <definedName name="BExIKMMJOETSAXJYY1SIKM58LMA2" localSheetId="12" hidden="1">#REF!</definedName>
    <definedName name="BExIKMMJOETSAXJYY1SIKM58LMA2" localSheetId="11" hidden="1">#REF!</definedName>
    <definedName name="BExIKMMJOETSAXJYY1SIKM58LMA2" localSheetId="10" hidden="1">#REF!</definedName>
    <definedName name="BExIKMMJOETSAXJYY1SIKM58LMA2" localSheetId="9" hidden="1">#REF!</definedName>
    <definedName name="BExIKMMJOETSAXJYY1SIKM58LMA2" localSheetId="8" hidden="1">#REF!</definedName>
    <definedName name="BExIKMMJOETSAXJYY1SIKM58LMA2" localSheetId="7" hidden="1">#REF!</definedName>
    <definedName name="BExIKMMJOETSAXJYY1SIKM58LMA2" localSheetId="6" hidden="1">#REF!</definedName>
    <definedName name="BExIKMMJOETSAXJYY1SIKM58LMA2" localSheetId="5" hidden="1">#REF!</definedName>
    <definedName name="BExIKMMJOETSAXJYY1SIKM58LMA2" localSheetId="3" hidden="1">#REF!</definedName>
    <definedName name="BExIKMMJOETSAXJYY1SIKM58LMA2" hidden="1">#REF!</definedName>
    <definedName name="BExIKRF6AQ6VOO9KCIWSM6FY8M7D" localSheetId="15" hidden="1">#REF!</definedName>
    <definedName name="BExIKRF6AQ6VOO9KCIWSM6FY8M7D" localSheetId="14" hidden="1">#REF!</definedName>
    <definedName name="BExIKRF6AQ6VOO9KCIWSM6FY8M7D" localSheetId="13" hidden="1">#REF!</definedName>
    <definedName name="BExIKRF6AQ6VOO9KCIWSM6FY8M7D" localSheetId="12" hidden="1">#REF!</definedName>
    <definedName name="BExIKRF6AQ6VOO9KCIWSM6FY8M7D" localSheetId="11" hidden="1">#REF!</definedName>
    <definedName name="BExIKRF6AQ6VOO9KCIWSM6FY8M7D" localSheetId="10" hidden="1">#REF!</definedName>
    <definedName name="BExIKRF6AQ6VOO9KCIWSM6FY8M7D" localSheetId="9" hidden="1">#REF!</definedName>
    <definedName name="BExIKRF6AQ6VOO9KCIWSM6FY8M7D" localSheetId="8" hidden="1">#REF!</definedName>
    <definedName name="BExIKRF6AQ6VOO9KCIWSM6FY8M7D" localSheetId="7" hidden="1">#REF!</definedName>
    <definedName name="BExIKRF6AQ6VOO9KCIWSM6FY8M7D" localSheetId="6" hidden="1">#REF!</definedName>
    <definedName name="BExIKRF6AQ6VOO9KCIWSM6FY8M7D" localSheetId="5" hidden="1">#REF!</definedName>
    <definedName name="BExIKRF6AQ6VOO9KCIWSM6FY8M7D" localSheetId="3" hidden="1">#REF!</definedName>
    <definedName name="BExIKRF6AQ6VOO9KCIWSM6FY8M7D" hidden="1">#REF!</definedName>
    <definedName name="BExIKTYZESFT3LC0ASFMFKSE0D1X" localSheetId="15" hidden="1">#REF!</definedName>
    <definedName name="BExIKTYZESFT3LC0ASFMFKSE0D1X" localSheetId="14" hidden="1">#REF!</definedName>
    <definedName name="BExIKTYZESFT3LC0ASFMFKSE0D1X" localSheetId="13" hidden="1">#REF!</definedName>
    <definedName name="BExIKTYZESFT3LC0ASFMFKSE0D1X" localSheetId="12" hidden="1">#REF!</definedName>
    <definedName name="BExIKTYZESFT3LC0ASFMFKSE0D1X" localSheetId="11" hidden="1">#REF!</definedName>
    <definedName name="BExIKTYZESFT3LC0ASFMFKSE0D1X" localSheetId="10" hidden="1">#REF!</definedName>
    <definedName name="BExIKTYZESFT3LC0ASFMFKSE0D1X" localSheetId="9" hidden="1">#REF!</definedName>
    <definedName name="BExIKTYZESFT3LC0ASFMFKSE0D1X" localSheetId="8" hidden="1">#REF!</definedName>
    <definedName name="BExIKTYZESFT3LC0ASFMFKSE0D1X" localSheetId="7" hidden="1">#REF!</definedName>
    <definedName name="BExIKTYZESFT3LC0ASFMFKSE0D1X" localSheetId="6" hidden="1">#REF!</definedName>
    <definedName name="BExIKTYZESFT3LC0ASFMFKSE0D1X" localSheetId="5" hidden="1">#REF!</definedName>
    <definedName name="BExIKTYZESFT3LC0ASFMFKSE0D1X" localSheetId="3" hidden="1">#REF!</definedName>
    <definedName name="BExIKTYZESFT3LC0ASFMFKSE0D1X" hidden="1">#REF!</definedName>
    <definedName name="BExIKXVA6M8K0PTRYAGXS666L335" localSheetId="15" hidden="1">#REF!</definedName>
    <definedName name="BExIKXVA6M8K0PTRYAGXS666L335" localSheetId="14" hidden="1">#REF!</definedName>
    <definedName name="BExIKXVA6M8K0PTRYAGXS666L335" localSheetId="13" hidden="1">#REF!</definedName>
    <definedName name="BExIKXVA6M8K0PTRYAGXS666L335" localSheetId="12" hidden="1">#REF!</definedName>
    <definedName name="BExIKXVA6M8K0PTRYAGXS666L335" localSheetId="11" hidden="1">#REF!</definedName>
    <definedName name="BExIKXVA6M8K0PTRYAGXS666L335" localSheetId="10" hidden="1">#REF!</definedName>
    <definedName name="BExIKXVA6M8K0PTRYAGXS666L335" localSheetId="9" hidden="1">#REF!</definedName>
    <definedName name="BExIKXVA6M8K0PTRYAGXS666L335" localSheetId="8" hidden="1">#REF!</definedName>
    <definedName name="BExIKXVA6M8K0PTRYAGXS666L335" localSheetId="7" hidden="1">#REF!</definedName>
    <definedName name="BExIKXVA6M8K0PTRYAGXS666L335" localSheetId="6" hidden="1">#REF!</definedName>
    <definedName name="BExIKXVA6M8K0PTRYAGXS666L335" localSheetId="5" hidden="1">#REF!</definedName>
    <definedName name="BExIKXVA6M8K0PTRYAGXS666L335" localSheetId="3" hidden="1">#REF!</definedName>
    <definedName name="BExIKXVA6M8K0PTRYAGXS666L335" hidden="1">#REF!</definedName>
    <definedName name="BExIL0PMZ2SXK9R6MLP43KBU1J2P" localSheetId="15" hidden="1">#REF!</definedName>
    <definedName name="BExIL0PMZ2SXK9R6MLP43KBU1J2P" localSheetId="14" hidden="1">#REF!</definedName>
    <definedName name="BExIL0PMZ2SXK9R6MLP43KBU1J2P" localSheetId="13" hidden="1">#REF!</definedName>
    <definedName name="BExIL0PMZ2SXK9R6MLP43KBU1J2P" localSheetId="12" hidden="1">#REF!</definedName>
    <definedName name="BExIL0PMZ2SXK9R6MLP43KBU1J2P" localSheetId="11" hidden="1">#REF!</definedName>
    <definedName name="BExIL0PMZ2SXK9R6MLP43KBU1J2P" localSheetId="10" hidden="1">#REF!</definedName>
    <definedName name="BExIL0PMZ2SXK9R6MLP43KBU1J2P" localSheetId="9" hidden="1">#REF!</definedName>
    <definedName name="BExIL0PMZ2SXK9R6MLP43KBU1J2P" localSheetId="8" hidden="1">#REF!</definedName>
    <definedName name="BExIL0PMZ2SXK9R6MLP43KBU1J2P" localSheetId="7" hidden="1">#REF!</definedName>
    <definedName name="BExIL0PMZ2SXK9R6MLP43KBU1J2P" localSheetId="6" hidden="1">#REF!</definedName>
    <definedName name="BExIL0PMZ2SXK9R6MLP43KBU1J2P" localSheetId="5" hidden="1">#REF!</definedName>
    <definedName name="BExIL0PMZ2SXK9R6MLP43KBU1J2P" localSheetId="3" hidden="1">#REF!</definedName>
    <definedName name="BExIL0PMZ2SXK9R6MLP43KBU1J2P" hidden="1">#REF!</definedName>
    <definedName name="BExIL1WSMNNQQK98YHWHV5HVONIZ" localSheetId="15" hidden="1">#REF!</definedName>
    <definedName name="BExIL1WSMNNQQK98YHWHV5HVONIZ" localSheetId="14" hidden="1">#REF!</definedName>
    <definedName name="BExIL1WSMNNQQK98YHWHV5HVONIZ" localSheetId="13" hidden="1">#REF!</definedName>
    <definedName name="BExIL1WSMNNQQK98YHWHV5HVONIZ" localSheetId="12" hidden="1">#REF!</definedName>
    <definedName name="BExIL1WSMNNQQK98YHWHV5HVONIZ" localSheetId="11" hidden="1">#REF!</definedName>
    <definedName name="BExIL1WSMNNQQK98YHWHV5HVONIZ" localSheetId="10" hidden="1">#REF!</definedName>
    <definedName name="BExIL1WSMNNQQK98YHWHV5HVONIZ" localSheetId="9" hidden="1">#REF!</definedName>
    <definedName name="BExIL1WSMNNQQK98YHWHV5HVONIZ" localSheetId="8" hidden="1">#REF!</definedName>
    <definedName name="BExIL1WSMNNQQK98YHWHV5HVONIZ" localSheetId="7" hidden="1">#REF!</definedName>
    <definedName name="BExIL1WSMNNQQK98YHWHV5HVONIZ" localSheetId="6" hidden="1">#REF!</definedName>
    <definedName name="BExIL1WSMNNQQK98YHWHV5HVONIZ" localSheetId="5" hidden="1">#REF!</definedName>
    <definedName name="BExIL1WSMNNQQK98YHWHV5HVONIZ" localSheetId="3" hidden="1">#REF!</definedName>
    <definedName name="BExIL1WSMNNQQK98YHWHV5HVONIZ" hidden="1">#REF!</definedName>
    <definedName name="BExILAAXRTRAD18K74M6MGUEEPUM" localSheetId="15" hidden="1">#REF!</definedName>
    <definedName name="BExILAAXRTRAD18K74M6MGUEEPUM" localSheetId="14" hidden="1">#REF!</definedName>
    <definedName name="BExILAAXRTRAD18K74M6MGUEEPUM" localSheetId="13" hidden="1">#REF!</definedName>
    <definedName name="BExILAAXRTRAD18K74M6MGUEEPUM" localSheetId="12" hidden="1">#REF!</definedName>
    <definedName name="BExILAAXRTRAD18K74M6MGUEEPUM" localSheetId="11" hidden="1">#REF!</definedName>
    <definedName name="BExILAAXRTRAD18K74M6MGUEEPUM" localSheetId="10" hidden="1">#REF!</definedName>
    <definedName name="BExILAAXRTRAD18K74M6MGUEEPUM" localSheetId="9" hidden="1">#REF!</definedName>
    <definedName name="BExILAAXRTRAD18K74M6MGUEEPUM" localSheetId="8" hidden="1">#REF!</definedName>
    <definedName name="BExILAAXRTRAD18K74M6MGUEEPUM" localSheetId="7" hidden="1">#REF!</definedName>
    <definedName name="BExILAAXRTRAD18K74M6MGUEEPUM" localSheetId="6" hidden="1">#REF!</definedName>
    <definedName name="BExILAAXRTRAD18K74M6MGUEEPUM" localSheetId="5" hidden="1">#REF!</definedName>
    <definedName name="BExILAAXRTRAD18K74M6MGUEEPUM" localSheetId="3" hidden="1">#REF!</definedName>
    <definedName name="BExILAAXRTRAD18K74M6MGUEEPUM" hidden="1">#REF!</definedName>
    <definedName name="BExILG5F338C0FFLMVOKMKF8X5ZP" localSheetId="15" hidden="1">#REF!</definedName>
    <definedName name="BExILG5F338C0FFLMVOKMKF8X5ZP" localSheetId="14" hidden="1">#REF!</definedName>
    <definedName name="BExILG5F338C0FFLMVOKMKF8X5ZP" localSheetId="13" hidden="1">#REF!</definedName>
    <definedName name="BExILG5F338C0FFLMVOKMKF8X5ZP" localSheetId="12" hidden="1">#REF!</definedName>
    <definedName name="BExILG5F338C0FFLMVOKMKF8X5ZP" localSheetId="11" hidden="1">#REF!</definedName>
    <definedName name="BExILG5F338C0FFLMVOKMKF8X5ZP" localSheetId="10" hidden="1">#REF!</definedName>
    <definedName name="BExILG5F338C0FFLMVOKMKF8X5ZP" localSheetId="9" hidden="1">#REF!</definedName>
    <definedName name="BExILG5F338C0FFLMVOKMKF8X5ZP" localSheetId="8" hidden="1">#REF!</definedName>
    <definedName name="BExILG5F338C0FFLMVOKMKF8X5ZP" localSheetId="7" hidden="1">#REF!</definedName>
    <definedName name="BExILG5F338C0FFLMVOKMKF8X5ZP" localSheetId="6" hidden="1">#REF!</definedName>
    <definedName name="BExILG5F338C0FFLMVOKMKF8X5ZP" localSheetId="5" hidden="1">#REF!</definedName>
    <definedName name="BExILG5F338C0FFLMVOKMKF8X5ZP" localSheetId="3" hidden="1">#REF!</definedName>
    <definedName name="BExILG5F338C0FFLMVOKMKF8X5ZP" hidden="1">#REF!</definedName>
    <definedName name="BExILGQTQM0HOD0BJI90YO7GOIN3" localSheetId="15" hidden="1">#REF!</definedName>
    <definedName name="BExILGQTQM0HOD0BJI90YO7GOIN3" localSheetId="14" hidden="1">#REF!</definedName>
    <definedName name="BExILGQTQM0HOD0BJI90YO7GOIN3" localSheetId="13" hidden="1">#REF!</definedName>
    <definedName name="BExILGQTQM0HOD0BJI90YO7GOIN3" localSheetId="12" hidden="1">#REF!</definedName>
    <definedName name="BExILGQTQM0HOD0BJI90YO7GOIN3" localSheetId="11" hidden="1">#REF!</definedName>
    <definedName name="BExILGQTQM0HOD0BJI90YO7GOIN3" localSheetId="10" hidden="1">#REF!</definedName>
    <definedName name="BExILGQTQM0HOD0BJI90YO7GOIN3" localSheetId="9" hidden="1">#REF!</definedName>
    <definedName name="BExILGQTQM0HOD0BJI90YO7GOIN3" localSheetId="8" hidden="1">#REF!</definedName>
    <definedName name="BExILGQTQM0HOD0BJI90YO7GOIN3" localSheetId="7" hidden="1">#REF!</definedName>
    <definedName name="BExILGQTQM0HOD0BJI90YO7GOIN3" localSheetId="6" hidden="1">#REF!</definedName>
    <definedName name="BExILGQTQM0HOD0BJI90YO7GOIN3" localSheetId="5" hidden="1">#REF!</definedName>
    <definedName name="BExILGQTQM0HOD0BJI90YO7GOIN3" localSheetId="3" hidden="1">#REF!</definedName>
    <definedName name="BExILGQTQM0HOD0BJI90YO7GOIN3" hidden="1">#REF!</definedName>
    <definedName name="BExILPL7P2BNCD7MYCGTQ9F0R5JX" localSheetId="15" hidden="1">#REF!</definedName>
    <definedName name="BExILPL7P2BNCD7MYCGTQ9F0R5JX" localSheetId="14" hidden="1">#REF!</definedName>
    <definedName name="BExILPL7P2BNCD7MYCGTQ9F0R5JX" localSheetId="13" hidden="1">#REF!</definedName>
    <definedName name="BExILPL7P2BNCD7MYCGTQ9F0R5JX" localSheetId="12" hidden="1">#REF!</definedName>
    <definedName name="BExILPL7P2BNCD7MYCGTQ9F0R5JX" localSheetId="11" hidden="1">#REF!</definedName>
    <definedName name="BExILPL7P2BNCD7MYCGTQ9F0R5JX" localSheetId="10" hidden="1">#REF!</definedName>
    <definedName name="BExILPL7P2BNCD7MYCGTQ9F0R5JX" localSheetId="9" hidden="1">#REF!</definedName>
    <definedName name="BExILPL7P2BNCD7MYCGTQ9F0R5JX" localSheetId="8" hidden="1">#REF!</definedName>
    <definedName name="BExILPL7P2BNCD7MYCGTQ9F0R5JX" localSheetId="7" hidden="1">#REF!</definedName>
    <definedName name="BExILPL7P2BNCD7MYCGTQ9F0R5JX" localSheetId="6" hidden="1">#REF!</definedName>
    <definedName name="BExILPL7P2BNCD7MYCGTQ9F0R5JX" localSheetId="5" hidden="1">#REF!</definedName>
    <definedName name="BExILPL7P2BNCD7MYCGTQ9F0R5JX" localSheetId="3" hidden="1">#REF!</definedName>
    <definedName name="BExILPL7P2BNCD7MYCGTQ9F0R5JX" hidden="1">#REF!</definedName>
    <definedName name="BExILVVS4B1B4G7IO0LPUDWY9K8W" localSheetId="15" hidden="1">#REF!</definedName>
    <definedName name="BExILVVS4B1B4G7IO0LPUDWY9K8W" localSheetId="14" hidden="1">#REF!</definedName>
    <definedName name="BExILVVS4B1B4G7IO0LPUDWY9K8W" localSheetId="13" hidden="1">#REF!</definedName>
    <definedName name="BExILVVS4B1B4G7IO0LPUDWY9K8W" localSheetId="12" hidden="1">#REF!</definedName>
    <definedName name="BExILVVS4B1B4G7IO0LPUDWY9K8W" localSheetId="11" hidden="1">#REF!</definedName>
    <definedName name="BExILVVS4B1B4G7IO0LPUDWY9K8W" localSheetId="10" hidden="1">#REF!</definedName>
    <definedName name="BExILVVS4B1B4G7IO0LPUDWY9K8W" localSheetId="9" hidden="1">#REF!</definedName>
    <definedName name="BExILVVS4B1B4G7IO0LPUDWY9K8W" localSheetId="8" hidden="1">#REF!</definedName>
    <definedName name="BExILVVS4B1B4G7IO0LPUDWY9K8W" localSheetId="7" hidden="1">#REF!</definedName>
    <definedName name="BExILVVS4B1B4G7IO0LPUDWY9K8W" localSheetId="6" hidden="1">#REF!</definedName>
    <definedName name="BExILVVS4B1B4G7IO0LPUDWY9K8W" localSheetId="5" hidden="1">#REF!</definedName>
    <definedName name="BExILVVS4B1B4G7IO0LPUDWY9K8W" localSheetId="3" hidden="1">#REF!</definedName>
    <definedName name="BExILVVS4B1B4G7IO0LPUDWY9K8W" hidden="1">#REF!</definedName>
    <definedName name="BExIM9DBUB7ZGF4B20FVUO9QGOX2" localSheetId="15" hidden="1">#REF!</definedName>
    <definedName name="BExIM9DBUB7ZGF4B20FVUO9QGOX2" localSheetId="14" hidden="1">#REF!</definedName>
    <definedName name="BExIM9DBUB7ZGF4B20FVUO9QGOX2" localSheetId="13" hidden="1">#REF!</definedName>
    <definedName name="BExIM9DBUB7ZGF4B20FVUO9QGOX2" localSheetId="12" hidden="1">#REF!</definedName>
    <definedName name="BExIM9DBUB7ZGF4B20FVUO9QGOX2" localSheetId="11" hidden="1">#REF!</definedName>
    <definedName name="BExIM9DBUB7ZGF4B20FVUO9QGOX2" localSheetId="10" hidden="1">#REF!</definedName>
    <definedName name="BExIM9DBUB7ZGF4B20FVUO9QGOX2" localSheetId="9" hidden="1">#REF!</definedName>
    <definedName name="BExIM9DBUB7ZGF4B20FVUO9QGOX2" localSheetId="8" hidden="1">#REF!</definedName>
    <definedName name="BExIM9DBUB7ZGF4B20FVUO9QGOX2" localSheetId="7" hidden="1">#REF!</definedName>
    <definedName name="BExIM9DBUB7ZGF4B20FVUO9QGOX2" localSheetId="6" hidden="1">#REF!</definedName>
    <definedName name="BExIM9DBUB7ZGF4B20FVUO9QGOX2" localSheetId="5" hidden="1">#REF!</definedName>
    <definedName name="BExIM9DBUB7ZGF4B20FVUO9QGOX2" localSheetId="3" hidden="1">#REF!</definedName>
    <definedName name="BExIM9DBUB7ZGF4B20FVUO9QGOX2" hidden="1">#REF!</definedName>
    <definedName name="BExIMCTBZ4WAESGCDWJ64SB4F0L1" localSheetId="15" hidden="1">#REF!</definedName>
    <definedName name="BExIMCTBZ4WAESGCDWJ64SB4F0L1" localSheetId="14" hidden="1">#REF!</definedName>
    <definedName name="BExIMCTBZ4WAESGCDWJ64SB4F0L1" localSheetId="13" hidden="1">#REF!</definedName>
    <definedName name="BExIMCTBZ4WAESGCDWJ64SB4F0L1" localSheetId="12" hidden="1">#REF!</definedName>
    <definedName name="BExIMCTBZ4WAESGCDWJ64SB4F0L1" localSheetId="11" hidden="1">#REF!</definedName>
    <definedName name="BExIMCTBZ4WAESGCDWJ64SB4F0L1" localSheetId="10" hidden="1">#REF!</definedName>
    <definedName name="BExIMCTBZ4WAESGCDWJ64SB4F0L1" localSheetId="9" hidden="1">#REF!</definedName>
    <definedName name="BExIMCTBZ4WAESGCDWJ64SB4F0L1" localSheetId="8" hidden="1">#REF!</definedName>
    <definedName name="BExIMCTBZ4WAESGCDWJ64SB4F0L1" localSheetId="7" hidden="1">#REF!</definedName>
    <definedName name="BExIMCTBZ4WAESGCDWJ64SB4F0L1" localSheetId="6" hidden="1">#REF!</definedName>
    <definedName name="BExIMCTBZ4WAESGCDWJ64SB4F0L1" localSheetId="5" hidden="1">#REF!</definedName>
    <definedName name="BExIMCTBZ4WAESGCDWJ64SB4F0L1" localSheetId="3" hidden="1">#REF!</definedName>
    <definedName name="BExIMCTBZ4WAESGCDWJ64SB4F0L1" hidden="1">#REF!</definedName>
    <definedName name="BExIMGK9Z94TFPWWZFMD10HV0IF6" localSheetId="15" hidden="1">#REF!</definedName>
    <definedName name="BExIMGK9Z94TFPWWZFMD10HV0IF6" localSheetId="14" hidden="1">#REF!</definedName>
    <definedName name="BExIMGK9Z94TFPWWZFMD10HV0IF6" localSheetId="13" hidden="1">#REF!</definedName>
    <definedName name="BExIMGK9Z94TFPWWZFMD10HV0IF6" localSheetId="12" hidden="1">#REF!</definedName>
    <definedName name="BExIMGK9Z94TFPWWZFMD10HV0IF6" localSheetId="11" hidden="1">#REF!</definedName>
    <definedName name="BExIMGK9Z94TFPWWZFMD10HV0IF6" localSheetId="10" hidden="1">#REF!</definedName>
    <definedName name="BExIMGK9Z94TFPWWZFMD10HV0IF6" localSheetId="9" hidden="1">#REF!</definedName>
    <definedName name="BExIMGK9Z94TFPWWZFMD10HV0IF6" localSheetId="8" hidden="1">#REF!</definedName>
    <definedName name="BExIMGK9Z94TFPWWZFMD10HV0IF6" localSheetId="7" hidden="1">#REF!</definedName>
    <definedName name="BExIMGK9Z94TFPWWZFMD10HV0IF6" localSheetId="6" hidden="1">#REF!</definedName>
    <definedName name="BExIMGK9Z94TFPWWZFMD10HV0IF6" localSheetId="5" hidden="1">#REF!</definedName>
    <definedName name="BExIMGK9Z94TFPWWZFMD10HV0IF6" localSheetId="3" hidden="1">#REF!</definedName>
    <definedName name="BExIMGK9Z94TFPWWZFMD10HV0IF6" hidden="1">#REF!</definedName>
    <definedName name="BExIMPEGKG18TELVC33T4OQTNBWC" localSheetId="15" hidden="1">#REF!</definedName>
    <definedName name="BExIMPEGKG18TELVC33T4OQTNBWC" localSheetId="14" hidden="1">#REF!</definedName>
    <definedName name="BExIMPEGKG18TELVC33T4OQTNBWC" localSheetId="13" hidden="1">#REF!</definedName>
    <definedName name="BExIMPEGKG18TELVC33T4OQTNBWC" localSheetId="12" hidden="1">#REF!</definedName>
    <definedName name="BExIMPEGKG18TELVC33T4OQTNBWC" localSheetId="11" hidden="1">#REF!</definedName>
    <definedName name="BExIMPEGKG18TELVC33T4OQTNBWC" localSheetId="10" hidden="1">#REF!</definedName>
    <definedName name="BExIMPEGKG18TELVC33T4OQTNBWC" localSheetId="9" hidden="1">#REF!</definedName>
    <definedName name="BExIMPEGKG18TELVC33T4OQTNBWC" localSheetId="8" hidden="1">#REF!</definedName>
    <definedName name="BExIMPEGKG18TELVC33T4OQTNBWC" localSheetId="7" hidden="1">#REF!</definedName>
    <definedName name="BExIMPEGKG18TELVC33T4OQTNBWC" localSheetId="6" hidden="1">#REF!</definedName>
    <definedName name="BExIMPEGKG18TELVC33T4OQTNBWC" localSheetId="5" hidden="1">#REF!</definedName>
    <definedName name="BExIMPEGKG18TELVC33T4OQTNBWC" localSheetId="3" hidden="1">#REF!</definedName>
    <definedName name="BExIMPEGKG18TELVC33T4OQTNBWC" hidden="1">#REF!</definedName>
    <definedName name="BExIN4OR435DL1US13JQPOQK8GD5" localSheetId="15" hidden="1">#REF!</definedName>
    <definedName name="BExIN4OR435DL1US13JQPOQK8GD5" localSheetId="14" hidden="1">#REF!</definedName>
    <definedName name="BExIN4OR435DL1US13JQPOQK8GD5" localSheetId="13" hidden="1">#REF!</definedName>
    <definedName name="BExIN4OR435DL1US13JQPOQK8GD5" localSheetId="12" hidden="1">#REF!</definedName>
    <definedName name="BExIN4OR435DL1US13JQPOQK8GD5" localSheetId="11" hidden="1">#REF!</definedName>
    <definedName name="BExIN4OR435DL1US13JQPOQK8GD5" localSheetId="10" hidden="1">#REF!</definedName>
    <definedName name="BExIN4OR435DL1US13JQPOQK8GD5" localSheetId="9" hidden="1">#REF!</definedName>
    <definedName name="BExIN4OR435DL1US13JQPOQK8GD5" localSheetId="8" hidden="1">#REF!</definedName>
    <definedName name="BExIN4OR435DL1US13JQPOQK8GD5" localSheetId="7" hidden="1">#REF!</definedName>
    <definedName name="BExIN4OR435DL1US13JQPOQK8GD5" localSheetId="6" hidden="1">#REF!</definedName>
    <definedName name="BExIN4OR435DL1US13JQPOQK8GD5" localSheetId="5" hidden="1">#REF!</definedName>
    <definedName name="BExIN4OR435DL1US13JQPOQK8GD5" localSheetId="3" hidden="1">#REF!</definedName>
    <definedName name="BExIN4OR435DL1US13JQPOQK8GD5" hidden="1">#REF!</definedName>
    <definedName name="BExINI6A7H3KSFRFA6UBBDPKW37F" localSheetId="15" hidden="1">#REF!</definedName>
    <definedName name="BExINI6A7H3KSFRFA6UBBDPKW37F" localSheetId="14" hidden="1">#REF!</definedName>
    <definedName name="BExINI6A7H3KSFRFA6UBBDPKW37F" localSheetId="13" hidden="1">#REF!</definedName>
    <definedName name="BExINI6A7H3KSFRFA6UBBDPKW37F" localSheetId="12" hidden="1">#REF!</definedName>
    <definedName name="BExINI6A7H3KSFRFA6UBBDPKW37F" localSheetId="11" hidden="1">#REF!</definedName>
    <definedName name="BExINI6A7H3KSFRFA6UBBDPKW37F" localSheetId="10" hidden="1">#REF!</definedName>
    <definedName name="BExINI6A7H3KSFRFA6UBBDPKW37F" localSheetId="9" hidden="1">#REF!</definedName>
    <definedName name="BExINI6A7H3KSFRFA6UBBDPKW37F" localSheetId="8" hidden="1">#REF!</definedName>
    <definedName name="BExINI6A7H3KSFRFA6UBBDPKW37F" localSheetId="7" hidden="1">#REF!</definedName>
    <definedName name="BExINI6A7H3KSFRFA6UBBDPKW37F" localSheetId="6" hidden="1">#REF!</definedName>
    <definedName name="BExINI6A7H3KSFRFA6UBBDPKW37F" localSheetId="5" hidden="1">#REF!</definedName>
    <definedName name="BExINI6A7H3KSFRFA6UBBDPKW37F" localSheetId="3" hidden="1">#REF!</definedName>
    <definedName name="BExINI6A7H3KSFRFA6UBBDPKW37F" hidden="1">#REF!</definedName>
    <definedName name="BExINIMK8XC3JOBT2EXYFHHH52H0" localSheetId="15" hidden="1">#REF!</definedName>
    <definedName name="BExINIMK8XC3JOBT2EXYFHHH52H0" localSheetId="14" hidden="1">#REF!</definedName>
    <definedName name="BExINIMK8XC3JOBT2EXYFHHH52H0" localSheetId="13" hidden="1">#REF!</definedName>
    <definedName name="BExINIMK8XC3JOBT2EXYFHHH52H0" localSheetId="12" hidden="1">#REF!</definedName>
    <definedName name="BExINIMK8XC3JOBT2EXYFHHH52H0" localSheetId="11" hidden="1">#REF!</definedName>
    <definedName name="BExINIMK8XC3JOBT2EXYFHHH52H0" localSheetId="10" hidden="1">#REF!</definedName>
    <definedName name="BExINIMK8XC3JOBT2EXYFHHH52H0" localSheetId="9" hidden="1">#REF!</definedName>
    <definedName name="BExINIMK8XC3JOBT2EXYFHHH52H0" localSheetId="8" hidden="1">#REF!</definedName>
    <definedName name="BExINIMK8XC3JOBT2EXYFHHH52H0" localSheetId="7" hidden="1">#REF!</definedName>
    <definedName name="BExINIMK8XC3JOBT2EXYFHHH52H0" localSheetId="6" hidden="1">#REF!</definedName>
    <definedName name="BExINIMK8XC3JOBT2EXYFHHH52H0" localSheetId="5" hidden="1">#REF!</definedName>
    <definedName name="BExINIMK8XC3JOBT2EXYFHHH52H0" localSheetId="3" hidden="1">#REF!</definedName>
    <definedName name="BExINIMK8XC3JOBT2EXYFHHH52H0" hidden="1">#REF!</definedName>
    <definedName name="BExINLX401ZKEGWU168DS4JUM2J6" localSheetId="15" hidden="1">#REF!</definedName>
    <definedName name="BExINLX401ZKEGWU168DS4JUM2J6" localSheetId="14" hidden="1">#REF!</definedName>
    <definedName name="BExINLX401ZKEGWU168DS4JUM2J6" localSheetId="13" hidden="1">#REF!</definedName>
    <definedName name="BExINLX401ZKEGWU168DS4JUM2J6" localSheetId="12" hidden="1">#REF!</definedName>
    <definedName name="BExINLX401ZKEGWU168DS4JUM2J6" localSheetId="11" hidden="1">#REF!</definedName>
    <definedName name="BExINLX401ZKEGWU168DS4JUM2J6" localSheetId="10" hidden="1">#REF!</definedName>
    <definedName name="BExINLX401ZKEGWU168DS4JUM2J6" localSheetId="9" hidden="1">#REF!</definedName>
    <definedName name="BExINLX401ZKEGWU168DS4JUM2J6" localSheetId="8" hidden="1">#REF!</definedName>
    <definedName name="BExINLX401ZKEGWU168DS4JUM2J6" localSheetId="7" hidden="1">#REF!</definedName>
    <definedName name="BExINLX401ZKEGWU168DS4JUM2J6" localSheetId="6" hidden="1">#REF!</definedName>
    <definedName name="BExINLX401ZKEGWU168DS4JUM2J6" localSheetId="5" hidden="1">#REF!</definedName>
    <definedName name="BExINLX401ZKEGWU168DS4JUM2J6" localSheetId="3" hidden="1">#REF!</definedName>
    <definedName name="BExINLX401ZKEGWU168DS4JUM2J6" hidden="1">#REF!</definedName>
    <definedName name="BExINMYYJO1FTV1CZF6O5XCFAMQX" localSheetId="15" hidden="1">#REF!</definedName>
    <definedName name="BExINMYYJO1FTV1CZF6O5XCFAMQX" localSheetId="14" hidden="1">#REF!</definedName>
    <definedName name="BExINMYYJO1FTV1CZF6O5XCFAMQX" localSheetId="13" hidden="1">#REF!</definedName>
    <definedName name="BExINMYYJO1FTV1CZF6O5XCFAMQX" localSheetId="12" hidden="1">#REF!</definedName>
    <definedName name="BExINMYYJO1FTV1CZF6O5XCFAMQX" localSheetId="11" hidden="1">#REF!</definedName>
    <definedName name="BExINMYYJO1FTV1CZF6O5XCFAMQX" localSheetId="10" hidden="1">#REF!</definedName>
    <definedName name="BExINMYYJO1FTV1CZF6O5XCFAMQX" localSheetId="9" hidden="1">#REF!</definedName>
    <definedName name="BExINMYYJO1FTV1CZF6O5XCFAMQX" localSheetId="8" hidden="1">#REF!</definedName>
    <definedName name="BExINMYYJO1FTV1CZF6O5XCFAMQX" localSheetId="7" hidden="1">#REF!</definedName>
    <definedName name="BExINMYYJO1FTV1CZF6O5XCFAMQX" localSheetId="6" hidden="1">#REF!</definedName>
    <definedName name="BExINMYYJO1FTV1CZF6O5XCFAMQX" localSheetId="5" hidden="1">#REF!</definedName>
    <definedName name="BExINMYYJO1FTV1CZF6O5XCFAMQX" localSheetId="3" hidden="1">#REF!</definedName>
    <definedName name="BExINMYYJO1FTV1CZF6O5XCFAMQX" hidden="1">#REF!</definedName>
    <definedName name="BExINP2H4KI05FRFV5PKZFE00HKO" localSheetId="15" hidden="1">#REF!</definedName>
    <definedName name="BExINP2H4KI05FRFV5PKZFE00HKO" localSheetId="14" hidden="1">#REF!</definedName>
    <definedName name="BExINP2H4KI05FRFV5PKZFE00HKO" localSheetId="13" hidden="1">#REF!</definedName>
    <definedName name="BExINP2H4KI05FRFV5PKZFE00HKO" localSheetId="12" hidden="1">#REF!</definedName>
    <definedName name="BExINP2H4KI05FRFV5PKZFE00HKO" localSheetId="11" hidden="1">#REF!</definedName>
    <definedName name="BExINP2H4KI05FRFV5PKZFE00HKO" localSheetId="10" hidden="1">#REF!</definedName>
    <definedName name="BExINP2H4KI05FRFV5PKZFE00HKO" localSheetId="9" hidden="1">#REF!</definedName>
    <definedName name="BExINP2H4KI05FRFV5PKZFE00HKO" localSheetId="8" hidden="1">#REF!</definedName>
    <definedName name="BExINP2H4KI05FRFV5PKZFE00HKO" localSheetId="7" hidden="1">#REF!</definedName>
    <definedName name="BExINP2H4KI05FRFV5PKZFE00HKO" localSheetId="6" hidden="1">#REF!</definedName>
    <definedName name="BExINP2H4KI05FRFV5PKZFE00HKO" localSheetId="5" hidden="1">#REF!</definedName>
    <definedName name="BExINP2H4KI05FRFV5PKZFE00HKO" localSheetId="3" hidden="1">#REF!</definedName>
    <definedName name="BExINP2H4KI05FRFV5PKZFE00HKO" hidden="1">#REF!</definedName>
    <definedName name="BExINPTCEJ9RPDEBJEJH80NATGUQ" localSheetId="15" hidden="1">#REF!</definedName>
    <definedName name="BExINPTCEJ9RPDEBJEJH80NATGUQ" localSheetId="14" hidden="1">#REF!</definedName>
    <definedName name="BExINPTCEJ9RPDEBJEJH80NATGUQ" localSheetId="13" hidden="1">#REF!</definedName>
    <definedName name="BExINPTCEJ9RPDEBJEJH80NATGUQ" localSheetId="12" hidden="1">#REF!</definedName>
    <definedName name="BExINPTCEJ9RPDEBJEJH80NATGUQ" localSheetId="11" hidden="1">#REF!</definedName>
    <definedName name="BExINPTCEJ9RPDEBJEJH80NATGUQ" localSheetId="10" hidden="1">#REF!</definedName>
    <definedName name="BExINPTCEJ9RPDEBJEJH80NATGUQ" localSheetId="9" hidden="1">#REF!</definedName>
    <definedName name="BExINPTCEJ9RPDEBJEJH80NATGUQ" localSheetId="8" hidden="1">#REF!</definedName>
    <definedName name="BExINPTCEJ9RPDEBJEJH80NATGUQ" localSheetId="7" hidden="1">#REF!</definedName>
    <definedName name="BExINPTCEJ9RPDEBJEJH80NATGUQ" localSheetId="6" hidden="1">#REF!</definedName>
    <definedName name="BExINPTCEJ9RPDEBJEJH80NATGUQ" localSheetId="5" hidden="1">#REF!</definedName>
    <definedName name="BExINPTCEJ9RPDEBJEJH80NATGUQ" localSheetId="3" hidden="1">#REF!</definedName>
    <definedName name="BExINPTCEJ9RPDEBJEJH80NATGUQ" hidden="1">#REF!</definedName>
    <definedName name="BExINWEQMNJ70A6JRXC2LACBX1GX" localSheetId="15" hidden="1">#REF!</definedName>
    <definedName name="BExINWEQMNJ70A6JRXC2LACBX1GX" localSheetId="14" hidden="1">#REF!</definedName>
    <definedName name="BExINWEQMNJ70A6JRXC2LACBX1GX" localSheetId="13" hidden="1">#REF!</definedName>
    <definedName name="BExINWEQMNJ70A6JRXC2LACBX1GX" localSheetId="12" hidden="1">#REF!</definedName>
    <definedName name="BExINWEQMNJ70A6JRXC2LACBX1GX" localSheetId="11" hidden="1">#REF!</definedName>
    <definedName name="BExINWEQMNJ70A6JRXC2LACBX1GX" localSheetId="10" hidden="1">#REF!</definedName>
    <definedName name="BExINWEQMNJ70A6JRXC2LACBX1GX" localSheetId="9" hidden="1">#REF!</definedName>
    <definedName name="BExINWEQMNJ70A6JRXC2LACBX1GX" localSheetId="8" hidden="1">#REF!</definedName>
    <definedName name="BExINWEQMNJ70A6JRXC2LACBX1GX" localSheetId="7" hidden="1">#REF!</definedName>
    <definedName name="BExINWEQMNJ70A6JRXC2LACBX1GX" localSheetId="6" hidden="1">#REF!</definedName>
    <definedName name="BExINWEQMNJ70A6JRXC2LACBX1GX" localSheetId="5" hidden="1">#REF!</definedName>
    <definedName name="BExINWEQMNJ70A6JRXC2LACBX1GX" localSheetId="3" hidden="1">#REF!</definedName>
    <definedName name="BExINWEQMNJ70A6JRXC2LACBX1GX" hidden="1">#REF!</definedName>
    <definedName name="BExINZELVWYGU876QUUZCIMXPBQC" localSheetId="15" hidden="1">#REF!</definedName>
    <definedName name="BExINZELVWYGU876QUUZCIMXPBQC" localSheetId="14" hidden="1">#REF!</definedName>
    <definedName name="BExINZELVWYGU876QUUZCIMXPBQC" localSheetId="13" hidden="1">#REF!</definedName>
    <definedName name="BExINZELVWYGU876QUUZCIMXPBQC" localSheetId="12" hidden="1">#REF!</definedName>
    <definedName name="BExINZELVWYGU876QUUZCIMXPBQC" localSheetId="11" hidden="1">#REF!</definedName>
    <definedName name="BExINZELVWYGU876QUUZCIMXPBQC" localSheetId="10" hidden="1">#REF!</definedName>
    <definedName name="BExINZELVWYGU876QUUZCIMXPBQC" localSheetId="9" hidden="1">#REF!</definedName>
    <definedName name="BExINZELVWYGU876QUUZCIMXPBQC" localSheetId="8" hidden="1">#REF!</definedName>
    <definedName name="BExINZELVWYGU876QUUZCIMXPBQC" localSheetId="7" hidden="1">#REF!</definedName>
    <definedName name="BExINZELVWYGU876QUUZCIMXPBQC" localSheetId="6" hidden="1">#REF!</definedName>
    <definedName name="BExINZELVWYGU876QUUZCIMXPBQC" localSheetId="5" hidden="1">#REF!</definedName>
    <definedName name="BExINZELVWYGU876QUUZCIMXPBQC" localSheetId="3" hidden="1">#REF!</definedName>
    <definedName name="BExINZELVWYGU876QUUZCIMXPBQC" hidden="1">#REF!</definedName>
    <definedName name="BExIO9QZ59ZHRA8SX6QICH2AY8A2" localSheetId="15" hidden="1">#REF!</definedName>
    <definedName name="BExIO9QZ59ZHRA8SX6QICH2AY8A2" localSheetId="14" hidden="1">#REF!</definedName>
    <definedName name="BExIO9QZ59ZHRA8SX6QICH2AY8A2" localSheetId="13" hidden="1">#REF!</definedName>
    <definedName name="BExIO9QZ59ZHRA8SX6QICH2AY8A2" localSheetId="12" hidden="1">#REF!</definedName>
    <definedName name="BExIO9QZ59ZHRA8SX6QICH2AY8A2" localSheetId="11" hidden="1">#REF!</definedName>
    <definedName name="BExIO9QZ59ZHRA8SX6QICH2AY8A2" localSheetId="10" hidden="1">#REF!</definedName>
    <definedName name="BExIO9QZ59ZHRA8SX6QICH2AY8A2" localSheetId="9" hidden="1">#REF!</definedName>
    <definedName name="BExIO9QZ59ZHRA8SX6QICH2AY8A2" localSheetId="8" hidden="1">#REF!</definedName>
    <definedName name="BExIO9QZ59ZHRA8SX6QICH2AY8A2" localSheetId="7" hidden="1">#REF!</definedName>
    <definedName name="BExIO9QZ59ZHRA8SX6QICH2AY8A2" localSheetId="6" hidden="1">#REF!</definedName>
    <definedName name="BExIO9QZ59ZHRA8SX6QICH2AY8A2" localSheetId="5" hidden="1">#REF!</definedName>
    <definedName name="BExIO9QZ59ZHRA8SX6QICH2AY8A2" localSheetId="3" hidden="1">#REF!</definedName>
    <definedName name="BExIO9QZ59ZHRA8SX6QICH2AY8A2" hidden="1">#REF!</definedName>
    <definedName name="BExIOAHV525SMMGFDJFE7456JPBD" localSheetId="15" hidden="1">#REF!</definedName>
    <definedName name="BExIOAHV525SMMGFDJFE7456JPBD" localSheetId="14" hidden="1">#REF!</definedName>
    <definedName name="BExIOAHV525SMMGFDJFE7456JPBD" localSheetId="13" hidden="1">#REF!</definedName>
    <definedName name="BExIOAHV525SMMGFDJFE7456JPBD" localSheetId="12" hidden="1">#REF!</definedName>
    <definedName name="BExIOAHV525SMMGFDJFE7456JPBD" localSheetId="11" hidden="1">#REF!</definedName>
    <definedName name="BExIOAHV525SMMGFDJFE7456JPBD" localSheetId="10" hidden="1">#REF!</definedName>
    <definedName name="BExIOAHV525SMMGFDJFE7456JPBD" localSheetId="9" hidden="1">#REF!</definedName>
    <definedName name="BExIOAHV525SMMGFDJFE7456JPBD" localSheetId="8" hidden="1">#REF!</definedName>
    <definedName name="BExIOAHV525SMMGFDJFE7456JPBD" localSheetId="7" hidden="1">#REF!</definedName>
    <definedName name="BExIOAHV525SMMGFDJFE7456JPBD" localSheetId="6" hidden="1">#REF!</definedName>
    <definedName name="BExIOAHV525SMMGFDJFE7456JPBD" localSheetId="5" hidden="1">#REF!</definedName>
    <definedName name="BExIOAHV525SMMGFDJFE7456JPBD" localSheetId="3" hidden="1">#REF!</definedName>
    <definedName name="BExIOAHV525SMMGFDJFE7456JPBD" hidden="1">#REF!</definedName>
    <definedName name="BExIOCQUQHKUU1KONGSDOLQTQEIC" localSheetId="15" hidden="1">#REF!</definedName>
    <definedName name="BExIOCQUQHKUU1KONGSDOLQTQEIC" localSheetId="14" hidden="1">#REF!</definedName>
    <definedName name="BExIOCQUQHKUU1KONGSDOLQTQEIC" localSheetId="13" hidden="1">#REF!</definedName>
    <definedName name="BExIOCQUQHKUU1KONGSDOLQTQEIC" localSheetId="12" hidden="1">#REF!</definedName>
    <definedName name="BExIOCQUQHKUU1KONGSDOLQTQEIC" localSheetId="11" hidden="1">#REF!</definedName>
    <definedName name="BExIOCQUQHKUU1KONGSDOLQTQEIC" localSheetId="10" hidden="1">#REF!</definedName>
    <definedName name="BExIOCQUQHKUU1KONGSDOLQTQEIC" localSheetId="9" hidden="1">#REF!</definedName>
    <definedName name="BExIOCQUQHKUU1KONGSDOLQTQEIC" localSheetId="8" hidden="1">#REF!</definedName>
    <definedName name="BExIOCQUQHKUU1KONGSDOLQTQEIC" localSheetId="7" hidden="1">#REF!</definedName>
    <definedName name="BExIOCQUQHKUU1KONGSDOLQTQEIC" localSheetId="6" hidden="1">#REF!</definedName>
    <definedName name="BExIOCQUQHKUU1KONGSDOLQTQEIC" localSheetId="5" hidden="1">#REF!</definedName>
    <definedName name="BExIOCQUQHKUU1KONGSDOLQTQEIC" localSheetId="3" hidden="1">#REF!</definedName>
    <definedName name="BExIOCQUQHKUU1KONGSDOLQTQEIC" hidden="1">#REF!</definedName>
    <definedName name="BExIOFAGCDQQKALMX3V0KU94KUQO" localSheetId="15" hidden="1">#REF!</definedName>
    <definedName name="BExIOFAGCDQQKALMX3V0KU94KUQO" localSheetId="14" hidden="1">#REF!</definedName>
    <definedName name="BExIOFAGCDQQKALMX3V0KU94KUQO" localSheetId="13" hidden="1">#REF!</definedName>
    <definedName name="BExIOFAGCDQQKALMX3V0KU94KUQO" localSheetId="12" hidden="1">#REF!</definedName>
    <definedName name="BExIOFAGCDQQKALMX3V0KU94KUQO" localSheetId="11" hidden="1">#REF!</definedName>
    <definedName name="BExIOFAGCDQQKALMX3V0KU94KUQO" localSheetId="10" hidden="1">#REF!</definedName>
    <definedName name="BExIOFAGCDQQKALMX3V0KU94KUQO" localSheetId="9" hidden="1">#REF!</definedName>
    <definedName name="BExIOFAGCDQQKALMX3V0KU94KUQO" localSheetId="8" hidden="1">#REF!</definedName>
    <definedName name="BExIOFAGCDQQKALMX3V0KU94KUQO" localSheetId="7" hidden="1">#REF!</definedName>
    <definedName name="BExIOFAGCDQQKALMX3V0KU94KUQO" localSheetId="6" hidden="1">#REF!</definedName>
    <definedName name="BExIOFAGCDQQKALMX3V0KU94KUQO" localSheetId="5" hidden="1">#REF!</definedName>
    <definedName name="BExIOFAGCDQQKALMX3V0KU94KUQO" localSheetId="3" hidden="1">#REF!</definedName>
    <definedName name="BExIOFAGCDQQKALMX3V0KU94KUQO" hidden="1">#REF!</definedName>
    <definedName name="BExIOFL8Y5O61VLKTB4H20IJNWS1" localSheetId="15" hidden="1">#REF!</definedName>
    <definedName name="BExIOFL8Y5O61VLKTB4H20IJNWS1" localSheetId="14" hidden="1">#REF!</definedName>
    <definedName name="BExIOFL8Y5O61VLKTB4H20IJNWS1" localSheetId="13" hidden="1">#REF!</definedName>
    <definedName name="BExIOFL8Y5O61VLKTB4H20IJNWS1" localSheetId="12" hidden="1">#REF!</definedName>
    <definedName name="BExIOFL8Y5O61VLKTB4H20IJNWS1" localSheetId="11" hidden="1">#REF!</definedName>
    <definedName name="BExIOFL8Y5O61VLKTB4H20IJNWS1" localSheetId="10" hidden="1">#REF!</definedName>
    <definedName name="BExIOFL8Y5O61VLKTB4H20IJNWS1" localSheetId="9" hidden="1">#REF!</definedName>
    <definedName name="BExIOFL8Y5O61VLKTB4H20IJNWS1" localSheetId="8" hidden="1">#REF!</definedName>
    <definedName name="BExIOFL8Y5O61VLKTB4H20IJNWS1" localSheetId="7" hidden="1">#REF!</definedName>
    <definedName name="BExIOFL8Y5O61VLKTB4H20IJNWS1" localSheetId="6" hidden="1">#REF!</definedName>
    <definedName name="BExIOFL8Y5O61VLKTB4H20IJNWS1" localSheetId="5" hidden="1">#REF!</definedName>
    <definedName name="BExIOFL8Y5O61VLKTB4H20IJNWS1" localSheetId="3" hidden="1">#REF!</definedName>
    <definedName name="BExIOFL8Y5O61VLKTB4H20IJNWS1" hidden="1">#REF!</definedName>
    <definedName name="BExIOMBXRW5NS4ZPYX9G5QREZ5J6" localSheetId="15" hidden="1">#REF!</definedName>
    <definedName name="BExIOMBXRW5NS4ZPYX9G5QREZ5J6" localSheetId="14" hidden="1">#REF!</definedName>
    <definedName name="BExIOMBXRW5NS4ZPYX9G5QREZ5J6" localSheetId="13" hidden="1">#REF!</definedName>
    <definedName name="BExIOMBXRW5NS4ZPYX9G5QREZ5J6" localSheetId="12" hidden="1">#REF!</definedName>
    <definedName name="BExIOMBXRW5NS4ZPYX9G5QREZ5J6" localSheetId="11" hidden="1">#REF!</definedName>
    <definedName name="BExIOMBXRW5NS4ZPYX9G5QREZ5J6" localSheetId="10" hidden="1">#REF!</definedName>
    <definedName name="BExIOMBXRW5NS4ZPYX9G5QREZ5J6" localSheetId="9" hidden="1">#REF!</definedName>
    <definedName name="BExIOMBXRW5NS4ZPYX9G5QREZ5J6" localSheetId="8" hidden="1">#REF!</definedName>
    <definedName name="BExIOMBXRW5NS4ZPYX9G5QREZ5J6" localSheetId="7" hidden="1">#REF!</definedName>
    <definedName name="BExIOMBXRW5NS4ZPYX9G5QREZ5J6" localSheetId="6" hidden="1">#REF!</definedName>
    <definedName name="BExIOMBXRW5NS4ZPYX9G5QREZ5J6" localSheetId="5" hidden="1">#REF!</definedName>
    <definedName name="BExIOMBXRW5NS4ZPYX9G5QREZ5J6" localSheetId="3" hidden="1">#REF!</definedName>
    <definedName name="BExIOMBXRW5NS4ZPYX9G5QREZ5J6" hidden="1">#REF!</definedName>
    <definedName name="BExIORA3GK78T7C7SNBJJUONJ0LS" localSheetId="15" hidden="1">#REF!</definedName>
    <definedName name="BExIORA3GK78T7C7SNBJJUONJ0LS" localSheetId="14" hidden="1">#REF!</definedName>
    <definedName name="BExIORA3GK78T7C7SNBJJUONJ0LS" localSheetId="13" hidden="1">#REF!</definedName>
    <definedName name="BExIORA3GK78T7C7SNBJJUONJ0LS" localSheetId="12" hidden="1">#REF!</definedName>
    <definedName name="BExIORA3GK78T7C7SNBJJUONJ0LS" localSheetId="11" hidden="1">#REF!</definedName>
    <definedName name="BExIORA3GK78T7C7SNBJJUONJ0LS" localSheetId="10" hidden="1">#REF!</definedName>
    <definedName name="BExIORA3GK78T7C7SNBJJUONJ0LS" localSheetId="9" hidden="1">#REF!</definedName>
    <definedName name="BExIORA3GK78T7C7SNBJJUONJ0LS" localSheetId="8" hidden="1">#REF!</definedName>
    <definedName name="BExIORA3GK78T7C7SNBJJUONJ0LS" localSheetId="7" hidden="1">#REF!</definedName>
    <definedName name="BExIORA3GK78T7C7SNBJJUONJ0LS" localSheetId="6" hidden="1">#REF!</definedName>
    <definedName name="BExIORA3GK78T7C7SNBJJUONJ0LS" localSheetId="5" hidden="1">#REF!</definedName>
    <definedName name="BExIORA3GK78T7C7SNBJJUONJ0LS" localSheetId="3" hidden="1">#REF!</definedName>
    <definedName name="BExIORA3GK78T7C7SNBJJUONJ0LS" hidden="1">#REF!</definedName>
    <definedName name="BExIORFDXP4AVIEBLSTZ8ETSXMNM" localSheetId="15" hidden="1">#REF!</definedName>
    <definedName name="BExIORFDXP4AVIEBLSTZ8ETSXMNM" localSheetId="14" hidden="1">#REF!</definedName>
    <definedName name="BExIORFDXP4AVIEBLSTZ8ETSXMNM" localSheetId="13" hidden="1">#REF!</definedName>
    <definedName name="BExIORFDXP4AVIEBLSTZ8ETSXMNM" localSheetId="12" hidden="1">#REF!</definedName>
    <definedName name="BExIORFDXP4AVIEBLSTZ8ETSXMNM" localSheetId="11" hidden="1">#REF!</definedName>
    <definedName name="BExIORFDXP4AVIEBLSTZ8ETSXMNM" localSheetId="10" hidden="1">#REF!</definedName>
    <definedName name="BExIORFDXP4AVIEBLSTZ8ETSXMNM" localSheetId="9" hidden="1">#REF!</definedName>
    <definedName name="BExIORFDXP4AVIEBLSTZ8ETSXMNM" localSheetId="8" hidden="1">#REF!</definedName>
    <definedName name="BExIORFDXP4AVIEBLSTZ8ETSXMNM" localSheetId="7" hidden="1">#REF!</definedName>
    <definedName name="BExIORFDXP4AVIEBLSTZ8ETSXMNM" localSheetId="6" hidden="1">#REF!</definedName>
    <definedName name="BExIORFDXP4AVIEBLSTZ8ETSXMNM" localSheetId="5" hidden="1">#REF!</definedName>
    <definedName name="BExIORFDXP4AVIEBLSTZ8ETSXMNM" localSheetId="3" hidden="1">#REF!</definedName>
    <definedName name="BExIORFDXP4AVIEBLSTZ8ETSXMNM" hidden="1">#REF!</definedName>
    <definedName name="BExIOTZ5EFZ2NASVQ05RH15HRSW6" localSheetId="15" hidden="1">#REF!</definedName>
    <definedName name="BExIOTZ5EFZ2NASVQ05RH15HRSW6" localSheetId="14" hidden="1">#REF!</definedName>
    <definedName name="BExIOTZ5EFZ2NASVQ05RH15HRSW6" localSheetId="13" hidden="1">#REF!</definedName>
    <definedName name="BExIOTZ5EFZ2NASVQ05RH15HRSW6" localSheetId="12" hidden="1">#REF!</definedName>
    <definedName name="BExIOTZ5EFZ2NASVQ05RH15HRSW6" localSheetId="11" hidden="1">#REF!</definedName>
    <definedName name="BExIOTZ5EFZ2NASVQ05RH15HRSW6" localSheetId="10" hidden="1">#REF!</definedName>
    <definedName name="BExIOTZ5EFZ2NASVQ05RH15HRSW6" localSheetId="9" hidden="1">#REF!</definedName>
    <definedName name="BExIOTZ5EFZ2NASVQ05RH15HRSW6" localSheetId="8" hidden="1">#REF!</definedName>
    <definedName name="BExIOTZ5EFZ2NASVQ05RH15HRSW6" localSheetId="7" hidden="1">#REF!</definedName>
    <definedName name="BExIOTZ5EFZ2NASVQ05RH15HRSW6" localSheetId="6" hidden="1">#REF!</definedName>
    <definedName name="BExIOTZ5EFZ2NASVQ05RH15HRSW6" localSheetId="5" hidden="1">#REF!</definedName>
    <definedName name="BExIOTZ5EFZ2NASVQ05RH15HRSW6" localSheetId="3" hidden="1">#REF!</definedName>
    <definedName name="BExIOTZ5EFZ2NASVQ05RH15HRSW6" hidden="1">#REF!</definedName>
    <definedName name="BExIP8YNN6UUE1GZ223SWH7DLGKO" localSheetId="15" hidden="1">#REF!</definedName>
    <definedName name="BExIP8YNN6UUE1GZ223SWH7DLGKO" localSheetId="14" hidden="1">#REF!</definedName>
    <definedName name="BExIP8YNN6UUE1GZ223SWH7DLGKO" localSheetId="13" hidden="1">#REF!</definedName>
    <definedName name="BExIP8YNN6UUE1GZ223SWH7DLGKO" localSheetId="12" hidden="1">#REF!</definedName>
    <definedName name="BExIP8YNN6UUE1GZ223SWH7DLGKO" localSheetId="11" hidden="1">#REF!</definedName>
    <definedName name="BExIP8YNN6UUE1GZ223SWH7DLGKO" localSheetId="10" hidden="1">#REF!</definedName>
    <definedName name="BExIP8YNN6UUE1GZ223SWH7DLGKO" localSheetId="9" hidden="1">#REF!</definedName>
    <definedName name="BExIP8YNN6UUE1GZ223SWH7DLGKO" localSheetId="8" hidden="1">#REF!</definedName>
    <definedName name="BExIP8YNN6UUE1GZ223SWH7DLGKO" localSheetId="7" hidden="1">#REF!</definedName>
    <definedName name="BExIP8YNN6UUE1GZ223SWH7DLGKO" localSheetId="6" hidden="1">#REF!</definedName>
    <definedName name="BExIP8YNN6UUE1GZ223SWH7DLGKO" localSheetId="5" hidden="1">#REF!</definedName>
    <definedName name="BExIP8YNN6UUE1GZ223SWH7DLGKO" localSheetId="3" hidden="1">#REF!</definedName>
    <definedName name="BExIP8YNN6UUE1GZ223SWH7DLGKO" hidden="1">#REF!</definedName>
    <definedName name="BExIPAB4AOL592OJCC1CFAXTLF1A" localSheetId="15" hidden="1">#REF!</definedName>
    <definedName name="BExIPAB4AOL592OJCC1CFAXTLF1A" localSheetId="14" hidden="1">#REF!</definedName>
    <definedName name="BExIPAB4AOL592OJCC1CFAXTLF1A" localSheetId="13" hidden="1">#REF!</definedName>
    <definedName name="BExIPAB4AOL592OJCC1CFAXTLF1A" localSheetId="12" hidden="1">#REF!</definedName>
    <definedName name="BExIPAB4AOL592OJCC1CFAXTLF1A" localSheetId="11" hidden="1">#REF!</definedName>
    <definedName name="BExIPAB4AOL592OJCC1CFAXTLF1A" localSheetId="10" hidden="1">#REF!</definedName>
    <definedName name="BExIPAB4AOL592OJCC1CFAXTLF1A" localSheetId="9" hidden="1">#REF!</definedName>
    <definedName name="BExIPAB4AOL592OJCC1CFAXTLF1A" localSheetId="8" hidden="1">#REF!</definedName>
    <definedName name="BExIPAB4AOL592OJCC1CFAXTLF1A" localSheetId="7" hidden="1">#REF!</definedName>
    <definedName name="BExIPAB4AOL592OJCC1CFAXTLF1A" localSheetId="6" hidden="1">#REF!</definedName>
    <definedName name="BExIPAB4AOL592OJCC1CFAXTLF1A" localSheetId="5" hidden="1">#REF!</definedName>
    <definedName name="BExIPAB4AOL592OJCC1CFAXTLF1A" localSheetId="3" hidden="1">#REF!</definedName>
    <definedName name="BExIPAB4AOL592OJCC1CFAXTLF1A" hidden="1">#REF!</definedName>
    <definedName name="BExIPB25DKX4S2ZCKQN7KWSC3JBF" localSheetId="15" hidden="1">#REF!</definedName>
    <definedName name="BExIPB25DKX4S2ZCKQN7KWSC3JBF" localSheetId="14" hidden="1">#REF!</definedName>
    <definedName name="BExIPB25DKX4S2ZCKQN7KWSC3JBF" localSheetId="13" hidden="1">#REF!</definedName>
    <definedName name="BExIPB25DKX4S2ZCKQN7KWSC3JBF" localSheetId="12" hidden="1">#REF!</definedName>
    <definedName name="BExIPB25DKX4S2ZCKQN7KWSC3JBF" localSheetId="11" hidden="1">#REF!</definedName>
    <definedName name="BExIPB25DKX4S2ZCKQN7KWSC3JBF" localSheetId="10" hidden="1">#REF!</definedName>
    <definedName name="BExIPB25DKX4S2ZCKQN7KWSC3JBF" localSheetId="9" hidden="1">#REF!</definedName>
    <definedName name="BExIPB25DKX4S2ZCKQN7KWSC3JBF" localSheetId="8" hidden="1">#REF!</definedName>
    <definedName name="BExIPB25DKX4S2ZCKQN7KWSC3JBF" localSheetId="7" hidden="1">#REF!</definedName>
    <definedName name="BExIPB25DKX4S2ZCKQN7KWSC3JBF" localSheetId="6" hidden="1">#REF!</definedName>
    <definedName name="BExIPB25DKX4S2ZCKQN7KWSC3JBF" localSheetId="5" hidden="1">#REF!</definedName>
    <definedName name="BExIPB25DKX4S2ZCKQN7KWSC3JBF" localSheetId="3" hidden="1">#REF!</definedName>
    <definedName name="BExIPB25DKX4S2ZCKQN7KWSC3JBF" hidden="1">#REF!</definedName>
    <definedName name="BExIPCUX4I4S2N50TLMMLALYLH9S" localSheetId="15" hidden="1">#REF!</definedName>
    <definedName name="BExIPCUX4I4S2N50TLMMLALYLH9S" localSheetId="14" hidden="1">#REF!</definedName>
    <definedName name="BExIPCUX4I4S2N50TLMMLALYLH9S" localSheetId="13" hidden="1">#REF!</definedName>
    <definedName name="BExIPCUX4I4S2N50TLMMLALYLH9S" localSheetId="12" hidden="1">#REF!</definedName>
    <definedName name="BExIPCUX4I4S2N50TLMMLALYLH9S" localSheetId="11" hidden="1">#REF!</definedName>
    <definedName name="BExIPCUX4I4S2N50TLMMLALYLH9S" localSheetId="10" hidden="1">#REF!</definedName>
    <definedName name="BExIPCUX4I4S2N50TLMMLALYLH9S" localSheetId="9" hidden="1">#REF!</definedName>
    <definedName name="BExIPCUX4I4S2N50TLMMLALYLH9S" localSheetId="8" hidden="1">#REF!</definedName>
    <definedName name="BExIPCUX4I4S2N50TLMMLALYLH9S" localSheetId="7" hidden="1">#REF!</definedName>
    <definedName name="BExIPCUX4I4S2N50TLMMLALYLH9S" localSheetId="6" hidden="1">#REF!</definedName>
    <definedName name="BExIPCUX4I4S2N50TLMMLALYLH9S" localSheetId="5" hidden="1">#REF!</definedName>
    <definedName name="BExIPCUX4I4S2N50TLMMLALYLH9S" localSheetId="3" hidden="1">#REF!</definedName>
    <definedName name="BExIPCUX4I4S2N50TLMMLALYLH9S" hidden="1">#REF!</definedName>
    <definedName name="BExIPDLT8JYAMGE5HTN4D1YHZF3V" localSheetId="15" hidden="1">#REF!</definedName>
    <definedName name="BExIPDLT8JYAMGE5HTN4D1YHZF3V" localSheetId="14" hidden="1">#REF!</definedName>
    <definedName name="BExIPDLT8JYAMGE5HTN4D1YHZF3V" localSheetId="13" hidden="1">#REF!</definedName>
    <definedName name="BExIPDLT8JYAMGE5HTN4D1YHZF3V" localSheetId="12" hidden="1">#REF!</definedName>
    <definedName name="BExIPDLT8JYAMGE5HTN4D1YHZF3V" localSheetId="11" hidden="1">#REF!</definedName>
    <definedName name="BExIPDLT8JYAMGE5HTN4D1YHZF3V" localSheetId="10" hidden="1">#REF!</definedName>
    <definedName name="BExIPDLT8JYAMGE5HTN4D1YHZF3V" localSheetId="9" hidden="1">#REF!</definedName>
    <definedName name="BExIPDLT8JYAMGE5HTN4D1YHZF3V" localSheetId="8" hidden="1">#REF!</definedName>
    <definedName name="BExIPDLT8JYAMGE5HTN4D1YHZF3V" localSheetId="7" hidden="1">#REF!</definedName>
    <definedName name="BExIPDLT8JYAMGE5HTN4D1YHZF3V" localSheetId="6" hidden="1">#REF!</definedName>
    <definedName name="BExIPDLT8JYAMGE5HTN4D1YHZF3V" localSheetId="5" hidden="1">#REF!</definedName>
    <definedName name="BExIPDLT8JYAMGE5HTN4D1YHZF3V" localSheetId="3" hidden="1">#REF!</definedName>
    <definedName name="BExIPDLT8JYAMGE5HTN4D1YHZF3V" hidden="1">#REF!</definedName>
    <definedName name="BExIPG040Q08EWIWL6CAVR3GRI43" localSheetId="15" hidden="1">#REF!</definedName>
    <definedName name="BExIPG040Q08EWIWL6CAVR3GRI43" localSheetId="14" hidden="1">#REF!</definedName>
    <definedName name="BExIPG040Q08EWIWL6CAVR3GRI43" localSheetId="13" hidden="1">#REF!</definedName>
    <definedName name="BExIPG040Q08EWIWL6CAVR3GRI43" localSheetId="12" hidden="1">#REF!</definedName>
    <definedName name="BExIPG040Q08EWIWL6CAVR3GRI43" localSheetId="11" hidden="1">#REF!</definedName>
    <definedName name="BExIPG040Q08EWIWL6CAVR3GRI43" localSheetId="10" hidden="1">#REF!</definedName>
    <definedName name="BExIPG040Q08EWIWL6CAVR3GRI43" localSheetId="9" hidden="1">#REF!</definedName>
    <definedName name="BExIPG040Q08EWIWL6CAVR3GRI43" localSheetId="8" hidden="1">#REF!</definedName>
    <definedName name="BExIPG040Q08EWIWL6CAVR3GRI43" localSheetId="7" hidden="1">#REF!</definedName>
    <definedName name="BExIPG040Q08EWIWL6CAVR3GRI43" localSheetId="6" hidden="1">#REF!</definedName>
    <definedName name="BExIPG040Q08EWIWL6CAVR3GRI43" localSheetId="5" hidden="1">#REF!</definedName>
    <definedName name="BExIPG040Q08EWIWL6CAVR3GRI43" localSheetId="3" hidden="1">#REF!</definedName>
    <definedName name="BExIPG040Q08EWIWL6CAVR3GRI43" hidden="1">#REF!</definedName>
    <definedName name="BExIPKNFUDPDKOSH5GHDVNA8D66S" localSheetId="15" hidden="1">#REF!</definedName>
    <definedName name="BExIPKNFUDPDKOSH5GHDVNA8D66S" localSheetId="14" hidden="1">#REF!</definedName>
    <definedName name="BExIPKNFUDPDKOSH5GHDVNA8D66S" localSheetId="13" hidden="1">#REF!</definedName>
    <definedName name="BExIPKNFUDPDKOSH5GHDVNA8D66S" localSheetId="12" hidden="1">#REF!</definedName>
    <definedName name="BExIPKNFUDPDKOSH5GHDVNA8D66S" localSheetId="11" hidden="1">#REF!</definedName>
    <definedName name="BExIPKNFUDPDKOSH5GHDVNA8D66S" localSheetId="10" hidden="1">#REF!</definedName>
    <definedName name="BExIPKNFUDPDKOSH5GHDVNA8D66S" localSheetId="9" hidden="1">#REF!</definedName>
    <definedName name="BExIPKNFUDPDKOSH5GHDVNA8D66S" localSheetId="8" hidden="1">#REF!</definedName>
    <definedName name="BExIPKNFUDPDKOSH5GHDVNA8D66S" localSheetId="7" hidden="1">#REF!</definedName>
    <definedName name="BExIPKNFUDPDKOSH5GHDVNA8D66S" localSheetId="6" hidden="1">#REF!</definedName>
    <definedName name="BExIPKNFUDPDKOSH5GHDVNA8D66S" localSheetId="5" hidden="1">#REF!</definedName>
    <definedName name="BExIPKNFUDPDKOSH5GHDVNA8D66S" localSheetId="3" hidden="1">#REF!</definedName>
    <definedName name="BExIPKNFUDPDKOSH5GHDVNA8D66S" hidden="1">#REF!</definedName>
    <definedName name="BExIPVL5VEVK9Q7AYB7EC2VZWBEZ" localSheetId="15" hidden="1">#REF!</definedName>
    <definedName name="BExIPVL5VEVK9Q7AYB7EC2VZWBEZ" localSheetId="14" hidden="1">#REF!</definedName>
    <definedName name="BExIPVL5VEVK9Q7AYB7EC2VZWBEZ" localSheetId="13" hidden="1">#REF!</definedName>
    <definedName name="BExIPVL5VEVK9Q7AYB7EC2VZWBEZ" localSheetId="12" hidden="1">#REF!</definedName>
    <definedName name="BExIPVL5VEVK9Q7AYB7EC2VZWBEZ" localSheetId="11" hidden="1">#REF!</definedName>
    <definedName name="BExIPVL5VEVK9Q7AYB7EC2VZWBEZ" localSheetId="10" hidden="1">#REF!</definedName>
    <definedName name="BExIPVL5VEVK9Q7AYB7EC2VZWBEZ" localSheetId="9" hidden="1">#REF!</definedName>
    <definedName name="BExIPVL5VEVK9Q7AYB7EC2VZWBEZ" localSheetId="8" hidden="1">#REF!</definedName>
    <definedName name="BExIPVL5VEVK9Q7AYB7EC2VZWBEZ" localSheetId="7" hidden="1">#REF!</definedName>
    <definedName name="BExIPVL5VEVK9Q7AYB7EC2VZWBEZ" localSheetId="6" hidden="1">#REF!</definedName>
    <definedName name="BExIPVL5VEVK9Q7AYB7EC2VZWBEZ" localSheetId="5" hidden="1">#REF!</definedName>
    <definedName name="BExIPVL5VEVK9Q7AYB7EC2VZWBEZ" localSheetId="3" hidden="1">#REF!</definedName>
    <definedName name="BExIPVL5VEVK9Q7AYB7EC2VZWBEZ" hidden="1">#REF!</definedName>
    <definedName name="BExIQ1VS9A2FHVD9TUHKG9K8EVVP" localSheetId="15" hidden="1">#REF!</definedName>
    <definedName name="BExIQ1VS9A2FHVD9TUHKG9K8EVVP" localSheetId="14" hidden="1">#REF!</definedName>
    <definedName name="BExIQ1VS9A2FHVD9TUHKG9K8EVVP" localSheetId="13" hidden="1">#REF!</definedName>
    <definedName name="BExIQ1VS9A2FHVD9TUHKG9K8EVVP" localSheetId="12" hidden="1">#REF!</definedName>
    <definedName name="BExIQ1VS9A2FHVD9TUHKG9K8EVVP" localSheetId="11" hidden="1">#REF!</definedName>
    <definedName name="BExIQ1VS9A2FHVD9TUHKG9K8EVVP" localSheetId="10" hidden="1">#REF!</definedName>
    <definedName name="BExIQ1VS9A2FHVD9TUHKG9K8EVVP" localSheetId="9" hidden="1">#REF!</definedName>
    <definedName name="BExIQ1VS9A2FHVD9TUHKG9K8EVVP" localSheetId="8" hidden="1">#REF!</definedName>
    <definedName name="BExIQ1VS9A2FHVD9TUHKG9K8EVVP" localSheetId="7" hidden="1">#REF!</definedName>
    <definedName name="BExIQ1VS9A2FHVD9TUHKG9K8EVVP" localSheetId="6" hidden="1">#REF!</definedName>
    <definedName name="BExIQ1VS9A2FHVD9TUHKG9K8EVVP" localSheetId="5" hidden="1">#REF!</definedName>
    <definedName name="BExIQ1VS9A2FHVD9TUHKG9K8EVVP" localSheetId="3" hidden="1">#REF!</definedName>
    <definedName name="BExIQ1VS9A2FHVD9TUHKG9K8EVVP" hidden="1">#REF!</definedName>
    <definedName name="BExIQ3J19L30PSQ2CXNT6IHW0I7V" localSheetId="15" hidden="1">#REF!</definedName>
    <definedName name="BExIQ3J19L30PSQ2CXNT6IHW0I7V" localSheetId="14" hidden="1">#REF!</definedName>
    <definedName name="BExIQ3J19L30PSQ2CXNT6IHW0I7V" localSheetId="13" hidden="1">#REF!</definedName>
    <definedName name="BExIQ3J19L30PSQ2CXNT6IHW0I7V" localSheetId="12" hidden="1">#REF!</definedName>
    <definedName name="BExIQ3J19L30PSQ2CXNT6IHW0I7V" localSheetId="11" hidden="1">#REF!</definedName>
    <definedName name="BExIQ3J19L30PSQ2CXNT6IHW0I7V" localSheetId="10" hidden="1">#REF!</definedName>
    <definedName name="BExIQ3J19L30PSQ2CXNT6IHW0I7V" localSheetId="9" hidden="1">#REF!</definedName>
    <definedName name="BExIQ3J19L30PSQ2CXNT6IHW0I7V" localSheetId="8" hidden="1">#REF!</definedName>
    <definedName name="BExIQ3J19L30PSQ2CXNT6IHW0I7V" localSheetId="7" hidden="1">#REF!</definedName>
    <definedName name="BExIQ3J19L30PSQ2CXNT6IHW0I7V" localSheetId="6" hidden="1">#REF!</definedName>
    <definedName name="BExIQ3J19L30PSQ2CXNT6IHW0I7V" localSheetId="5" hidden="1">#REF!</definedName>
    <definedName name="BExIQ3J19L30PSQ2CXNT6IHW0I7V" localSheetId="3" hidden="1">#REF!</definedName>
    <definedName name="BExIQ3J19L30PSQ2CXNT6IHW0I7V" hidden="1">#REF!</definedName>
    <definedName name="BExIQ3OJ7M04XCY276IO0LJA5XUK" localSheetId="15" hidden="1">#REF!</definedName>
    <definedName name="BExIQ3OJ7M04XCY276IO0LJA5XUK" localSheetId="14" hidden="1">#REF!</definedName>
    <definedName name="BExIQ3OJ7M04XCY276IO0LJA5XUK" localSheetId="13" hidden="1">#REF!</definedName>
    <definedName name="BExIQ3OJ7M04XCY276IO0LJA5XUK" localSheetId="12" hidden="1">#REF!</definedName>
    <definedName name="BExIQ3OJ7M04XCY276IO0LJA5XUK" localSheetId="11" hidden="1">#REF!</definedName>
    <definedName name="BExIQ3OJ7M04XCY276IO0LJA5XUK" localSheetId="10" hidden="1">#REF!</definedName>
    <definedName name="BExIQ3OJ7M04XCY276IO0LJA5XUK" localSheetId="9" hidden="1">#REF!</definedName>
    <definedName name="BExIQ3OJ7M04XCY276IO0LJA5XUK" localSheetId="8" hidden="1">#REF!</definedName>
    <definedName name="BExIQ3OJ7M04XCY276IO0LJA5XUK" localSheetId="7" hidden="1">#REF!</definedName>
    <definedName name="BExIQ3OJ7M04XCY276IO0LJA5XUK" localSheetId="6" hidden="1">#REF!</definedName>
    <definedName name="BExIQ3OJ7M04XCY276IO0LJA5XUK" localSheetId="5" hidden="1">#REF!</definedName>
    <definedName name="BExIQ3OJ7M04XCY276IO0LJA5XUK" localSheetId="3" hidden="1">#REF!</definedName>
    <definedName name="BExIQ3OJ7M04XCY276IO0LJA5XUK" hidden="1">#REF!</definedName>
    <definedName name="BExIQ5S19ITB0NDRUN4XV7B905ED" localSheetId="15" hidden="1">#REF!</definedName>
    <definedName name="BExIQ5S19ITB0NDRUN4XV7B905ED" localSheetId="14" hidden="1">#REF!</definedName>
    <definedName name="BExIQ5S19ITB0NDRUN4XV7B905ED" localSheetId="13" hidden="1">#REF!</definedName>
    <definedName name="BExIQ5S19ITB0NDRUN4XV7B905ED" localSheetId="12" hidden="1">#REF!</definedName>
    <definedName name="BExIQ5S19ITB0NDRUN4XV7B905ED" localSheetId="11" hidden="1">#REF!</definedName>
    <definedName name="BExIQ5S19ITB0NDRUN4XV7B905ED" localSheetId="10" hidden="1">#REF!</definedName>
    <definedName name="BExIQ5S19ITB0NDRUN4XV7B905ED" localSheetId="9" hidden="1">#REF!</definedName>
    <definedName name="BExIQ5S19ITB0NDRUN4XV7B905ED" localSheetId="8" hidden="1">#REF!</definedName>
    <definedName name="BExIQ5S19ITB0NDRUN4XV7B905ED" localSheetId="7" hidden="1">#REF!</definedName>
    <definedName name="BExIQ5S19ITB0NDRUN4XV7B905ED" localSheetId="6" hidden="1">#REF!</definedName>
    <definedName name="BExIQ5S19ITB0NDRUN4XV7B905ED" localSheetId="5" hidden="1">#REF!</definedName>
    <definedName name="BExIQ5S19ITB0NDRUN4XV7B905ED" localSheetId="3" hidden="1">#REF!</definedName>
    <definedName name="BExIQ5S19ITB0NDRUN4XV7B905ED" hidden="1">#REF!</definedName>
    <definedName name="BExIQ810MMN2UN0EQ9CRQAFWA19X" localSheetId="15" hidden="1">#REF!</definedName>
    <definedName name="BExIQ810MMN2UN0EQ9CRQAFWA19X" localSheetId="14" hidden="1">#REF!</definedName>
    <definedName name="BExIQ810MMN2UN0EQ9CRQAFWA19X" localSheetId="13" hidden="1">#REF!</definedName>
    <definedName name="BExIQ810MMN2UN0EQ9CRQAFWA19X" localSheetId="12" hidden="1">#REF!</definedName>
    <definedName name="BExIQ810MMN2UN0EQ9CRQAFWA19X" localSheetId="11" hidden="1">#REF!</definedName>
    <definedName name="BExIQ810MMN2UN0EQ9CRQAFWA19X" localSheetId="10" hidden="1">#REF!</definedName>
    <definedName name="BExIQ810MMN2UN0EQ9CRQAFWA19X" localSheetId="9" hidden="1">#REF!</definedName>
    <definedName name="BExIQ810MMN2UN0EQ9CRQAFWA19X" localSheetId="8" hidden="1">#REF!</definedName>
    <definedName name="BExIQ810MMN2UN0EQ9CRQAFWA19X" localSheetId="7" hidden="1">#REF!</definedName>
    <definedName name="BExIQ810MMN2UN0EQ9CRQAFWA19X" localSheetId="6" hidden="1">#REF!</definedName>
    <definedName name="BExIQ810MMN2UN0EQ9CRQAFWA19X" localSheetId="5" hidden="1">#REF!</definedName>
    <definedName name="BExIQ810MMN2UN0EQ9CRQAFWA19X" localSheetId="3" hidden="1">#REF!</definedName>
    <definedName name="BExIQ810MMN2UN0EQ9CRQAFWA19X" hidden="1">#REF!</definedName>
    <definedName name="BExIQ9TMQT2EIXSVQW7GVSOAW2VJ" localSheetId="15" hidden="1">#REF!</definedName>
    <definedName name="BExIQ9TMQT2EIXSVQW7GVSOAW2VJ" localSheetId="14" hidden="1">#REF!</definedName>
    <definedName name="BExIQ9TMQT2EIXSVQW7GVSOAW2VJ" localSheetId="13" hidden="1">#REF!</definedName>
    <definedName name="BExIQ9TMQT2EIXSVQW7GVSOAW2VJ" localSheetId="12" hidden="1">#REF!</definedName>
    <definedName name="BExIQ9TMQT2EIXSVQW7GVSOAW2VJ" localSheetId="11" hidden="1">#REF!</definedName>
    <definedName name="BExIQ9TMQT2EIXSVQW7GVSOAW2VJ" localSheetId="10" hidden="1">#REF!</definedName>
    <definedName name="BExIQ9TMQT2EIXSVQW7GVSOAW2VJ" localSheetId="9" hidden="1">#REF!</definedName>
    <definedName name="BExIQ9TMQT2EIXSVQW7GVSOAW2VJ" localSheetId="8" hidden="1">#REF!</definedName>
    <definedName name="BExIQ9TMQT2EIXSVQW7GVSOAW2VJ" localSheetId="7" hidden="1">#REF!</definedName>
    <definedName name="BExIQ9TMQT2EIXSVQW7GVSOAW2VJ" localSheetId="6" hidden="1">#REF!</definedName>
    <definedName name="BExIQ9TMQT2EIXSVQW7GVSOAW2VJ" localSheetId="5" hidden="1">#REF!</definedName>
    <definedName name="BExIQ9TMQT2EIXSVQW7GVSOAW2VJ" localSheetId="3" hidden="1">#REF!</definedName>
    <definedName name="BExIQ9TMQT2EIXSVQW7GVSOAW2VJ" hidden="1">#REF!</definedName>
    <definedName name="BExIQBMDE1L6J4H27K1FMSHQKDSE" localSheetId="15" hidden="1">#REF!</definedName>
    <definedName name="BExIQBMDE1L6J4H27K1FMSHQKDSE" localSheetId="14" hidden="1">#REF!</definedName>
    <definedName name="BExIQBMDE1L6J4H27K1FMSHQKDSE" localSheetId="13" hidden="1">#REF!</definedName>
    <definedName name="BExIQBMDE1L6J4H27K1FMSHQKDSE" localSheetId="12" hidden="1">#REF!</definedName>
    <definedName name="BExIQBMDE1L6J4H27K1FMSHQKDSE" localSheetId="11" hidden="1">#REF!</definedName>
    <definedName name="BExIQBMDE1L6J4H27K1FMSHQKDSE" localSheetId="10" hidden="1">#REF!</definedName>
    <definedName name="BExIQBMDE1L6J4H27K1FMSHQKDSE" localSheetId="9" hidden="1">#REF!</definedName>
    <definedName name="BExIQBMDE1L6J4H27K1FMSHQKDSE" localSheetId="8" hidden="1">#REF!</definedName>
    <definedName name="BExIQBMDE1L6J4H27K1FMSHQKDSE" localSheetId="7" hidden="1">#REF!</definedName>
    <definedName name="BExIQBMDE1L6J4H27K1FMSHQKDSE" localSheetId="6" hidden="1">#REF!</definedName>
    <definedName name="BExIQBMDE1L6J4H27K1FMSHQKDSE" localSheetId="5" hidden="1">#REF!</definedName>
    <definedName name="BExIQBMDE1L6J4H27K1FMSHQKDSE" localSheetId="3" hidden="1">#REF!</definedName>
    <definedName name="BExIQBMDE1L6J4H27K1FMSHQKDSE" hidden="1">#REF!</definedName>
    <definedName name="BExIQE65LVXUOF3UZFO7SDHFJH22" localSheetId="15" hidden="1">#REF!</definedName>
    <definedName name="BExIQE65LVXUOF3UZFO7SDHFJH22" localSheetId="14" hidden="1">#REF!</definedName>
    <definedName name="BExIQE65LVXUOF3UZFO7SDHFJH22" localSheetId="13" hidden="1">#REF!</definedName>
    <definedName name="BExIQE65LVXUOF3UZFO7SDHFJH22" localSheetId="12" hidden="1">#REF!</definedName>
    <definedName name="BExIQE65LVXUOF3UZFO7SDHFJH22" localSheetId="11" hidden="1">#REF!</definedName>
    <definedName name="BExIQE65LVXUOF3UZFO7SDHFJH22" localSheetId="10" hidden="1">#REF!</definedName>
    <definedName name="BExIQE65LVXUOF3UZFO7SDHFJH22" localSheetId="9" hidden="1">#REF!</definedName>
    <definedName name="BExIQE65LVXUOF3UZFO7SDHFJH22" localSheetId="8" hidden="1">#REF!</definedName>
    <definedName name="BExIQE65LVXUOF3UZFO7SDHFJH22" localSheetId="7" hidden="1">#REF!</definedName>
    <definedName name="BExIQE65LVXUOF3UZFO7SDHFJH22" localSheetId="6" hidden="1">#REF!</definedName>
    <definedName name="BExIQE65LVXUOF3UZFO7SDHFJH22" localSheetId="5" hidden="1">#REF!</definedName>
    <definedName name="BExIQE65LVXUOF3UZFO7SDHFJH22" localSheetId="3" hidden="1">#REF!</definedName>
    <definedName name="BExIQE65LVXUOF3UZFO7SDHFJH22" hidden="1">#REF!</definedName>
    <definedName name="BExIQG9OO2KKBOWTMD1OXY36TEGA" localSheetId="15" hidden="1">#REF!</definedName>
    <definedName name="BExIQG9OO2KKBOWTMD1OXY36TEGA" localSheetId="14" hidden="1">#REF!</definedName>
    <definedName name="BExIQG9OO2KKBOWTMD1OXY36TEGA" localSheetId="13" hidden="1">#REF!</definedName>
    <definedName name="BExIQG9OO2KKBOWTMD1OXY36TEGA" localSheetId="12" hidden="1">#REF!</definedName>
    <definedName name="BExIQG9OO2KKBOWTMD1OXY36TEGA" localSheetId="11" hidden="1">#REF!</definedName>
    <definedName name="BExIQG9OO2KKBOWTMD1OXY36TEGA" localSheetId="10" hidden="1">#REF!</definedName>
    <definedName name="BExIQG9OO2KKBOWTMD1OXY36TEGA" localSheetId="9" hidden="1">#REF!</definedName>
    <definedName name="BExIQG9OO2KKBOWTMD1OXY36TEGA" localSheetId="8" hidden="1">#REF!</definedName>
    <definedName name="BExIQG9OO2KKBOWTMD1OXY36TEGA" localSheetId="7" hidden="1">#REF!</definedName>
    <definedName name="BExIQG9OO2KKBOWTMD1OXY36TEGA" localSheetId="6" hidden="1">#REF!</definedName>
    <definedName name="BExIQG9OO2KKBOWTMD1OXY36TEGA" localSheetId="5" hidden="1">#REF!</definedName>
    <definedName name="BExIQG9OO2KKBOWTMD1OXY36TEGA" localSheetId="3" hidden="1">#REF!</definedName>
    <definedName name="BExIQG9OO2KKBOWTMD1OXY36TEGA" hidden="1">#REF!</definedName>
    <definedName name="BExIQHWZ65ALA9VAFCJEGIL1145G" localSheetId="15" hidden="1">#REF!</definedName>
    <definedName name="BExIQHWZ65ALA9VAFCJEGIL1145G" localSheetId="14" hidden="1">#REF!</definedName>
    <definedName name="BExIQHWZ65ALA9VAFCJEGIL1145G" localSheetId="13" hidden="1">#REF!</definedName>
    <definedName name="BExIQHWZ65ALA9VAFCJEGIL1145G" localSheetId="12" hidden="1">#REF!</definedName>
    <definedName name="BExIQHWZ65ALA9VAFCJEGIL1145G" localSheetId="11" hidden="1">#REF!</definedName>
    <definedName name="BExIQHWZ65ALA9VAFCJEGIL1145G" localSheetId="10" hidden="1">#REF!</definedName>
    <definedName name="BExIQHWZ65ALA9VAFCJEGIL1145G" localSheetId="9" hidden="1">#REF!</definedName>
    <definedName name="BExIQHWZ65ALA9VAFCJEGIL1145G" localSheetId="8" hidden="1">#REF!</definedName>
    <definedName name="BExIQHWZ65ALA9VAFCJEGIL1145G" localSheetId="7" hidden="1">#REF!</definedName>
    <definedName name="BExIQHWZ65ALA9VAFCJEGIL1145G" localSheetId="6" hidden="1">#REF!</definedName>
    <definedName name="BExIQHWZ65ALA9VAFCJEGIL1145G" localSheetId="5" hidden="1">#REF!</definedName>
    <definedName name="BExIQHWZ65ALA9VAFCJEGIL1145G" localSheetId="3" hidden="1">#REF!</definedName>
    <definedName name="BExIQHWZ65ALA9VAFCJEGIL1145G" hidden="1">#REF!</definedName>
    <definedName name="BExIQX1XBB31HZTYEEVOBSE3C5A6" localSheetId="15" hidden="1">#REF!</definedName>
    <definedName name="BExIQX1XBB31HZTYEEVOBSE3C5A6" localSheetId="14" hidden="1">#REF!</definedName>
    <definedName name="BExIQX1XBB31HZTYEEVOBSE3C5A6" localSheetId="13" hidden="1">#REF!</definedName>
    <definedName name="BExIQX1XBB31HZTYEEVOBSE3C5A6" localSheetId="12" hidden="1">#REF!</definedName>
    <definedName name="BExIQX1XBB31HZTYEEVOBSE3C5A6" localSheetId="11" hidden="1">#REF!</definedName>
    <definedName name="BExIQX1XBB31HZTYEEVOBSE3C5A6" localSheetId="10" hidden="1">#REF!</definedName>
    <definedName name="BExIQX1XBB31HZTYEEVOBSE3C5A6" localSheetId="9" hidden="1">#REF!</definedName>
    <definedName name="BExIQX1XBB31HZTYEEVOBSE3C5A6" localSheetId="8" hidden="1">#REF!</definedName>
    <definedName name="BExIQX1XBB31HZTYEEVOBSE3C5A6" localSheetId="7" hidden="1">#REF!</definedName>
    <definedName name="BExIQX1XBB31HZTYEEVOBSE3C5A6" localSheetId="6" hidden="1">#REF!</definedName>
    <definedName name="BExIQX1XBB31HZTYEEVOBSE3C5A6" localSheetId="5" hidden="1">#REF!</definedName>
    <definedName name="BExIQX1XBB31HZTYEEVOBSE3C5A6" localSheetId="3" hidden="1">#REF!</definedName>
    <definedName name="BExIQX1XBB31HZTYEEVOBSE3C5A6" hidden="1">#REF!</definedName>
    <definedName name="BExIR2ALYRP9FW99DK2084J7IIDC" localSheetId="15" hidden="1">#REF!</definedName>
    <definedName name="BExIR2ALYRP9FW99DK2084J7IIDC" localSheetId="14" hidden="1">#REF!</definedName>
    <definedName name="BExIR2ALYRP9FW99DK2084J7IIDC" localSheetId="13" hidden="1">#REF!</definedName>
    <definedName name="BExIR2ALYRP9FW99DK2084J7IIDC" localSheetId="12" hidden="1">#REF!</definedName>
    <definedName name="BExIR2ALYRP9FW99DK2084J7IIDC" localSheetId="11" hidden="1">#REF!</definedName>
    <definedName name="BExIR2ALYRP9FW99DK2084J7IIDC" localSheetId="10" hidden="1">#REF!</definedName>
    <definedName name="BExIR2ALYRP9FW99DK2084J7IIDC" localSheetId="9" hidden="1">#REF!</definedName>
    <definedName name="BExIR2ALYRP9FW99DK2084J7IIDC" localSheetId="8" hidden="1">#REF!</definedName>
    <definedName name="BExIR2ALYRP9FW99DK2084J7IIDC" localSheetId="7" hidden="1">#REF!</definedName>
    <definedName name="BExIR2ALYRP9FW99DK2084J7IIDC" localSheetId="6" hidden="1">#REF!</definedName>
    <definedName name="BExIR2ALYRP9FW99DK2084J7IIDC" localSheetId="5" hidden="1">#REF!</definedName>
    <definedName name="BExIR2ALYRP9FW99DK2084J7IIDC" localSheetId="3" hidden="1">#REF!</definedName>
    <definedName name="BExIR2ALYRP9FW99DK2084J7IIDC" hidden="1">#REF!</definedName>
    <definedName name="BExIR8FQETPTQYW37DBVDWG3J4JW" localSheetId="15" hidden="1">#REF!</definedName>
    <definedName name="BExIR8FQETPTQYW37DBVDWG3J4JW" localSheetId="14" hidden="1">#REF!</definedName>
    <definedName name="BExIR8FQETPTQYW37DBVDWG3J4JW" localSheetId="13" hidden="1">#REF!</definedName>
    <definedName name="BExIR8FQETPTQYW37DBVDWG3J4JW" localSheetId="12" hidden="1">#REF!</definedName>
    <definedName name="BExIR8FQETPTQYW37DBVDWG3J4JW" localSheetId="11" hidden="1">#REF!</definedName>
    <definedName name="BExIR8FQETPTQYW37DBVDWG3J4JW" localSheetId="10" hidden="1">#REF!</definedName>
    <definedName name="BExIR8FQETPTQYW37DBVDWG3J4JW" localSheetId="9" hidden="1">#REF!</definedName>
    <definedName name="BExIR8FQETPTQYW37DBVDWG3J4JW" localSheetId="8" hidden="1">#REF!</definedName>
    <definedName name="BExIR8FQETPTQYW37DBVDWG3J4JW" localSheetId="7" hidden="1">#REF!</definedName>
    <definedName name="BExIR8FQETPTQYW37DBVDWG3J4JW" localSheetId="6" hidden="1">#REF!</definedName>
    <definedName name="BExIR8FQETPTQYW37DBVDWG3J4JW" localSheetId="5" hidden="1">#REF!</definedName>
    <definedName name="BExIR8FQETPTQYW37DBVDWG3J4JW" localSheetId="3" hidden="1">#REF!</definedName>
    <definedName name="BExIR8FQETPTQYW37DBVDWG3J4JW" hidden="1">#REF!</definedName>
    <definedName name="BExIRHKWQB1PP4ZLB0C3AVUBAFMD" localSheetId="15" hidden="1">#REF!</definedName>
    <definedName name="BExIRHKWQB1PP4ZLB0C3AVUBAFMD" localSheetId="14" hidden="1">#REF!</definedName>
    <definedName name="BExIRHKWQB1PP4ZLB0C3AVUBAFMD" localSheetId="13" hidden="1">#REF!</definedName>
    <definedName name="BExIRHKWQB1PP4ZLB0C3AVUBAFMD" localSheetId="12" hidden="1">#REF!</definedName>
    <definedName name="BExIRHKWQB1PP4ZLB0C3AVUBAFMD" localSheetId="11" hidden="1">#REF!</definedName>
    <definedName name="BExIRHKWQB1PP4ZLB0C3AVUBAFMD" localSheetId="10" hidden="1">#REF!</definedName>
    <definedName name="BExIRHKWQB1PP4ZLB0C3AVUBAFMD" localSheetId="9" hidden="1">#REF!</definedName>
    <definedName name="BExIRHKWQB1PP4ZLB0C3AVUBAFMD" localSheetId="8" hidden="1">#REF!</definedName>
    <definedName name="BExIRHKWQB1PP4ZLB0C3AVUBAFMD" localSheetId="7" hidden="1">#REF!</definedName>
    <definedName name="BExIRHKWQB1PP4ZLB0C3AVUBAFMD" localSheetId="6" hidden="1">#REF!</definedName>
    <definedName name="BExIRHKWQB1PP4ZLB0C3AVUBAFMD" localSheetId="5" hidden="1">#REF!</definedName>
    <definedName name="BExIRHKWQB1PP4ZLB0C3AVUBAFMD" localSheetId="3" hidden="1">#REF!</definedName>
    <definedName name="BExIRHKWQB1PP4ZLB0C3AVUBAFMD" hidden="1">#REF!</definedName>
    <definedName name="BExIRJTRJPQR3OTAGAV7JTA4VMPS" localSheetId="15" hidden="1">#REF!</definedName>
    <definedName name="BExIRJTRJPQR3OTAGAV7JTA4VMPS" localSheetId="14" hidden="1">#REF!</definedName>
    <definedName name="BExIRJTRJPQR3OTAGAV7JTA4VMPS" localSheetId="13" hidden="1">#REF!</definedName>
    <definedName name="BExIRJTRJPQR3OTAGAV7JTA4VMPS" localSheetId="12" hidden="1">#REF!</definedName>
    <definedName name="BExIRJTRJPQR3OTAGAV7JTA4VMPS" localSheetId="11" hidden="1">#REF!</definedName>
    <definedName name="BExIRJTRJPQR3OTAGAV7JTA4VMPS" localSheetId="10" hidden="1">#REF!</definedName>
    <definedName name="BExIRJTRJPQR3OTAGAV7JTA4VMPS" localSheetId="9" hidden="1">#REF!</definedName>
    <definedName name="BExIRJTRJPQR3OTAGAV7JTA4VMPS" localSheetId="8" hidden="1">#REF!</definedName>
    <definedName name="BExIRJTRJPQR3OTAGAV7JTA4VMPS" localSheetId="7" hidden="1">#REF!</definedName>
    <definedName name="BExIRJTRJPQR3OTAGAV7JTA4VMPS" localSheetId="6" hidden="1">#REF!</definedName>
    <definedName name="BExIRJTRJPQR3OTAGAV7JTA4VMPS" localSheetId="5" hidden="1">#REF!</definedName>
    <definedName name="BExIRJTRJPQR3OTAGAV7JTA4VMPS" localSheetId="3" hidden="1">#REF!</definedName>
    <definedName name="BExIRJTRJPQR3OTAGAV7JTA4VMPS" hidden="1">#REF!</definedName>
    <definedName name="BExIROH27RJOG6VI7ZHR0RZGAZZ4" localSheetId="15" hidden="1">#REF!</definedName>
    <definedName name="BExIROH27RJOG6VI7ZHR0RZGAZZ4" localSheetId="14" hidden="1">#REF!</definedName>
    <definedName name="BExIROH27RJOG6VI7ZHR0RZGAZZ4" localSheetId="13" hidden="1">#REF!</definedName>
    <definedName name="BExIROH27RJOG6VI7ZHR0RZGAZZ4" localSheetId="12" hidden="1">#REF!</definedName>
    <definedName name="BExIROH27RJOG6VI7ZHR0RZGAZZ4" localSheetId="11" hidden="1">#REF!</definedName>
    <definedName name="BExIROH27RJOG6VI7ZHR0RZGAZZ4" localSheetId="10" hidden="1">#REF!</definedName>
    <definedName name="BExIROH27RJOG6VI7ZHR0RZGAZZ4" localSheetId="9" hidden="1">#REF!</definedName>
    <definedName name="BExIROH27RJOG6VI7ZHR0RZGAZZ4" localSheetId="8" hidden="1">#REF!</definedName>
    <definedName name="BExIROH27RJOG6VI7ZHR0RZGAZZ4" localSheetId="7" hidden="1">#REF!</definedName>
    <definedName name="BExIROH27RJOG6VI7ZHR0RZGAZZ4" localSheetId="6" hidden="1">#REF!</definedName>
    <definedName name="BExIROH27RJOG6VI7ZHR0RZGAZZ4" localSheetId="5" hidden="1">#REF!</definedName>
    <definedName name="BExIROH27RJOG6VI7ZHR0RZGAZZ4" localSheetId="3" hidden="1">#REF!</definedName>
    <definedName name="BExIROH27RJOG6VI7ZHR0RZGAZZ4" hidden="1">#REF!</definedName>
    <definedName name="BExIRRBGTY01OQOI3U5SW59RFDFI" localSheetId="15" hidden="1">#REF!</definedName>
    <definedName name="BExIRRBGTY01OQOI3U5SW59RFDFI" localSheetId="14" hidden="1">#REF!</definedName>
    <definedName name="BExIRRBGTY01OQOI3U5SW59RFDFI" localSheetId="13" hidden="1">#REF!</definedName>
    <definedName name="BExIRRBGTY01OQOI3U5SW59RFDFI" localSheetId="12" hidden="1">#REF!</definedName>
    <definedName name="BExIRRBGTY01OQOI3U5SW59RFDFI" localSheetId="11" hidden="1">#REF!</definedName>
    <definedName name="BExIRRBGTY01OQOI3U5SW59RFDFI" localSheetId="10" hidden="1">#REF!</definedName>
    <definedName name="BExIRRBGTY01OQOI3U5SW59RFDFI" localSheetId="9" hidden="1">#REF!</definedName>
    <definedName name="BExIRRBGTY01OQOI3U5SW59RFDFI" localSheetId="8" hidden="1">#REF!</definedName>
    <definedName name="BExIRRBGTY01OQOI3U5SW59RFDFI" localSheetId="7" hidden="1">#REF!</definedName>
    <definedName name="BExIRRBGTY01OQOI3U5SW59RFDFI" localSheetId="6" hidden="1">#REF!</definedName>
    <definedName name="BExIRRBGTY01OQOI3U5SW59RFDFI" localSheetId="5" hidden="1">#REF!</definedName>
    <definedName name="BExIRRBGTY01OQOI3U5SW59RFDFI" localSheetId="3" hidden="1">#REF!</definedName>
    <definedName name="BExIRRBGTY01OQOI3U5SW59RFDFI" hidden="1">#REF!</definedName>
    <definedName name="BExIS4T0DRF57HYO7OGG72KBOFOI" localSheetId="15" hidden="1">#REF!</definedName>
    <definedName name="BExIS4T0DRF57HYO7OGG72KBOFOI" localSheetId="14" hidden="1">#REF!</definedName>
    <definedName name="BExIS4T0DRF57HYO7OGG72KBOFOI" localSheetId="13" hidden="1">#REF!</definedName>
    <definedName name="BExIS4T0DRF57HYO7OGG72KBOFOI" localSheetId="12" hidden="1">#REF!</definedName>
    <definedName name="BExIS4T0DRF57HYO7OGG72KBOFOI" localSheetId="11" hidden="1">#REF!</definedName>
    <definedName name="BExIS4T0DRF57HYO7OGG72KBOFOI" localSheetId="10" hidden="1">#REF!</definedName>
    <definedName name="BExIS4T0DRF57HYO7OGG72KBOFOI" localSheetId="9" hidden="1">#REF!</definedName>
    <definedName name="BExIS4T0DRF57HYO7OGG72KBOFOI" localSheetId="8" hidden="1">#REF!</definedName>
    <definedName name="BExIS4T0DRF57HYO7OGG72KBOFOI" localSheetId="7" hidden="1">#REF!</definedName>
    <definedName name="BExIS4T0DRF57HYO7OGG72KBOFOI" localSheetId="6" hidden="1">#REF!</definedName>
    <definedName name="BExIS4T0DRF57HYO7OGG72KBOFOI" localSheetId="5" hidden="1">#REF!</definedName>
    <definedName name="BExIS4T0DRF57HYO7OGG72KBOFOI" localSheetId="3" hidden="1">#REF!</definedName>
    <definedName name="BExIS4T0DRF57HYO7OGG72KBOFOI" hidden="1">#REF!</definedName>
    <definedName name="BExIS77BJDDK18PGI9DSEYZPIL7P" localSheetId="15" hidden="1">#REF!</definedName>
    <definedName name="BExIS77BJDDK18PGI9DSEYZPIL7P" localSheetId="14" hidden="1">#REF!</definedName>
    <definedName name="BExIS77BJDDK18PGI9DSEYZPIL7P" localSheetId="13" hidden="1">#REF!</definedName>
    <definedName name="BExIS77BJDDK18PGI9DSEYZPIL7P" localSheetId="12" hidden="1">#REF!</definedName>
    <definedName name="BExIS77BJDDK18PGI9DSEYZPIL7P" localSheetId="11" hidden="1">#REF!</definedName>
    <definedName name="BExIS77BJDDK18PGI9DSEYZPIL7P" localSheetId="10" hidden="1">#REF!</definedName>
    <definedName name="BExIS77BJDDK18PGI9DSEYZPIL7P" localSheetId="9" hidden="1">#REF!</definedName>
    <definedName name="BExIS77BJDDK18PGI9DSEYZPIL7P" localSheetId="8" hidden="1">#REF!</definedName>
    <definedName name="BExIS77BJDDK18PGI9DSEYZPIL7P" localSheetId="7" hidden="1">#REF!</definedName>
    <definedName name="BExIS77BJDDK18PGI9DSEYZPIL7P" localSheetId="6" hidden="1">#REF!</definedName>
    <definedName name="BExIS77BJDDK18PGI9DSEYZPIL7P" localSheetId="5" hidden="1">#REF!</definedName>
    <definedName name="BExIS77BJDDK18PGI9DSEYZPIL7P" localSheetId="3" hidden="1">#REF!</definedName>
    <definedName name="BExIS77BJDDK18PGI9DSEYZPIL7P" hidden="1">#REF!</definedName>
    <definedName name="BExIS8USL1T3Z97CZ30HJ98E2GXQ" localSheetId="15" hidden="1">#REF!</definedName>
    <definedName name="BExIS8USL1T3Z97CZ30HJ98E2GXQ" localSheetId="14" hidden="1">#REF!</definedName>
    <definedName name="BExIS8USL1T3Z97CZ30HJ98E2GXQ" localSheetId="13" hidden="1">#REF!</definedName>
    <definedName name="BExIS8USL1T3Z97CZ30HJ98E2GXQ" localSheetId="12" hidden="1">#REF!</definedName>
    <definedName name="BExIS8USL1T3Z97CZ30HJ98E2GXQ" localSheetId="11" hidden="1">#REF!</definedName>
    <definedName name="BExIS8USL1T3Z97CZ30HJ98E2GXQ" localSheetId="10" hidden="1">#REF!</definedName>
    <definedName name="BExIS8USL1T3Z97CZ30HJ98E2GXQ" localSheetId="9" hidden="1">#REF!</definedName>
    <definedName name="BExIS8USL1T3Z97CZ30HJ98E2GXQ" localSheetId="8" hidden="1">#REF!</definedName>
    <definedName name="BExIS8USL1T3Z97CZ30HJ98E2GXQ" localSheetId="7" hidden="1">#REF!</definedName>
    <definedName name="BExIS8USL1T3Z97CZ30HJ98E2GXQ" localSheetId="6" hidden="1">#REF!</definedName>
    <definedName name="BExIS8USL1T3Z97CZ30HJ98E2GXQ" localSheetId="5" hidden="1">#REF!</definedName>
    <definedName name="BExIS8USL1T3Z97CZ30HJ98E2GXQ" localSheetId="3" hidden="1">#REF!</definedName>
    <definedName name="BExIS8USL1T3Z97CZ30HJ98E2GXQ" hidden="1">#REF!</definedName>
    <definedName name="BExISC5B700MZUBFTQ9K4IKTF7HR" localSheetId="15" hidden="1">#REF!</definedName>
    <definedName name="BExISC5B700MZUBFTQ9K4IKTF7HR" localSheetId="14" hidden="1">#REF!</definedName>
    <definedName name="BExISC5B700MZUBFTQ9K4IKTF7HR" localSheetId="13" hidden="1">#REF!</definedName>
    <definedName name="BExISC5B700MZUBFTQ9K4IKTF7HR" localSheetId="12" hidden="1">#REF!</definedName>
    <definedName name="BExISC5B700MZUBFTQ9K4IKTF7HR" localSheetId="11" hidden="1">#REF!</definedName>
    <definedName name="BExISC5B700MZUBFTQ9K4IKTF7HR" localSheetId="10" hidden="1">#REF!</definedName>
    <definedName name="BExISC5B700MZUBFTQ9K4IKTF7HR" localSheetId="9" hidden="1">#REF!</definedName>
    <definedName name="BExISC5B700MZUBFTQ9K4IKTF7HR" localSheetId="8" hidden="1">#REF!</definedName>
    <definedName name="BExISC5B700MZUBFTQ9K4IKTF7HR" localSheetId="7" hidden="1">#REF!</definedName>
    <definedName name="BExISC5B700MZUBFTQ9K4IKTF7HR" localSheetId="6" hidden="1">#REF!</definedName>
    <definedName name="BExISC5B700MZUBFTQ9K4IKTF7HR" localSheetId="5" hidden="1">#REF!</definedName>
    <definedName name="BExISC5B700MZUBFTQ9K4IKTF7HR" localSheetId="3" hidden="1">#REF!</definedName>
    <definedName name="BExISC5B700MZUBFTQ9K4IKTF7HR" hidden="1">#REF!</definedName>
    <definedName name="BExISDHXS49S1H56ENBPRF1NLD5C" localSheetId="15" hidden="1">#REF!</definedName>
    <definedName name="BExISDHXS49S1H56ENBPRF1NLD5C" localSheetId="14" hidden="1">#REF!</definedName>
    <definedName name="BExISDHXS49S1H56ENBPRF1NLD5C" localSheetId="13" hidden="1">#REF!</definedName>
    <definedName name="BExISDHXS49S1H56ENBPRF1NLD5C" localSheetId="12" hidden="1">#REF!</definedName>
    <definedName name="BExISDHXS49S1H56ENBPRF1NLD5C" localSheetId="11" hidden="1">#REF!</definedName>
    <definedName name="BExISDHXS49S1H56ENBPRF1NLD5C" localSheetId="10" hidden="1">#REF!</definedName>
    <definedName name="BExISDHXS49S1H56ENBPRF1NLD5C" localSheetId="9" hidden="1">#REF!</definedName>
    <definedName name="BExISDHXS49S1H56ENBPRF1NLD5C" localSheetId="8" hidden="1">#REF!</definedName>
    <definedName name="BExISDHXS49S1H56ENBPRF1NLD5C" localSheetId="7" hidden="1">#REF!</definedName>
    <definedName name="BExISDHXS49S1H56ENBPRF1NLD5C" localSheetId="6" hidden="1">#REF!</definedName>
    <definedName name="BExISDHXS49S1H56ENBPRF1NLD5C" localSheetId="5" hidden="1">#REF!</definedName>
    <definedName name="BExISDHXS49S1H56ENBPRF1NLD5C" localSheetId="3" hidden="1">#REF!</definedName>
    <definedName name="BExISDHXS49S1H56ENBPRF1NLD5C" hidden="1">#REF!</definedName>
    <definedName name="BExISM1JLV54A21A164IURMPGUMU" localSheetId="15" hidden="1">#REF!</definedName>
    <definedName name="BExISM1JLV54A21A164IURMPGUMU" localSheetId="14" hidden="1">#REF!</definedName>
    <definedName name="BExISM1JLV54A21A164IURMPGUMU" localSheetId="13" hidden="1">#REF!</definedName>
    <definedName name="BExISM1JLV54A21A164IURMPGUMU" localSheetId="12" hidden="1">#REF!</definedName>
    <definedName name="BExISM1JLV54A21A164IURMPGUMU" localSheetId="11" hidden="1">#REF!</definedName>
    <definedName name="BExISM1JLV54A21A164IURMPGUMU" localSheetId="10" hidden="1">#REF!</definedName>
    <definedName name="BExISM1JLV54A21A164IURMPGUMU" localSheetId="9" hidden="1">#REF!</definedName>
    <definedName name="BExISM1JLV54A21A164IURMPGUMU" localSheetId="8" hidden="1">#REF!</definedName>
    <definedName name="BExISM1JLV54A21A164IURMPGUMU" localSheetId="7" hidden="1">#REF!</definedName>
    <definedName name="BExISM1JLV54A21A164IURMPGUMU" localSheetId="6" hidden="1">#REF!</definedName>
    <definedName name="BExISM1JLV54A21A164IURMPGUMU" localSheetId="5" hidden="1">#REF!</definedName>
    <definedName name="BExISM1JLV54A21A164IURMPGUMU" localSheetId="3" hidden="1">#REF!</definedName>
    <definedName name="BExISM1JLV54A21A164IURMPGUMU" hidden="1">#REF!</definedName>
    <definedName name="BExISRFKJYUZ4AKW44IJF7RF9Y90" localSheetId="15" hidden="1">#REF!</definedName>
    <definedName name="BExISRFKJYUZ4AKW44IJF7RF9Y90" localSheetId="14" hidden="1">#REF!</definedName>
    <definedName name="BExISRFKJYUZ4AKW44IJF7RF9Y90" localSheetId="13" hidden="1">#REF!</definedName>
    <definedName name="BExISRFKJYUZ4AKW44IJF7RF9Y90" localSheetId="12" hidden="1">#REF!</definedName>
    <definedName name="BExISRFKJYUZ4AKW44IJF7RF9Y90" localSheetId="11" hidden="1">#REF!</definedName>
    <definedName name="BExISRFKJYUZ4AKW44IJF7RF9Y90" localSheetId="10" hidden="1">#REF!</definedName>
    <definedName name="BExISRFKJYUZ4AKW44IJF7RF9Y90" localSheetId="9" hidden="1">#REF!</definedName>
    <definedName name="BExISRFKJYUZ4AKW44IJF7RF9Y90" localSheetId="8" hidden="1">#REF!</definedName>
    <definedName name="BExISRFKJYUZ4AKW44IJF7RF9Y90" localSheetId="7" hidden="1">#REF!</definedName>
    <definedName name="BExISRFKJYUZ4AKW44IJF7RF9Y90" localSheetId="6" hidden="1">#REF!</definedName>
    <definedName name="BExISRFKJYUZ4AKW44IJF7RF9Y90" localSheetId="5" hidden="1">#REF!</definedName>
    <definedName name="BExISRFKJYUZ4AKW44IJF7RF9Y90" localSheetId="3" hidden="1">#REF!</definedName>
    <definedName name="BExISRFKJYUZ4AKW44IJF7RF9Y90" hidden="1">#REF!</definedName>
    <definedName name="BExISSMVV57JAUB6CSGBMBFVNGWK" localSheetId="15" hidden="1">#REF!</definedName>
    <definedName name="BExISSMVV57JAUB6CSGBMBFVNGWK" localSheetId="14" hidden="1">#REF!</definedName>
    <definedName name="BExISSMVV57JAUB6CSGBMBFVNGWK" localSheetId="13" hidden="1">#REF!</definedName>
    <definedName name="BExISSMVV57JAUB6CSGBMBFVNGWK" localSheetId="12" hidden="1">#REF!</definedName>
    <definedName name="BExISSMVV57JAUB6CSGBMBFVNGWK" localSheetId="11" hidden="1">#REF!</definedName>
    <definedName name="BExISSMVV57JAUB6CSGBMBFVNGWK" localSheetId="10" hidden="1">#REF!</definedName>
    <definedName name="BExISSMVV57JAUB6CSGBMBFVNGWK" localSheetId="9" hidden="1">#REF!</definedName>
    <definedName name="BExISSMVV57JAUB6CSGBMBFVNGWK" localSheetId="8" hidden="1">#REF!</definedName>
    <definedName name="BExISSMVV57JAUB6CSGBMBFVNGWK" localSheetId="7" hidden="1">#REF!</definedName>
    <definedName name="BExISSMVV57JAUB6CSGBMBFVNGWK" localSheetId="6" hidden="1">#REF!</definedName>
    <definedName name="BExISSMVV57JAUB6CSGBMBFVNGWK" localSheetId="5" hidden="1">#REF!</definedName>
    <definedName name="BExISSMVV57JAUB6CSGBMBFVNGWK" localSheetId="3" hidden="1">#REF!</definedName>
    <definedName name="BExISSMVV57JAUB6CSGBMBFVNGWK" hidden="1">#REF!</definedName>
    <definedName name="BExIT16AD4HCD0WQCCA72AKLQHK1" localSheetId="15" hidden="1">#REF!</definedName>
    <definedName name="BExIT16AD4HCD0WQCCA72AKLQHK1" localSheetId="14" hidden="1">#REF!</definedName>
    <definedName name="BExIT16AD4HCD0WQCCA72AKLQHK1" localSheetId="13" hidden="1">#REF!</definedName>
    <definedName name="BExIT16AD4HCD0WQCCA72AKLQHK1" localSheetId="12" hidden="1">#REF!</definedName>
    <definedName name="BExIT16AD4HCD0WQCCA72AKLQHK1" localSheetId="11" hidden="1">#REF!</definedName>
    <definedName name="BExIT16AD4HCD0WQCCA72AKLQHK1" localSheetId="10" hidden="1">#REF!</definedName>
    <definedName name="BExIT16AD4HCD0WQCCA72AKLQHK1" localSheetId="9" hidden="1">#REF!</definedName>
    <definedName name="BExIT16AD4HCD0WQCCA72AKLQHK1" localSheetId="8" hidden="1">#REF!</definedName>
    <definedName name="BExIT16AD4HCD0WQCCA72AKLQHK1" localSheetId="7" hidden="1">#REF!</definedName>
    <definedName name="BExIT16AD4HCD0WQCCA72AKLQHK1" localSheetId="6" hidden="1">#REF!</definedName>
    <definedName name="BExIT16AD4HCD0WQCCA72AKLQHK1" localSheetId="5" hidden="1">#REF!</definedName>
    <definedName name="BExIT16AD4HCD0WQCCA72AKLQHK1" localSheetId="3" hidden="1">#REF!</definedName>
    <definedName name="BExIT16AD4HCD0WQCCA72AKLQHK1" hidden="1">#REF!</definedName>
    <definedName name="BExIT1MK8TBAK3SNP36A8FKDQSOK" localSheetId="15" hidden="1">#REF!</definedName>
    <definedName name="BExIT1MK8TBAK3SNP36A8FKDQSOK" localSheetId="14" hidden="1">#REF!</definedName>
    <definedName name="BExIT1MK8TBAK3SNP36A8FKDQSOK" localSheetId="13" hidden="1">#REF!</definedName>
    <definedName name="BExIT1MK8TBAK3SNP36A8FKDQSOK" localSheetId="12" hidden="1">#REF!</definedName>
    <definedName name="BExIT1MK8TBAK3SNP36A8FKDQSOK" localSheetId="11" hidden="1">#REF!</definedName>
    <definedName name="BExIT1MK8TBAK3SNP36A8FKDQSOK" localSheetId="10" hidden="1">#REF!</definedName>
    <definedName name="BExIT1MK8TBAK3SNP36A8FKDQSOK" localSheetId="9" hidden="1">#REF!</definedName>
    <definedName name="BExIT1MK8TBAK3SNP36A8FKDQSOK" localSheetId="8" hidden="1">#REF!</definedName>
    <definedName name="BExIT1MK8TBAK3SNP36A8FKDQSOK" localSheetId="7" hidden="1">#REF!</definedName>
    <definedName name="BExIT1MK8TBAK3SNP36A8FKDQSOK" localSheetId="6" hidden="1">#REF!</definedName>
    <definedName name="BExIT1MK8TBAK3SNP36A8FKDQSOK" localSheetId="5" hidden="1">#REF!</definedName>
    <definedName name="BExIT1MK8TBAK3SNP36A8FKDQSOK" localSheetId="3" hidden="1">#REF!</definedName>
    <definedName name="BExIT1MK8TBAK3SNP36A8FKDQSOK" hidden="1">#REF!</definedName>
    <definedName name="BExIT9PPVL7XGGIZS7G6QI6L7H9U" localSheetId="15" hidden="1">#REF!</definedName>
    <definedName name="BExIT9PPVL7XGGIZS7G6QI6L7H9U" localSheetId="14" hidden="1">#REF!</definedName>
    <definedName name="BExIT9PPVL7XGGIZS7G6QI6L7H9U" localSheetId="13" hidden="1">#REF!</definedName>
    <definedName name="BExIT9PPVL7XGGIZS7G6QI6L7H9U" localSheetId="12" hidden="1">#REF!</definedName>
    <definedName name="BExIT9PPVL7XGGIZS7G6QI6L7H9U" localSheetId="11" hidden="1">#REF!</definedName>
    <definedName name="BExIT9PPVL7XGGIZS7G6QI6L7H9U" localSheetId="10" hidden="1">#REF!</definedName>
    <definedName name="BExIT9PPVL7XGGIZS7G6QI6L7H9U" localSheetId="9" hidden="1">#REF!</definedName>
    <definedName name="BExIT9PPVL7XGGIZS7G6QI6L7H9U" localSheetId="8" hidden="1">#REF!</definedName>
    <definedName name="BExIT9PPVL7XGGIZS7G6QI6L7H9U" localSheetId="7" hidden="1">#REF!</definedName>
    <definedName name="BExIT9PPVL7XGGIZS7G6QI6L7H9U" localSheetId="6" hidden="1">#REF!</definedName>
    <definedName name="BExIT9PPVL7XGGIZS7G6QI6L7H9U" localSheetId="5" hidden="1">#REF!</definedName>
    <definedName name="BExIT9PPVL7XGGIZS7G6QI6L7H9U" localSheetId="3" hidden="1">#REF!</definedName>
    <definedName name="BExIT9PPVL7XGGIZS7G6QI6L7H9U" hidden="1">#REF!</definedName>
    <definedName name="BExITBNYANV2S8KD56GOGCKW393R" localSheetId="15" hidden="1">#REF!</definedName>
    <definedName name="BExITBNYANV2S8KD56GOGCKW393R" localSheetId="14" hidden="1">#REF!</definedName>
    <definedName name="BExITBNYANV2S8KD56GOGCKW393R" localSheetId="13" hidden="1">#REF!</definedName>
    <definedName name="BExITBNYANV2S8KD56GOGCKW393R" localSheetId="12" hidden="1">#REF!</definedName>
    <definedName name="BExITBNYANV2S8KD56GOGCKW393R" localSheetId="11" hidden="1">#REF!</definedName>
    <definedName name="BExITBNYANV2S8KD56GOGCKW393R" localSheetId="10" hidden="1">#REF!</definedName>
    <definedName name="BExITBNYANV2S8KD56GOGCKW393R" localSheetId="9" hidden="1">#REF!</definedName>
    <definedName name="BExITBNYANV2S8KD56GOGCKW393R" localSheetId="8" hidden="1">#REF!</definedName>
    <definedName name="BExITBNYANV2S8KD56GOGCKW393R" localSheetId="7" hidden="1">#REF!</definedName>
    <definedName name="BExITBNYANV2S8KD56GOGCKW393R" localSheetId="6" hidden="1">#REF!</definedName>
    <definedName name="BExITBNYANV2S8KD56GOGCKW393R" localSheetId="5" hidden="1">#REF!</definedName>
    <definedName name="BExITBNYANV2S8KD56GOGCKW393R" localSheetId="3" hidden="1">#REF!</definedName>
    <definedName name="BExITBNYANV2S8KD56GOGCKW393R" hidden="1">#REF!</definedName>
    <definedName name="BExITGB4FVAV0LE88D7JMX7FBYXI" localSheetId="15" hidden="1">#REF!</definedName>
    <definedName name="BExITGB4FVAV0LE88D7JMX7FBYXI" localSheetId="14" hidden="1">#REF!</definedName>
    <definedName name="BExITGB4FVAV0LE88D7JMX7FBYXI" localSheetId="13" hidden="1">#REF!</definedName>
    <definedName name="BExITGB4FVAV0LE88D7JMX7FBYXI" localSheetId="12" hidden="1">#REF!</definedName>
    <definedName name="BExITGB4FVAV0LE88D7JMX7FBYXI" localSheetId="11" hidden="1">#REF!</definedName>
    <definedName name="BExITGB4FVAV0LE88D7JMX7FBYXI" localSheetId="10" hidden="1">#REF!</definedName>
    <definedName name="BExITGB4FVAV0LE88D7JMX7FBYXI" localSheetId="9" hidden="1">#REF!</definedName>
    <definedName name="BExITGB4FVAV0LE88D7JMX7FBYXI" localSheetId="8" hidden="1">#REF!</definedName>
    <definedName name="BExITGB4FVAV0LE88D7JMX7FBYXI" localSheetId="7" hidden="1">#REF!</definedName>
    <definedName name="BExITGB4FVAV0LE88D7JMX7FBYXI" localSheetId="6" hidden="1">#REF!</definedName>
    <definedName name="BExITGB4FVAV0LE88D7JMX7FBYXI" localSheetId="5" hidden="1">#REF!</definedName>
    <definedName name="BExITGB4FVAV0LE88D7JMX7FBYXI" localSheetId="3" hidden="1">#REF!</definedName>
    <definedName name="BExITGB4FVAV0LE88D7JMX7FBYXI" hidden="1">#REF!</definedName>
    <definedName name="BExITI3TQ14K842P38QF0PNWSWNO" localSheetId="15" hidden="1">#REF!</definedName>
    <definedName name="BExITI3TQ14K842P38QF0PNWSWNO" localSheetId="14" hidden="1">#REF!</definedName>
    <definedName name="BExITI3TQ14K842P38QF0PNWSWNO" localSheetId="13" hidden="1">#REF!</definedName>
    <definedName name="BExITI3TQ14K842P38QF0PNWSWNO" localSheetId="12" hidden="1">#REF!</definedName>
    <definedName name="BExITI3TQ14K842P38QF0PNWSWNO" localSheetId="11" hidden="1">#REF!</definedName>
    <definedName name="BExITI3TQ14K842P38QF0PNWSWNO" localSheetId="10" hidden="1">#REF!</definedName>
    <definedName name="BExITI3TQ14K842P38QF0PNWSWNO" localSheetId="9" hidden="1">#REF!</definedName>
    <definedName name="BExITI3TQ14K842P38QF0PNWSWNO" localSheetId="8" hidden="1">#REF!</definedName>
    <definedName name="BExITI3TQ14K842P38QF0PNWSWNO" localSheetId="7" hidden="1">#REF!</definedName>
    <definedName name="BExITI3TQ14K842P38QF0PNWSWNO" localSheetId="6" hidden="1">#REF!</definedName>
    <definedName name="BExITI3TQ14K842P38QF0PNWSWNO" localSheetId="5" hidden="1">#REF!</definedName>
    <definedName name="BExITI3TQ14K842P38QF0PNWSWNO" localSheetId="3" hidden="1">#REF!</definedName>
    <definedName name="BExITI3TQ14K842P38QF0PNWSWNO" hidden="1">#REF!</definedName>
    <definedName name="BExIU9OGER4TPMETACWUEP1UENK0" localSheetId="15" hidden="1">#REF!</definedName>
    <definedName name="BExIU9OGER4TPMETACWUEP1UENK0" localSheetId="14" hidden="1">#REF!</definedName>
    <definedName name="BExIU9OGER4TPMETACWUEP1UENK0" localSheetId="13" hidden="1">#REF!</definedName>
    <definedName name="BExIU9OGER4TPMETACWUEP1UENK0" localSheetId="12" hidden="1">#REF!</definedName>
    <definedName name="BExIU9OGER4TPMETACWUEP1UENK0" localSheetId="11" hidden="1">#REF!</definedName>
    <definedName name="BExIU9OGER4TPMETACWUEP1UENK0" localSheetId="10" hidden="1">#REF!</definedName>
    <definedName name="BExIU9OGER4TPMETACWUEP1UENK0" localSheetId="9" hidden="1">#REF!</definedName>
    <definedName name="BExIU9OGER4TPMETACWUEP1UENK0" localSheetId="8" hidden="1">#REF!</definedName>
    <definedName name="BExIU9OGER4TPMETACWUEP1UENK0" localSheetId="7" hidden="1">#REF!</definedName>
    <definedName name="BExIU9OGER4TPMETACWUEP1UENK0" localSheetId="6" hidden="1">#REF!</definedName>
    <definedName name="BExIU9OGER4TPMETACWUEP1UENK0" localSheetId="5" hidden="1">#REF!</definedName>
    <definedName name="BExIU9OGER4TPMETACWUEP1UENK0" localSheetId="3" hidden="1">#REF!</definedName>
    <definedName name="BExIU9OGER4TPMETACWUEP1UENK0" hidden="1">#REF!</definedName>
    <definedName name="BExIUD4OJGH65NFNQ4VMCE3R4J1X" localSheetId="15" hidden="1">#REF!</definedName>
    <definedName name="BExIUD4OJGH65NFNQ4VMCE3R4J1X" localSheetId="14" hidden="1">#REF!</definedName>
    <definedName name="BExIUD4OJGH65NFNQ4VMCE3R4J1X" localSheetId="13" hidden="1">#REF!</definedName>
    <definedName name="BExIUD4OJGH65NFNQ4VMCE3R4J1X" localSheetId="12" hidden="1">#REF!</definedName>
    <definedName name="BExIUD4OJGH65NFNQ4VMCE3R4J1X" localSheetId="11" hidden="1">#REF!</definedName>
    <definedName name="BExIUD4OJGH65NFNQ4VMCE3R4J1X" localSheetId="10" hidden="1">#REF!</definedName>
    <definedName name="BExIUD4OJGH65NFNQ4VMCE3R4J1X" localSheetId="9" hidden="1">#REF!</definedName>
    <definedName name="BExIUD4OJGH65NFNQ4VMCE3R4J1X" localSheetId="8" hidden="1">#REF!</definedName>
    <definedName name="BExIUD4OJGH65NFNQ4VMCE3R4J1X" localSheetId="7" hidden="1">#REF!</definedName>
    <definedName name="BExIUD4OJGH65NFNQ4VMCE3R4J1X" localSheetId="6" hidden="1">#REF!</definedName>
    <definedName name="BExIUD4OJGH65NFNQ4VMCE3R4J1X" localSheetId="5" hidden="1">#REF!</definedName>
    <definedName name="BExIUD4OJGH65NFNQ4VMCE3R4J1X" localSheetId="3" hidden="1">#REF!</definedName>
    <definedName name="BExIUD4OJGH65NFNQ4VMCE3R4J1X" hidden="1">#REF!</definedName>
    <definedName name="BExIUQM0XWNNW3MJD26EOVIT7FSU" localSheetId="15" hidden="1">#REF!</definedName>
    <definedName name="BExIUQM0XWNNW3MJD26EOVIT7FSU" localSheetId="14" hidden="1">#REF!</definedName>
    <definedName name="BExIUQM0XWNNW3MJD26EOVIT7FSU" localSheetId="13" hidden="1">#REF!</definedName>
    <definedName name="BExIUQM0XWNNW3MJD26EOVIT7FSU" localSheetId="12" hidden="1">#REF!</definedName>
    <definedName name="BExIUQM0XWNNW3MJD26EOVIT7FSU" localSheetId="11" hidden="1">#REF!</definedName>
    <definedName name="BExIUQM0XWNNW3MJD26EOVIT7FSU" localSheetId="10" hidden="1">#REF!</definedName>
    <definedName name="BExIUQM0XWNNW3MJD26EOVIT7FSU" localSheetId="9" hidden="1">#REF!</definedName>
    <definedName name="BExIUQM0XWNNW3MJD26EOVIT7FSU" localSheetId="8" hidden="1">#REF!</definedName>
    <definedName name="BExIUQM0XWNNW3MJD26EOVIT7FSU" localSheetId="7" hidden="1">#REF!</definedName>
    <definedName name="BExIUQM0XWNNW3MJD26EOVIT7FSU" localSheetId="6" hidden="1">#REF!</definedName>
    <definedName name="BExIUQM0XWNNW3MJD26EOVIT7FSU" localSheetId="5" hidden="1">#REF!</definedName>
    <definedName name="BExIUQM0XWNNW3MJD26EOVIT7FSU" localSheetId="3" hidden="1">#REF!</definedName>
    <definedName name="BExIUQM0XWNNW3MJD26EOVIT7FSU" hidden="1">#REF!</definedName>
    <definedName name="BExIUTB5OAAXYW0OFMP0PS40SPOB" localSheetId="15" hidden="1">#REF!</definedName>
    <definedName name="BExIUTB5OAAXYW0OFMP0PS40SPOB" localSheetId="14" hidden="1">#REF!</definedName>
    <definedName name="BExIUTB5OAAXYW0OFMP0PS40SPOB" localSheetId="13" hidden="1">#REF!</definedName>
    <definedName name="BExIUTB5OAAXYW0OFMP0PS40SPOB" localSheetId="12" hidden="1">#REF!</definedName>
    <definedName name="BExIUTB5OAAXYW0OFMP0PS40SPOB" localSheetId="11" hidden="1">#REF!</definedName>
    <definedName name="BExIUTB5OAAXYW0OFMP0PS40SPOB" localSheetId="10" hidden="1">#REF!</definedName>
    <definedName name="BExIUTB5OAAXYW0OFMP0PS40SPOB" localSheetId="9" hidden="1">#REF!</definedName>
    <definedName name="BExIUTB5OAAXYW0OFMP0PS40SPOB" localSheetId="8" hidden="1">#REF!</definedName>
    <definedName name="BExIUTB5OAAXYW0OFMP0PS40SPOB" localSheetId="7" hidden="1">#REF!</definedName>
    <definedName name="BExIUTB5OAAXYW0OFMP0PS40SPOB" localSheetId="6" hidden="1">#REF!</definedName>
    <definedName name="BExIUTB5OAAXYW0OFMP0PS40SPOB" localSheetId="5" hidden="1">#REF!</definedName>
    <definedName name="BExIUTB5OAAXYW0OFMP0PS40SPOB" localSheetId="3" hidden="1">#REF!</definedName>
    <definedName name="BExIUTB5OAAXYW0OFMP0PS40SPOB" hidden="1">#REF!</definedName>
    <definedName name="BExIUUT2MHIOV6R3WHA0DPM1KBKY" localSheetId="15" hidden="1">#REF!</definedName>
    <definedName name="BExIUUT2MHIOV6R3WHA0DPM1KBKY" localSheetId="14" hidden="1">#REF!</definedName>
    <definedName name="BExIUUT2MHIOV6R3WHA0DPM1KBKY" localSheetId="13" hidden="1">#REF!</definedName>
    <definedName name="BExIUUT2MHIOV6R3WHA0DPM1KBKY" localSheetId="12" hidden="1">#REF!</definedName>
    <definedName name="BExIUUT2MHIOV6R3WHA0DPM1KBKY" localSheetId="11" hidden="1">#REF!</definedName>
    <definedName name="BExIUUT2MHIOV6R3WHA0DPM1KBKY" localSheetId="10" hidden="1">#REF!</definedName>
    <definedName name="BExIUUT2MHIOV6R3WHA0DPM1KBKY" localSheetId="9" hidden="1">#REF!</definedName>
    <definedName name="BExIUUT2MHIOV6R3WHA0DPM1KBKY" localSheetId="8" hidden="1">#REF!</definedName>
    <definedName name="BExIUUT2MHIOV6R3WHA0DPM1KBKY" localSheetId="7" hidden="1">#REF!</definedName>
    <definedName name="BExIUUT2MHIOV6R3WHA0DPM1KBKY" localSheetId="6" hidden="1">#REF!</definedName>
    <definedName name="BExIUUT2MHIOV6R3WHA0DPM1KBKY" localSheetId="5" hidden="1">#REF!</definedName>
    <definedName name="BExIUUT2MHIOV6R3WHA0DPM1KBKY" localSheetId="3" hidden="1">#REF!</definedName>
    <definedName name="BExIUUT2MHIOV6R3WHA0DPM1KBKY" hidden="1">#REF!</definedName>
    <definedName name="BExIUYPDT1AM6MWGWQS646PIZIWC" localSheetId="15" hidden="1">#REF!</definedName>
    <definedName name="BExIUYPDT1AM6MWGWQS646PIZIWC" localSheetId="14" hidden="1">#REF!</definedName>
    <definedName name="BExIUYPDT1AM6MWGWQS646PIZIWC" localSheetId="13" hidden="1">#REF!</definedName>
    <definedName name="BExIUYPDT1AM6MWGWQS646PIZIWC" localSheetId="12" hidden="1">#REF!</definedName>
    <definedName name="BExIUYPDT1AM6MWGWQS646PIZIWC" localSheetId="11" hidden="1">#REF!</definedName>
    <definedName name="BExIUYPDT1AM6MWGWQS646PIZIWC" localSheetId="10" hidden="1">#REF!</definedName>
    <definedName name="BExIUYPDT1AM6MWGWQS646PIZIWC" localSheetId="9" hidden="1">#REF!</definedName>
    <definedName name="BExIUYPDT1AM6MWGWQS646PIZIWC" localSheetId="8" hidden="1">#REF!</definedName>
    <definedName name="BExIUYPDT1AM6MWGWQS646PIZIWC" localSheetId="7" hidden="1">#REF!</definedName>
    <definedName name="BExIUYPDT1AM6MWGWQS646PIZIWC" localSheetId="6" hidden="1">#REF!</definedName>
    <definedName name="BExIUYPDT1AM6MWGWQS646PIZIWC" localSheetId="5" hidden="1">#REF!</definedName>
    <definedName name="BExIUYPDT1AM6MWGWQS646PIZIWC" localSheetId="3" hidden="1">#REF!</definedName>
    <definedName name="BExIUYPDT1AM6MWGWQS646PIZIWC" hidden="1">#REF!</definedName>
    <definedName name="BExIV0I2O9F8D1UK1SI8AEYR6U0A" localSheetId="15" hidden="1">#REF!</definedName>
    <definedName name="BExIV0I2O9F8D1UK1SI8AEYR6U0A" localSheetId="14" hidden="1">#REF!</definedName>
    <definedName name="BExIV0I2O9F8D1UK1SI8AEYR6U0A" localSheetId="13" hidden="1">#REF!</definedName>
    <definedName name="BExIV0I2O9F8D1UK1SI8AEYR6U0A" localSheetId="12" hidden="1">#REF!</definedName>
    <definedName name="BExIV0I2O9F8D1UK1SI8AEYR6U0A" localSheetId="11" hidden="1">#REF!</definedName>
    <definedName name="BExIV0I2O9F8D1UK1SI8AEYR6U0A" localSheetId="10" hidden="1">#REF!</definedName>
    <definedName name="BExIV0I2O9F8D1UK1SI8AEYR6U0A" localSheetId="9" hidden="1">#REF!</definedName>
    <definedName name="BExIV0I2O9F8D1UK1SI8AEYR6U0A" localSheetId="8" hidden="1">#REF!</definedName>
    <definedName name="BExIV0I2O9F8D1UK1SI8AEYR6U0A" localSheetId="7" hidden="1">#REF!</definedName>
    <definedName name="BExIV0I2O9F8D1UK1SI8AEYR6U0A" localSheetId="6" hidden="1">#REF!</definedName>
    <definedName name="BExIV0I2O9F8D1UK1SI8AEYR6U0A" localSheetId="5" hidden="1">#REF!</definedName>
    <definedName name="BExIV0I2O9F8D1UK1SI8AEYR6U0A" localSheetId="3" hidden="1">#REF!</definedName>
    <definedName name="BExIV0I2O9F8D1UK1SI8AEYR6U0A" hidden="1">#REF!</definedName>
    <definedName name="BExIV2LM38XPLRTWT0R44TMQ59E5" localSheetId="15" hidden="1">#REF!</definedName>
    <definedName name="BExIV2LM38XPLRTWT0R44TMQ59E5" localSheetId="14" hidden="1">#REF!</definedName>
    <definedName name="BExIV2LM38XPLRTWT0R44TMQ59E5" localSheetId="13" hidden="1">#REF!</definedName>
    <definedName name="BExIV2LM38XPLRTWT0R44TMQ59E5" localSheetId="12" hidden="1">#REF!</definedName>
    <definedName name="BExIV2LM38XPLRTWT0R44TMQ59E5" localSheetId="11" hidden="1">#REF!</definedName>
    <definedName name="BExIV2LM38XPLRTWT0R44TMQ59E5" localSheetId="10" hidden="1">#REF!</definedName>
    <definedName name="BExIV2LM38XPLRTWT0R44TMQ59E5" localSheetId="9" hidden="1">#REF!</definedName>
    <definedName name="BExIV2LM38XPLRTWT0R44TMQ59E5" localSheetId="8" hidden="1">#REF!</definedName>
    <definedName name="BExIV2LM38XPLRTWT0R44TMQ59E5" localSheetId="7" hidden="1">#REF!</definedName>
    <definedName name="BExIV2LM38XPLRTWT0R44TMQ59E5" localSheetId="6" hidden="1">#REF!</definedName>
    <definedName name="BExIV2LM38XPLRTWT0R44TMQ59E5" localSheetId="5" hidden="1">#REF!</definedName>
    <definedName name="BExIV2LM38XPLRTWT0R44TMQ59E5" localSheetId="3" hidden="1">#REF!</definedName>
    <definedName name="BExIV2LM38XPLRTWT0R44TMQ59E5" hidden="1">#REF!</definedName>
    <definedName name="BExIV3HY4S0YRV1F7XEMF2YHAR2I" localSheetId="15" hidden="1">#REF!</definedName>
    <definedName name="BExIV3HY4S0YRV1F7XEMF2YHAR2I" localSheetId="14" hidden="1">#REF!</definedName>
    <definedName name="BExIV3HY4S0YRV1F7XEMF2YHAR2I" localSheetId="13" hidden="1">#REF!</definedName>
    <definedName name="BExIV3HY4S0YRV1F7XEMF2YHAR2I" localSheetId="12" hidden="1">#REF!</definedName>
    <definedName name="BExIV3HY4S0YRV1F7XEMF2YHAR2I" localSheetId="11" hidden="1">#REF!</definedName>
    <definedName name="BExIV3HY4S0YRV1F7XEMF2YHAR2I" localSheetId="10" hidden="1">#REF!</definedName>
    <definedName name="BExIV3HY4S0YRV1F7XEMF2YHAR2I" localSheetId="9" hidden="1">#REF!</definedName>
    <definedName name="BExIV3HY4S0YRV1F7XEMF2YHAR2I" localSheetId="8" hidden="1">#REF!</definedName>
    <definedName name="BExIV3HY4S0YRV1F7XEMF2YHAR2I" localSheetId="7" hidden="1">#REF!</definedName>
    <definedName name="BExIV3HY4S0YRV1F7XEMF2YHAR2I" localSheetId="6" hidden="1">#REF!</definedName>
    <definedName name="BExIV3HY4S0YRV1F7XEMF2YHAR2I" localSheetId="5" hidden="1">#REF!</definedName>
    <definedName name="BExIV3HY4S0YRV1F7XEMF2YHAR2I" localSheetId="3" hidden="1">#REF!</definedName>
    <definedName name="BExIV3HY4S0YRV1F7XEMF2YHAR2I" hidden="1">#REF!</definedName>
    <definedName name="BExIV6HUZFRIFLXW2SICKGTAH1PV" localSheetId="15" hidden="1">#REF!</definedName>
    <definedName name="BExIV6HUZFRIFLXW2SICKGTAH1PV" localSheetId="14" hidden="1">#REF!</definedName>
    <definedName name="BExIV6HUZFRIFLXW2SICKGTAH1PV" localSheetId="13" hidden="1">#REF!</definedName>
    <definedName name="BExIV6HUZFRIFLXW2SICKGTAH1PV" localSheetId="12" hidden="1">#REF!</definedName>
    <definedName name="BExIV6HUZFRIFLXW2SICKGTAH1PV" localSheetId="11" hidden="1">#REF!</definedName>
    <definedName name="BExIV6HUZFRIFLXW2SICKGTAH1PV" localSheetId="10" hidden="1">#REF!</definedName>
    <definedName name="BExIV6HUZFRIFLXW2SICKGTAH1PV" localSheetId="9" hidden="1">#REF!</definedName>
    <definedName name="BExIV6HUZFRIFLXW2SICKGTAH1PV" localSheetId="8" hidden="1">#REF!</definedName>
    <definedName name="BExIV6HUZFRIFLXW2SICKGTAH1PV" localSheetId="7" hidden="1">#REF!</definedName>
    <definedName name="BExIV6HUZFRIFLXW2SICKGTAH1PV" localSheetId="6" hidden="1">#REF!</definedName>
    <definedName name="BExIV6HUZFRIFLXW2SICKGTAH1PV" localSheetId="5" hidden="1">#REF!</definedName>
    <definedName name="BExIV6HUZFRIFLXW2SICKGTAH1PV" localSheetId="3" hidden="1">#REF!</definedName>
    <definedName name="BExIV6HUZFRIFLXW2SICKGTAH1PV" hidden="1">#REF!</definedName>
    <definedName name="BExIVCXWL6H5LD9DHDIA4F5U9TQL" localSheetId="15" hidden="1">#REF!</definedName>
    <definedName name="BExIVCXWL6H5LD9DHDIA4F5U9TQL" localSheetId="14" hidden="1">#REF!</definedName>
    <definedName name="BExIVCXWL6H5LD9DHDIA4F5U9TQL" localSheetId="13" hidden="1">#REF!</definedName>
    <definedName name="BExIVCXWL6H5LD9DHDIA4F5U9TQL" localSheetId="12" hidden="1">#REF!</definedName>
    <definedName name="BExIVCXWL6H5LD9DHDIA4F5U9TQL" localSheetId="11" hidden="1">#REF!</definedName>
    <definedName name="BExIVCXWL6H5LD9DHDIA4F5U9TQL" localSheetId="10" hidden="1">#REF!</definedName>
    <definedName name="BExIVCXWL6H5LD9DHDIA4F5U9TQL" localSheetId="9" hidden="1">#REF!</definedName>
    <definedName name="BExIVCXWL6H5LD9DHDIA4F5U9TQL" localSheetId="8" hidden="1">#REF!</definedName>
    <definedName name="BExIVCXWL6H5LD9DHDIA4F5U9TQL" localSheetId="7" hidden="1">#REF!</definedName>
    <definedName name="BExIVCXWL6H5LD9DHDIA4F5U9TQL" localSheetId="6" hidden="1">#REF!</definedName>
    <definedName name="BExIVCXWL6H5LD9DHDIA4F5U9TQL" localSheetId="5" hidden="1">#REF!</definedName>
    <definedName name="BExIVCXWL6H5LD9DHDIA4F5U9TQL" localSheetId="3" hidden="1">#REF!</definedName>
    <definedName name="BExIVCXWL6H5LD9DHDIA4F5U9TQL" hidden="1">#REF!</definedName>
    <definedName name="BExIVEVYJ7KL8QNR5ZTOSD11I5A6" localSheetId="15" hidden="1">#REF!</definedName>
    <definedName name="BExIVEVYJ7KL8QNR5ZTOSD11I5A6" localSheetId="14" hidden="1">#REF!</definedName>
    <definedName name="BExIVEVYJ7KL8QNR5ZTOSD11I5A6" localSheetId="13" hidden="1">#REF!</definedName>
    <definedName name="BExIVEVYJ7KL8QNR5ZTOSD11I5A6" localSheetId="12" hidden="1">#REF!</definedName>
    <definedName name="BExIVEVYJ7KL8QNR5ZTOSD11I5A6" localSheetId="11" hidden="1">#REF!</definedName>
    <definedName name="BExIVEVYJ7KL8QNR5ZTOSD11I5A6" localSheetId="10" hidden="1">#REF!</definedName>
    <definedName name="BExIVEVYJ7KL8QNR5ZTOSD11I5A6" localSheetId="9" hidden="1">#REF!</definedName>
    <definedName name="BExIVEVYJ7KL8QNR5ZTOSD11I5A6" localSheetId="8" hidden="1">#REF!</definedName>
    <definedName name="BExIVEVYJ7KL8QNR5ZTOSD11I5A6" localSheetId="7" hidden="1">#REF!</definedName>
    <definedName name="BExIVEVYJ7KL8QNR5ZTOSD11I5A6" localSheetId="6" hidden="1">#REF!</definedName>
    <definedName name="BExIVEVYJ7KL8QNR5ZTOSD11I5A6" localSheetId="5" hidden="1">#REF!</definedName>
    <definedName name="BExIVEVYJ7KL8QNR5ZTOSD11I5A6" localSheetId="3" hidden="1">#REF!</definedName>
    <definedName name="BExIVEVYJ7KL8QNR5ZTOSD11I5A6" hidden="1">#REF!</definedName>
    <definedName name="BExIVJ30S9U8MA1TUBRND8DGF96D" localSheetId="15" hidden="1">#REF!</definedName>
    <definedName name="BExIVJ30S9U8MA1TUBRND8DGF96D" localSheetId="14" hidden="1">#REF!</definedName>
    <definedName name="BExIVJ30S9U8MA1TUBRND8DGF96D" localSheetId="13" hidden="1">#REF!</definedName>
    <definedName name="BExIVJ30S9U8MA1TUBRND8DGF96D" localSheetId="12" hidden="1">#REF!</definedName>
    <definedName name="BExIVJ30S9U8MA1TUBRND8DGF96D" localSheetId="11" hidden="1">#REF!</definedName>
    <definedName name="BExIVJ30S9U8MA1TUBRND8DGF96D" localSheetId="10" hidden="1">#REF!</definedName>
    <definedName name="BExIVJ30S9U8MA1TUBRND8DGF96D" localSheetId="9" hidden="1">#REF!</definedName>
    <definedName name="BExIVJ30S9U8MA1TUBRND8DGF96D" localSheetId="8" hidden="1">#REF!</definedName>
    <definedName name="BExIVJ30S9U8MA1TUBRND8DGF96D" localSheetId="7" hidden="1">#REF!</definedName>
    <definedName name="BExIVJ30S9U8MA1TUBRND8DGF96D" localSheetId="6" hidden="1">#REF!</definedName>
    <definedName name="BExIVJ30S9U8MA1TUBRND8DGF96D" localSheetId="5" hidden="1">#REF!</definedName>
    <definedName name="BExIVJ30S9U8MA1TUBRND8DGF96D" localSheetId="3" hidden="1">#REF!</definedName>
    <definedName name="BExIVJ30S9U8MA1TUBRND8DGF96D" hidden="1">#REF!</definedName>
    <definedName name="BExIVMOIPSEWSIHIDDLOXESQ28A0" localSheetId="15" hidden="1">#REF!</definedName>
    <definedName name="BExIVMOIPSEWSIHIDDLOXESQ28A0" localSheetId="14" hidden="1">#REF!</definedName>
    <definedName name="BExIVMOIPSEWSIHIDDLOXESQ28A0" localSheetId="13" hidden="1">#REF!</definedName>
    <definedName name="BExIVMOIPSEWSIHIDDLOXESQ28A0" localSheetId="12" hidden="1">#REF!</definedName>
    <definedName name="BExIVMOIPSEWSIHIDDLOXESQ28A0" localSheetId="11" hidden="1">#REF!</definedName>
    <definedName name="BExIVMOIPSEWSIHIDDLOXESQ28A0" localSheetId="10" hidden="1">#REF!</definedName>
    <definedName name="BExIVMOIPSEWSIHIDDLOXESQ28A0" localSheetId="9" hidden="1">#REF!</definedName>
    <definedName name="BExIVMOIPSEWSIHIDDLOXESQ28A0" localSheetId="8" hidden="1">#REF!</definedName>
    <definedName name="BExIVMOIPSEWSIHIDDLOXESQ28A0" localSheetId="7" hidden="1">#REF!</definedName>
    <definedName name="BExIVMOIPSEWSIHIDDLOXESQ28A0" localSheetId="6" hidden="1">#REF!</definedName>
    <definedName name="BExIVMOIPSEWSIHIDDLOXESQ28A0" localSheetId="5" hidden="1">#REF!</definedName>
    <definedName name="BExIVMOIPSEWSIHIDDLOXESQ28A0" localSheetId="3" hidden="1">#REF!</definedName>
    <definedName name="BExIVMOIPSEWSIHIDDLOXESQ28A0" hidden="1">#REF!</definedName>
    <definedName name="BExIVNVNJX9BYDLC88NG09YF5XQ6" localSheetId="15" hidden="1">#REF!</definedName>
    <definedName name="BExIVNVNJX9BYDLC88NG09YF5XQ6" localSheetId="14" hidden="1">#REF!</definedName>
    <definedName name="BExIVNVNJX9BYDLC88NG09YF5XQ6" localSheetId="13" hidden="1">#REF!</definedName>
    <definedName name="BExIVNVNJX9BYDLC88NG09YF5XQ6" localSheetId="12" hidden="1">#REF!</definedName>
    <definedName name="BExIVNVNJX9BYDLC88NG09YF5XQ6" localSheetId="11" hidden="1">#REF!</definedName>
    <definedName name="BExIVNVNJX9BYDLC88NG09YF5XQ6" localSheetId="10" hidden="1">#REF!</definedName>
    <definedName name="BExIVNVNJX9BYDLC88NG09YF5XQ6" localSheetId="9" hidden="1">#REF!</definedName>
    <definedName name="BExIVNVNJX9BYDLC88NG09YF5XQ6" localSheetId="8" hidden="1">#REF!</definedName>
    <definedName name="BExIVNVNJX9BYDLC88NG09YF5XQ6" localSheetId="7" hidden="1">#REF!</definedName>
    <definedName name="BExIVNVNJX9BYDLC88NG09YF5XQ6" localSheetId="6" hidden="1">#REF!</definedName>
    <definedName name="BExIVNVNJX9BYDLC88NG09YF5XQ6" localSheetId="5" hidden="1">#REF!</definedName>
    <definedName name="BExIVNVNJX9BYDLC88NG09YF5XQ6" localSheetId="3" hidden="1">#REF!</definedName>
    <definedName name="BExIVNVNJX9BYDLC88NG09YF5XQ6" hidden="1">#REF!</definedName>
    <definedName name="BExIVQVKLMGSRYT1LFZH0KUIA4OR" localSheetId="15" hidden="1">#REF!</definedName>
    <definedName name="BExIVQVKLMGSRYT1LFZH0KUIA4OR" localSheetId="14" hidden="1">#REF!</definedName>
    <definedName name="BExIVQVKLMGSRYT1LFZH0KUIA4OR" localSheetId="13" hidden="1">#REF!</definedName>
    <definedName name="BExIVQVKLMGSRYT1LFZH0KUIA4OR" localSheetId="12" hidden="1">#REF!</definedName>
    <definedName name="BExIVQVKLMGSRYT1LFZH0KUIA4OR" localSheetId="11" hidden="1">#REF!</definedName>
    <definedName name="BExIVQVKLMGSRYT1LFZH0KUIA4OR" localSheetId="10" hidden="1">#REF!</definedName>
    <definedName name="BExIVQVKLMGSRYT1LFZH0KUIA4OR" localSheetId="9" hidden="1">#REF!</definedName>
    <definedName name="BExIVQVKLMGSRYT1LFZH0KUIA4OR" localSheetId="8" hidden="1">#REF!</definedName>
    <definedName name="BExIVQVKLMGSRYT1LFZH0KUIA4OR" localSheetId="7" hidden="1">#REF!</definedName>
    <definedName name="BExIVQVKLMGSRYT1LFZH0KUIA4OR" localSheetId="6" hidden="1">#REF!</definedName>
    <definedName name="BExIVQVKLMGSRYT1LFZH0KUIA4OR" localSheetId="5" hidden="1">#REF!</definedName>
    <definedName name="BExIVQVKLMGSRYT1LFZH0KUIA4OR" localSheetId="3" hidden="1">#REF!</definedName>
    <definedName name="BExIVQVKLMGSRYT1LFZH0KUIA4OR" hidden="1">#REF!</definedName>
    <definedName name="BExIVYTFI35KNR2XSA6N8OJYUTUR" localSheetId="15" hidden="1">#REF!</definedName>
    <definedName name="BExIVYTFI35KNR2XSA6N8OJYUTUR" localSheetId="14" hidden="1">#REF!</definedName>
    <definedName name="BExIVYTFI35KNR2XSA6N8OJYUTUR" localSheetId="13" hidden="1">#REF!</definedName>
    <definedName name="BExIVYTFI35KNR2XSA6N8OJYUTUR" localSheetId="12" hidden="1">#REF!</definedName>
    <definedName name="BExIVYTFI35KNR2XSA6N8OJYUTUR" localSheetId="11" hidden="1">#REF!</definedName>
    <definedName name="BExIVYTFI35KNR2XSA6N8OJYUTUR" localSheetId="10" hidden="1">#REF!</definedName>
    <definedName name="BExIVYTFI35KNR2XSA6N8OJYUTUR" localSheetId="9" hidden="1">#REF!</definedName>
    <definedName name="BExIVYTFI35KNR2XSA6N8OJYUTUR" localSheetId="8" hidden="1">#REF!</definedName>
    <definedName name="BExIVYTFI35KNR2XSA6N8OJYUTUR" localSheetId="7" hidden="1">#REF!</definedName>
    <definedName name="BExIVYTFI35KNR2XSA6N8OJYUTUR" localSheetId="6" hidden="1">#REF!</definedName>
    <definedName name="BExIVYTFI35KNR2XSA6N8OJYUTUR" localSheetId="5" hidden="1">#REF!</definedName>
    <definedName name="BExIVYTFI35KNR2XSA6N8OJYUTUR" localSheetId="3" hidden="1">#REF!</definedName>
    <definedName name="BExIVYTFI35KNR2XSA6N8OJYUTUR" hidden="1">#REF!</definedName>
    <definedName name="BExIVZF05SNB8DE7VLQOFG9S41HS" localSheetId="15" hidden="1">#REF!</definedName>
    <definedName name="BExIVZF05SNB8DE7VLQOFG9S41HS" localSheetId="14" hidden="1">#REF!</definedName>
    <definedName name="BExIVZF05SNB8DE7VLQOFG9S41HS" localSheetId="13" hidden="1">#REF!</definedName>
    <definedName name="BExIVZF05SNB8DE7VLQOFG9S41HS" localSheetId="12" hidden="1">#REF!</definedName>
    <definedName name="BExIVZF05SNB8DE7VLQOFG9S41HS" localSheetId="11" hidden="1">#REF!</definedName>
    <definedName name="BExIVZF05SNB8DE7VLQOFG9S41HS" localSheetId="10" hidden="1">#REF!</definedName>
    <definedName name="BExIVZF05SNB8DE7VLQOFG9S41HS" localSheetId="9" hidden="1">#REF!</definedName>
    <definedName name="BExIVZF05SNB8DE7VLQOFG9S41HS" localSheetId="8" hidden="1">#REF!</definedName>
    <definedName name="BExIVZF05SNB8DE7VLQOFG9S41HS" localSheetId="7" hidden="1">#REF!</definedName>
    <definedName name="BExIVZF05SNB8DE7VLQOFG9S41HS" localSheetId="6" hidden="1">#REF!</definedName>
    <definedName name="BExIVZF05SNB8DE7VLQOFG9S41HS" localSheetId="5" hidden="1">#REF!</definedName>
    <definedName name="BExIVZF05SNB8DE7VLQOFG9S41HS" localSheetId="3" hidden="1">#REF!</definedName>
    <definedName name="BExIVZF05SNB8DE7VLQOFG9S41HS" hidden="1">#REF!</definedName>
    <definedName name="BExIWB3SY3WRIVIOF988DNNODBOA" localSheetId="15" hidden="1">#REF!</definedName>
    <definedName name="BExIWB3SY3WRIVIOF988DNNODBOA" localSheetId="14" hidden="1">#REF!</definedName>
    <definedName name="BExIWB3SY3WRIVIOF988DNNODBOA" localSheetId="13" hidden="1">#REF!</definedName>
    <definedName name="BExIWB3SY3WRIVIOF988DNNODBOA" localSheetId="12" hidden="1">#REF!</definedName>
    <definedName name="BExIWB3SY3WRIVIOF988DNNODBOA" localSheetId="11" hidden="1">#REF!</definedName>
    <definedName name="BExIWB3SY3WRIVIOF988DNNODBOA" localSheetId="10" hidden="1">#REF!</definedName>
    <definedName name="BExIWB3SY3WRIVIOF988DNNODBOA" localSheetId="9" hidden="1">#REF!</definedName>
    <definedName name="BExIWB3SY3WRIVIOF988DNNODBOA" localSheetId="8" hidden="1">#REF!</definedName>
    <definedName name="BExIWB3SY3WRIVIOF988DNNODBOA" localSheetId="7" hidden="1">#REF!</definedName>
    <definedName name="BExIWB3SY3WRIVIOF988DNNODBOA" localSheetId="6" hidden="1">#REF!</definedName>
    <definedName name="BExIWB3SY3WRIVIOF988DNNODBOA" localSheetId="5" hidden="1">#REF!</definedName>
    <definedName name="BExIWB3SY3WRIVIOF988DNNODBOA" localSheetId="3" hidden="1">#REF!</definedName>
    <definedName name="BExIWB3SY3WRIVIOF988DNNODBOA" hidden="1">#REF!</definedName>
    <definedName name="BExIWB99CG0H52LRD6QWPN4L6DV2" localSheetId="15" hidden="1">#REF!</definedName>
    <definedName name="BExIWB99CG0H52LRD6QWPN4L6DV2" localSheetId="14" hidden="1">#REF!</definedName>
    <definedName name="BExIWB99CG0H52LRD6QWPN4L6DV2" localSheetId="13" hidden="1">#REF!</definedName>
    <definedName name="BExIWB99CG0H52LRD6QWPN4L6DV2" localSheetId="12" hidden="1">#REF!</definedName>
    <definedName name="BExIWB99CG0H52LRD6QWPN4L6DV2" localSheetId="11" hidden="1">#REF!</definedName>
    <definedName name="BExIWB99CG0H52LRD6QWPN4L6DV2" localSheetId="10" hidden="1">#REF!</definedName>
    <definedName name="BExIWB99CG0H52LRD6QWPN4L6DV2" localSheetId="9" hidden="1">#REF!</definedName>
    <definedName name="BExIWB99CG0H52LRD6QWPN4L6DV2" localSheetId="8" hidden="1">#REF!</definedName>
    <definedName name="BExIWB99CG0H52LRD6QWPN4L6DV2" localSheetId="7" hidden="1">#REF!</definedName>
    <definedName name="BExIWB99CG0H52LRD6QWPN4L6DV2" localSheetId="6" hidden="1">#REF!</definedName>
    <definedName name="BExIWB99CG0H52LRD6QWPN4L6DV2" localSheetId="5" hidden="1">#REF!</definedName>
    <definedName name="BExIWB99CG0H52LRD6QWPN4L6DV2" localSheetId="3" hidden="1">#REF!</definedName>
    <definedName name="BExIWB99CG0H52LRD6QWPN4L6DV2" hidden="1">#REF!</definedName>
    <definedName name="BExIWG1W7XP9DFYYSZAIOSHM0QLQ" localSheetId="15" hidden="1">#REF!</definedName>
    <definedName name="BExIWG1W7XP9DFYYSZAIOSHM0QLQ" localSheetId="14" hidden="1">#REF!</definedName>
    <definedName name="BExIWG1W7XP9DFYYSZAIOSHM0QLQ" localSheetId="13" hidden="1">#REF!</definedName>
    <definedName name="BExIWG1W7XP9DFYYSZAIOSHM0QLQ" localSheetId="12" hidden="1">#REF!</definedName>
    <definedName name="BExIWG1W7XP9DFYYSZAIOSHM0QLQ" localSheetId="11" hidden="1">#REF!</definedName>
    <definedName name="BExIWG1W7XP9DFYYSZAIOSHM0QLQ" localSheetId="10" hidden="1">#REF!</definedName>
    <definedName name="BExIWG1W7XP9DFYYSZAIOSHM0QLQ" localSheetId="9" hidden="1">#REF!</definedName>
    <definedName name="BExIWG1W7XP9DFYYSZAIOSHM0QLQ" localSheetId="8" hidden="1">#REF!</definedName>
    <definedName name="BExIWG1W7XP9DFYYSZAIOSHM0QLQ" localSheetId="7" hidden="1">#REF!</definedName>
    <definedName name="BExIWG1W7XP9DFYYSZAIOSHM0QLQ" localSheetId="6" hidden="1">#REF!</definedName>
    <definedName name="BExIWG1W7XP9DFYYSZAIOSHM0QLQ" localSheetId="5" hidden="1">#REF!</definedName>
    <definedName name="BExIWG1W7XP9DFYYSZAIOSHM0QLQ" localSheetId="3" hidden="1">#REF!</definedName>
    <definedName name="BExIWG1W7XP9DFYYSZAIOSHM0QLQ" hidden="1">#REF!</definedName>
    <definedName name="BExIWH3KUK94B7833DD4TB0Y6KP9" localSheetId="15" hidden="1">#REF!</definedName>
    <definedName name="BExIWH3KUK94B7833DD4TB0Y6KP9" localSheetId="14" hidden="1">#REF!</definedName>
    <definedName name="BExIWH3KUK94B7833DD4TB0Y6KP9" localSheetId="13" hidden="1">#REF!</definedName>
    <definedName name="BExIWH3KUK94B7833DD4TB0Y6KP9" localSheetId="12" hidden="1">#REF!</definedName>
    <definedName name="BExIWH3KUK94B7833DD4TB0Y6KP9" localSheetId="11" hidden="1">#REF!</definedName>
    <definedName name="BExIWH3KUK94B7833DD4TB0Y6KP9" localSheetId="10" hidden="1">#REF!</definedName>
    <definedName name="BExIWH3KUK94B7833DD4TB0Y6KP9" localSheetId="9" hidden="1">#REF!</definedName>
    <definedName name="BExIWH3KUK94B7833DD4TB0Y6KP9" localSheetId="8" hidden="1">#REF!</definedName>
    <definedName name="BExIWH3KUK94B7833DD4TB0Y6KP9" localSheetId="7" hidden="1">#REF!</definedName>
    <definedName name="BExIWH3KUK94B7833DD4TB0Y6KP9" localSheetId="6" hidden="1">#REF!</definedName>
    <definedName name="BExIWH3KUK94B7833DD4TB0Y6KP9" localSheetId="5" hidden="1">#REF!</definedName>
    <definedName name="BExIWH3KUK94B7833DD4TB0Y6KP9" localSheetId="3" hidden="1">#REF!</definedName>
    <definedName name="BExIWH3KUK94B7833DD4TB0Y6KP9" hidden="1">#REF!</definedName>
    <definedName name="BExIWHZXYAALPLS8CSHZHJ82LBOH" localSheetId="15" hidden="1">#REF!</definedName>
    <definedName name="BExIWHZXYAALPLS8CSHZHJ82LBOH" localSheetId="14" hidden="1">#REF!</definedName>
    <definedName name="BExIWHZXYAALPLS8CSHZHJ82LBOH" localSheetId="13" hidden="1">#REF!</definedName>
    <definedName name="BExIWHZXYAALPLS8CSHZHJ82LBOH" localSheetId="12" hidden="1">#REF!</definedName>
    <definedName name="BExIWHZXYAALPLS8CSHZHJ82LBOH" localSheetId="11" hidden="1">#REF!</definedName>
    <definedName name="BExIWHZXYAALPLS8CSHZHJ82LBOH" localSheetId="10" hidden="1">#REF!</definedName>
    <definedName name="BExIWHZXYAALPLS8CSHZHJ82LBOH" localSheetId="9" hidden="1">#REF!</definedName>
    <definedName name="BExIWHZXYAALPLS8CSHZHJ82LBOH" localSheetId="8" hidden="1">#REF!</definedName>
    <definedName name="BExIWHZXYAALPLS8CSHZHJ82LBOH" localSheetId="7" hidden="1">#REF!</definedName>
    <definedName name="BExIWHZXYAALPLS8CSHZHJ82LBOH" localSheetId="6" hidden="1">#REF!</definedName>
    <definedName name="BExIWHZXYAALPLS8CSHZHJ82LBOH" localSheetId="5" hidden="1">#REF!</definedName>
    <definedName name="BExIWHZXYAALPLS8CSHZHJ82LBOH" localSheetId="3" hidden="1">#REF!</definedName>
    <definedName name="BExIWHZXYAALPLS8CSHZHJ82LBOH" hidden="1">#REF!</definedName>
    <definedName name="BExIWJY6FHR6KOO0P8U4IZ7VD42D" localSheetId="15" hidden="1">#REF!</definedName>
    <definedName name="BExIWJY6FHR6KOO0P8U4IZ7VD42D" localSheetId="14" hidden="1">#REF!</definedName>
    <definedName name="BExIWJY6FHR6KOO0P8U4IZ7VD42D" localSheetId="13" hidden="1">#REF!</definedName>
    <definedName name="BExIWJY6FHR6KOO0P8U4IZ7VD42D" localSheetId="12" hidden="1">#REF!</definedName>
    <definedName name="BExIWJY6FHR6KOO0P8U4IZ7VD42D" localSheetId="11" hidden="1">#REF!</definedName>
    <definedName name="BExIWJY6FHR6KOO0P8U4IZ7VD42D" localSheetId="10" hidden="1">#REF!</definedName>
    <definedName name="BExIWJY6FHR6KOO0P8U4IZ7VD42D" localSheetId="9" hidden="1">#REF!</definedName>
    <definedName name="BExIWJY6FHR6KOO0P8U4IZ7VD42D" localSheetId="8" hidden="1">#REF!</definedName>
    <definedName name="BExIWJY6FHR6KOO0P8U4IZ7VD42D" localSheetId="7" hidden="1">#REF!</definedName>
    <definedName name="BExIWJY6FHR6KOO0P8U4IZ7VD42D" localSheetId="6" hidden="1">#REF!</definedName>
    <definedName name="BExIWJY6FHR6KOO0P8U4IZ7VD42D" localSheetId="5" hidden="1">#REF!</definedName>
    <definedName name="BExIWJY6FHR6KOO0P8U4IZ7VD42D" localSheetId="3" hidden="1">#REF!</definedName>
    <definedName name="BExIWJY6FHR6KOO0P8U4IZ7VD42D" hidden="1">#REF!</definedName>
    <definedName name="BExIWKE9MGIDWORBI43AWTUNYFAN" localSheetId="15" hidden="1">#REF!</definedName>
    <definedName name="BExIWKE9MGIDWORBI43AWTUNYFAN" localSheetId="14" hidden="1">#REF!</definedName>
    <definedName name="BExIWKE9MGIDWORBI43AWTUNYFAN" localSheetId="13" hidden="1">#REF!</definedName>
    <definedName name="BExIWKE9MGIDWORBI43AWTUNYFAN" localSheetId="12" hidden="1">#REF!</definedName>
    <definedName name="BExIWKE9MGIDWORBI43AWTUNYFAN" localSheetId="11" hidden="1">#REF!</definedName>
    <definedName name="BExIWKE9MGIDWORBI43AWTUNYFAN" localSheetId="10" hidden="1">#REF!</definedName>
    <definedName name="BExIWKE9MGIDWORBI43AWTUNYFAN" localSheetId="9" hidden="1">#REF!</definedName>
    <definedName name="BExIWKE9MGIDWORBI43AWTUNYFAN" localSheetId="8" hidden="1">#REF!</definedName>
    <definedName name="BExIWKE9MGIDWORBI43AWTUNYFAN" localSheetId="7" hidden="1">#REF!</definedName>
    <definedName name="BExIWKE9MGIDWORBI43AWTUNYFAN" localSheetId="6" hidden="1">#REF!</definedName>
    <definedName name="BExIWKE9MGIDWORBI43AWTUNYFAN" localSheetId="5" hidden="1">#REF!</definedName>
    <definedName name="BExIWKE9MGIDWORBI43AWTUNYFAN" localSheetId="3" hidden="1">#REF!</definedName>
    <definedName name="BExIWKE9MGIDWORBI43AWTUNYFAN" hidden="1">#REF!</definedName>
    <definedName name="BExIWPHOYLSNGZKVD3RRKOEALEUG" localSheetId="15" hidden="1">#REF!</definedName>
    <definedName name="BExIWPHOYLSNGZKVD3RRKOEALEUG" localSheetId="14" hidden="1">#REF!</definedName>
    <definedName name="BExIWPHOYLSNGZKVD3RRKOEALEUG" localSheetId="13" hidden="1">#REF!</definedName>
    <definedName name="BExIWPHOYLSNGZKVD3RRKOEALEUG" localSheetId="12" hidden="1">#REF!</definedName>
    <definedName name="BExIWPHOYLSNGZKVD3RRKOEALEUG" localSheetId="11" hidden="1">#REF!</definedName>
    <definedName name="BExIWPHOYLSNGZKVD3RRKOEALEUG" localSheetId="10" hidden="1">#REF!</definedName>
    <definedName name="BExIWPHOYLSNGZKVD3RRKOEALEUG" localSheetId="9" hidden="1">#REF!</definedName>
    <definedName name="BExIWPHOYLSNGZKVD3RRKOEALEUG" localSheetId="8" hidden="1">#REF!</definedName>
    <definedName name="BExIWPHOYLSNGZKVD3RRKOEALEUG" localSheetId="7" hidden="1">#REF!</definedName>
    <definedName name="BExIWPHOYLSNGZKVD3RRKOEALEUG" localSheetId="6" hidden="1">#REF!</definedName>
    <definedName name="BExIWPHOYLSNGZKVD3RRKOEALEUG" localSheetId="5" hidden="1">#REF!</definedName>
    <definedName name="BExIWPHOYLSNGZKVD3RRKOEALEUG" localSheetId="3" hidden="1">#REF!</definedName>
    <definedName name="BExIWPHOYLSNGZKVD3RRKOEALEUG" hidden="1">#REF!</definedName>
    <definedName name="BExIWSHLD1QIZPL5ARLXOJ9Y2CAA" localSheetId="15" hidden="1">#REF!</definedName>
    <definedName name="BExIWSHLD1QIZPL5ARLXOJ9Y2CAA" localSheetId="14" hidden="1">#REF!</definedName>
    <definedName name="BExIWSHLD1QIZPL5ARLXOJ9Y2CAA" localSheetId="13" hidden="1">#REF!</definedName>
    <definedName name="BExIWSHLD1QIZPL5ARLXOJ9Y2CAA" localSheetId="12" hidden="1">#REF!</definedName>
    <definedName name="BExIWSHLD1QIZPL5ARLXOJ9Y2CAA" localSheetId="11" hidden="1">#REF!</definedName>
    <definedName name="BExIWSHLD1QIZPL5ARLXOJ9Y2CAA" localSheetId="10" hidden="1">#REF!</definedName>
    <definedName name="BExIWSHLD1QIZPL5ARLXOJ9Y2CAA" localSheetId="9" hidden="1">#REF!</definedName>
    <definedName name="BExIWSHLD1QIZPL5ARLXOJ9Y2CAA" localSheetId="8" hidden="1">#REF!</definedName>
    <definedName name="BExIWSHLD1QIZPL5ARLXOJ9Y2CAA" localSheetId="7" hidden="1">#REF!</definedName>
    <definedName name="BExIWSHLD1QIZPL5ARLXOJ9Y2CAA" localSheetId="6" hidden="1">#REF!</definedName>
    <definedName name="BExIWSHLD1QIZPL5ARLXOJ9Y2CAA" localSheetId="5" hidden="1">#REF!</definedName>
    <definedName name="BExIWSHLD1QIZPL5ARLXOJ9Y2CAA" localSheetId="3" hidden="1">#REF!</definedName>
    <definedName name="BExIWSHLD1QIZPL5ARLXOJ9Y2CAA" hidden="1">#REF!</definedName>
    <definedName name="BExIX34PM5DBTRHRQWP6PL6WIX88" localSheetId="15" hidden="1">#REF!</definedName>
    <definedName name="BExIX34PM5DBTRHRQWP6PL6WIX88" localSheetId="14" hidden="1">#REF!</definedName>
    <definedName name="BExIX34PM5DBTRHRQWP6PL6WIX88" localSheetId="13" hidden="1">#REF!</definedName>
    <definedName name="BExIX34PM5DBTRHRQWP6PL6WIX88" localSheetId="12" hidden="1">#REF!</definedName>
    <definedName name="BExIX34PM5DBTRHRQWP6PL6WIX88" localSheetId="11" hidden="1">#REF!</definedName>
    <definedName name="BExIX34PM5DBTRHRQWP6PL6WIX88" localSheetId="10" hidden="1">#REF!</definedName>
    <definedName name="BExIX34PM5DBTRHRQWP6PL6WIX88" localSheetId="9" hidden="1">#REF!</definedName>
    <definedName name="BExIX34PM5DBTRHRQWP6PL6WIX88" localSheetId="8" hidden="1">#REF!</definedName>
    <definedName name="BExIX34PM5DBTRHRQWP6PL6WIX88" localSheetId="7" hidden="1">#REF!</definedName>
    <definedName name="BExIX34PM5DBTRHRQWP6PL6WIX88" localSheetId="6" hidden="1">#REF!</definedName>
    <definedName name="BExIX34PM5DBTRHRQWP6PL6WIX88" localSheetId="5" hidden="1">#REF!</definedName>
    <definedName name="BExIX34PM5DBTRHRQWP6PL6WIX88" localSheetId="3" hidden="1">#REF!</definedName>
    <definedName name="BExIX34PM5DBTRHRQWP6PL6WIX88" hidden="1">#REF!</definedName>
    <definedName name="BExIX5OAP9KSUE5SIZCW9P39Q4WE" localSheetId="15" hidden="1">#REF!</definedName>
    <definedName name="BExIX5OAP9KSUE5SIZCW9P39Q4WE" localSheetId="14" hidden="1">#REF!</definedName>
    <definedName name="BExIX5OAP9KSUE5SIZCW9P39Q4WE" localSheetId="13" hidden="1">#REF!</definedName>
    <definedName name="BExIX5OAP9KSUE5SIZCW9P39Q4WE" localSheetId="12" hidden="1">#REF!</definedName>
    <definedName name="BExIX5OAP9KSUE5SIZCW9P39Q4WE" localSheetId="11" hidden="1">#REF!</definedName>
    <definedName name="BExIX5OAP9KSUE5SIZCW9P39Q4WE" localSheetId="10" hidden="1">#REF!</definedName>
    <definedName name="BExIX5OAP9KSUE5SIZCW9P39Q4WE" localSheetId="9" hidden="1">#REF!</definedName>
    <definedName name="BExIX5OAP9KSUE5SIZCW9P39Q4WE" localSheetId="8" hidden="1">#REF!</definedName>
    <definedName name="BExIX5OAP9KSUE5SIZCW9P39Q4WE" localSheetId="7" hidden="1">#REF!</definedName>
    <definedName name="BExIX5OAP9KSUE5SIZCW9P39Q4WE" localSheetId="6" hidden="1">#REF!</definedName>
    <definedName name="BExIX5OAP9KSUE5SIZCW9P39Q4WE" localSheetId="5" hidden="1">#REF!</definedName>
    <definedName name="BExIX5OAP9KSUE5SIZCW9P39Q4WE" localSheetId="3" hidden="1">#REF!</definedName>
    <definedName name="BExIX5OAP9KSUE5SIZCW9P39Q4WE" hidden="1">#REF!</definedName>
    <definedName name="BExIXGRJPVJMUDGSG7IHPXPNO69B" localSheetId="15" hidden="1">#REF!</definedName>
    <definedName name="BExIXGRJPVJMUDGSG7IHPXPNO69B" localSheetId="14" hidden="1">#REF!</definedName>
    <definedName name="BExIXGRJPVJMUDGSG7IHPXPNO69B" localSheetId="13" hidden="1">#REF!</definedName>
    <definedName name="BExIXGRJPVJMUDGSG7IHPXPNO69B" localSheetId="12" hidden="1">#REF!</definedName>
    <definedName name="BExIXGRJPVJMUDGSG7IHPXPNO69B" localSheetId="11" hidden="1">#REF!</definedName>
    <definedName name="BExIXGRJPVJMUDGSG7IHPXPNO69B" localSheetId="10" hidden="1">#REF!</definedName>
    <definedName name="BExIXGRJPVJMUDGSG7IHPXPNO69B" localSheetId="9" hidden="1">#REF!</definedName>
    <definedName name="BExIXGRJPVJMUDGSG7IHPXPNO69B" localSheetId="8" hidden="1">#REF!</definedName>
    <definedName name="BExIXGRJPVJMUDGSG7IHPXPNO69B" localSheetId="7" hidden="1">#REF!</definedName>
    <definedName name="BExIXGRJPVJMUDGSG7IHPXPNO69B" localSheetId="6" hidden="1">#REF!</definedName>
    <definedName name="BExIXGRJPVJMUDGSG7IHPXPNO69B" localSheetId="5" hidden="1">#REF!</definedName>
    <definedName name="BExIXGRJPVJMUDGSG7IHPXPNO69B" localSheetId="3" hidden="1">#REF!</definedName>
    <definedName name="BExIXGRJPVJMUDGSG7IHPXPNO69B" hidden="1">#REF!</definedName>
    <definedName name="BExIXGWVQ9WOO0NCJLXAU4PJPOPM" localSheetId="15" hidden="1">#REF!</definedName>
    <definedName name="BExIXGWVQ9WOO0NCJLXAU4PJPOPM" localSheetId="14" hidden="1">#REF!</definedName>
    <definedName name="BExIXGWVQ9WOO0NCJLXAU4PJPOPM" localSheetId="13" hidden="1">#REF!</definedName>
    <definedName name="BExIXGWVQ9WOO0NCJLXAU4PJPOPM" localSheetId="12" hidden="1">#REF!</definedName>
    <definedName name="BExIXGWVQ9WOO0NCJLXAU4PJPOPM" localSheetId="11" hidden="1">#REF!</definedName>
    <definedName name="BExIXGWVQ9WOO0NCJLXAU4PJPOPM" localSheetId="10" hidden="1">#REF!</definedName>
    <definedName name="BExIXGWVQ9WOO0NCJLXAU4PJPOPM" localSheetId="9" hidden="1">#REF!</definedName>
    <definedName name="BExIXGWVQ9WOO0NCJLXAU4PJPOPM" localSheetId="8" hidden="1">#REF!</definedName>
    <definedName name="BExIXGWVQ9WOO0NCJLXAU4PJPOPM" localSheetId="7" hidden="1">#REF!</definedName>
    <definedName name="BExIXGWVQ9WOO0NCJLXAU4PJPOPM" localSheetId="6" hidden="1">#REF!</definedName>
    <definedName name="BExIXGWVQ9WOO0NCJLXAU4PJPOPM" localSheetId="5" hidden="1">#REF!</definedName>
    <definedName name="BExIXGWVQ9WOO0NCJLXAU4PJPOPM" localSheetId="3" hidden="1">#REF!</definedName>
    <definedName name="BExIXGWVQ9WOO0NCJLXAU4PJPOPM" hidden="1">#REF!</definedName>
    <definedName name="BExIXLK6SEOTUWQVNLCH4SAKTVGQ" localSheetId="15" hidden="1">#REF!</definedName>
    <definedName name="BExIXLK6SEOTUWQVNLCH4SAKTVGQ" localSheetId="14" hidden="1">#REF!</definedName>
    <definedName name="BExIXLK6SEOTUWQVNLCH4SAKTVGQ" localSheetId="13" hidden="1">#REF!</definedName>
    <definedName name="BExIXLK6SEOTUWQVNLCH4SAKTVGQ" localSheetId="12" hidden="1">#REF!</definedName>
    <definedName name="BExIXLK6SEOTUWQVNLCH4SAKTVGQ" localSheetId="11" hidden="1">#REF!</definedName>
    <definedName name="BExIXLK6SEOTUWQVNLCH4SAKTVGQ" localSheetId="10" hidden="1">#REF!</definedName>
    <definedName name="BExIXLK6SEOTUWQVNLCH4SAKTVGQ" localSheetId="9" hidden="1">#REF!</definedName>
    <definedName name="BExIXLK6SEOTUWQVNLCH4SAKTVGQ" localSheetId="8" hidden="1">#REF!</definedName>
    <definedName name="BExIXLK6SEOTUWQVNLCH4SAKTVGQ" localSheetId="7" hidden="1">#REF!</definedName>
    <definedName name="BExIXLK6SEOTUWQVNLCH4SAKTVGQ" localSheetId="6" hidden="1">#REF!</definedName>
    <definedName name="BExIXLK6SEOTUWQVNLCH4SAKTVGQ" localSheetId="5" hidden="1">#REF!</definedName>
    <definedName name="BExIXLK6SEOTUWQVNLCH4SAKTVGQ" localSheetId="3" hidden="1">#REF!</definedName>
    <definedName name="BExIXLK6SEOTUWQVNLCH4SAKTVGQ" hidden="1">#REF!</definedName>
    <definedName name="BExIXM5R87ZL3FHALWZXYCPHGX3E" localSheetId="15" hidden="1">#REF!</definedName>
    <definedName name="BExIXM5R87ZL3FHALWZXYCPHGX3E" localSheetId="14" hidden="1">#REF!</definedName>
    <definedName name="BExIXM5R87ZL3FHALWZXYCPHGX3E" localSheetId="13" hidden="1">#REF!</definedName>
    <definedName name="BExIXM5R87ZL3FHALWZXYCPHGX3E" localSheetId="12" hidden="1">#REF!</definedName>
    <definedName name="BExIXM5R87ZL3FHALWZXYCPHGX3E" localSheetId="11" hidden="1">#REF!</definedName>
    <definedName name="BExIXM5R87ZL3FHALWZXYCPHGX3E" localSheetId="10" hidden="1">#REF!</definedName>
    <definedName name="BExIXM5R87ZL3FHALWZXYCPHGX3E" localSheetId="9" hidden="1">#REF!</definedName>
    <definedName name="BExIXM5R87ZL3FHALWZXYCPHGX3E" localSheetId="8" hidden="1">#REF!</definedName>
    <definedName name="BExIXM5R87ZL3FHALWZXYCPHGX3E" localSheetId="7" hidden="1">#REF!</definedName>
    <definedName name="BExIXM5R87ZL3FHALWZXYCPHGX3E" localSheetId="6" hidden="1">#REF!</definedName>
    <definedName name="BExIXM5R87ZL3FHALWZXYCPHGX3E" localSheetId="5" hidden="1">#REF!</definedName>
    <definedName name="BExIXM5R87ZL3FHALWZXYCPHGX3E" localSheetId="3" hidden="1">#REF!</definedName>
    <definedName name="BExIXM5R87ZL3FHALWZXYCPHGX3E" hidden="1">#REF!</definedName>
    <definedName name="BExIXN24YK8MIB3OZ905DHU9CDH1" localSheetId="15" hidden="1">#REF!</definedName>
    <definedName name="BExIXN24YK8MIB3OZ905DHU9CDH1" localSheetId="14" hidden="1">#REF!</definedName>
    <definedName name="BExIXN24YK8MIB3OZ905DHU9CDH1" localSheetId="13" hidden="1">#REF!</definedName>
    <definedName name="BExIXN24YK8MIB3OZ905DHU9CDH1" localSheetId="12" hidden="1">#REF!</definedName>
    <definedName name="BExIXN24YK8MIB3OZ905DHU9CDH1" localSheetId="11" hidden="1">#REF!</definedName>
    <definedName name="BExIXN24YK8MIB3OZ905DHU9CDH1" localSheetId="10" hidden="1">#REF!</definedName>
    <definedName name="BExIXN24YK8MIB3OZ905DHU9CDH1" localSheetId="9" hidden="1">#REF!</definedName>
    <definedName name="BExIXN24YK8MIB3OZ905DHU9CDH1" localSheetId="8" hidden="1">#REF!</definedName>
    <definedName name="BExIXN24YK8MIB3OZ905DHU9CDH1" localSheetId="7" hidden="1">#REF!</definedName>
    <definedName name="BExIXN24YK8MIB3OZ905DHU9CDH1" localSheetId="6" hidden="1">#REF!</definedName>
    <definedName name="BExIXN24YK8MIB3OZ905DHU9CDH1" localSheetId="5" hidden="1">#REF!</definedName>
    <definedName name="BExIXN24YK8MIB3OZ905DHU9CDH1" localSheetId="3" hidden="1">#REF!</definedName>
    <definedName name="BExIXN24YK8MIB3OZ905DHU9CDH1" hidden="1">#REF!</definedName>
    <definedName name="BExIXS036ZCKT2Z8XZKLZ8PFWQGL" localSheetId="15" hidden="1">#REF!</definedName>
    <definedName name="BExIXS036ZCKT2Z8XZKLZ8PFWQGL" localSheetId="14" hidden="1">#REF!</definedName>
    <definedName name="BExIXS036ZCKT2Z8XZKLZ8PFWQGL" localSheetId="13" hidden="1">#REF!</definedName>
    <definedName name="BExIXS036ZCKT2Z8XZKLZ8PFWQGL" localSheetId="12" hidden="1">#REF!</definedName>
    <definedName name="BExIXS036ZCKT2Z8XZKLZ8PFWQGL" localSheetId="11" hidden="1">#REF!</definedName>
    <definedName name="BExIXS036ZCKT2Z8XZKLZ8PFWQGL" localSheetId="10" hidden="1">#REF!</definedName>
    <definedName name="BExIXS036ZCKT2Z8XZKLZ8PFWQGL" localSheetId="9" hidden="1">#REF!</definedName>
    <definedName name="BExIXS036ZCKT2Z8XZKLZ8PFWQGL" localSheetId="8" hidden="1">#REF!</definedName>
    <definedName name="BExIXS036ZCKT2Z8XZKLZ8PFWQGL" localSheetId="7" hidden="1">#REF!</definedName>
    <definedName name="BExIXS036ZCKT2Z8XZKLZ8PFWQGL" localSheetId="6" hidden="1">#REF!</definedName>
    <definedName name="BExIXS036ZCKT2Z8XZKLZ8PFWQGL" localSheetId="5" hidden="1">#REF!</definedName>
    <definedName name="BExIXS036ZCKT2Z8XZKLZ8PFWQGL" localSheetId="3" hidden="1">#REF!</definedName>
    <definedName name="BExIXS036ZCKT2Z8XZKLZ8PFWQGL" hidden="1">#REF!</definedName>
    <definedName name="BExIXY5CF9PFM0P40AZ4U51TMWV0" localSheetId="15" hidden="1">#REF!</definedName>
    <definedName name="BExIXY5CF9PFM0P40AZ4U51TMWV0" localSheetId="14" hidden="1">#REF!</definedName>
    <definedName name="BExIXY5CF9PFM0P40AZ4U51TMWV0" localSheetId="13" hidden="1">#REF!</definedName>
    <definedName name="BExIXY5CF9PFM0P40AZ4U51TMWV0" localSheetId="12" hidden="1">#REF!</definedName>
    <definedName name="BExIXY5CF9PFM0P40AZ4U51TMWV0" localSheetId="11" hidden="1">#REF!</definedName>
    <definedName name="BExIXY5CF9PFM0P40AZ4U51TMWV0" localSheetId="10" hidden="1">#REF!</definedName>
    <definedName name="BExIXY5CF9PFM0P40AZ4U51TMWV0" localSheetId="9" hidden="1">#REF!</definedName>
    <definedName name="BExIXY5CF9PFM0P40AZ4U51TMWV0" localSheetId="8" hidden="1">#REF!</definedName>
    <definedName name="BExIXY5CF9PFM0P40AZ4U51TMWV0" localSheetId="7" hidden="1">#REF!</definedName>
    <definedName name="BExIXY5CF9PFM0P40AZ4U51TMWV0" localSheetId="6" hidden="1">#REF!</definedName>
    <definedName name="BExIXY5CF9PFM0P40AZ4U51TMWV0" localSheetId="5" hidden="1">#REF!</definedName>
    <definedName name="BExIXY5CF9PFM0P40AZ4U51TMWV0" localSheetId="3" hidden="1">#REF!</definedName>
    <definedName name="BExIXY5CF9PFM0P40AZ4U51TMWV0" hidden="1">#REF!</definedName>
    <definedName name="BExIYEXJBK8JDWIRSVV4RJSKZVV1" localSheetId="15" hidden="1">#REF!</definedName>
    <definedName name="BExIYEXJBK8JDWIRSVV4RJSKZVV1" localSheetId="14" hidden="1">#REF!</definedName>
    <definedName name="BExIYEXJBK8JDWIRSVV4RJSKZVV1" localSheetId="13" hidden="1">#REF!</definedName>
    <definedName name="BExIYEXJBK8JDWIRSVV4RJSKZVV1" localSheetId="12" hidden="1">#REF!</definedName>
    <definedName name="BExIYEXJBK8JDWIRSVV4RJSKZVV1" localSheetId="11" hidden="1">#REF!</definedName>
    <definedName name="BExIYEXJBK8JDWIRSVV4RJSKZVV1" localSheetId="10" hidden="1">#REF!</definedName>
    <definedName name="BExIYEXJBK8JDWIRSVV4RJSKZVV1" localSheetId="9" hidden="1">#REF!</definedName>
    <definedName name="BExIYEXJBK8JDWIRSVV4RJSKZVV1" localSheetId="8" hidden="1">#REF!</definedName>
    <definedName name="BExIYEXJBK8JDWIRSVV4RJSKZVV1" localSheetId="7" hidden="1">#REF!</definedName>
    <definedName name="BExIYEXJBK8JDWIRSVV4RJSKZVV1" localSheetId="6" hidden="1">#REF!</definedName>
    <definedName name="BExIYEXJBK8JDWIRSVV4RJSKZVV1" localSheetId="5" hidden="1">#REF!</definedName>
    <definedName name="BExIYEXJBK8JDWIRSVV4RJSKZVV1" localSheetId="3" hidden="1">#REF!</definedName>
    <definedName name="BExIYEXJBK8JDWIRSVV4RJSKZVV1" hidden="1">#REF!</definedName>
    <definedName name="BExIYFJ59KLIPRTGIHX9X07UVGT3" localSheetId="15" hidden="1">#REF!</definedName>
    <definedName name="BExIYFJ59KLIPRTGIHX9X07UVGT3" localSheetId="14" hidden="1">#REF!</definedName>
    <definedName name="BExIYFJ59KLIPRTGIHX9X07UVGT3" localSheetId="13" hidden="1">#REF!</definedName>
    <definedName name="BExIYFJ59KLIPRTGIHX9X07UVGT3" localSheetId="12" hidden="1">#REF!</definedName>
    <definedName name="BExIYFJ59KLIPRTGIHX9X07UVGT3" localSheetId="11" hidden="1">#REF!</definedName>
    <definedName name="BExIYFJ59KLIPRTGIHX9X07UVGT3" localSheetId="10" hidden="1">#REF!</definedName>
    <definedName name="BExIYFJ59KLIPRTGIHX9X07UVGT3" localSheetId="9" hidden="1">#REF!</definedName>
    <definedName name="BExIYFJ59KLIPRTGIHX9X07UVGT3" localSheetId="8" hidden="1">#REF!</definedName>
    <definedName name="BExIYFJ59KLIPRTGIHX9X07UVGT3" localSheetId="7" hidden="1">#REF!</definedName>
    <definedName name="BExIYFJ59KLIPRTGIHX9X07UVGT3" localSheetId="6" hidden="1">#REF!</definedName>
    <definedName name="BExIYFJ59KLIPRTGIHX9X07UVGT3" localSheetId="5" hidden="1">#REF!</definedName>
    <definedName name="BExIYFJ59KLIPRTGIHX9X07UVGT3" localSheetId="3" hidden="1">#REF!</definedName>
    <definedName name="BExIYFJ59KLIPRTGIHX9X07UVGT3" hidden="1">#REF!</definedName>
    <definedName name="BExIYHH7GZO6BU3DC4GRLH3FD3ZS" localSheetId="15" hidden="1">#REF!</definedName>
    <definedName name="BExIYHH7GZO6BU3DC4GRLH3FD3ZS" localSheetId="14" hidden="1">#REF!</definedName>
    <definedName name="BExIYHH7GZO6BU3DC4GRLH3FD3ZS" localSheetId="13" hidden="1">#REF!</definedName>
    <definedName name="BExIYHH7GZO6BU3DC4GRLH3FD3ZS" localSheetId="12" hidden="1">#REF!</definedName>
    <definedName name="BExIYHH7GZO6BU3DC4GRLH3FD3ZS" localSheetId="11" hidden="1">#REF!</definedName>
    <definedName name="BExIYHH7GZO6BU3DC4GRLH3FD3ZS" localSheetId="10" hidden="1">#REF!</definedName>
    <definedName name="BExIYHH7GZO6BU3DC4GRLH3FD3ZS" localSheetId="9" hidden="1">#REF!</definedName>
    <definedName name="BExIYHH7GZO6BU3DC4GRLH3FD3ZS" localSheetId="8" hidden="1">#REF!</definedName>
    <definedName name="BExIYHH7GZO6BU3DC4GRLH3FD3ZS" localSheetId="7" hidden="1">#REF!</definedName>
    <definedName name="BExIYHH7GZO6BU3DC4GRLH3FD3ZS" localSheetId="6" hidden="1">#REF!</definedName>
    <definedName name="BExIYHH7GZO6BU3DC4GRLH3FD3ZS" localSheetId="5" hidden="1">#REF!</definedName>
    <definedName name="BExIYHH7GZO6BU3DC4GRLH3FD3ZS" localSheetId="3" hidden="1">#REF!</definedName>
    <definedName name="BExIYHH7GZO6BU3DC4GRLH3FD3ZS" hidden="1">#REF!</definedName>
    <definedName name="BExIYHMPBTD67ZNUL9O76FZQHYPT" localSheetId="15" hidden="1">#REF!</definedName>
    <definedName name="BExIYHMPBTD67ZNUL9O76FZQHYPT" localSheetId="14" hidden="1">#REF!</definedName>
    <definedName name="BExIYHMPBTD67ZNUL9O76FZQHYPT" localSheetId="13" hidden="1">#REF!</definedName>
    <definedName name="BExIYHMPBTD67ZNUL9O76FZQHYPT" localSheetId="12" hidden="1">#REF!</definedName>
    <definedName name="BExIYHMPBTD67ZNUL9O76FZQHYPT" localSheetId="11" hidden="1">#REF!</definedName>
    <definedName name="BExIYHMPBTD67ZNUL9O76FZQHYPT" localSheetId="10" hidden="1">#REF!</definedName>
    <definedName name="BExIYHMPBTD67ZNUL9O76FZQHYPT" localSheetId="9" hidden="1">#REF!</definedName>
    <definedName name="BExIYHMPBTD67ZNUL9O76FZQHYPT" localSheetId="8" hidden="1">#REF!</definedName>
    <definedName name="BExIYHMPBTD67ZNUL9O76FZQHYPT" localSheetId="7" hidden="1">#REF!</definedName>
    <definedName name="BExIYHMPBTD67ZNUL9O76FZQHYPT" localSheetId="6" hidden="1">#REF!</definedName>
    <definedName name="BExIYHMPBTD67ZNUL9O76FZQHYPT" localSheetId="5" hidden="1">#REF!</definedName>
    <definedName name="BExIYHMPBTD67ZNUL9O76FZQHYPT" localSheetId="3" hidden="1">#REF!</definedName>
    <definedName name="BExIYHMPBTD67ZNUL9O76FZQHYPT" hidden="1">#REF!</definedName>
    <definedName name="BExIYI2RH0K4225XO970K2IQ1E79" localSheetId="15" hidden="1">#REF!</definedName>
    <definedName name="BExIYI2RH0K4225XO970K2IQ1E79" localSheetId="14" hidden="1">#REF!</definedName>
    <definedName name="BExIYI2RH0K4225XO970K2IQ1E79" localSheetId="13" hidden="1">#REF!</definedName>
    <definedName name="BExIYI2RH0K4225XO970K2IQ1E79" localSheetId="12" hidden="1">#REF!</definedName>
    <definedName name="BExIYI2RH0K4225XO970K2IQ1E79" localSheetId="11" hidden="1">#REF!</definedName>
    <definedName name="BExIYI2RH0K4225XO970K2IQ1E79" localSheetId="10" hidden="1">#REF!</definedName>
    <definedName name="BExIYI2RH0K4225XO970K2IQ1E79" localSheetId="9" hidden="1">#REF!</definedName>
    <definedName name="BExIYI2RH0K4225XO970K2IQ1E79" localSheetId="8" hidden="1">#REF!</definedName>
    <definedName name="BExIYI2RH0K4225XO970K2IQ1E79" localSheetId="7" hidden="1">#REF!</definedName>
    <definedName name="BExIYI2RH0K4225XO970K2IQ1E79" localSheetId="6" hidden="1">#REF!</definedName>
    <definedName name="BExIYI2RH0K4225XO970K2IQ1E79" localSheetId="5" hidden="1">#REF!</definedName>
    <definedName name="BExIYI2RH0K4225XO970K2IQ1E79" localSheetId="3" hidden="1">#REF!</definedName>
    <definedName name="BExIYI2RH0K4225XO970K2IQ1E79" hidden="1">#REF!</definedName>
    <definedName name="BExIYMPZ0KS2KOJFQAUQJ77L7701" localSheetId="15" hidden="1">#REF!</definedName>
    <definedName name="BExIYMPZ0KS2KOJFQAUQJ77L7701" localSheetId="14" hidden="1">#REF!</definedName>
    <definedName name="BExIYMPZ0KS2KOJFQAUQJ77L7701" localSheetId="13" hidden="1">#REF!</definedName>
    <definedName name="BExIYMPZ0KS2KOJFQAUQJ77L7701" localSheetId="12" hidden="1">#REF!</definedName>
    <definedName name="BExIYMPZ0KS2KOJFQAUQJ77L7701" localSheetId="11" hidden="1">#REF!</definedName>
    <definedName name="BExIYMPZ0KS2KOJFQAUQJ77L7701" localSheetId="10" hidden="1">#REF!</definedName>
    <definedName name="BExIYMPZ0KS2KOJFQAUQJ77L7701" localSheetId="9" hidden="1">#REF!</definedName>
    <definedName name="BExIYMPZ0KS2KOJFQAUQJ77L7701" localSheetId="8" hidden="1">#REF!</definedName>
    <definedName name="BExIYMPZ0KS2KOJFQAUQJ77L7701" localSheetId="7" hidden="1">#REF!</definedName>
    <definedName name="BExIYMPZ0KS2KOJFQAUQJ77L7701" localSheetId="6" hidden="1">#REF!</definedName>
    <definedName name="BExIYMPZ0KS2KOJFQAUQJ77L7701" localSheetId="5" hidden="1">#REF!</definedName>
    <definedName name="BExIYMPZ0KS2KOJFQAUQJ77L7701" localSheetId="3" hidden="1">#REF!</definedName>
    <definedName name="BExIYMPZ0KS2KOJFQAUQJ77L7701" hidden="1">#REF!</definedName>
    <definedName name="BExIYP9Q6FV9T0R9G3UDKLS4TTYX" localSheetId="15" hidden="1">#REF!</definedName>
    <definedName name="BExIYP9Q6FV9T0R9G3UDKLS4TTYX" localSheetId="14" hidden="1">#REF!</definedName>
    <definedName name="BExIYP9Q6FV9T0R9G3UDKLS4TTYX" localSheetId="13" hidden="1">#REF!</definedName>
    <definedName name="BExIYP9Q6FV9T0R9G3UDKLS4TTYX" localSheetId="12" hidden="1">#REF!</definedName>
    <definedName name="BExIYP9Q6FV9T0R9G3UDKLS4TTYX" localSheetId="11" hidden="1">#REF!</definedName>
    <definedName name="BExIYP9Q6FV9T0R9G3UDKLS4TTYX" localSheetId="10" hidden="1">#REF!</definedName>
    <definedName name="BExIYP9Q6FV9T0R9G3UDKLS4TTYX" localSheetId="9" hidden="1">#REF!</definedName>
    <definedName name="BExIYP9Q6FV9T0R9G3UDKLS4TTYX" localSheetId="8" hidden="1">#REF!</definedName>
    <definedName name="BExIYP9Q6FV9T0R9G3UDKLS4TTYX" localSheetId="7" hidden="1">#REF!</definedName>
    <definedName name="BExIYP9Q6FV9T0R9G3UDKLS4TTYX" localSheetId="6" hidden="1">#REF!</definedName>
    <definedName name="BExIYP9Q6FV9T0R9G3UDKLS4TTYX" localSheetId="5" hidden="1">#REF!</definedName>
    <definedName name="BExIYP9Q6FV9T0R9G3UDKLS4TTYX" localSheetId="3" hidden="1">#REF!</definedName>
    <definedName name="BExIYP9Q6FV9T0R9G3UDKLS4TTYX" hidden="1">#REF!</definedName>
    <definedName name="BExIYZGLDQ1TN7BIIN4RLDP31GIM" localSheetId="15" hidden="1">#REF!</definedName>
    <definedName name="BExIYZGLDQ1TN7BIIN4RLDP31GIM" localSheetId="14" hidden="1">#REF!</definedName>
    <definedName name="BExIYZGLDQ1TN7BIIN4RLDP31GIM" localSheetId="13" hidden="1">#REF!</definedName>
    <definedName name="BExIYZGLDQ1TN7BIIN4RLDP31GIM" localSheetId="12" hidden="1">#REF!</definedName>
    <definedName name="BExIYZGLDQ1TN7BIIN4RLDP31GIM" localSheetId="11" hidden="1">#REF!</definedName>
    <definedName name="BExIYZGLDQ1TN7BIIN4RLDP31GIM" localSheetId="10" hidden="1">#REF!</definedName>
    <definedName name="BExIYZGLDQ1TN7BIIN4RLDP31GIM" localSheetId="9" hidden="1">#REF!</definedName>
    <definedName name="BExIYZGLDQ1TN7BIIN4RLDP31GIM" localSheetId="8" hidden="1">#REF!</definedName>
    <definedName name="BExIYZGLDQ1TN7BIIN4RLDP31GIM" localSheetId="7" hidden="1">#REF!</definedName>
    <definedName name="BExIYZGLDQ1TN7BIIN4RLDP31GIM" localSheetId="6" hidden="1">#REF!</definedName>
    <definedName name="BExIYZGLDQ1TN7BIIN4RLDP31GIM" localSheetId="5" hidden="1">#REF!</definedName>
    <definedName name="BExIYZGLDQ1TN7BIIN4RLDP31GIM" localSheetId="3" hidden="1">#REF!</definedName>
    <definedName name="BExIYZGLDQ1TN7BIIN4RLDP31GIM" hidden="1">#REF!</definedName>
    <definedName name="BExIZ4K0EZJK6PW3L8SVKTJFSWW9" localSheetId="15" hidden="1">#REF!</definedName>
    <definedName name="BExIZ4K0EZJK6PW3L8SVKTJFSWW9" localSheetId="14" hidden="1">#REF!</definedName>
    <definedName name="BExIZ4K0EZJK6PW3L8SVKTJFSWW9" localSheetId="13" hidden="1">#REF!</definedName>
    <definedName name="BExIZ4K0EZJK6PW3L8SVKTJFSWW9" localSheetId="12" hidden="1">#REF!</definedName>
    <definedName name="BExIZ4K0EZJK6PW3L8SVKTJFSWW9" localSheetId="11" hidden="1">#REF!</definedName>
    <definedName name="BExIZ4K0EZJK6PW3L8SVKTJFSWW9" localSheetId="10" hidden="1">#REF!</definedName>
    <definedName name="BExIZ4K0EZJK6PW3L8SVKTJFSWW9" localSheetId="9" hidden="1">#REF!</definedName>
    <definedName name="BExIZ4K0EZJK6PW3L8SVKTJFSWW9" localSheetId="8" hidden="1">#REF!</definedName>
    <definedName name="BExIZ4K0EZJK6PW3L8SVKTJFSWW9" localSheetId="7" hidden="1">#REF!</definedName>
    <definedName name="BExIZ4K0EZJK6PW3L8SVKTJFSWW9" localSheetId="6" hidden="1">#REF!</definedName>
    <definedName name="BExIZ4K0EZJK6PW3L8SVKTJFSWW9" localSheetId="5" hidden="1">#REF!</definedName>
    <definedName name="BExIZ4K0EZJK6PW3L8SVKTJFSWW9" localSheetId="3" hidden="1">#REF!</definedName>
    <definedName name="BExIZ4K0EZJK6PW3L8SVKTJFSWW9" hidden="1">#REF!</definedName>
    <definedName name="BExIZAECOEZGBAO29QMV14E6XDIV" localSheetId="15" hidden="1">#REF!</definedName>
    <definedName name="BExIZAECOEZGBAO29QMV14E6XDIV" localSheetId="14" hidden="1">#REF!</definedName>
    <definedName name="BExIZAECOEZGBAO29QMV14E6XDIV" localSheetId="13" hidden="1">#REF!</definedName>
    <definedName name="BExIZAECOEZGBAO29QMV14E6XDIV" localSheetId="12" hidden="1">#REF!</definedName>
    <definedName name="BExIZAECOEZGBAO29QMV14E6XDIV" localSheetId="11" hidden="1">#REF!</definedName>
    <definedName name="BExIZAECOEZGBAO29QMV14E6XDIV" localSheetId="10" hidden="1">#REF!</definedName>
    <definedName name="BExIZAECOEZGBAO29QMV14E6XDIV" localSheetId="9" hidden="1">#REF!</definedName>
    <definedName name="BExIZAECOEZGBAO29QMV14E6XDIV" localSheetId="8" hidden="1">#REF!</definedName>
    <definedName name="BExIZAECOEZGBAO29QMV14E6XDIV" localSheetId="7" hidden="1">#REF!</definedName>
    <definedName name="BExIZAECOEZGBAO29QMV14E6XDIV" localSheetId="6" hidden="1">#REF!</definedName>
    <definedName name="BExIZAECOEZGBAO29QMV14E6XDIV" localSheetId="5" hidden="1">#REF!</definedName>
    <definedName name="BExIZAECOEZGBAO29QMV14E6XDIV" localSheetId="3" hidden="1">#REF!</definedName>
    <definedName name="BExIZAECOEZGBAO29QMV14E6XDIV" hidden="1">#REF!</definedName>
    <definedName name="BExIZHQR3N1546MQS83ZJ8I6SPZ3" localSheetId="15" hidden="1">#REF!</definedName>
    <definedName name="BExIZHQR3N1546MQS83ZJ8I6SPZ3" localSheetId="14" hidden="1">#REF!</definedName>
    <definedName name="BExIZHQR3N1546MQS83ZJ8I6SPZ3" localSheetId="13" hidden="1">#REF!</definedName>
    <definedName name="BExIZHQR3N1546MQS83ZJ8I6SPZ3" localSheetId="12" hidden="1">#REF!</definedName>
    <definedName name="BExIZHQR3N1546MQS83ZJ8I6SPZ3" localSheetId="11" hidden="1">#REF!</definedName>
    <definedName name="BExIZHQR3N1546MQS83ZJ8I6SPZ3" localSheetId="10" hidden="1">#REF!</definedName>
    <definedName name="BExIZHQR3N1546MQS83ZJ8I6SPZ3" localSheetId="9" hidden="1">#REF!</definedName>
    <definedName name="BExIZHQR3N1546MQS83ZJ8I6SPZ3" localSheetId="8" hidden="1">#REF!</definedName>
    <definedName name="BExIZHQR3N1546MQS83ZJ8I6SPZ3" localSheetId="7" hidden="1">#REF!</definedName>
    <definedName name="BExIZHQR3N1546MQS83ZJ8I6SPZ3" localSheetId="6" hidden="1">#REF!</definedName>
    <definedName name="BExIZHQR3N1546MQS83ZJ8I6SPZ3" localSheetId="5" hidden="1">#REF!</definedName>
    <definedName name="BExIZHQR3N1546MQS83ZJ8I6SPZ3" localSheetId="3" hidden="1">#REF!</definedName>
    <definedName name="BExIZHQR3N1546MQS83ZJ8I6SPZ3" hidden="1">#REF!</definedName>
    <definedName name="BExIZKVXYD5O2JBU81F2UFJZLLSI" localSheetId="15" hidden="1">#REF!</definedName>
    <definedName name="BExIZKVXYD5O2JBU81F2UFJZLLSI" localSheetId="14" hidden="1">#REF!</definedName>
    <definedName name="BExIZKVXYD5O2JBU81F2UFJZLLSI" localSheetId="13" hidden="1">#REF!</definedName>
    <definedName name="BExIZKVXYD5O2JBU81F2UFJZLLSI" localSheetId="12" hidden="1">#REF!</definedName>
    <definedName name="BExIZKVXYD5O2JBU81F2UFJZLLSI" localSheetId="11" hidden="1">#REF!</definedName>
    <definedName name="BExIZKVXYD5O2JBU81F2UFJZLLSI" localSheetId="10" hidden="1">#REF!</definedName>
    <definedName name="BExIZKVXYD5O2JBU81F2UFJZLLSI" localSheetId="9" hidden="1">#REF!</definedName>
    <definedName name="BExIZKVXYD5O2JBU81F2UFJZLLSI" localSheetId="8" hidden="1">#REF!</definedName>
    <definedName name="BExIZKVXYD5O2JBU81F2UFJZLLSI" localSheetId="7" hidden="1">#REF!</definedName>
    <definedName name="BExIZKVXYD5O2JBU81F2UFJZLLSI" localSheetId="6" hidden="1">#REF!</definedName>
    <definedName name="BExIZKVXYD5O2JBU81F2UFJZLLSI" localSheetId="5" hidden="1">#REF!</definedName>
    <definedName name="BExIZKVXYD5O2JBU81F2UFJZLLSI" localSheetId="3" hidden="1">#REF!</definedName>
    <definedName name="BExIZKVXYD5O2JBU81F2UFJZLLSI" hidden="1">#REF!</definedName>
    <definedName name="BExIZPZDHC8HGER83WHCZAHOX7LK" localSheetId="15" hidden="1">#REF!</definedName>
    <definedName name="BExIZPZDHC8HGER83WHCZAHOX7LK" localSheetId="14" hidden="1">#REF!</definedName>
    <definedName name="BExIZPZDHC8HGER83WHCZAHOX7LK" localSheetId="13" hidden="1">#REF!</definedName>
    <definedName name="BExIZPZDHC8HGER83WHCZAHOX7LK" localSheetId="12" hidden="1">#REF!</definedName>
    <definedName name="BExIZPZDHC8HGER83WHCZAHOX7LK" localSheetId="11" hidden="1">#REF!</definedName>
    <definedName name="BExIZPZDHC8HGER83WHCZAHOX7LK" localSheetId="10" hidden="1">#REF!</definedName>
    <definedName name="BExIZPZDHC8HGER83WHCZAHOX7LK" localSheetId="9" hidden="1">#REF!</definedName>
    <definedName name="BExIZPZDHC8HGER83WHCZAHOX7LK" localSheetId="8" hidden="1">#REF!</definedName>
    <definedName name="BExIZPZDHC8HGER83WHCZAHOX7LK" localSheetId="7" hidden="1">#REF!</definedName>
    <definedName name="BExIZPZDHC8HGER83WHCZAHOX7LK" localSheetId="6" hidden="1">#REF!</definedName>
    <definedName name="BExIZPZDHC8HGER83WHCZAHOX7LK" localSheetId="5" hidden="1">#REF!</definedName>
    <definedName name="BExIZPZDHC8HGER83WHCZAHOX7LK" localSheetId="3" hidden="1">#REF!</definedName>
    <definedName name="BExIZPZDHC8HGER83WHCZAHOX7LK" hidden="1">#REF!</definedName>
    <definedName name="BExIZQA5XCS39QKXMYR1MH2ZIGPS" localSheetId="15" hidden="1">#REF!</definedName>
    <definedName name="BExIZQA5XCS39QKXMYR1MH2ZIGPS" localSheetId="14" hidden="1">#REF!</definedName>
    <definedName name="BExIZQA5XCS39QKXMYR1MH2ZIGPS" localSheetId="13" hidden="1">#REF!</definedName>
    <definedName name="BExIZQA5XCS39QKXMYR1MH2ZIGPS" localSheetId="12" hidden="1">#REF!</definedName>
    <definedName name="BExIZQA5XCS39QKXMYR1MH2ZIGPS" localSheetId="11" hidden="1">#REF!</definedName>
    <definedName name="BExIZQA5XCS39QKXMYR1MH2ZIGPS" localSheetId="10" hidden="1">#REF!</definedName>
    <definedName name="BExIZQA5XCS39QKXMYR1MH2ZIGPS" localSheetId="9" hidden="1">#REF!</definedName>
    <definedName name="BExIZQA5XCS39QKXMYR1MH2ZIGPS" localSheetId="8" hidden="1">#REF!</definedName>
    <definedName name="BExIZQA5XCS39QKXMYR1MH2ZIGPS" localSheetId="7" hidden="1">#REF!</definedName>
    <definedName name="BExIZQA5XCS39QKXMYR1MH2ZIGPS" localSheetId="6" hidden="1">#REF!</definedName>
    <definedName name="BExIZQA5XCS39QKXMYR1MH2ZIGPS" localSheetId="5" hidden="1">#REF!</definedName>
    <definedName name="BExIZQA5XCS39QKXMYR1MH2ZIGPS" localSheetId="3" hidden="1">#REF!</definedName>
    <definedName name="BExIZQA5XCS39QKXMYR1MH2ZIGPS" hidden="1">#REF!</definedName>
    <definedName name="BExIZVDLRUNAL32D9KO9X7Y4PB3O" localSheetId="15" hidden="1">#REF!</definedName>
    <definedName name="BExIZVDLRUNAL32D9KO9X7Y4PB3O" localSheetId="14" hidden="1">#REF!</definedName>
    <definedName name="BExIZVDLRUNAL32D9KO9X7Y4PB3O" localSheetId="13" hidden="1">#REF!</definedName>
    <definedName name="BExIZVDLRUNAL32D9KO9X7Y4PB3O" localSheetId="12" hidden="1">#REF!</definedName>
    <definedName name="BExIZVDLRUNAL32D9KO9X7Y4PB3O" localSheetId="11" hidden="1">#REF!</definedName>
    <definedName name="BExIZVDLRUNAL32D9KO9X7Y4PB3O" localSheetId="10" hidden="1">#REF!</definedName>
    <definedName name="BExIZVDLRUNAL32D9KO9X7Y4PB3O" localSheetId="9" hidden="1">#REF!</definedName>
    <definedName name="BExIZVDLRUNAL32D9KO9X7Y4PB3O" localSheetId="8" hidden="1">#REF!</definedName>
    <definedName name="BExIZVDLRUNAL32D9KO9X7Y4PB3O" localSheetId="7" hidden="1">#REF!</definedName>
    <definedName name="BExIZVDLRUNAL32D9KO9X7Y4PB3O" localSheetId="6" hidden="1">#REF!</definedName>
    <definedName name="BExIZVDLRUNAL32D9KO9X7Y4PB3O" localSheetId="5" hidden="1">#REF!</definedName>
    <definedName name="BExIZVDLRUNAL32D9KO9X7Y4PB3O" localSheetId="3" hidden="1">#REF!</definedName>
    <definedName name="BExIZVDLRUNAL32D9KO9X7Y4PB3O" hidden="1">#REF!</definedName>
    <definedName name="BExIZY2PUZ0OF9YKK1B13IW0VS6G" localSheetId="15" hidden="1">#REF!</definedName>
    <definedName name="BExIZY2PUZ0OF9YKK1B13IW0VS6G" localSheetId="14" hidden="1">#REF!</definedName>
    <definedName name="BExIZY2PUZ0OF9YKK1B13IW0VS6G" localSheetId="13" hidden="1">#REF!</definedName>
    <definedName name="BExIZY2PUZ0OF9YKK1B13IW0VS6G" localSheetId="12" hidden="1">#REF!</definedName>
    <definedName name="BExIZY2PUZ0OF9YKK1B13IW0VS6G" localSheetId="11" hidden="1">#REF!</definedName>
    <definedName name="BExIZY2PUZ0OF9YKK1B13IW0VS6G" localSheetId="10" hidden="1">#REF!</definedName>
    <definedName name="BExIZY2PUZ0OF9YKK1B13IW0VS6G" localSheetId="9" hidden="1">#REF!</definedName>
    <definedName name="BExIZY2PUZ0OF9YKK1B13IW0VS6G" localSheetId="8" hidden="1">#REF!</definedName>
    <definedName name="BExIZY2PUZ0OF9YKK1B13IW0VS6G" localSheetId="7" hidden="1">#REF!</definedName>
    <definedName name="BExIZY2PUZ0OF9YKK1B13IW0VS6G" localSheetId="6" hidden="1">#REF!</definedName>
    <definedName name="BExIZY2PUZ0OF9YKK1B13IW0VS6G" localSheetId="5" hidden="1">#REF!</definedName>
    <definedName name="BExIZY2PUZ0OF9YKK1B13IW0VS6G" localSheetId="3" hidden="1">#REF!</definedName>
    <definedName name="BExIZY2PUZ0OF9YKK1B13IW0VS6G" hidden="1">#REF!</definedName>
    <definedName name="BExJ08KBRR2XMWW3VZMPSQKXHZUH" localSheetId="15" hidden="1">#REF!</definedName>
    <definedName name="BExJ08KBRR2XMWW3VZMPSQKXHZUH" localSheetId="14" hidden="1">#REF!</definedName>
    <definedName name="BExJ08KBRR2XMWW3VZMPSQKXHZUH" localSheetId="13" hidden="1">#REF!</definedName>
    <definedName name="BExJ08KBRR2XMWW3VZMPSQKXHZUH" localSheetId="12" hidden="1">#REF!</definedName>
    <definedName name="BExJ08KBRR2XMWW3VZMPSQKXHZUH" localSheetId="11" hidden="1">#REF!</definedName>
    <definedName name="BExJ08KBRR2XMWW3VZMPSQKXHZUH" localSheetId="10" hidden="1">#REF!</definedName>
    <definedName name="BExJ08KBRR2XMWW3VZMPSQKXHZUH" localSheetId="9" hidden="1">#REF!</definedName>
    <definedName name="BExJ08KBRR2XMWW3VZMPSQKXHZUH" localSheetId="8" hidden="1">#REF!</definedName>
    <definedName name="BExJ08KBRR2XMWW3VZMPSQKXHZUH" localSheetId="7" hidden="1">#REF!</definedName>
    <definedName name="BExJ08KBRR2XMWW3VZMPSQKXHZUH" localSheetId="6" hidden="1">#REF!</definedName>
    <definedName name="BExJ08KBRR2XMWW3VZMPSQKXHZUH" localSheetId="5" hidden="1">#REF!</definedName>
    <definedName name="BExJ08KBRR2XMWW3VZMPSQKXHZUH" localSheetId="3" hidden="1">#REF!</definedName>
    <definedName name="BExJ08KBRR2XMWW3VZMPSQKXHZUH" hidden="1">#REF!</definedName>
    <definedName name="BExJ0DYJWXGE7DA39PYL3WM05U9O" localSheetId="15" hidden="1">#REF!</definedName>
    <definedName name="BExJ0DYJWXGE7DA39PYL3WM05U9O" localSheetId="14" hidden="1">#REF!</definedName>
    <definedName name="BExJ0DYJWXGE7DA39PYL3WM05U9O" localSheetId="13" hidden="1">#REF!</definedName>
    <definedName name="BExJ0DYJWXGE7DA39PYL3WM05U9O" localSheetId="12" hidden="1">#REF!</definedName>
    <definedName name="BExJ0DYJWXGE7DA39PYL3WM05U9O" localSheetId="11" hidden="1">#REF!</definedName>
    <definedName name="BExJ0DYJWXGE7DA39PYL3WM05U9O" localSheetId="10" hidden="1">#REF!</definedName>
    <definedName name="BExJ0DYJWXGE7DA39PYL3WM05U9O" localSheetId="9" hidden="1">#REF!</definedName>
    <definedName name="BExJ0DYJWXGE7DA39PYL3WM05U9O" localSheetId="8" hidden="1">#REF!</definedName>
    <definedName name="BExJ0DYJWXGE7DA39PYL3WM05U9O" localSheetId="7" hidden="1">#REF!</definedName>
    <definedName name="BExJ0DYJWXGE7DA39PYL3WM05U9O" localSheetId="6" hidden="1">#REF!</definedName>
    <definedName name="BExJ0DYJWXGE7DA39PYL3WM05U9O" localSheetId="5" hidden="1">#REF!</definedName>
    <definedName name="BExJ0DYJWXGE7DA39PYL3WM05U9O" localSheetId="3" hidden="1">#REF!</definedName>
    <definedName name="BExJ0DYJWXGE7DA39PYL3WM05U9O" hidden="1">#REF!</definedName>
    <definedName name="BExJ0JYDEZPM2303TRBXOZ74M7N6" localSheetId="15" hidden="1">#REF!</definedName>
    <definedName name="BExJ0JYDEZPM2303TRBXOZ74M7N6" localSheetId="14" hidden="1">#REF!</definedName>
    <definedName name="BExJ0JYDEZPM2303TRBXOZ74M7N6" localSheetId="13" hidden="1">#REF!</definedName>
    <definedName name="BExJ0JYDEZPM2303TRBXOZ74M7N6" localSheetId="12" hidden="1">#REF!</definedName>
    <definedName name="BExJ0JYDEZPM2303TRBXOZ74M7N6" localSheetId="11" hidden="1">#REF!</definedName>
    <definedName name="BExJ0JYDEZPM2303TRBXOZ74M7N6" localSheetId="10" hidden="1">#REF!</definedName>
    <definedName name="BExJ0JYDEZPM2303TRBXOZ74M7N6" localSheetId="9" hidden="1">#REF!</definedName>
    <definedName name="BExJ0JYDEZPM2303TRBXOZ74M7N6" localSheetId="8" hidden="1">#REF!</definedName>
    <definedName name="BExJ0JYDEZPM2303TRBXOZ74M7N6" localSheetId="7" hidden="1">#REF!</definedName>
    <definedName name="BExJ0JYDEZPM2303TRBXOZ74M7N6" localSheetId="6" hidden="1">#REF!</definedName>
    <definedName name="BExJ0JYDEZPM2303TRBXOZ74M7N6" localSheetId="5" hidden="1">#REF!</definedName>
    <definedName name="BExJ0JYDEZPM2303TRBXOZ74M7N6" localSheetId="3" hidden="1">#REF!</definedName>
    <definedName name="BExJ0JYDEZPM2303TRBXOZ74M7N6" hidden="1">#REF!</definedName>
    <definedName name="BExJ0MY8SY5J5V50H3UKE78ODTVB" localSheetId="15" hidden="1">#REF!</definedName>
    <definedName name="BExJ0MY8SY5J5V50H3UKE78ODTVB" localSheetId="14" hidden="1">#REF!</definedName>
    <definedName name="BExJ0MY8SY5J5V50H3UKE78ODTVB" localSheetId="13" hidden="1">#REF!</definedName>
    <definedName name="BExJ0MY8SY5J5V50H3UKE78ODTVB" localSheetId="12" hidden="1">#REF!</definedName>
    <definedName name="BExJ0MY8SY5J5V50H3UKE78ODTVB" localSheetId="11" hidden="1">#REF!</definedName>
    <definedName name="BExJ0MY8SY5J5V50H3UKE78ODTVB" localSheetId="10" hidden="1">#REF!</definedName>
    <definedName name="BExJ0MY8SY5J5V50H3UKE78ODTVB" localSheetId="9" hidden="1">#REF!</definedName>
    <definedName name="BExJ0MY8SY5J5V50H3UKE78ODTVB" localSheetId="8" hidden="1">#REF!</definedName>
    <definedName name="BExJ0MY8SY5J5V50H3UKE78ODTVB" localSheetId="7" hidden="1">#REF!</definedName>
    <definedName name="BExJ0MY8SY5J5V50H3UKE78ODTVB" localSheetId="6" hidden="1">#REF!</definedName>
    <definedName name="BExJ0MY8SY5J5V50H3UKE78ODTVB" localSheetId="5" hidden="1">#REF!</definedName>
    <definedName name="BExJ0MY8SY5J5V50H3UKE78ODTVB" localSheetId="3" hidden="1">#REF!</definedName>
    <definedName name="BExJ0MY8SY5J5V50H3UKE78ODTVB" hidden="1">#REF!</definedName>
    <definedName name="BExJ0YC98G37ML4N8FLP8D95EFRF" localSheetId="15" hidden="1">#REF!</definedName>
    <definedName name="BExJ0YC98G37ML4N8FLP8D95EFRF" localSheetId="14" hidden="1">#REF!</definedName>
    <definedName name="BExJ0YC98G37ML4N8FLP8D95EFRF" localSheetId="13" hidden="1">#REF!</definedName>
    <definedName name="BExJ0YC98G37ML4N8FLP8D95EFRF" localSheetId="12" hidden="1">#REF!</definedName>
    <definedName name="BExJ0YC98G37ML4N8FLP8D95EFRF" localSheetId="11" hidden="1">#REF!</definedName>
    <definedName name="BExJ0YC98G37ML4N8FLP8D95EFRF" localSheetId="10" hidden="1">#REF!</definedName>
    <definedName name="BExJ0YC98G37ML4N8FLP8D95EFRF" localSheetId="9" hidden="1">#REF!</definedName>
    <definedName name="BExJ0YC98G37ML4N8FLP8D95EFRF" localSheetId="8" hidden="1">#REF!</definedName>
    <definedName name="BExJ0YC98G37ML4N8FLP8D95EFRF" localSheetId="7" hidden="1">#REF!</definedName>
    <definedName name="BExJ0YC98G37ML4N8FLP8D95EFRF" localSheetId="6" hidden="1">#REF!</definedName>
    <definedName name="BExJ0YC98G37ML4N8FLP8D95EFRF" localSheetId="5" hidden="1">#REF!</definedName>
    <definedName name="BExJ0YC98G37ML4N8FLP8D95EFRF" localSheetId="3" hidden="1">#REF!</definedName>
    <definedName name="BExJ0YC98G37ML4N8FLP8D95EFRF" hidden="1">#REF!</definedName>
    <definedName name="BExKCDYKAEV45AFXHVHZZ62E5BM3" localSheetId="15" hidden="1">#REF!</definedName>
    <definedName name="BExKCDYKAEV45AFXHVHZZ62E5BM3" localSheetId="14" hidden="1">#REF!</definedName>
    <definedName name="BExKCDYKAEV45AFXHVHZZ62E5BM3" localSheetId="13" hidden="1">#REF!</definedName>
    <definedName name="BExKCDYKAEV45AFXHVHZZ62E5BM3" localSheetId="12" hidden="1">#REF!</definedName>
    <definedName name="BExKCDYKAEV45AFXHVHZZ62E5BM3" localSheetId="11" hidden="1">#REF!</definedName>
    <definedName name="BExKCDYKAEV45AFXHVHZZ62E5BM3" localSheetId="10" hidden="1">#REF!</definedName>
    <definedName name="BExKCDYKAEV45AFXHVHZZ62E5BM3" localSheetId="9" hidden="1">#REF!</definedName>
    <definedName name="BExKCDYKAEV45AFXHVHZZ62E5BM3" localSheetId="8" hidden="1">#REF!</definedName>
    <definedName name="BExKCDYKAEV45AFXHVHZZ62E5BM3" localSheetId="7" hidden="1">#REF!</definedName>
    <definedName name="BExKCDYKAEV45AFXHVHZZ62E5BM3" localSheetId="6" hidden="1">#REF!</definedName>
    <definedName name="BExKCDYKAEV45AFXHVHZZ62E5BM3" localSheetId="5" hidden="1">#REF!</definedName>
    <definedName name="BExKCDYKAEV45AFXHVHZZ62E5BM3" localSheetId="3" hidden="1">#REF!</definedName>
    <definedName name="BExKCDYKAEV45AFXHVHZZ62E5BM3" hidden="1">#REF!</definedName>
    <definedName name="BExKCYXU0W2VQVDI3N3N37K2598P" localSheetId="15" hidden="1">#REF!</definedName>
    <definedName name="BExKCYXU0W2VQVDI3N3N37K2598P" localSheetId="14" hidden="1">#REF!</definedName>
    <definedName name="BExKCYXU0W2VQVDI3N3N37K2598P" localSheetId="13" hidden="1">#REF!</definedName>
    <definedName name="BExKCYXU0W2VQVDI3N3N37K2598P" localSheetId="12" hidden="1">#REF!</definedName>
    <definedName name="BExKCYXU0W2VQVDI3N3N37K2598P" localSheetId="11" hidden="1">#REF!</definedName>
    <definedName name="BExKCYXU0W2VQVDI3N3N37K2598P" localSheetId="10" hidden="1">#REF!</definedName>
    <definedName name="BExKCYXU0W2VQVDI3N3N37K2598P" localSheetId="9" hidden="1">#REF!</definedName>
    <definedName name="BExKCYXU0W2VQVDI3N3N37K2598P" localSheetId="8" hidden="1">#REF!</definedName>
    <definedName name="BExKCYXU0W2VQVDI3N3N37K2598P" localSheetId="7" hidden="1">#REF!</definedName>
    <definedName name="BExKCYXU0W2VQVDI3N3N37K2598P" localSheetId="6" hidden="1">#REF!</definedName>
    <definedName name="BExKCYXU0W2VQVDI3N3N37K2598P" localSheetId="5" hidden="1">#REF!</definedName>
    <definedName name="BExKCYXU0W2VQVDI3N3N37K2598P" localSheetId="3" hidden="1">#REF!</definedName>
    <definedName name="BExKCYXU0W2VQVDI3N3N37K2598P" hidden="1">#REF!</definedName>
    <definedName name="BExKDJX3Z1TS0WFDD9EAO42JHL9G" localSheetId="15" hidden="1">#REF!</definedName>
    <definedName name="BExKDJX3Z1TS0WFDD9EAO42JHL9G" localSheetId="14" hidden="1">#REF!</definedName>
    <definedName name="BExKDJX3Z1TS0WFDD9EAO42JHL9G" localSheetId="13" hidden="1">#REF!</definedName>
    <definedName name="BExKDJX3Z1TS0WFDD9EAO42JHL9G" localSheetId="12" hidden="1">#REF!</definedName>
    <definedName name="BExKDJX3Z1TS0WFDD9EAO42JHL9G" localSheetId="11" hidden="1">#REF!</definedName>
    <definedName name="BExKDJX3Z1TS0WFDD9EAO42JHL9G" localSheetId="10" hidden="1">#REF!</definedName>
    <definedName name="BExKDJX3Z1TS0WFDD9EAO42JHL9G" localSheetId="9" hidden="1">#REF!</definedName>
    <definedName name="BExKDJX3Z1TS0WFDD9EAO42JHL9G" localSheetId="8" hidden="1">#REF!</definedName>
    <definedName name="BExKDJX3Z1TS0WFDD9EAO42JHL9G" localSheetId="7" hidden="1">#REF!</definedName>
    <definedName name="BExKDJX3Z1TS0WFDD9EAO42JHL9G" localSheetId="6" hidden="1">#REF!</definedName>
    <definedName name="BExKDJX3Z1TS0WFDD9EAO42JHL9G" localSheetId="5" hidden="1">#REF!</definedName>
    <definedName name="BExKDJX3Z1TS0WFDD9EAO42JHL9G" localSheetId="3" hidden="1">#REF!</definedName>
    <definedName name="BExKDJX3Z1TS0WFDD9EAO42JHL9G" hidden="1">#REF!</definedName>
    <definedName name="BExKDK7WVA5I2WBACAZHAHN35D0I" localSheetId="15" hidden="1">#REF!</definedName>
    <definedName name="BExKDK7WVA5I2WBACAZHAHN35D0I" localSheetId="14" hidden="1">#REF!</definedName>
    <definedName name="BExKDK7WVA5I2WBACAZHAHN35D0I" localSheetId="13" hidden="1">#REF!</definedName>
    <definedName name="BExKDK7WVA5I2WBACAZHAHN35D0I" localSheetId="12" hidden="1">#REF!</definedName>
    <definedName name="BExKDK7WVA5I2WBACAZHAHN35D0I" localSheetId="11" hidden="1">#REF!</definedName>
    <definedName name="BExKDK7WVA5I2WBACAZHAHN35D0I" localSheetId="10" hidden="1">#REF!</definedName>
    <definedName name="BExKDK7WVA5I2WBACAZHAHN35D0I" localSheetId="9" hidden="1">#REF!</definedName>
    <definedName name="BExKDK7WVA5I2WBACAZHAHN35D0I" localSheetId="8" hidden="1">#REF!</definedName>
    <definedName name="BExKDK7WVA5I2WBACAZHAHN35D0I" localSheetId="7" hidden="1">#REF!</definedName>
    <definedName name="BExKDK7WVA5I2WBACAZHAHN35D0I" localSheetId="6" hidden="1">#REF!</definedName>
    <definedName name="BExKDK7WVA5I2WBACAZHAHN35D0I" localSheetId="5" hidden="1">#REF!</definedName>
    <definedName name="BExKDK7WVA5I2WBACAZHAHN35D0I" localSheetId="3" hidden="1">#REF!</definedName>
    <definedName name="BExKDK7WVA5I2WBACAZHAHN35D0I" hidden="1">#REF!</definedName>
    <definedName name="BExKDKO0W4AGQO1V7K6Q4VM750FT" localSheetId="15" hidden="1">#REF!</definedName>
    <definedName name="BExKDKO0W4AGQO1V7K6Q4VM750FT" localSheetId="14" hidden="1">#REF!</definedName>
    <definedName name="BExKDKO0W4AGQO1V7K6Q4VM750FT" localSheetId="13" hidden="1">#REF!</definedName>
    <definedName name="BExKDKO0W4AGQO1V7K6Q4VM750FT" localSheetId="12" hidden="1">#REF!</definedName>
    <definedName name="BExKDKO0W4AGQO1V7K6Q4VM750FT" localSheetId="11" hidden="1">#REF!</definedName>
    <definedName name="BExKDKO0W4AGQO1V7K6Q4VM750FT" localSheetId="10" hidden="1">#REF!</definedName>
    <definedName name="BExKDKO0W4AGQO1V7K6Q4VM750FT" localSheetId="9" hidden="1">#REF!</definedName>
    <definedName name="BExKDKO0W4AGQO1V7K6Q4VM750FT" localSheetId="8" hidden="1">#REF!</definedName>
    <definedName name="BExKDKO0W4AGQO1V7K6Q4VM750FT" localSheetId="7" hidden="1">#REF!</definedName>
    <definedName name="BExKDKO0W4AGQO1V7K6Q4VM750FT" localSheetId="6" hidden="1">#REF!</definedName>
    <definedName name="BExKDKO0W4AGQO1V7K6Q4VM750FT" localSheetId="5" hidden="1">#REF!</definedName>
    <definedName name="BExKDKO0W4AGQO1V7K6Q4VM750FT" localSheetId="3" hidden="1">#REF!</definedName>
    <definedName name="BExKDKO0W4AGQO1V7K6Q4VM750FT" hidden="1">#REF!</definedName>
    <definedName name="BExKDLF10G7W77J87QWH3ZGLUCLW" localSheetId="15" hidden="1">#REF!</definedName>
    <definedName name="BExKDLF10G7W77J87QWH3ZGLUCLW" localSheetId="14" hidden="1">#REF!</definedName>
    <definedName name="BExKDLF10G7W77J87QWH3ZGLUCLW" localSheetId="13" hidden="1">#REF!</definedName>
    <definedName name="BExKDLF10G7W77J87QWH3ZGLUCLW" localSheetId="12" hidden="1">#REF!</definedName>
    <definedName name="BExKDLF10G7W77J87QWH3ZGLUCLW" localSheetId="11" hidden="1">#REF!</definedName>
    <definedName name="BExKDLF10G7W77J87QWH3ZGLUCLW" localSheetId="10" hidden="1">#REF!</definedName>
    <definedName name="BExKDLF10G7W77J87QWH3ZGLUCLW" localSheetId="9" hidden="1">#REF!</definedName>
    <definedName name="BExKDLF10G7W77J87QWH3ZGLUCLW" localSheetId="8" hidden="1">#REF!</definedName>
    <definedName name="BExKDLF10G7W77J87QWH3ZGLUCLW" localSheetId="7" hidden="1">#REF!</definedName>
    <definedName name="BExKDLF10G7W77J87QWH3ZGLUCLW" localSheetId="6" hidden="1">#REF!</definedName>
    <definedName name="BExKDLF10G7W77J87QWH3ZGLUCLW" localSheetId="5" hidden="1">#REF!</definedName>
    <definedName name="BExKDLF10G7W77J87QWH3ZGLUCLW" localSheetId="3" hidden="1">#REF!</definedName>
    <definedName name="BExKDLF10G7W77J87QWH3ZGLUCLW" hidden="1">#REF!</definedName>
    <definedName name="BExKE2NDBQ14HOJH945N4W9ZZFJO" localSheetId="15" hidden="1">#REF!</definedName>
    <definedName name="BExKE2NDBQ14HOJH945N4W9ZZFJO" localSheetId="14" hidden="1">#REF!</definedName>
    <definedName name="BExKE2NDBQ14HOJH945N4W9ZZFJO" localSheetId="13" hidden="1">#REF!</definedName>
    <definedName name="BExKE2NDBQ14HOJH945N4W9ZZFJO" localSheetId="12" hidden="1">#REF!</definedName>
    <definedName name="BExKE2NDBQ14HOJH945N4W9ZZFJO" localSheetId="11" hidden="1">#REF!</definedName>
    <definedName name="BExKE2NDBQ14HOJH945N4W9ZZFJO" localSheetId="10" hidden="1">#REF!</definedName>
    <definedName name="BExKE2NDBQ14HOJH945N4W9ZZFJO" localSheetId="9" hidden="1">#REF!</definedName>
    <definedName name="BExKE2NDBQ14HOJH945N4W9ZZFJO" localSheetId="8" hidden="1">#REF!</definedName>
    <definedName name="BExKE2NDBQ14HOJH945N4W9ZZFJO" localSheetId="7" hidden="1">#REF!</definedName>
    <definedName name="BExKE2NDBQ14HOJH945N4W9ZZFJO" localSheetId="6" hidden="1">#REF!</definedName>
    <definedName name="BExKE2NDBQ14HOJH945N4W9ZZFJO" localSheetId="5" hidden="1">#REF!</definedName>
    <definedName name="BExKE2NDBQ14HOJH945N4W9ZZFJO" localSheetId="3" hidden="1">#REF!</definedName>
    <definedName name="BExKE2NDBQ14HOJH945N4W9ZZFJO" hidden="1">#REF!</definedName>
    <definedName name="BExKEFE0I3MT6ZLC4T1L9465HKTN" localSheetId="15" hidden="1">#REF!</definedName>
    <definedName name="BExKEFE0I3MT6ZLC4T1L9465HKTN" localSheetId="14" hidden="1">#REF!</definedName>
    <definedName name="BExKEFE0I3MT6ZLC4T1L9465HKTN" localSheetId="13" hidden="1">#REF!</definedName>
    <definedName name="BExKEFE0I3MT6ZLC4T1L9465HKTN" localSheetId="12" hidden="1">#REF!</definedName>
    <definedName name="BExKEFE0I3MT6ZLC4T1L9465HKTN" localSheetId="11" hidden="1">#REF!</definedName>
    <definedName name="BExKEFE0I3MT6ZLC4T1L9465HKTN" localSheetId="10" hidden="1">#REF!</definedName>
    <definedName name="BExKEFE0I3MT6ZLC4T1L9465HKTN" localSheetId="9" hidden="1">#REF!</definedName>
    <definedName name="BExKEFE0I3MT6ZLC4T1L9465HKTN" localSheetId="8" hidden="1">#REF!</definedName>
    <definedName name="BExKEFE0I3MT6ZLC4T1L9465HKTN" localSheetId="7" hidden="1">#REF!</definedName>
    <definedName name="BExKEFE0I3MT6ZLC4T1L9465HKTN" localSheetId="6" hidden="1">#REF!</definedName>
    <definedName name="BExKEFE0I3MT6ZLC4T1L9465HKTN" localSheetId="5" hidden="1">#REF!</definedName>
    <definedName name="BExKEFE0I3MT6ZLC4T1L9465HKTN" localSheetId="3" hidden="1">#REF!</definedName>
    <definedName name="BExKEFE0I3MT6ZLC4T1L9465HKTN" hidden="1">#REF!</definedName>
    <definedName name="BExKEK6O5BVJP4VY02FY7JNAZ6BT" localSheetId="15" hidden="1">#REF!</definedName>
    <definedName name="BExKEK6O5BVJP4VY02FY7JNAZ6BT" localSheetId="14" hidden="1">#REF!</definedName>
    <definedName name="BExKEK6O5BVJP4VY02FY7JNAZ6BT" localSheetId="13" hidden="1">#REF!</definedName>
    <definedName name="BExKEK6O5BVJP4VY02FY7JNAZ6BT" localSheetId="12" hidden="1">#REF!</definedName>
    <definedName name="BExKEK6O5BVJP4VY02FY7JNAZ6BT" localSheetId="11" hidden="1">#REF!</definedName>
    <definedName name="BExKEK6O5BVJP4VY02FY7JNAZ6BT" localSheetId="10" hidden="1">#REF!</definedName>
    <definedName name="BExKEK6O5BVJP4VY02FY7JNAZ6BT" localSheetId="9" hidden="1">#REF!</definedName>
    <definedName name="BExKEK6O5BVJP4VY02FY7JNAZ6BT" localSheetId="8" hidden="1">#REF!</definedName>
    <definedName name="BExKEK6O5BVJP4VY02FY7JNAZ6BT" localSheetId="7" hidden="1">#REF!</definedName>
    <definedName name="BExKEK6O5BVJP4VY02FY7JNAZ6BT" localSheetId="6" hidden="1">#REF!</definedName>
    <definedName name="BExKEK6O5BVJP4VY02FY7JNAZ6BT" localSheetId="5" hidden="1">#REF!</definedName>
    <definedName name="BExKEK6O5BVJP4VY02FY7JNAZ6BT" localSheetId="3" hidden="1">#REF!</definedName>
    <definedName name="BExKEK6O5BVJP4VY02FY7JNAZ6BT" hidden="1">#REF!</definedName>
    <definedName name="BExKEKXK6E6QX339ELPXDIRZSJE0" localSheetId="15" hidden="1">#REF!</definedName>
    <definedName name="BExKEKXK6E6QX339ELPXDIRZSJE0" localSheetId="14" hidden="1">#REF!</definedName>
    <definedName name="BExKEKXK6E6QX339ELPXDIRZSJE0" localSheetId="13" hidden="1">#REF!</definedName>
    <definedName name="BExKEKXK6E6QX339ELPXDIRZSJE0" localSheetId="12" hidden="1">#REF!</definedName>
    <definedName name="BExKEKXK6E6QX339ELPXDIRZSJE0" localSheetId="11" hidden="1">#REF!</definedName>
    <definedName name="BExKEKXK6E6QX339ELPXDIRZSJE0" localSheetId="10" hidden="1">#REF!</definedName>
    <definedName name="BExKEKXK6E6QX339ELPXDIRZSJE0" localSheetId="9" hidden="1">#REF!</definedName>
    <definedName name="BExKEKXK6E6QX339ELPXDIRZSJE0" localSheetId="8" hidden="1">#REF!</definedName>
    <definedName name="BExKEKXK6E6QX339ELPXDIRZSJE0" localSheetId="7" hidden="1">#REF!</definedName>
    <definedName name="BExKEKXK6E6QX339ELPXDIRZSJE0" localSheetId="6" hidden="1">#REF!</definedName>
    <definedName name="BExKEKXK6E6QX339ELPXDIRZSJE0" localSheetId="5" hidden="1">#REF!</definedName>
    <definedName name="BExKEKXK6E6QX339ELPXDIRZSJE0" localSheetId="3" hidden="1">#REF!</definedName>
    <definedName name="BExKEKXK6E6QX339ELPXDIRZSJE0" hidden="1">#REF!</definedName>
    <definedName name="BExKEMFI35R0D4WN4A59V9QH7I5S" localSheetId="15" hidden="1">#REF!</definedName>
    <definedName name="BExKEMFI35R0D4WN4A59V9QH7I5S" localSheetId="14" hidden="1">#REF!</definedName>
    <definedName name="BExKEMFI35R0D4WN4A59V9QH7I5S" localSheetId="13" hidden="1">#REF!</definedName>
    <definedName name="BExKEMFI35R0D4WN4A59V9QH7I5S" localSheetId="12" hidden="1">#REF!</definedName>
    <definedName name="BExKEMFI35R0D4WN4A59V9QH7I5S" localSheetId="11" hidden="1">#REF!</definedName>
    <definedName name="BExKEMFI35R0D4WN4A59V9QH7I5S" localSheetId="10" hidden="1">#REF!</definedName>
    <definedName name="BExKEMFI35R0D4WN4A59V9QH7I5S" localSheetId="9" hidden="1">#REF!</definedName>
    <definedName name="BExKEMFI35R0D4WN4A59V9QH7I5S" localSheetId="8" hidden="1">#REF!</definedName>
    <definedName name="BExKEMFI35R0D4WN4A59V9QH7I5S" localSheetId="7" hidden="1">#REF!</definedName>
    <definedName name="BExKEMFI35R0D4WN4A59V9QH7I5S" localSheetId="6" hidden="1">#REF!</definedName>
    <definedName name="BExKEMFI35R0D4WN4A59V9QH7I5S" localSheetId="5" hidden="1">#REF!</definedName>
    <definedName name="BExKEMFI35R0D4WN4A59V9QH7I5S" localSheetId="3" hidden="1">#REF!</definedName>
    <definedName name="BExKEMFI35R0D4WN4A59V9QH7I5S" hidden="1">#REF!</definedName>
    <definedName name="BExKEOOIBMP7N8033EY2CJYCBX6H" localSheetId="15" hidden="1">#REF!</definedName>
    <definedName name="BExKEOOIBMP7N8033EY2CJYCBX6H" localSheetId="14" hidden="1">#REF!</definedName>
    <definedName name="BExKEOOIBMP7N8033EY2CJYCBX6H" localSheetId="13" hidden="1">#REF!</definedName>
    <definedName name="BExKEOOIBMP7N8033EY2CJYCBX6H" localSheetId="12" hidden="1">#REF!</definedName>
    <definedName name="BExKEOOIBMP7N8033EY2CJYCBX6H" localSheetId="11" hidden="1">#REF!</definedName>
    <definedName name="BExKEOOIBMP7N8033EY2CJYCBX6H" localSheetId="10" hidden="1">#REF!</definedName>
    <definedName name="BExKEOOIBMP7N8033EY2CJYCBX6H" localSheetId="9" hidden="1">#REF!</definedName>
    <definedName name="BExKEOOIBMP7N8033EY2CJYCBX6H" localSheetId="8" hidden="1">#REF!</definedName>
    <definedName name="BExKEOOIBMP7N8033EY2CJYCBX6H" localSheetId="7" hidden="1">#REF!</definedName>
    <definedName name="BExKEOOIBMP7N8033EY2CJYCBX6H" localSheetId="6" hidden="1">#REF!</definedName>
    <definedName name="BExKEOOIBMP7N8033EY2CJYCBX6H" localSheetId="5" hidden="1">#REF!</definedName>
    <definedName name="BExKEOOIBMP7N8033EY2CJYCBX6H" localSheetId="3" hidden="1">#REF!</definedName>
    <definedName name="BExKEOOIBMP7N8033EY2CJYCBX6H" hidden="1">#REF!</definedName>
    <definedName name="BExKEW0RR5LA3VC46A2BEOOMQE56" localSheetId="15" hidden="1">#REF!</definedName>
    <definedName name="BExKEW0RR5LA3VC46A2BEOOMQE56" localSheetId="14" hidden="1">#REF!</definedName>
    <definedName name="BExKEW0RR5LA3VC46A2BEOOMQE56" localSheetId="13" hidden="1">#REF!</definedName>
    <definedName name="BExKEW0RR5LA3VC46A2BEOOMQE56" localSheetId="12" hidden="1">#REF!</definedName>
    <definedName name="BExKEW0RR5LA3VC46A2BEOOMQE56" localSheetId="11" hidden="1">#REF!</definedName>
    <definedName name="BExKEW0RR5LA3VC46A2BEOOMQE56" localSheetId="10" hidden="1">#REF!</definedName>
    <definedName name="BExKEW0RR5LA3VC46A2BEOOMQE56" localSheetId="9" hidden="1">#REF!</definedName>
    <definedName name="BExKEW0RR5LA3VC46A2BEOOMQE56" localSheetId="8" hidden="1">#REF!</definedName>
    <definedName name="BExKEW0RR5LA3VC46A2BEOOMQE56" localSheetId="7" hidden="1">#REF!</definedName>
    <definedName name="BExKEW0RR5LA3VC46A2BEOOMQE56" localSheetId="6" hidden="1">#REF!</definedName>
    <definedName name="BExKEW0RR5LA3VC46A2BEOOMQE56" localSheetId="5" hidden="1">#REF!</definedName>
    <definedName name="BExKEW0RR5LA3VC46A2BEOOMQE56" localSheetId="3" hidden="1">#REF!</definedName>
    <definedName name="BExKEW0RR5LA3VC46A2BEOOMQE56" hidden="1">#REF!</definedName>
    <definedName name="BExKF37PTJB4PE1PUQWG20ASBX4E" localSheetId="15" hidden="1">#REF!</definedName>
    <definedName name="BExKF37PTJB4PE1PUQWG20ASBX4E" localSheetId="14" hidden="1">#REF!</definedName>
    <definedName name="BExKF37PTJB4PE1PUQWG20ASBX4E" localSheetId="13" hidden="1">#REF!</definedName>
    <definedName name="BExKF37PTJB4PE1PUQWG20ASBX4E" localSheetId="12" hidden="1">#REF!</definedName>
    <definedName name="BExKF37PTJB4PE1PUQWG20ASBX4E" localSheetId="11" hidden="1">#REF!</definedName>
    <definedName name="BExKF37PTJB4PE1PUQWG20ASBX4E" localSheetId="10" hidden="1">#REF!</definedName>
    <definedName name="BExKF37PTJB4PE1PUQWG20ASBX4E" localSheetId="9" hidden="1">#REF!</definedName>
    <definedName name="BExKF37PTJB4PE1PUQWG20ASBX4E" localSheetId="8" hidden="1">#REF!</definedName>
    <definedName name="BExKF37PTJB4PE1PUQWG20ASBX4E" localSheetId="7" hidden="1">#REF!</definedName>
    <definedName name="BExKF37PTJB4PE1PUQWG20ASBX4E" localSheetId="6" hidden="1">#REF!</definedName>
    <definedName name="BExKF37PTJB4PE1PUQWG20ASBX4E" localSheetId="5" hidden="1">#REF!</definedName>
    <definedName name="BExKF37PTJB4PE1PUQWG20ASBX4E" localSheetId="3" hidden="1">#REF!</definedName>
    <definedName name="BExKF37PTJB4PE1PUQWG20ASBX4E" hidden="1">#REF!</definedName>
    <definedName name="BExKFA3VI1CZK21SM0N3LZWT9LA1" localSheetId="15" hidden="1">#REF!</definedName>
    <definedName name="BExKFA3VI1CZK21SM0N3LZWT9LA1" localSheetId="14" hidden="1">#REF!</definedName>
    <definedName name="BExKFA3VI1CZK21SM0N3LZWT9LA1" localSheetId="13" hidden="1">#REF!</definedName>
    <definedName name="BExKFA3VI1CZK21SM0N3LZWT9LA1" localSheetId="12" hidden="1">#REF!</definedName>
    <definedName name="BExKFA3VI1CZK21SM0N3LZWT9LA1" localSheetId="11" hidden="1">#REF!</definedName>
    <definedName name="BExKFA3VI1CZK21SM0N3LZWT9LA1" localSheetId="10" hidden="1">#REF!</definedName>
    <definedName name="BExKFA3VI1CZK21SM0N3LZWT9LA1" localSheetId="9" hidden="1">#REF!</definedName>
    <definedName name="BExKFA3VI1CZK21SM0N3LZWT9LA1" localSheetId="8" hidden="1">#REF!</definedName>
    <definedName name="BExKFA3VI1CZK21SM0N3LZWT9LA1" localSheetId="7" hidden="1">#REF!</definedName>
    <definedName name="BExKFA3VI1CZK21SM0N3LZWT9LA1" localSheetId="6" hidden="1">#REF!</definedName>
    <definedName name="BExKFA3VI1CZK21SM0N3LZWT9LA1" localSheetId="5" hidden="1">#REF!</definedName>
    <definedName name="BExKFA3VI1CZK21SM0N3LZWT9LA1" localSheetId="3" hidden="1">#REF!</definedName>
    <definedName name="BExKFA3VI1CZK21SM0N3LZWT9LA1" hidden="1">#REF!</definedName>
    <definedName name="BExKFBB29XXT9A2LVUXYSIVKPWGB" localSheetId="15" hidden="1">#REF!</definedName>
    <definedName name="BExKFBB29XXT9A2LVUXYSIVKPWGB" localSheetId="14" hidden="1">#REF!</definedName>
    <definedName name="BExKFBB29XXT9A2LVUXYSIVKPWGB" localSheetId="13" hidden="1">#REF!</definedName>
    <definedName name="BExKFBB29XXT9A2LVUXYSIVKPWGB" localSheetId="12" hidden="1">#REF!</definedName>
    <definedName name="BExKFBB29XXT9A2LVUXYSIVKPWGB" localSheetId="11" hidden="1">#REF!</definedName>
    <definedName name="BExKFBB29XXT9A2LVUXYSIVKPWGB" localSheetId="10" hidden="1">#REF!</definedName>
    <definedName name="BExKFBB29XXT9A2LVUXYSIVKPWGB" localSheetId="9" hidden="1">#REF!</definedName>
    <definedName name="BExKFBB29XXT9A2LVUXYSIVKPWGB" localSheetId="8" hidden="1">#REF!</definedName>
    <definedName name="BExKFBB29XXT9A2LVUXYSIVKPWGB" localSheetId="7" hidden="1">#REF!</definedName>
    <definedName name="BExKFBB29XXT9A2LVUXYSIVKPWGB" localSheetId="6" hidden="1">#REF!</definedName>
    <definedName name="BExKFBB29XXT9A2LVUXYSIVKPWGB" localSheetId="5" hidden="1">#REF!</definedName>
    <definedName name="BExKFBB29XXT9A2LVUXYSIVKPWGB" localSheetId="3" hidden="1">#REF!</definedName>
    <definedName name="BExKFBB29XXT9A2LVUXYSIVKPWGB" hidden="1">#REF!</definedName>
    <definedName name="BExKFINBFV5J2NFRCL4YUO3YF0ZE" localSheetId="15" hidden="1">#REF!</definedName>
    <definedName name="BExKFINBFV5J2NFRCL4YUO3YF0ZE" localSheetId="14" hidden="1">#REF!</definedName>
    <definedName name="BExKFINBFV5J2NFRCL4YUO3YF0ZE" localSheetId="13" hidden="1">#REF!</definedName>
    <definedName name="BExKFINBFV5J2NFRCL4YUO3YF0ZE" localSheetId="12" hidden="1">#REF!</definedName>
    <definedName name="BExKFINBFV5J2NFRCL4YUO3YF0ZE" localSheetId="11" hidden="1">#REF!</definedName>
    <definedName name="BExKFINBFV5J2NFRCL4YUO3YF0ZE" localSheetId="10" hidden="1">#REF!</definedName>
    <definedName name="BExKFINBFV5J2NFRCL4YUO3YF0ZE" localSheetId="9" hidden="1">#REF!</definedName>
    <definedName name="BExKFINBFV5J2NFRCL4YUO3YF0ZE" localSheetId="8" hidden="1">#REF!</definedName>
    <definedName name="BExKFINBFV5J2NFRCL4YUO3YF0ZE" localSheetId="7" hidden="1">#REF!</definedName>
    <definedName name="BExKFINBFV5J2NFRCL4YUO3YF0ZE" localSheetId="6" hidden="1">#REF!</definedName>
    <definedName name="BExKFINBFV5J2NFRCL4YUO3YF0ZE" localSheetId="5" hidden="1">#REF!</definedName>
    <definedName name="BExKFINBFV5J2NFRCL4YUO3YF0ZE" localSheetId="3" hidden="1">#REF!</definedName>
    <definedName name="BExKFINBFV5J2NFRCL4YUO3YF0ZE" hidden="1">#REF!</definedName>
    <definedName name="BExKFISRBFACTAMJSALEYMY66F6X" localSheetId="15" hidden="1">#REF!</definedName>
    <definedName name="BExKFISRBFACTAMJSALEYMY66F6X" localSheetId="14" hidden="1">#REF!</definedName>
    <definedName name="BExKFISRBFACTAMJSALEYMY66F6X" localSheetId="13" hidden="1">#REF!</definedName>
    <definedName name="BExKFISRBFACTAMJSALEYMY66F6X" localSheetId="12" hidden="1">#REF!</definedName>
    <definedName name="BExKFISRBFACTAMJSALEYMY66F6X" localSheetId="11" hidden="1">#REF!</definedName>
    <definedName name="BExKFISRBFACTAMJSALEYMY66F6X" localSheetId="10" hidden="1">#REF!</definedName>
    <definedName name="BExKFISRBFACTAMJSALEYMY66F6X" localSheetId="9" hidden="1">#REF!</definedName>
    <definedName name="BExKFISRBFACTAMJSALEYMY66F6X" localSheetId="8" hidden="1">#REF!</definedName>
    <definedName name="BExKFISRBFACTAMJSALEYMY66F6X" localSheetId="7" hidden="1">#REF!</definedName>
    <definedName name="BExKFISRBFACTAMJSALEYMY66F6X" localSheetId="6" hidden="1">#REF!</definedName>
    <definedName name="BExKFISRBFACTAMJSALEYMY66F6X" localSheetId="5" hidden="1">#REF!</definedName>
    <definedName name="BExKFISRBFACTAMJSALEYMY66F6X" localSheetId="3" hidden="1">#REF!</definedName>
    <definedName name="BExKFISRBFACTAMJSALEYMY66F6X" hidden="1">#REF!</definedName>
    <definedName name="BExKFOSK5DJ151C4E8544UWMYTOC" localSheetId="15" hidden="1">#REF!</definedName>
    <definedName name="BExKFOSK5DJ151C4E8544UWMYTOC" localSheetId="14" hidden="1">#REF!</definedName>
    <definedName name="BExKFOSK5DJ151C4E8544UWMYTOC" localSheetId="13" hidden="1">#REF!</definedName>
    <definedName name="BExKFOSK5DJ151C4E8544UWMYTOC" localSheetId="12" hidden="1">#REF!</definedName>
    <definedName name="BExKFOSK5DJ151C4E8544UWMYTOC" localSheetId="11" hidden="1">#REF!</definedName>
    <definedName name="BExKFOSK5DJ151C4E8544UWMYTOC" localSheetId="10" hidden="1">#REF!</definedName>
    <definedName name="BExKFOSK5DJ151C4E8544UWMYTOC" localSheetId="9" hidden="1">#REF!</definedName>
    <definedName name="BExKFOSK5DJ151C4E8544UWMYTOC" localSheetId="8" hidden="1">#REF!</definedName>
    <definedName name="BExKFOSK5DJ151C4E8544UWMYTOC" localSheetId="7" hidden="1">#REF!</definedName>
    <definedName name="BExKFOSK5DJ151C4E8544UWMYTOC" localSheetId="6" hidden="1">#REF!</definedName>
    <definedName name="BExKFOSK5DJ151C4E8544UWMYTOC" localSheetId="5" hidden="1">#REF!</definedName>
    <definedName name="BExKFOSK5DJ151C4E8544UWMYTOC" localSheetId="3" hidden="1">#REF!</definedName>
    <definedName name="BExKFOSK5DJ151C4E8544UWMYTOC" hidden="1">#REF!</definedName>
    <definedName name="BExKFWL3DE1V1VOVHAFYBE85QUB7" localSheetId="15" hidden="1">#REF!</definedName>
    <definedName name="BExKFWL3DE1V1VOVHAFYBE85QUB7" localSheetId="14" hidden="1">#REF!</definedName>
    <definedName name="BExKFWL3DE1V1VOVHAFYBE85QUB7" localSheetId="13" hidden="1">#REF!</definedName>
    <definedName name="BExKFWL3DE1V1VOVHAFYBE85QUB7" localSheetId="12" hidden="1">#REF!</definedName>
    <definedName name="BExKFWL3DE1V1VOVHAFYBE85QUB7" localSheetId="11" hidden="1">#REF!</definedName>
    <definedName name="BExKFWL3DE1V1VOVHAFYBE85QUB7" localSheetId="10" hidden="1">#REF!</definedName>
    <definedName name="BExKFWL3DE1V1VOVHAFYBE85QUB7" localSheetId="9" hidden="1">#REF!</definedName>
    <definedName name="BExKFWL3DE1V1VOVHAFYBE85QUB7" localSheetId="8" hidden="1">#REF!</definedName>
    <definedName name="BExKFWL3DE1V1VOVHAFYBE85QUB7" localSheetId="7" hidden="1">#REF!</definedName>
    <definedName name="BExKFWL3DE1V1VOVHAFYBE85QUB7" localSheetId="6" hidden="1">#REF!</definedName>
    <definedName name="BExKFWL3DE1V1VOVHAFYBE85QUB7" localSheetId="5" hidden="1">#REF!</definedName>
    <definedName name="BExKFWL3DE1V1VOVHAFYBE85QUB7" localSheetId="3" hidden="1">#REF!</definedName>
    <definedName name="BExKFWL3DE1V1VOVHAFYBE85QUB7" hidden="1">#REF!</definedName>
    <definedName name="BExKFXS9NDEWPZDVGLTMOM3CFO7N" localSheetId="15" hidden="1">#REF!</definedName>
    <definedName name="BExKFXS9NDEWPZDVGLTMOM3CFO7N" localSheetId="14" hidden="1">#REF!</definedName>
    <definedName name="BExKFXS9NDEWPZDVGLTMOM3CFO7N" localSheetId="13" hidden="1">#REF!</definedName>
    <definedName name="BExKFXS9NDEWPZDVGLTMOM3CFO7N" localSheetId="12" hidden="1">#REF!</definedName>
    <definedName name="BExKFXS9NDEWPZDVGLTMOM3CFO7N" localSheetId="11" hidden="1">#REF!</definedName>
    <definedName name="BExKFXS9NDEWPZDVGLTMOM3CFO7N" localSheetId="10" hidden="1">#REF!</definedName>
    <definedName name="BExKFXS9NDEWPZDVGLTMOM3CFO7N" localSheetId="9" hidden="1">#REF!</definedName>
    <definedName name="BExKFXS9NDEWPZDVGLTMOM3CFO7N" localSheetId="8" hidden="1">#REF!</definedName>
    <definedName name="BExKFXS9NDEWPZDVGLTMOM3CFO7N" localSheetId="7" hidden="1">#REF!</definedName>
    <definedName name="BExKFXS9NDEWPZDVGLTMOM3CFO7N" localSheetId="6" hidden="1">#REF!</definedName>
    <definedName name="BExKFXS9NDEWPZDVGLTMOM3CFO7N" localSheetId="5" hidden="1">#REF!</definedName>
    <definedName name="BExKFXS9NDEWPZDVGLTMOM3CFO7N" localSheetId="3" hidden="1">#REF!</definedName>
    <definedName name="BExKFXS9NDEWPZDVGLTMOM3CFO7N" hidden="1">#REF!</definedName>
    <definedName name="BExKFYJC4EVEV54F82K6VKP7Q3OU" localSheetId="15" hidden="1">#REF!</definedName>
    <definedName name="BExKFYJC4EVEV54F82K6VKP7Q3OU" localSheetId="14" hidden="1">#REF!</definedName>
    <definedName name="BExKFYJC4EVEV54F82K6VKP7Q3OU" localSheetId="13" hidden="1">#REF!</definedName>
    <definedName name="BExKFYJC4EVEV54F82K6VKP7Q3OU" localSheetId="12" hidden="1">#REF!</definedName>
    <definedName name="BExKFYJC4EVEV54F82K6VKP7Q3OU" localSheetId="11" hidden="1">#REF!</definedName>
    <definedName name="BExKFYJC4EVEV54F82K6VKP7Q3OU" localSheetId="10" hidden="1">#REF!</definedName>
    <definedName name="BExKFYJC4EVEV54F82K6VKP7Q3OU" localSheetId="9" hidden="1">#REF!</definedName>
    <definedName name="BExKFYJC4EVEV54F82K6VKP7Q3OU" localSheetId="8" hidden="1">#REF!</definedName>
    <definedName name="BExKFYJC4EVEV54F82K6VKP7Q3OU" localSheetId="7" hidden="1">#REF!</definedName>
    <definedName name="BExKFYJC4EVEV54F82K6VKP7Q3OU" localSheetId="6" hidden="1">#REF!</definedName>
    <definedName name="BExKFYJC4EVEV54F82K6VKP7Q3OU" localSheetId="5" hidden="1">#REF!</definedName>
    <definedName name="BExKFYJC4EVEV54F82K6VKP7Q3OU" localSheetId="3" hidden="1">#REF!</definedName>
    <definedName name="BExKFYJC4EVEV54F82K6VKP7Q3OU" hidden="1">#REF!</definedName>
    <definedName name="BExKG4IYHBKQQ8J8FN10GB2IKO33" localSheetId="15" hidden="1">#REF!</definedName>
    <definedName name="BExKG4IYHBKQQ8J8FN10GB2IKO33" localSheetId="14" hidden="1">#REF!</definedName>
    <definedName name="BExKG4IYHBKQQ8J8FN10GB2IKO33" localSheetId="13" hidden="1">#REF!</definedName>
    <definedName name="BExKG4IYHBKQQ8J8FN10GB2IKO33" localSheetId="12" hidden="1">#REF!</definedName>
    <definedName name="BExKG4IYHBKQQ8J8FN10GB2IKO33" localSheetId="11" hidden="1">#REF!</definedName>
    <definedName name="BExKG4IYHBKQQ8J8FN10GB2IKO33" localSheetId="10" hidden="1">#REF!</definedName>
    <definedName name="BExKG4IYHBKQQ8J8FN10GB2IKO33" localSheetId="9" hidden="1">#REF!</definedName>
    <definedName name="BExKG4IYHBKQQ8J8FN10GB2IKO33" localSheetId="8" hidden="1">#REF!</definedName>
    <definedName name="BExKG4IYHBKQQ8J8FN10GB2IKO33" localSheetId="7" hidden="1">#REF!</definedName>
    <definedName name="BExKG4IYHBKQQ8J8FN10GB2IKO33" localSheetId="6" hidden="1">#REF!</definedName>
    <definedName name="BExKG4IYHBKQQ8J8FN10GB2IKO33" localSheetId="5" hidden="1">#REF!</definedName>
    <definedName name="BExKG4IYHBKQQ8J8FN10GB2IKO33" localSheetId="3" hidden="1">#REF!</definedName>
    <definedName name="BExKG4IYHBKQQ8J8FN10GB2IKO33" hidden="1">#REF!</definedName>
    <definedName name="BExKGBVDO2JNJUFOFQMF0RJG03ZK" localSheetId="15" hidden="1">#REF!</definedName>
    <definedName name="BExKGBVDO2JNJUFOFQMF0RJG03ZK" localSheetId="14" hidden="1">#REF!</definedName>
    <definedName name="BExKGBVDO2JNJUFOFQMF0RJG03ZK" localSheetId="13" hidden="1">#REF!</definedName>
    <definedName name="BExKGBVDO2JNJUFOFQMF0RJG03ZK" localSheetId="12" hidden="1">#REF!</definedName>
    <definedName name="BExKGBVDO2JNJUFOFQMF0RJG03ZK" localSheetId="11" hidden="1">#REF!</definedName>
    <definedName name="BExKGBVDO2JNJUFOFQMF0RJG03ZK" localSheetId="10" hidden="1">#REF!</definedName>
    <definedName name="BExKGBVDO2JNJUFOFQMF0RJG03ZK" localSheetId="9" hidden="1">#REF!</definedName>
    <definedName name="BExKGBVDO2JNJUFOFQMF0RJG03ZK" localSheetId="8" hidden="1">#REF!</definedName>
    <definedName name="BExKGBVDO2JNJUFOFQMF0RJG03ZK" localSheetId="7" hidden="1">#REF!</definedName>
    <definedName name="BExKGBVDO2JNJUFOFQMF0RJG03ZK" localSheetId="6" hidden="1">#REF!</definedName>
    <definedName name="BExKGBVDO2JNJUFOFQMF0RJG03ZK" localSheetId="5" hidden="1">#REF!</definedName>
    <definedName name="BExKGBVDO2JNJUFOFQMF0RJG03ZK" localSheetId="3" hidden="1">#REF!</definedName>
    <definedName name="BExKGBVDO2JNJUFOFQMF0RJG03ZK" hidden="1">#REF!</definedName>
    <definedName name="BExKGF0L44S78D33WMQ1A75TRKB9" localSheetId="15" hidden="1">#REF!</definedName>
    <definedName name="BExKGF0L44S78D33WMQ1A75TRKB9" localSheetId="14" hidden="1">#REF!</definedName>
    <definedName name="BExKGF0L44S78D33WMQ1A75TRKB9" localSheetId="13" hidden="1">#REF!</definedName>
    <definedName name="BExKGF0L44S78D33WMQ1A75TRKB9" localSheetId="12" hidden="1">#REF!</definedName>
    <definedName name="BExKGF0L44S78D33WMQ1A75TRKB9" localSheetId="11" hidden="1">#REF!</definedName>
    <definedName name="BExKGF0L44S78D33WMQ1A75TRKB9" localSheetId="10" hidden="1">#REF!</definedName>
    <definedName name="BExKGF0L44S78D33WMQ1A75TRKB9" localSheetId="9" hidden="1">#REF!</definedName>
    <definedName name="BExKGF0L44S78D33WMQ1A75TRKB9" localSheetId="8" hidden="1">#REF!</definedName>
    <definedName name="BExKGF0L44S78D33WMQ1A75TRKB9" localSheetId="7" hidden="1">#REF!</definedName>
    <definedName name="BExKGF0L44S78D33WMQ1A75TRKB9" localSheetId="6" hidden="1">#REF!</definedName>
    <definedName name="BExKGF0L44S78D33WMQ1A75TRKB9" localSheetId="5" hidden="1">#REF!</definedName>
    <definedName name="BExKGF0L44S78D33WMQ1A75TRKB9" localSheetId="3" hidden="1">#REF!</definedName>
    <definedName name="BExKGF0L44S78D33WMQ1A75TRKB9" hidden="1">#REF!</definedName>
    <definedName name="BExKGFRN31B3G20LMQ4LRF879J68" localSheetId="15" hidden="1">#REF!</definedName>
    <definedName name="BExKGFRN31B3G20LMQ4LRF879J68" localSheetId="14" hidden="1">#REF!</definedName>
    <definedName name="BExKGFRN31B3G20LMQ4LRF879J68" localSheetId="13" hidden="1">#REF!</definedName>
    <definedName name="BExKGFRN31B3G20LMQ4LRF879J68" localSheetId="12" hidden="1">#REF!</definedName>
    <definedName name="BExKGFRN31B3G20LMQ4LRF879J68" localSheetId="11" hidden="1">#REF!</definedName>
    <definedName name="BExKGFRN31B3G20LMQ4LRF879J68" localSheetId="10" hidden="1">#REF!</definedName>
    <definedName name="BExKGFRN31B3G20LMQ4LRF879J68" localSheetId="9" hidden="1">#REF!</definedName>
    <definedName name="BExKGFRN31B3G20LMQ4LRF879J68" localSheetId="8" hidden="1">#REF!</definedName>
    <definedName name="BExKGFRN31B3G20LMQ4LRF879J68" localSheetId="7" hidden="1">#REF!</definedName>
    <definedName name="BExKGFRN31B3G20LMQ4LRF879J68" localSheetId="6" hidden="1">#REF!</definedName>
    <definedName name="BExKGFRN31B3G20LMQ4LRF879J68" localSheetId="5" hidden="1">#REF!</definedName>
    <definedName name="BExKGFRN31B3G20LMQ4LRF879J68" localSheetId="3" hidden="1">#REF!</definedName>
    <definedName name="BExKGFRN31B3G20LMQ4LRF879J68" hidden="1">#REF!</definedName>
    <definedName name="BExKGJD3U3ADZILP20U3EURP0UQP" localSheetId="15" hidden="1">#REF!</definedName>
    <definedName name="BExKGJD3U3ADZILP20U3EURP0UQP" localSheetId="14" hidden="1">#REF!</definedName>
    <definedName name="BExKGJD3U3ADZILP20U3EURP0UQP" localSheetId="13" hidden="1">#REF!</definedName>
    <definedName name="BExKGJD3U3ADZILP20U3EURP0UQP" localSheetId="12" hidden="1">#REF!</definedName>
    <definedName name="BExKGJD3U3ADZILP20U3EURP0UQP" localSheetId="11" hidden="1">#REF!</definedName>
    <definedName name="BExKGJD3U3ADZILP20U3EURP0UQP" localSheetId="10" hidden="1">#REF!</definedName>
    <definedName name="BExKGJD3U3ADZILP20U3EURP0UQP" localSheetId="9" hidden="1">#REF!</definedName>
    <definedName name="BExKGJD3U3ADZILP20U3EURP0UQP" localSheetId="8" hidden="1">#REF!</definedName>
    <definedName name="BExKGJD3U3ADZILP20U3EURP0UQP" localSheetId="7" hidden="1">#REF!</definedName>
    <definedName name="BExKGJD3U3ADZILP20U3EURP0UQP" localSheetId="6" hidden="1">#REF!</definedName>
    <definedName name="BExKGJD3U3ADZILP20U3EURP0UQP" localSheetId="5" hidden="1">#REF!</definedName>
    <definedName name="BExKGJD3U3ADZILP20U3EURP0UQP" localSheetId="3" hidden="1">#REF!</definedName>
    <definedName name="BExKGJD3U3ADZILP20U3EURP0UQP" hidden="1">#REF!</definedName>
    <definedName name="BExKGNK5YGKP0YHHTAAOV17Z9EIM" localSheetId="15" hidden="1">#REF!</definedName>
    <definedName name="BExKGNK5YGKP0YHHTAAOV17Z9EIM" localSheetId="14" hidden="1">#REF!</definedName>
    <definedName name="BExKGNK5YGKP0YHHTAAOV17Z9EIM" localSheetId="13" hidden="1">#REF!</definedName>
    <definedName name="BExKGNK5YGKP0YHHTAAOV17Z9EIM" localSheetId="12" hidden="1">#REF!</definedName>
    <definedName name="BExKGNK5YGKP0YHHTAAOV17Z9EIM" localSheetId="11" hidden="1">#REF!</definedName>
    <definedName name="BExKGNK5YGKP0YHHTAAOV17Z9EIM" localSheetId="10" hidden="1">#REF!</definedName>
    <definedName name="BExKGNK5YGKP0YHHTAAOV17Z9EIM" localSheetId="9" hidden="1">#REF!</definedName>
    <definedName name="BExKGNK5YGKP0YHHTAAOV17Z9EIM" localSheetId="8" hidden="1">#REF!</definedName>
    <definedName name="BExKGNK5YGKP0YHHTAAOV17Z9EIM" localSheetId="7" hidden="1">#REF!</definedName>
    <definedName name="BExKGNK5YGKP0YHHTAAOV17Z9EIM" localSheetId="6" hidden="1">#REF!</definedName>
    <definedName name="BExKGNK5YGKP0YHHTAAOV17Z9EIM" localSheetId="5" hidden="1">#REF!</definedName>
    <definedName name="BExKGNK5YGKP0YHHTAAOV17Z9EIM" localSheetId="3" hidden="1">#REF!</definedName>
    <definedName name="BExKGNK5YGKP0YHHTAAOV17Z9EIM" hidden="1">#REF!</definedName>
    <definedName name="BExKGQ3T3TWGZUSNVWJE1XWXHGRQ" localSheetId="15" hidden="1">#REF!</definedName>
    <definedName name="BExKGQ3T3TWGZUSNVWJE1XWXHGRQ" localSheetId="14" hidden="1">#REF!</definedName>
    <definedName name="BExKGQ3T3TWGZUSNVWJE1XWXHGRQ" localSheetId="13" hidden="1">#REF!</definedName>
    <definedName name="BExKGQ3T3TWGZUSNVWJE1XWXHGRQ" localSheetId="12" hidden="1">#REF!</definedName>
    <definedName name="BExKGQ3T3TWGZUSNVWJE1XWXHGRQ" localSheetId="11" hidden="1">#REF!</definedName>
    <definedName name="BExKGQ3T3TWGZUSNVWJE1XWXHGRQ" localSheetId="10" hidden="1">#REF!</definedName>
    <definedName name="BExKGQ3T3TWGZUSNVWJE1XWXHGRQ" localSheetId="9" hidden="1">#REF!</definedName>
    <definedName name="BExKGQ3T3TWGZUSNVWJE1XWXHGRQ" localSheetId="8" hidden="1">#REF!</definedName>
    <definedName name="BExKGQ3T3TWGZUSNVWJE1XWXHGRQ" localSheetId="7" hidden="1">#REF!</definedName>
    <definedName name="BExKGQ3T3TWGZUSNVWJE1XWXHGRQ" localSheetId="6" hidden="1">#REF!</definedName>
    <definedName name="BExKGQ3T3TWGZUSNVWJE1XWXHGRQ" localSheetId="5" hidden="1">#REF!</definedName>
    <definedName name="BExKGQ3T3TWGZUSNVWJE1XWXHGRQ" localSheetId="3" hidden="1">#REF!</definedName>
    <definedName name="BExKGQ3T3TWGZUSNVWJE1XWXHGRQ" hidden="1">#REF!</definedName>
    <definedName name="BExKGV77YH9YXIQTRKK2331QGYKF" localSheetId="15" hidden="1">#REF!</definedName>
    <definedName name="BExKGV77YH9YXIQTRKK2331QGYKF" localSheetId="14" hidden="1">#REF!</definedName>
    <definedName name="BExKGV77YH9YXIQTRKK2331QGYKF" localSheetId="13" hidden="1">#REF!</definedName>
    <definedName name="BExKGV77YH9YXIQTRKK2331QGYKF" localSheetId="12" hidden="1">#REF!</definedName>
    <definedName name="BExKGV77YH9YXIQTRKK2331QGYKF" localSheetId="11" hidden="1">#REF!</definedName>
    <definedName name="BExKGV77YH9YXIQTRKK2331QGYKF" localSheetId="10" hidden="1">#REF!</definedName>
    <definedName name="BExKGV77YH9YXIQTRKK2331QGYKF" localSheetId="9" hidden="1">#REF!</definedName>
    <definedName name="BExKGV77YH9YXIQTRKK2331QGYKF" localSheetId="8" hidden="1">#REF!</definedName>
    <definedName name="BExKGV77YH9YXIQTRKK2331QGYKF" localSheetId="7" hidden="1">#REF!</definedName>
    <definedName name="BExKGV77YH9YXIQTRKK2331QGYKF" localSheetId="6" hidden="1">#REF!</definedName>
    <definedName name="BExKGV77YH9YXIQTRKK2331QGYKF" localSheetId="5" hidden="1">#REF!</definedName>
    <definedName name="BExKGV77YH9YXIQTRKK2331QGYKF" localSheetId="3" hidden="1">#REF!</definedName>
    <definedName name="BExKGV77YH9YXIQTRKK2331QGYKF" hidden="1">#REF!</definedName>
    <definedName name="BExKH3FTZ5VGTB86W9M4AB39R0G8" localSheetId="15" hidden="1">#REF!</definedName>
    <definedName name="BExKH3FTZ5VGTB86W9M4AB39R0G8" localSheetId="14" hidden="1">#REF!</definedName>
    <definedName name="BExKH3FTZ5VGTB86W9M4AB39R0G8" localSheetId="13" hidden="1">#REF!</definedName>
    <definedName name="BExKH3FTZ5VGTB86W9M4AB39R0G8" localSheetId="12" hidden="1">#REF!</definedName>
    <definedName name="BExKH3FTZ5VGTB86W9M4AB39R0G8" localSheetId="11" hidden="1">#REF!</definedName>
    <definedName name="BExKH3FTZ5VGTB86W9M4AB39R0G8" localSheetId="10" hidden="1">#REF!</definedName>
    <definedName name="BExKH3FTZ5VGTB86W9M4AB39R0G8" localSheetId="9" hidden="1">#REF!</definedName>
    <definedName name="BExKH3FTZ5VGTB86W9M4AB39R0G8" localSheetId="8" hidden="1">#REF!</definedName>
    <definedName name="BExKH3FTZ5VGTB86W9M4AB39R0G8" localSheetId="7" hidden="1">#REF!</definedName>
    <definedName name="BExKH3FTZ5VGTB86W9M4AB39R0G8" localSheetId="6" hidden="1">#REF!</definedName>
    <definedName name="BExKH3FTZ5VGTB86W9M4AB39R0G8" localSheetId="5" hidden="1">#REF!</definedName>
    <definedName name="BExKH3FTZ5VGTB86W9M4AB39R0G8" localSheetId="3" hidden="1">#REF!</definedName>
    <definedName name="BExKH3FTZ5VGTB86W9M4AB39R0G8" hidden="1">#REF!</definedName>
    <definedName name="BExKH3FV5U5O6XZM7STS3NZKQFGJ" localSheetId="15" hidden="1">#REF!</definedName>
    <definedName name="BExKH3FV5U5O6XZM7STS3NZKQFGJ" localSheetId="14" hidden="1">#REF!</definedName>
    <definedName name="BExKH3FV5U5O6XZM7STS3NZKQFGJ" localSheetId="13" hidden="1">#REF!</definedName>
    <definedName name="BExKH3FV5U5O6XZM7STS3NZKQFGJ" localSheetId="12" hidden="1">#REF!</definedName>
    <definedName name="BExKH3FV5U5O6XZM7STS3NZKQFGJ" localSheetId="11" hidden="1">#REF!</definedName>
    <definedName name="BExKH3FV5U5O6XZM7STS3NZKQFGJ" localSheetId="10" hidden="1">#REF!</definedName>
    <definedName name="BExKH3FV5U5O6XZM7STS3NZKQFGJ" localSheetId="9" hidden="1">#REF!</definedName>
    <definedName name="BExKH3FV5U5O6XZM7STS3NZKQFGJ" localSheetId="8" hidden="1">#REF!</definedName>
    <definedName name="BExKH3FV5U5O6XZM7STS3NZKQFGJ" localSheetId="7" hidden="1">#REF!</definedName>
    <definedName name="BExKH3FV5U5O6XZM7STS3NZKQFGJ" localSheetId="6" hidden="1">#REF!</definedName>
    <definedName name="BExKH3FV5U5O6XZM7STS3NZKQFGJ" localSheetId="5" hidden="1">#REF!</definedName>
    <definedName name="BExKH3FV5U5O6XZM7STS3NZKQFGJ" localSheetId="3" hidden="1">#REF!</definedName>
    <definedName name="BExKH3FV5U5O6XZM7STS3NZKQFGJ" hidden="1">#REF!</definedName>
    <definedName name="BExKH3W5435VN8DZ68OCKI93SEO4" localSheetId="15" hidden="1">#REF!</definedName>
    <definedName name="BExKH3W5435VN8DZ68OCKI93SEO4" localSheetId="14" hidden="1">#REF!</definedName>
    <definedName name="BExKH3W5435VN8DZ68OCKI93SEO4" localSheetId="13" hidden="1">#REF!</definedName>
    <definedName name="BExKH3W5435VN8DZ68OCKI93SEO4" localSheetId="12" hidden="1">#REF!</definedName>
    <definedName name="BExKH3W5435VN8DZ68OCKI93SEO4" localSheetId="11" hidden="1">#REF!</definedName>
    <definedName name="BExKH3W5435VN8DZ68OCKI93SEO4" localSheetId="10" hidden="1">#REF!</definedName>
    <definedName name="BExKH3W5435VN8DZ68OCKI93SEO4" localSheetId="9" hidden="1">#REF!</definedName>
    <definedName name="BExKH3W5435VN8DZ68OCKI93SEO4" localSheetId="8" hidden="1">#REF!</definedName>
    <definedName name="BExKH3W5435VN8DZ68OCKI93SEO4" localSheetId="7" hidden="1">#REF!</definedName>
    <definedName name="BExKH3W5435VN8DZ68OCKI93SEO4" localSheetId="6" hidden="1">#REF!</definedName>
    <definedName name="BExKH3W5435VN8DZ68OCKI93SEO4" localSheetId="5" hidden="1">#REF!</definedName>
    <definedName name="BExKH3W5435VN8DZ68OCKI93SEO4" localSheetId="3" hidden="1">#REF!</definedName>
    <definedName name="BExKH3W5435VN8DZ68OCKI93SEO4" hidden="1">#REF!</definedName>
    <definedName name="BExKH9L4L5ZUAA98QAZ7DB7YH4QE" localSheetId="15" hidden="1">#REF!</definedName>
    <definedName name="BExKH9L4L5ZUAA98QAZ7DB7YH4QE" localSheetId="14" hidden="1">#REF!</definedName>
    <definedName name="BExKH9L4L5ZUAA98QAZ7DB7YH4QE" localSheetId="13" hidden="1">#REF!</definedName>
    <definedName name="BExKH9L4L5ZUAA98QAZ7DB7YH4QE" localSheetId="12" hidden="1">#REF!</definedName>
    <definedName name="BExKH9L4L5ZUAA98QAZ7DB7YH4QE" localSheetId="11" hidden="1">#REF!</definedName>
    <definedName name="BExKH9L4L5ZUAA98QAZ7DB7YH4QE" localSheetId="10" hidden="1">#REF!</definedName>
    <definedName name="BExKH9L4L5ZUAA98QAZ7DB7YH4QE" localSheetId="9" hidden="1">#REF!</definedName>
    <definedName name="BExKH9L4L5ZUAA98QAZ7DB7YH4QE" localSheetId="8" hidden="1">#REF!</definedName>
    <definedName name="BExKH9L4L5ZUAA98QAZ7DB7YH4QE" localSheetId="7" hidden="1">#REF!</definedName>
    <definedName name="BExKH9L4L5ZUAA98QAZ7DB7YH4QE" localSheetId="6" hidden="1">#REF!</definedName>
    <definedName name="BExKH9L4L5ZUAA98QAZ7DB7YH4QE" localSheetId="5" hidden="1">#REF!</definedName>
    <definedName name="BExKH9L4L5ZUAA98QAZ7DB7YH4QE" localSheetId="3" hidden="1">#REF!</definedName>
    <definedName name="BExKH9L4L5ZUAA98QAZ7DB7YH4QE" hidden="1">#REF!</definedName>
    <definedName name="BExKHAMUH8NR3HRV0V6FHJE3ROLN" localSheetId="15" hidden="1">#REF!</definedName>
    <definedName name="BExKHAMUH8NR3HRV0V6FHJE3ROLN" localSheetId="14" hidden="1">#REF!</definedName>
    <definedName name="BExKHAMUH8NR3HRV0V6FHJE3ROLN" localSheetId="13" hidden="1">#REF!</definedName>
    <definedName name="BExKHAMUH8NR3HRV0V6FHJE3ROLN" localSheetId="12" hidden="1">#REF!</definedName>
    <definedName name="BExKHAMUH8NR3HRV0V6FHJE3ROLN" localSheetId="11" hidden="1">#REF!</definedName>
    <definedName name="BExKHAMUH8NR3HRV0V6FHJE3ROLN" localSheetId="10" hidden="1">#REF!</definedName>
    <definedName name="BExKHAMUH8NR3HRV0V6FHJE3ROLN" localSheetId="9" hidden="1">#REF!</definedName>
    <definedName name="BExKHAMUH8NR3HRV0V6FHJE3ROLN" localSheetId="8" hidden="1">#REF!</definedName>
    <definedName name="BExKHAMUH8NR3HRV0V6FHJE3ROLN" localSheetId="7" hidden="1">#REF!</definedName>
    <definedName name="BExKHAMUH8NR3HRV0V6FHJE3ROLN" localSheetId="6" hidden="1">#REF!</definedName>
    <definedName name="BExKHAMUH8NR3HRV0V6FHJE3ROLN" localSheetId="5" hidden="1">#REF!</definedName>
    <definedName name="BExKHAMUH8NR3HRV0V6FHJE3ROLN" localSheetId="3" hidden="1">#REF!</definedName>
    <definedName name="BExKHAMUH8NR3HRV0V6FHJE3ROLN" hidden="1">#REF!</definedName>
    <definedName name="BExKHCFKOWFHO2WW0N7Y5XDXEWAO" localSheetId="15" hidden="1">#REF!</definedName>
    <definedName name="BExKHCFKOWFHO2WW0N7Y5XDXEWAO" localSheetId="14" hidden="1">#REF!</definedName>
    <definedName name="BExKHCFKOWFHO2WW0N7Y5XDXEWAO" localSheetId="13" hidden="1">#REF!</definedName>
    <definedName name="BExKHCFKOWFHO2WW0N7Y5XDXEWAO" localSheetId="12" hidden="1">#REF!</definedName>
    <definedName name="BExKHCFKOWFHO2WW0N7Y5XDXEWAO" localSheetId="11" hidden="1">#REF!</definedName>
    <definedName name="BExKHCFKOWFHO2WW0N7Y5XDXEWAO" localSheetId="10" hidden="1">#REF!</definedName>
    <definedName name="BExKHCFKOWFHO2WW0N7Y5XDXEWAO" localSheetId="9" hidden="1">#REF!</definedName>
    <definedName name="BExKHCFKOWFHO2WW0N7Y5XDXEWAO" localSheetId="8" hidden="1">#REF!</definedName>
    <definedName name="BExKHCFKOWFHO2WW0N7Y5XDXEWAO" localSheetId="7" hidden="1">#REF!</definedName>
    <definedName name="BExKHCFKOWFHO2WW0N7Y5XDXEWAO" localSheetId="6" hidden="1">#REF!</definedName>
    <definedName name="BExKHCFKOWFHO2WW0N7Y5XDXEWAO" localSheetId="5" hidden="1">#REF!</definedName>
    <definedName name="BExKHCFKOWFHO2WW0N7Y5XDXEWAO" localSheetId="3" hidden="1">#REF!</definedName>
    <definedName name="BExKHCFKOWFHO2WW0N7Y5XDXEWAO" hidden="1">#REF!</definedName>
    <definedName name="BExKHIVLONZ46HLMR50DEXKEUNEP" localSheetId="15" hidden="1">#REF!</definedName>
    <definedName name="BExKHIVLONZ46HLMR50DEXKEUNEP" localSheetId="14" hidden="1">#REF!</definedName>
    <definedName name="BExKHIVLONZ46HLMR50DEXKEUNEP" localSheetId="13" hidden="1">#REF!</definedName>
    <definedName name="BExKHIVLONZ46HLMR50DEXKEUNEP" localSheetId="12" hidden="1">#REF!</definedName>
    <definedName name="BExKHIVLONZ46HLMR50DEXKEUNEP" localSheetId="11" hidden="1">#REF!</definedName>
    <definedName name="BExKHIVLONZ46HLMR50DEXKEUNEP" localSheetId="10" hidden="1">#REF!</definedName>
    <definedName name="BExKHIVLONZ46HLMR50DEXKEUNEP" localSheetId="9" hidden="1">#REF!</definedName>
    <definedName name="BExKHIVLONZ46HLMR50DEXKEUNEP" localSheetId="8" hidden="1">#REF!</definedName>
    <definedName name="BExKHIVLONZ46HLMR50DEXKEUNEP" localSheetId="7" hidden="1">#REF!</definedName>
    <definedName name="BExKHIVLONZ46HLMR50DEXKEUNEP" localSheetId="6" hidden="1">#REF!</definedName>
    <definedName name="BExKHIVLONZ46HLMR50DEXKEUNEP" localSheetId="5" hidden="1">#REF!</definedName>
    <definedName name="BExKHIVLONZ46HLMR50DEXKEUNEP" localSheetId="3" hidden="1">#REF!</definedName>
    <definedName name="BExKHIVLONZ46HLMR50DEXKEUNEP" hidden="1">#REF!</definedName>
    <definedName name="BExKHPM9XA0ADDK7TUR0N38EXWEP" localSheetId="15" hidden="1">#REF!</definedName>
    <definedName name="BExKHPM9XA0ADDK7TUR0N38EXWEP" localSheetId="14" hidden="1">#REF!</definedName>
    <definedName name="BExKHPM9XA0ADDK7TUR0N38EXWEP" localSheetId="13" hidden="1">#REF!</definedName>
    <definedName name="BExKHPM9XA0ADDK7TUR0N38EXWEP" localSheetId="12" hidden="1">#REF!</definedName>
    <definedName name="BExKHPM9XA0ADDK7TUR0N38EXWEP" localSheetId="11" hidden="1">#REF!</definedName>
    <definedName name="BExKHPM9XA0ADDK7TUR0N38EXWEP" localSheetId="10" hidden="1">#REF!</definedName>
    <definedName name="BExKHPM9XA0ADDK7TUR0N38EXWEP" localSheetId="9" hidden="1">#REF!</definedName>
    <definedName name="BExKHPM9XA0ADDK7TUR0N38EXWEP" localSheetId="8" hidden="1">#REF!</definedName>
    <definedName name="BExKHPM9XA0ADDK7TUR0N38EXWEP" localSheetId="7" hidden="1">#REF!</definedName>
    <definedName name="BExKHPM9XA0ADDK7TUR0N38EXWEP" localSheetId="6" hidden="1">#REF!</definedName>
    <definedName name="BExKHPM9XA0ADDK7TUR0N38EXWEP" localSheetId="5" hidden="1">#REF!</definedName>
    <definedName name="BExKHPM9XA0ADDK7TUR0N38EXWEP" localSheetId="3" hidden="1">#REF!</definedName>
    <definedName name="BExKHPM9XA0ADDK7TUR0N38EXWEP" hidden="1">#REF!</definedName>
    <definedName name="BExKHQYXEM47TMIQRQVHE4T5LT8K" localSheetId="15" hidden="1">#REF!</definedName>
    <definedName name="BExKHQYXEM47TMIQRQVHE4T5LT8K" localSheetId="14" hidden="1">#REF!</definedName>
    <definedName name="BExKHQYXEM47TMIQRQVHE4T5LT8K" localSheetId="13" hidden="1">#REF!</definedName>
    <definedName name="BExKHQYXEM47TMIQRQVHE4T5LT8K" localSheetId="12" hidden="1">#REF!</definedName>
    <definedName name="BExKHQYXEM47TMIQRQVHE4T5LT8K" localSheetId="11" hidden="1">#REF!</definedName>
    <definedName name="BExKHQYXEM47TMIQRQVHE4T5LT8K" localSheetId="10" hidden="1">#REF!</definedName>
    <definedName name="BExKHQYXEM47TMIQRQVHE4T5LT8K" localSheetId="9" hidden="1">#REF!</definedName>
    <definedName name="BExKHQYXEM47TMIQRQVHE4T5LT8K" localSheetId="8" hidden="1">#REF!</definedName>
    <definedName name="BExKHQYXEM47TMIQRQVHE4T5LT8K" localSheetId="7" hidden="1">#REF!</definedName>
    <definedName name="BExKHQYXEM47TMIQRQVHE4T5LT8K" localSheetId="6" hidden="1">#REF!</definedName>
    <definedName name="BExKHQYXEM47TMIQRQVHE4T5LT8K" localSheetId="5" hidden="1">#REF!</definedName>
    <definedName name="BExKHQYXEM47TMIQRQVHE4T5LT8K" localSheetId="3" hidden="1">#REF!</definedName>
    <definedName name="BExKHQYXEM47TMIQRQVHE4T5LT8K" hidden="1">#REF!</definedName>
    <definedName name="BExKI4076KXCDE5KXL79KT36OKLO" localSheetId="15" hidden="1">#REF!</definedName>
    <definedName name="BExKI4076KXCDE5KXL79KT36OKLO" localSheetId="14" hidden="1">#REF!</definedName>
    <definedName name="BExKI4076KXCDE5KXL79KT36OKLO" localSheetId="13" hidden="1">#REF!</definedName>
    <definedName name="BExKI4076KXCDE5KXL79KT36OKLO" localSheetId="12" hidden="1">#REF!</definedName>
    <definedName name="BExKI4076KXCDE5KXL79KT36OKLO" localSheetId="11" hidden="1">#REF!</definedName>
    <definedName name="BExKI4076KXCDE5KXL79KT36OKLO" localSheetId="10" hidden="1">#REF!</definedName>
    <definedName name="BExKI4076KXCDE5KXL79KT36OKLO" localSheetId="9" hidden="1">#REF!</definedName>
    <definedName name="BExKI4076KXCDE5KXL79KT36OKLO" localSheetId="8" hidden="1">#REF!</definedName>
    <definedName name="BExKI4076KXCDE5KXL79KT36OKLO" localSheetId="7" hidden="1">#REF!</definedName>
    <definedName name="BExKI4076KXCDE5KXL79KT36OKLO" localSheetId="6" hidden="1">#REF!</definedName>
    <definedName name="BExKI4076KXCDE5KXL79KT36OKLO" localSheetId="5" hidden="1">#REF!</definedName>
    <definedName name="BExKI4076KXCDE5KXL79KT36OKLO" localSheetId="3" hidden="1">#REF!</definedName>
    <definedName name="BExKI4076KXCDE5KXL79KT36OKLO" hidden="1">#REF!</definedName>
    <definedName name="BExKI7AUWXBP1WBLFRIYSNQZDWCY" localSheetId="15" hidden="1">#REF!</definedName>
    <definedName name="BExKI7AUWXBP1WBLFRIYSNQZDWCY" localSheetId="14" hidden="1">#REF!</definedName>
    <definedName name="BExKI7AUWXBP1WBLFRIYSNQZDWCY" localSheetId="13" hidden="1">#REF!</definedName>
    <definedName name="BExKI7AUWXBP1WBLFRIYSNQZDWCY" localSheetId="12" hidden="1">#REF!</definedName>
    <definedName name="BExKI7AUWXBP1WBLFRIYSNQZDWCY" localSheetId="11" hidden="1">#REF!</definedName>
    <definedName name="BExKI7AUWXBP1WBLFRIYSNQZDWCY" localSheetId="10" hidden="1">#REF!</definedName>
    <definedName name="BExKI7AUWXBP1WBLFRIYSNQZDWCY" localSheetId="9" hidden="1">#REF!</definedName>
    <definedName name="BExKI7AUWXBP1WBLFRIYSNQZDWCY" localSheetId="8" hidden="1">#REF!</definedName>
    <definedName name="BExKI7AUWXBP1WBLFRIYSNQZDWCY" localSheetId="7" hidden="1">#REF!</definedName>
    <definedName name="BExKI7AUWXBP1WBLFRIYSNQZDWCY" localSheetId="6" hidden="1">#REF!</definedName>
    <definedName name="BExKI7AUWXBP1WBLFRIYSNQZDWCY" localSheetId="5" hidden="1">#REF!</definedName>
    <definedName name="BExKI7AUWXBP1WBLFRIYSNQZDWCY" localSheetId="3" hidden="1">#REF!</definedName>
    <definedName name="BExKI7AUWXBP1WBLFRIYSNQZDWCY" hidden="1">#REF!</definedName>
    <definedName name="BExKI7LO70WYISR7Q0Y1ZDWO9M3B" localSheetId="15" hidden="1">#REF!</definedName>
    <definedName name="BExKI7LO70WYISR7Q0Y1ZDWO9M3B" localSheetId="14" hidden="1">#REF!</definedName>
    <definedName name="BExKI7LO70WYISR7Q0Y1ZDWO9M3B" localSheetId="13" hidden="1">#REF!</definedName>
    <definedName name="BExKI7LO70WYISR7Q0Y1ZDWO9M3B" localSheetId="12" hidden="1">#REF!</definedName>
    <definedName name="BExKI7LO70WYISR7Q0Y1ZDWO9M3B" localSheetId="11" hidden="1">#REF!</definedName>
    <definedName name="BExKI7LO70WYISR7Q0Y1ZDWO9M3B" localSheetId="10" hidden="1">#REF!</definedName>
    <definedName name="BExKI7LO70WYISR7Q0Y1ZDWO9M3B" localSheetId="9" hidden="1">#REF!</definedName>
    <definedName name="BExKI7LO70WYISR7Q0Y1ZDWO9M3B" localSheetId="8" hidden="1">#REF!</definedName>
    <definedName name="BExKI7LO70WYISR7Q0Y1ZDWO9M3B" localSheetId="7" hidden="1">#REF!</definedName>
    <definedName name="BExKI7LO70WYISR7Q0Y1ZDWO9M3B" localSheetId="6" hidden="1">#REF!</definedName>
    <definedName name="BExKI7LO70WYISR7Q0Y1ZDWO9M3B" localSheetId="5" hidden="1">#REF!</definedName>
    <definedName name="BExKI7LO70WYISR7Q0Y1ZDWO9M3B" localSheetId="3" hidden="1">#REF!</definedName>
    <definedName name="BExKI7LO70WYISR7Q0Y1ZDWO9M3B" hidden="1">#REF!</definedName>
    <definedName name="BExKIF3EIT434ZQKMDXUBJCRLMK8" localSheetId="15" hidden="1">#REF!</definedName>
    <definedName name="BExKIF3EIT434ZQKMDXUBJCRLMK8" localSheetId="14" hidden="1">#REF!</definedName>
    <definedName name="BExKIF3EIT434ZQKMDXUBJCRLMK8" localSheetId="13" hidden="1">#REF!</definedName>
    <definedName name="BExKIF3EIT434ZQKMDXUBJCRLMK8" localSheetId="12" hidden="1">#REF!</definedName>
    <definedName name="BExKIF3EIT434ZQKMDXUBJCRLMK8" localSheetId="11" hidden="1">#REF!</definedName>
    <definedName name="BExKIF3EIT434ZQKMDXUBJCRLMK8" localSheetId="10" hidden="1">#REF!</definedName>
    <definedName name="BExKIF3EIT434ZQKMDXUBJCRLMK8" localSheetId="9" hidden="1">#REF!</definedName>
    <definedName name="BExKIF3EIT434ZQKMDXUBJCRLMK8" localSheetId="8" hidden="1">#REF!</definedName>
    <definedName name="BExKIF3EIT434ZQKMDXUBJCRLMK8" localSheetId="7" hidden="1">#REF!</definedName>
    <definedName name="BExKIF3EIT434ZQKMDXUBJCRLMK8" localSheetId="6" hidden="1">#REF!</definedName>
    <definedName name="BExKIF3EIT434ZQKMDXUBJCRLMK8" localSheetId="5" hidden="1">#REF!</definedName>
    <definedName name="BExKIF3EIT434ZQKMDXUBJCRLMK8" localSheetId="3" hidden="1">#REF!</definedName>
    <definedName name="BExKIF3EIT434ZQKMDXUBJCRLMK8" hidden="1">#REF!</definedName>
    <definedName name="BExKIGQV6TXIZG039HBOJU62WP2U" localSheetId="15" hidden="1">#REF!</definedName>
    <definedName name="BExKIGQV6TXIZG039HBOJU62WP2U" localSheetId="14" hidden="1">#REF!</definedName>
    <definedName name="BExKIGQV6TXIZG039HBOJU62WP2U" localSheetId="13" hidden="1">#REF!</definedName>
    <definedName name="BExKIGQV6TXIZG039HBOJU62WP2U" localSheetId="12" hidden="1">#REF!</definedName>
    <definedName name="BExKIGQV6TXIZG039HBOJU62WP2U" localSheetId="11" hidden="1">#REF!</definedName>
    <definedName name="BExKIGQV6TXIZG039HBOJU62WP2U" localSheetId="10" hidden="1">#REF!</definedName>
    <definedName name="BExKIGQV6TXIZG039HBOJU62WP2U" localSheetId="9" hidden="1">#REF!</definedName>
    <definedName name="BExKIGQV6TXIZG039HBOJU62WP2U" localSheetId="8" hidden="1">#REF!</definedName>
    <definedName name="BExKIGQV6TXIZG039HBOJU62WP2U" localSheetId="7" hidden="1">#REF!</definedName>
    <definedName name="BExKIGQV6TXIZG039HBOJU62WP2U" localSheetId="6" hidden="1">#REF!</definedName>
    <definedName name="BExKIGQV6TXIZG039HBOJU62WP2U" localSheetId="5" hidden="1">#REF!</definedName>
    <definedName name="BExKIGQV6TXIZG039HBOJU62WP2U" localSheetId="3" hidden="1">#REF!</definedName>
    <definedName name="BExKIGQV6TXIZG039HBOJU62WP2U" hidden="1">#REF!</definedName>
    <definedName name="BExKILE008SF3KTAN8WML3XKI1NZ" localSheetId="15" hidden="1">#REF!</definedName>
    <definedName name="BExKILE008SF3KTAN8WML3XKI1NZ" localSheetId="14" hidden="1">#REF!</definedName>
    <definedName name="BExKILE008SF3KTAN8WML3XKI1NZ" localSheetId="13" hidden="1">#REF!</definedName>
    <definedName name="BExKILE008SF3KTAN8WML3XKI1NZ" localSheetId="12" hidden="1">#REF!</definedName>
    <definedName name="BExKILE008SF3KTAN8WML3XKI1NZ" localSheetId="11" hidden="1">#REF!</definedName>
    <definedName name="BExKILE008SF3KTAN8WML3XKI1NZ" localSheetId="10" hidden="1">#REF!</definedName>
    <definedName name="BExKILE008SF3KTAN8WML3XKI1NZ" localSheetId="9" hidden="1">#REF!</definedName>
    <definedName name="BExKILE008SF3KTAN8WML3XKI1NZ" localSheetId="8" hidden="1">#REF!</definedName>
    <definedName name="BExKILE008SF3KTAN8WML3XKI1NZ" localSheetId="7" hidden="1">#REF!</definedName>
    <definedName name="BExKILE008SF3KTAN8WML3XKI1NZ" localSheetId="6" hidden="1">#REF!</definedName>
    <definedName name="BExKILE008SF3KTAN8WML3XKI1NZ" localSheetId="5" hidden="1">#REF!</definedName>
    <definedName name="BExKILE008SF3KTAN8WML3XKI1NZ" localSheetId="3" hidden="1">#REF!</definedName>
    <definedName name="BExKILE008SF3KTAN8WML3XKI1NZ" hidden="1">#REF!</definedName>
    <definedName name="BExKINSBB6RS7I489QHMCOMU4Z2X" localSheetId="15" hidden="1">#REF!</definedName>
    <definedName name="BExKINSBB6RS7I489QHMCOMU4Z2X" localSheetId="14" hidden="1">#REF!</definedName>
    <definedName name="BExKINSBB6RS7I489QHMCOMU4Z2X" localSheetId="13" hidden="1">#REF!</definedName>
    <definedName name="BExKINSBB6RS7I489QHMCOMU4Z2X" localSheetId="12" hidden="1">#REF!</definedName>
    <definedName name="BExKINSBB6RS7I489QHMCOMU4Z2X" localSheetId="11" hidden="1">#REF!</definedName>
    <definedName name="BExKINSBB6RS7I489QHMCOMU4Z2X" localSheetId="10" hidden="1">#REF!</definedName>
    <definedName name="BExKINSBB6RS7I489QHMCOMU4Z2X" localSheetId="9" hidden="1">#REF!</definedName>
    <definedName name="BExKINSBB6RS7I489QHMCOMU4Z2X" localSheetId="8" hidden="1">#REF!</definedName>
    <definedName name="BExKINSBB6RS7I489QHMCOMU4Z2X" localSheetId="7" hidden="1">#REF!</definedName>
    <definedName name="BExKINSBB6RS7I489QHMCOMU4Z2X" localSheetId="6" hidden="1">#REF!</definedName>
    <definedName name="BExKINSBB6RS7I489QHMCOMU4Z2X" localSheetId="5" hidden="1">#REF!</definedName>
    <definedName name="BExKINSBB6RS7I489QHMCOMU4Z2X" localSheetId="3" hidden="1">#REF!</definedName>
    <definedName name="BExKINSBB6RS7I489QHMCOMU4Z2X" hidden="1">#REF!</definedName>
    <definedName name="BExKINXMPEA03CETGL1VOW1XRJIR" localSheetId="15" hidden="1">#REF!</definedName>
    <definedName name="BExKINXMPEA03CETGL1VOW1XRJIR" localSheetId="14" hidden="1">#REF!</definedName>
    <definedName name="BExKINXMPEA03CETGL1VOW1XRJIR" localSheetId="13" hidden="1">#REF!</definedName>
    <definedName name="BExKINXMPEA03CETGL1VOW1XRJIR" localSheetId="12" hidden="1">#REF!</definedName>
    <definedName name="BExKINXMPEA03CETGL1VOW1XRJIR" localSheetId="11" hidden="1">#REF!</definedName>
    <definedName name="BExKINXMPEA03CETGL1VOW1XRJIR" localSheetId="10" hidden="1">#REF!</definedName>
    <definedName name="BExKINXMPEA03CETGL1VOW1XRJIR" localSheetId="9" hidden="1">#REF!</definedName>
    <definedName name="BExKINXMPEA03CETGL1VOW1XRJIR" localSheetId="8" hidden="1">#REF!</definedName>
    <definedName name="BExKINXMPEA03CETGL1VOW1XRJIR" localSheetId="7" hidden="1">#REF!</definedName>
    <definedName name="BExKINXMPEA03CETGL1VOW1XRJIR" localSheetId="6" hidden="1">#REF!</definedName>
    <definedName name="BExKINXMPEA03CETGL1VOW1XRJIR" localSheetId="5" hidden="1">#REF!</definedName>
    <definedName name="BExKINXMPEA03CETGL1VOW1XRJIR" localSheetId="3" hidden="1">#REF!</definedName>
    <definedName name="BExKINXMPEA03CETGL1VOW1XRJIR" hidden="1">#REF!</definedName>
    <definedName name="BExKITBU5LXLZYDJS3D3BAVWEY3U" localSheetId="15" hidden="1">#REF!</definedName>
    <definedName name="BExKITBU5LXLZYDJS3D3BAVWEY3U" localSheetId="14" hidden="1">#REF!</definedName>
    <definedName name="BExKITBU5LXLZYDJS3D3BAVWEY3U" localSheetId="13" hidden="1">#REF!</definedName>
    <definedName name="BExKITBU5LXLZYDJS3D3BAVWEY3U" localSheetId="12" hidden="1">#REF!</definedName>
    <definedName name="BExKITBU5LXLZYDJS3D3BAVWEY3U" localSheetId="11" hidden="1">#REF!</definedName>
    <definedName name="BExKITBU5LXLZYDJS3D3BAVWEY3U" localSheetId="10" hidden="1">#REF!</definedName>
    <definedName name="BExKITBU5LXLZYDJS3D3BAVWEY3U" localSheetId="9" hidden="1">#REF!</definedName>
    <definedName name="BExKITBU5LXLZYDJS3D3BAVWEY3U" localSheetId="8" hidden="1">#REF!</definedName>
    <definedName name="BExKITBU5LXLZYDJS3D3BAVWEY3U" localSheetId="7" hidden="1">#REF!</definedName>
    <definedName name="BExKITBU5LXLZYDJS3D3BAVWEY3U" localSheetId="6" hidden="1">#REF!</definedName>
    <definedName name="BExKITBU5LXLZYDJS3D3BAVWEY3U" localSheetId="5" hidden="1">#REF!</definedName>
    <definedName name="BExKITBU5LXLZYDJS3D3BAVWEY3U" localSheetId="3" hidden="1">#REF!</definedName>
    <definedName name="BExKITBU5LXLZYDJS3D3BAVWEY3U" hidden="1">#REF!</definedName>
    <definedName name="BExKIU87ZKSOC2DYZWFK6SAK9I8E" localSheetId="15" hidden="1">#REF!</definedName>
    <definedName name="BExKIU87ZKSOC2DYZWFK6SAK9I8E" localSheetId="14" hidden="1">#REF!</definedName>
    <definedName name="BExKIU87ZKSOC2DYZWFK6SAK9I8E" localSheetId="13" hidden="1">#REF!</definedName>
    <definedName name="BExKIU87ZKSOC2DYZWFK6SAK9I8E" localSheetId="12" hidden="1">#REF!</definedName>
    <definedName name="BExKIU87ZKSOC2DYZWFK6SAK9I8E" localSheetId="11" hidden="1">#REF!</definedName>
    <definedName name="BExKIU87ZKSOC2DYZWFK6SAK9I8E" localSheetId="10" hidden="1">#REF!</definedName>
    <definedName name="BExKIU87ZKSOC2DYZWFK6SAK9I8E" localSheetId="9" hidden="1">#REF!</definedName>
    <definedName name="BExKIU87ZKSOC2DYZWFK6SAK9I8E" localSheetId="8" hidden="1">#REF!</definedName>
    <definedName name="BExKIU87ZKSOC2DYZWFK6SAK9I8E" localSheetId="7" hidden="1">#REF!</definedName>
    <definedName name="BExKIU87ZKSOC2DYZWFK6SAK9I8E" localSheetId="6" hidden="1">#REF!</definedName>
    <definedName name="BExKIU87ZKSOC2DYZWFK6SAK9I8E" localSheetId="5" hidden="1">#REF!</definedName>
    <definedName name="BExKIU87ZKSOC2DYZWFK6SAK9I8E" localSheetId="3" hidden="1">#REF!</definedName>
    <definedName name="BExKIU87ZKSOC2DYZWFK6SAK9I8E" hidden="1">#REF!</definedName>
    <definedName name="BExKJ449HLYX2DJ9UF0H9GTPSQ73" localSheetId="15" hidden="1">#REF!</definedName>
    <definedName name="BExKJ449HLYX2DJ9UF0H9GTPSQ73" localSheetId="14" hidden="1">#REF!</definedName>
    <definedName name="BExKJ449HLYX2DJ9UF0H9GTPSQ73" localSheetId="13" hidden="1">#REF!</definedName>
    <definedName name="BExKJ449HLYX2DJ9UF0H9GTPSQ73" localSheetId="12" hidden="1">#REF!</definedName>
    <definedName name="BExKJ449HLYX2DJ9UF0H9GTPSQ73" localSheetId="11" hidden="1">#REF!</definedName>
    <definedName name="BExKJ449HLYX2DJ9UF0H9GTPSQ73" localSheetId="10" hidden="1">#REF!</definedName>
    <definedName name="BExKJ449HLYX2DJ9UF0H9GTPSQ73" localSheetId="9" hidden="1">#REF!</definedName>
    <definedName name="BExKJ449HLYX2DJ9UF0H9GTPSQ73" localSheetId="8" hidden="1">#REF!</definedName>
    <definedName name="BExKJ449HLYX2DJ9UF0H9GTPSQ73" localSheetId="7" hidden="1">#REF!</definedName>
    <definedName name="BExKJ449HLYX2DJ9UF0H9GTPSQ73" localSheetId="6" hidden="1">#REF!</definedName>
    <definedName name="BExKJ449HLYX2DJ9UF0H9GTPSQ73" localSheetId="5" hidden="1">#REF!</definedName>
    <definedName name="BExKJ449HLYX2DJ9UF0H9GTPSQ73" localSheetId="3" hidden="1">#REF!</definedName>
    <definedName name="BExKJ449HLYX2DJ9UF0H9GTPSQ73" hidden="1">#REF!</definedName>
    <definedName name="BExKJ5649R9IC0GKQD6QI2G7C99Q" localSheetId="15" hidden="1">#REF!</definedName>
    <definedName name="BExKJ5649R9IC0GKQD6QI2G7C99Q" localSheetId="14" hidden="1">#REF!</definedName>
    <definedName name="BExKJ5649R9IC0GKQD6QI2G7C99Q" localSheetId="13" hidden="1">#REF!</definedName>
    <definedName name="BExKJ5649R9IC0GKQD6QI2G7C99Q" localSheetId="12" hidden="1">#REF!</definedName>
    <definedName name="BExKJ5649R9IC0GKQD6QI2G7C99Q" localSheetId="11" hidden="1">#REF!</definedName>
    <definedName name="BExKJ5649R9IC0GKQD6QI2G7C99Q" localSheetId="10" hidden="1">#REF!</definedName>
    <definedName name="BExKJ5649R9IC0GKQD6QI2G7C99Q" localSheetId="9" hidden="1">#REF!</definedName>
    <definedName name="BExKJ5649R9IC0GKQD6QI2G7C99Q" localSheetId="8" hidden="1">#REF!</definedName>
    <definedName name="BExKJ5649R9IC0GKQD6QI2G7C99Q" localSheetId="7" hidden="1">#REF!</definedName>
    <definedName name="BExKJ5649R9IC0GKQD6QI2G7C99Q" localSheetId="6" hidden="1">#REF!</definedName>
    <definedName name="BExKJ5649R9IC0GKQD6QI2G7C99Q" localSheetId="5" hidden="1">#REF!</definedName>
    <definedName name="BExKJ5649R9IC0GKQD6QI2G7C99Q" localSheetId="3" hidden="1">#REF!</definedName>
    <definedName name="BExKJ5649R9IC0GKQD6QI2G7C99Q" hidden="1">#REF!</definedName>
    <definedName name="BExKJEB4FXIMV2AAE9S3FCGRK1R0" localSheetId="15" hidden="1">#REF!</definedName>
    <definedName name="BExKJEB4FXIMV2AAE9S3FCGRK1R0" localSheetId="14" hidden="1">#REF!</definedName>
    <definedName name="BExKJEB4FXIMV2AAE9S3FCGRK1R0" localSheetId="13" hidden="1">#REF!</definedName>
    <definedName name="BExKJEB4FXIMV2AAE9S3FCGRK1R0" localSheetId="12" hidden="1">#REF!</definedName>
    <definedName name="BExKJEB4FXIMV2AAE9S3FCGRK1R0" localSheetId="11" hidden="1">#REF!</definedName>
    <definedName name="BExKJEB4FXIMV2AAE9S3FCGRK1R0" localSheetId="10" hidden="1">#REF!</definedName>
    <definedName name="BExKJEB4FXIMV2AAE9S3FCGRK1R0" localSheetId="9" hidden="1">#REF!</definedName>
    <definedName name="BExKJEB4FXIMV2AAE9S3FCGRK1R0" localSheetId="8" hidden="1">#REF!</definedName>
    <definedName name="BExKJEB4FXIMV2AAE9S3FCGRK1R0" localSheetId="7" hidden="1">#REF!</definedName>
    <definedName name="BExKJEB4FXIMV2AAE9S3FCGRK1R0" localSheetId="6" hidden="1">#REF!</definedName>
    <definedName name="BExKJEB4FXIMV2AAE9S3FCGRK1R0" localSheetId="5" hidden="1">#REF!</definedName>
    <definedName name="BExKJEB4FXIMV2AAE9S3FCGRK1R0" localSheetId="3" hidden="1">#REF!</definedName>
    <definedName name="BExKJEB4FXIMV2AAE9S3FCGRK1R0" hidden="1">#REF!</definedName>
    <definedName name="BExKJELX2RUC8UEC56IZPYYZXHA7" localSheetId="15" hidden="1">#REF!</definedName>
    <definedName name="BExKJELX2RUC8UEC56IZPYYZXHA7" localSheetId="14" hidden="1">#REF!</definedName>
    <definedName name="BExKJELX2RUC8UEC56IZPYYZXHA7" localSheetId="13" hidden="1">#REF!</definedName>
    <definedName name="BExKJELX2RUC8UEC56IZPYYZXHA7" localSheetId="12" hidden="1">#REF!</definedName>
    <definedName name="BExKJELX2RUC8UEC56IZPYYZXHA7" localSheetId="11" hidden="1">#REF!</definedName>
    <definedName name="BExKJELX2RUC8UEC56IZPYYZXHA7" localSheetId="10" hidden="1">#REF!</definedName>
    <definedName name="BExKJELX2RUC8UEC56IZPYYZXHA7" localSheetId="9" hidden="1">#REF!</definedName>
    <definedName name="BExKJELX2RUC8UEC56IZPYYZXHA7" localSheetId="8" hidden="1">#REF!</definedName>
    <definedName name="BExKJELX2RUC8UEC56IZPYYZXHA7" localSheetId="7" hidden="1">#REF!</definedName>
    <definedName name="BExKJELX2RUC8UEC56IZPYYZXHA7" localSheetId="6" hidden="1">#REF!</definedName>
    <definedName name="BExKJELX2RUC8UEC56IZPYYZXHA7" localSheetId="5" hidden="1">#REF!</definedName>
    <definedName name="BExKJELX2RUC8UEC56IZPYYZXHA7" localSheetId="3" hidden="1">#REF!</definedName>
    <definedName name="BExKJELX2RUC8UEC56IZPYYZXHA7" hidden="1">#REF!</definedName>
    <definedName name="BExKJI7CV9I6ILFIZ3SVO4DGK64J" localSheetId="15" hidden="1">#REF!</definedName>
    <definedName name="BExKJI7CV9I6ILFIZ3SVO4DGK64J" localSheetId="14" hidden="1">#REF!</definedName>
    <definedName name="BExKJI7CV9I6ILFIZ3SVO4DGK64J" localSheetId="13" hidden="1">#REF!</definedName>
    <definedName name="BExKJI7CV9I6ILFIZ3SVO4DGK64J" localSheetId="12" hidden="1">#REF!</definedName>
    <definedName name="BExKJI7CV9I6ILFIZ3SVO4DGK64J" localSheetId="11" hidden="1">#REF!</definedName>
    <definedName name="BExKJI7CV9I6ILFIZ3SVO4DGK64J" localSheetId="10" hidden="1">#REF!</definedName>
    <definedName name="BExKJI7CV9I6ILFIZ3SVO4DGK64J" localSheetId="9" hidden="1">#REF!</definedName>
    <definedName name="BExKJI7CV9I6ILFIZ3SVO4DGK64J" localSheetId="8" hidden="1">#REF!</definedName>
    <definedName name="BExKJI7CV9I6ILFIZ3SVO4DGK64J" localSheetId="7" hidden="1">#REF!</definedName>
    <definedName name="BExKJI7CV9I6ILFIZ3SVO4DGK64J" localSheetId="6" hidden="1">#REF!</definedName>
    <definedName name="BExKJI7CV9I6ILFIZ3SVO4DGK64J" localSheetId="5" hidden="1">#REF!</definedName>
    <definedName name="BExKJI7CV9I6ILFIZ3SVO4DGK64J" localSheetId="3" hidden="1">#REF!</definedName>
    <definedName name="BExKJI7CV9I6ILFIZ3SVO4DGK64J" hidden="1">#REF!</definedName>
    <definedName name="BExKJINMXS61G2TZEXCJAWVV4F57" localSheetId="15" hidden="1">#REF!</definedName>
    <definedName name="BExKJINMXS61G2TZEXCJAWVV4F57" localSheetId="14" hidden="1">#REF!</definedName>
    <definedName name="BExKJINMXS61G2TZEXCJAWVV4F57" localSheetId="13" hidden="1">#REF!</definedName>
    <definedName name="BExKJINMXS61G2TZEXCJAWVV4F57" localSheetId="12" hidden="1">#REF!</definedName>
    <definedName name="BExKJINMXS61G2TZEXCJAWVV4F57" localSheetId="11" hidden="1">#REF!</definedName>
    <definedName name="BExKJINMXS61G2TZEXCJAWVV4F57" localSheetId="10" hidden="1">#REF!</definedName>
    <definedName name="BExKJINMXS61G2TZEXCJAWVV4F57" localSheetId="9" hidden="1">#REF!</definedName>
    <definedName name="BExKJINMXS61G2TZEXCJAWVV4F57" localSheetId="8" hidden="1">#REF!</definedName>
    <definedName name="BExKJINMXS61G2TZEXCJAWVV4F57" localSheetId="7" hidden="1">#REF!</definedName>
    <definedName name="BExKJINMXS61G2TZEXCJAWVV4F57" localSheetId="6" hidden="1">#REF!</definedName>
    <definedName name="BExKJINMXS61G2TZEXCJAWVV4F57" localSheetId="5" hidden="1">#REF!</definedName>
    <definedName name="BExKJINMXS61G2TZEXCJAWVV4F57" localSheetId="3" hidden="1">#REF!</definedName>
    <definedName name="BExKJINMXS61G2TZEXCJAWVV4F57" hidden="1">#REF!</definedName>
    <definedName name="BExKJK5ME8KB7HA0180L7OUZDDGV" localSheetId="15" hidden="1">#REF!</definedName>
    <definedName name="BExKJK5ME8KB7HA0180L7OUZDDGV" localSheetId="14" hidden="1">#REF!</definedName>
    <definedName name="BExKJK5ME8KB7HA0180L7OUZDDGV" localSheetId="13" hidden="1">#REF!</definedName>
    <definedName name="BExKJK5ME8KB7HA0180L7OUZDDGV" localSheetId="12" hidden="1">#REF!</definedName>
    <definedName name="BExKJK5ME8KB7HA0180L7OUZDDGV" localSheetId="11" hidden="1">#REF!</definedName>
    <definedName name="BExKJK5ME8KB7HA0180L7OUZDDGV" localSheetId="10" hidden="1">#REF!</definedName>
    <definedName name="BExKJK5ME8KB7HA0180L7OUZDDGV" localSheetId="9" hidden="1">#REF!</definedName>
    <definedName name="BExKJK5ME8KB7HA0180L7OUZDDGV" localSheetId="8" hidden="1">#REF!</definedName>
    <definedName name="BExKJK5ME8KB7HA0180L7OUZDDGV" localSheetId="7" hidden="1">#REF!</definedName>
    <definedName name="BExKJK5ME8KB7HA0180L7OUZDDGV" localSheetId="6" hidden="1">#REF!</definedName>
    <definedName name="BExKJK5ME8KB7HA0180L7OUZDDGV" localSheetId="5" hidden="1">#REF!</definedName>
    <definedName name="BExKJK5ME8KB7HA0180L7OUZDDGV" localSheetId="3" hidden="1">#REF!</definedName>
    <definedName name="BExKJK5ME8KB7HA0180L7OUZDDGV" hidden="1">#REF!</definedName>
    <definedName name="BExKJLY652HI5GNEEWQXOB08K2C1" localSheetId="15" hidden="1">#REF!</definedName>
    <definedName name="BExKJLY652HI5GNEEWQXOB08K2C1" localSheetId="14" hidden="1">#REF!</definedName>
    <definedName name="BExKJLY652HI5GNEEWQXOB08K2C1" localSheetId="13" hidden="1">#REF!</definedName>
    <definedName name="BExKJLY652HI5GNEEWQXOB08K2C1" localSheetId="12" hidden="1">#REF!</definedName>
    <definedName name="BExKJLY652HI5GNEEWQXOB08K2C1" localSheetId="11" hidden="1">#REF!</definedName>
    <definedName name="BExKJLY652HI5GNEEWQXOB08K2C1" localSheetId="10" hidden="1">#REF!</definedName>
    <definedName name="BExKJLY652HI5GNEEWQXOB08K2C1" localSheetId="9" hidden="1">#REF!</definedName>
    <definedName name="BExKJLY652HI5GNEEWQXOB08K2C1" localSheetId="8" hidden="1">#REF!</definedName>
    <definedName name="BExKJLY652HI5GNEEWQXOB08K2C1" localSheetId="7" hidden="1">#REF!</definedName>
    <definedName name="BExKJLY652HI5GNEEWQXOB08K2C1" localSheetId="6" hidden="1">#REF!</definedName>
    <definedName name="BExKJLY652HI5GNEEWQXOB08K2C1" localSheetId="5" hidden="1">#REF!</definedName>
    <definedName name="BExKJLY652HI5GNEEWQXOB08K2C1" localSheetId="3" hidden="1">#REF!</definedName>
    <definedName name="BExKJLY652HI5GNEEWQXOB08K2C1" hidden="1">#REF!</definedName>
    <definedName name="BExKJN5IF0VMDILJ5K8ZENF2QYV1" localSheetId="15" hidden="1">#REF!</definedName>
    <definedName name="BExKJN5IF0VMDILJ5K8ZENF2QYV1" localSheetId="14" hidden="1">#REF!</definedName>
    <definedName name="BExKJN5IF0VMDILJ5K8ZENF2QYV1" localSheetId="13" hidden="1">#REF!</definedName>
    <definedName name="BExKJN5IF0VMDILJ5K8ZENF2QYV1" localSheetId="12" hidden="1">#REF!</definedName>
    <definedName name="BExKJN5IF0VMDILJ5K8ZENF2QYV1" localSheetId="11" hidden="1">#REF!</definedName>
    <definedName name="BExKJN5IF0VMDILJ5K8ZENF2QYV1" localSheetId="10" hidden="1">#REF!</definedName>
    <definedName name="BExKJN5IF0VMDILJ5K8ZENF2QYV1" localSheetId="9" hidden="1">#REF!</definedName>
    <definedName name="BExKJN5IF0VMDILJ5K8ZENF2QYV1" localSheetId="8" hidden="1">#REF!</definedName>
    <definedName name="BExKJN5IF0VMDILJ5K8ZENF2QYV1" localSheetId="7" hidden="1">#REF!</definedName>
    <definedName name="BExKJN5IF0VMDILJ5K8ZENF2QYV1" localSheetId="6" hidden="1">#REF!</definedName>
    <definedName name="BExKJN5IF0VMDILJ5K8ZENF2QYV1" localSheetId="5" hidden="1">#REF!</definedName>
    <definedName name="BExKJN5IF0VMDILJ5K8ZENF2QYV1" localSheetId="3" hidden="1">#REF!</definedName>
    <definedName name="BExKJN5IF0VMDILJ5K8ZENF2QYV1" hidden="1">#REF!</definedName>
    <definedName name="BExKJUSJPFUIK20FTVAFJWR2OUYX" localSheetId="15" hidden="1">#REF!</definedName>
    <definedName name="BExKJUSJPFUIK20FTVAFJWR2OUYX" localSheetId="14" hidden="1">#REF!</definedName>
    <definedName name="BExKJUSJPFUIK20FTVAFJWR2OUYX" localSheetId="13" hidden="1">#REF!</definedName>
    <definedName name="BExKJUSJPFUIK20FTVAFJWR2OUYX" localSheetId="12" hidden="1">#REF!</definedName>
    <definedName name="BExKJUSJPFUIK20FTVAFJWR2OUYX" localSheetId="11" hidden="1">#REF!</definedName>
    <definedName name="BExKJUSJPFUIK20FTVAFJWR2OUYX" localSheetId="10" hidden="1">#REF!</definedName>
    <definedName name="BExKJUSJPFUIK20FTVAFJWR2OUYX" localSheetId="9" hidden="1">#REF!</definedName>
    <definedName name="BExKJUSJPFUIK20FTVAFJWR2OUYX" localSheetId="8" hidden="1">#REF!</definedName>
    <definedName name="BExKJUSJPFUIK20FTVAFJWR2OUYX" localSheetId="7" hidden="1">#REF!</definedName>
    <definedName name="BExKJUSJPFUIK20FTVAFJWR2OUYX" localSheetId="6" hidden="1">#REF!</definedName>
    <definedName name="BExKJUSJPFUIK20FTVAFJWR2OUYX" localSheetId="5" hidden="1">#REF!</definedName>
    <definedName name="BExKJUSJPFUIK20FTVAFJWR2OUYX" localSheetId="3" hidden="1">#REF!</definedName>
    <definedName name="BExKJUSJPFUIK20FTVAFJWR2OUYX" hidden="1">#REF!</definedName>
    <definedName name="BExKJXHNZTE5OMRQ1KTVM1DIQE9I" localSheetId="15" hidden="1">#REF!</definedName>
    <definedName name="BExKJXHNZTE5OMRQ1KTVM1DIQE9I" localSheetId="14" hidden="1">#REF!</definedName>
    <definedName name="BExKJXHNZTE5OMRQ1KTVM1DIQE9I" localSheetId="13" hidden="1">#REF!</definedName>
    <definedName name="BExKJXHNZTE5OMRQ1KTVM1DIQE9I" localSheetId="12" hidden="1">#REF!</definedName>
    <definedName name="BExKJXHNZTE5OMRQ1KTVM1DIQE9I" localSheetId="11" hidden="1">#REF!</definedName>
    <definedName name="BExKJXHNZTE5OMRQ1KTVM1DIQE9I" localSheetId="10" hidden="1">#REF!</definedName>
    <definedName name="BExKJXHNZTE5OMRQ1KTVM1DIQE9I" localSheetId="9" hidden="1">#REF!</definedName>
    <definedName name="BExKJXHNZTE5OMRQ1KTVM1DIQE9I" localSheetId="8" hidden="1">#REF!</definedName>
    <definedName name="BExKJXHNZTE5OMRQ1KTVM1DIQE9I" localSheetId="7" hidden="1">#REF!</definedName>
    <definedName name="BExKJXHNZTE5OMRQ1KTVM1DIQE9I" localSheetId="6" hidden="1">#REF!</definedName>
    <definedName name="BExKJXHNZTE5OMRQ1KTVM1DIQE9I" localSheetId="5" hidden="1">#REF!</definedName>
    <definedName name="BExKJXHNZTE5OMRQ1KTVM1DIQE9I" localSheetId="3" hidden="1">#REF!</definedName>
    <definedName name="BExKJXHNZTE5OMRQ1KTVM1DIQE9I" hidden="1">#REF!</definedName>
    <definedName name="BExKK8VP5RS3D0UXZVKA37C4SYBP" localSheetId="15" hidden="1">#REF!</definedName>
    <definedName name="BExKK8VP5RS3D0UXZVKA37C4SYBP" localSheetId="14" hidden="1">#REF!</definedName>
    <definedName name="BExKK8VP5RS3D0UXZVKA37C4SYBP" localSheetId="13" hidden="1">#REF!</definedName>
    <definedName name="BExKK8VP5RS3D0UXZVKA37C4SYBP" localSheetId="12" hidden="1">#REF!</definedName>
    <definedName name="BExKK8VP5RS3D0UXZVKA37C4SYBP" localSheetId="11" hidden="1">#REF!</definedName>
    <definedName name="BExKK8VP5RS3D0UXZVKA37C4SYBP" localSheetId="10" hidden="1">#REF!</definedName>
    <definedName name="BExKK8VP5RS3D0UXZVKA37C4SYBP" localSheetId="9" hidden="1">#REF!</definedName>
    <definedName name="BExKK8VP5RS3D0UXZVKA37C4SYBP" localSheetId="8" hidden="1">#REF!</definedName>
    <definedName name="BExKK8VP5RS3D0UXZVKA37C4SYBP" localSheetId="7" hidden="1">#REF!</definedName>
    <definedName name="BExKK8VP5RS3D0UXZVKA37C4SYBP" localSheetId="6" hidden="1">#REF!</definedName>
    <definedName name="BExKK8VP5RS3D0UXZVKA37C4SYBP" localSheetId="5" hidden="1">#REF!</definedName>
    <definedName name="BExKK8VP5RS3D0UXZVKA37C4SYBP" localSheetId="3" hidden="1">#REF!</definedName>
    <definedName name="BExKK8VP5RS3D0UXZVKA37C4SYBP" hidden="1">#REF!</definedName>
    <definedName name="BExKKIM9NPF6B3SPMPIQB27HQME4" localSheetId="15" hidden="1">#REF!</definedName>
    <definedName name="BExKKIM9NPF6B3SPMPIQB27HQME4" localSheetId="14" hidden="1">#REF!</definedName>
    <definedName name="BExKKIM9NPF6B3SPMPIQB27HQME4" localSheetId="13" hidden="1">#REF!</definedName>
    <definedName name="BExKKIM9NPF6B3SPMPIQB27HQME4" localSheetId="12" hidden="1">#REF!</definedName>
    <definedName name="BExKKIM9NPF6B3SPMPIQB27HQME4" localSheetId="11" hidden="1">#REF!</definedName>
    <definedName name="BExKKIM9NPF6B3SPMPIQB27HQME4" localSheetId="10" hidden="1">#REF!</definedName>
    <definedName name="BExKKIM9NPF6B3SPMPIQB27HQME4" localSheetId="9" hidden="1">#REF!</definedName>
    <definedName name="BExKKIM9NPF6B3SPMPIQB27HQME4" localSheetId="8" hidden="1">#REF!</definedName>
    <definedName name="BExKKIM9NPF6B3SPMPIQB27HQME4" localSheetId="7" hidden="1">#REF!</definedName>
    <definedName name="BExKKIM9NPF6B3SPMPIQB27HQME4" localSheetId="6" hidden="1">#REF!</definedName>
    <definedName name="BExKKIM9NPF6B3SPMPIQB27HQME4" localSheetId="5" hidden="1">#REF!</definedName>
    <definedName name="BExKKIM9NPF6B3SPMPIQB27HQME4" localSheetId="3" hidden="1">#REF!</definedName>
    <definedName name="BExKKIM9NPF6B3SPMPIQB27HQME4" hidden="1">#REF!</definedName>
    <definedName name="BExKKIX1BCBQ4R3K41QD8NTV0OV0" localSheetId="15" hidden="1">#REF!</definedName>
    <definedName name="BExKKIX1BCBQ4R3K41QD8NTV0OV0" localSheetId="14" hidden="1">#REF!</definedName>
    <definedName name="BExKKIX1BCBQ4R3K41QD8NTV0OV0" localSheetId="13" hidden="1">#REF!</definedName>
    <definedName name="BExKKIX1BCBQ4R3K41QD8NTV0OV0" localSheetId="12" hidden="1">#REF!</definedName>
    <definedName name="BExKKIX1BCBQ4R3K41QD8NTV0OV0" localSheetId="11" hidden="1">#REF!</definedName>
    <definedName name="BExKKIX1BCBQ4R3K41QD8NTV0OV0" localSheetId="10" hidden="1">#REF!</definedName>
    <definedName name="BExKKIX1BCBQ4R3K41QD8NTV0OV0" localSheetId="9" hidden="1">#REF!</definedName>
    <definedName name="BExKKIX1BCBQ4R3K41QD8NTV0OV0" localSheetId="8" hidden="1">#REF!</definedName>
    <definedName name="BExKKIX1BCBQ4R3K41QD8NTV0OV0" localSheetId="7" hidden="1">#REF!</definedName>
    <definedName name="BExKKIX1BCBQ4R3K41QD8NTV0OV0" localSheetId="6" hidden="1">#REF!</definedName>
    <definedName name="BExKKIX1BCBQ4R3K41QD8NTV0OV0" localSheetId="5" hidden="1">#REF!</definedName>
    <definedName name="BExKKIX1BCBQ4R3K41QD8NTV0OV0" localSheetId="3" hidden="1">#REF!</definedName>
    <definedName name="BExKKIX1BCBQ4R3K41QD8NTV0OV0" hidden="1">#REF!</definedName>
    <definedName name="BExKKJ2IHMOO66DQ0V2YABR4GV05" localSheetId="15" hidden="1">#REF!</definedName>
    <definedName name="BExKKJ2IHMOO66DQ0V2YABR4GV05" localSheetId="14" hidden="1">#REF!</definedName>
    <definedName name="BExKKJ2IHMOO66DQ0V2YABR4GV05" localSheetId="13" hidden="1">#REF!</definedName>
    <definedName name="BExKKJ2IHMOO66DQ0V2YABR4GV05" localSheetId="12" hidden="1">#REF!</definedName>
    <definedName name="BExKKJ2IHMOO66DQ0V2YABR4GV05" localSheetId="11" hidden="1">#REF!</definedName>
    <definedName name="BExKKJ2IHMOO66DQ0V2YABR4GV05" localSheetId="10" hidden="1">#REF!</definedName>
    <definedName name="BExKKJ2IHMOO66DQ0V2YABR4GV05" localSheetId="9" hidden="1">#REF!</definedName>
    <definedName name="BExKKJ2IHMOO66DQ0V2YABR4GV05" localSheetId="8" hidden="1">#REF!</definedName>
    <definedName name="BExKKJ2IHMOO66DQ0V2YABR4GV05" localSheetId="7" hidden="1">#REF!</definedName>
    <definedName name="BExKKJ2IHMOO66DQ0V2YABR4GV05" localSheetId="6" hidden="1">#REF!</definedName>
    <definedName name="BExKKJ2IHMOO66DQ0V2YABR4GV05" localSheetId="5" hidden="1">#REF!</definedName>
    <definedName name="BExKKJ2IHMOO66DQ0V2YABR4GV05" localSheetId="3" hidden="1">#REF!</definedName>
    <definedName name="BExKKJ2IHMOO66DQ0V2YABR4GV05" hidden="1">#REF!</definedName>
    <definedName name="BExKKQ3ZWADYV03YHMXDOAMU90EB" localSheetId="15" hidden="1">#REF!</definedName>
    <definedName name="BExKKQ3ZWADYV03YHMXDOAMU90EB" localSheetId="14" hidden="1">#REF!</definedName>
    <definedName name="BExKKQ3ZWADYV03YHMXDOAMU90EB" localSheetId="13" hidden="1">#REF!</definedName>
    <definedName name="BExKKQ3ZWADYV03YHMXDOAMU90EB" localSheetId="12" hidden="1">#REF!</definedName>
    <definedName name="BExKKQ3ZWADYV03YHMXDOAMU90EB" localSheetId="11" hidden="1">#REF!</definedName>
    <definedName name="BExKKQ3ZWADYV03YHMXDOAMU90EB" localSheetId="10" hidden="1">#REF!</definedName>
    <definedName name="BExKKQ3ZWADYV03YHMXDOAMU90EB" localSheetId="9" hidden="1">#REF!</definedName>
    <definedName name="BExKKQ3ZWADYV03YHMXDOAMU90EB" localSheetId="8" hidden="1">#REF!</definedName>
    <definedName name="BExKKQ3ZWADYV03YHMXDOAMU90EB" localSheetId="7" hidden="1">#REF!</definedName>
    <definedName name="BExKKQ3ZWADYV03YHMXDOAMU90EB" localSheetId="6" hidden="1">#REF!</definedName>
    <definedName name="BExKKQ3ZWADYV03YHMXDOAMU90EB" localSheetId="5" hidden="1">#REF!</definedName>
    <definedName name="BExKKQ3ZWADYV03YHMXDOAMU90EB" localSheetId="3" hidden="1">#REF!</definedName>
    <definedName name="BExKKQ3ZWADYV03YHMXDOAMU90EB" hidden="1">#REF!</definedName>
    <definedName name="BExKKUGD2HMJWQEYZ8H3X1BMXFS9" localSheetId="15" hidden="1">#REF!</definedName>
    <definedName name="BExKKUGD2HMJWQEYZ8H3X1BMXFS9" localSheetId="14" hidden="1">#REF!</definedName>
    <definedName name="BExKKUGD2HMJWQEYZ8H3X1BMXFS9" localSheetId="13" hidden="1">#REF!</definedName>
    <definedName name="BExKKUGD2HMJWQEYZ8H3X1BMXFS9" localSheetId="12" hidden="1">#REF!</definedName>
    <definedName name="BExKKUGD2HMJWQEYZ8H3X1BMXFS9" localSheetId="11" hidden="1">#REF!</definedName>
    <definedName name="BExKKUGD2HMJWQEYZ8H3X1BMXFS9" localSheetId="10" hidden="1">#REF!</definedName>
    <definedName name="BExKKUGD2HMJWQEYZ8H3X1BMXFS9" localSheetId="9" hidden="1">#REF!</definedName>
    <definedName name="BExKKUGD2HMJWQEYZ8H3X1BMXFS9" localSheetId="8" hidden="1">#REF!</definedName>
    <definedName name="BExKKUGD2HMJWQEYZ8H3X1BMXFS9" localSheetId="7" hidden="1">#REF!</definedName>
    <definedName name="BExKKUGD2HMJWQEYZ8H3X1BMXFS9" localSheetId="6" hidden="1">#REF!</definedName>
    <definedName name="BExKKUGD2HMJWQEYZ8H3X1BMXFS9" localSheetId="5" hidden="1">#REF!</definedName>
    <definedName name="BExKKUGD2HMJWQEYZ8H3X1BMXFS9" localSheetId="3" hidden="1">#REF!</definedName>
    <definedName name="BExKKUGD2HMJWQEYZ8H3X1BMXFS9" hidden="1">#REF!</definedName>
    <definedName name="BExKKX05KCZZZPKOR1NE5A8RGVT4" localSheetId="15" hidden="1">#REF!</definedName>
    <definedName name="BExKKX05KCZZZPKOR1NE5A8RGVT4" localSheetId="14" hidden="1">#REF!</definedName>
    <definedName name="BExKKX05KCZZZPKOR1NE5A8RGVT4" localSheetId="13" hidden="1">#REF!</definedName>
    <definedName name="BExKKX05KCZZZPKOR1NE5A8RGVT4" localSheetId="12" hidden="1">#REF!</definedName>
    <definedName name="BExKKX05KCZZZPKOR1NE5A8RGVT4" localSheetId="11" hidden="1">#REF!</definedName>
    <definedName name="BExKKX05KCZZZPKOR1NE5A8RGVT4" localSheetId="10" hidden="1">#REF!</definedName>
    <definedName name="BExKKX05KCZZZPKOR1NE5A8RGVT4" localSheetId="9" hidden="1">#REF!</definedName>
    <definedName name="BExKKX05KCZZZPKOR1NE5A8RGVT4" localSheetId="8" hidden="1">#REF!</definedName>
    <definedName name="BExKKX05KCZZZPKOR1NE5A8RGVT4" localSheetId="7" hidden="1">#REF!</definedName>
    <definedName name="BExKKX05KCZZZPKOR1NE5A8RGVT4" localSheetId="6" hidden="1">#REF!</definedName>
    <definedName name="BExKKX05KCZZZPKOR1NE5A8RGVT4" localSheetId="5" hidden="1">#REF!</definedName>
    <definedName name="BExKKX05KCZZZPKOR1NE5A8RGVT4" localSheetId="3" hidden="1">#REF!</definedName>
    <definedName name="BExKKX05KCZZZPKOR1NE5A8RGVT4" hidden="1">#REF!</definedName>
    <definedName name="BExKL3QUCLQLECGZM555PRF8EN56" localSheetId="15" hidden="1">#REF!</definedName>
    <definedName name="BExKL3QUCLQLECGZM555PRF8EN56" localSheetId="14" hidden="1">#REF!</definedName>
    <definedName name="BExKL3QUCLQLECGZM555PRF8EN56" localSheetId="13" hidden="1">#REF!</definedName>
    <definedName name="BExKL3QUCLQLECGZM555PRF8EN56" localSheetId="12" hidden="1">#REF!</definedName>
    <definedName name="BExKL3QUCLQLECGZM555PRF8EN56" localSheetId="11" hidden="1">#REF!</definedName>
    <definedName name="BExKL3QUCLQLECGZM555PRF8EN56" localSheetId="10" hidden="1">#REF!</definedName>
    <definedName name="BExKL3QUCLQLECGZM555PRF8EN56" localSheetId="9" hidden="1">#REF!</definedName>
    <definedName name="BExKL3QUCLQLECGZM555PRF8EN56" localSheetId="8" hidden="1">#REF!</definedName>
    <definedName name="BExKL3QUCLQLECGZM555PRF8EN56" localSheetId="7" hidden="1">#REF!</definedName>
    <definedName name="BExKL3QUCLQLECGZM555PRF8EN56" localSheetId="6" hidden="1">#REF!</definedName>
    <definedName name="BExKL3QUCLQLECGZM555PRF8EN56" localSheetId="5" hidden="1">#REF!</definedName>
    <definedName name="BExKL3QUCLQLECGZM555PRF8EN56" localSheetId="3" hidden="1">#REF!</definedName>
    <definedName name="BExKL3QUCLQLECGZM555PRF8EN56" hidden="1">#REF!</definedName>
    <definedName name="BExKL7CGLA62V9UQH9ZDEHIK8W4O" localSheetId="15" hidden="1">#REF!</definedName>
    <definedName name="BExKL7CGLA62V9UQH9ZDEHIK8W4O" localSheetId="14" hidden="1">#REF!</definedName>
    <definedName name="BExKL7CGLA62V9UQH9ZDEHIK8W4O" localSheetId="13" hidden="1">#REF!</definedName>
    <definedName name="BExKL7CGLA62V9UQH9ZDEHIK8W4O" localSheetId="12" hidden="1">#REF!</definedName>
    <definedName name="BExKL7CGLA62V9UQH9ZDEHIK8W4O" localSheetId="11" hidden="1">#REF!</definedName>
    <definedName name="BExKL7CGLA62V9UQH9ZDEHIK8W4O" localSheetId="10" hidden="1">#REF!</definedName>
    <definedName name="BExKL7CGLA62V9UQH9ZDEHIK8W4O" localSheetId="9" hidden="1">#REF!</definedName>
    <definedName name="BExKL7CGLA62V9UQH9ZDEHIK8W4O" localSheetId="8" hidden="1">#REF!</definedName>
    <definedName name="BExKL7CGLA62V9UQH9ZDEHIK8W4O" localSheetId="7" hidden="1">#REF!</definedName>
    <definedName name="BExKL7CGLA62V9UQH9ZDEHIK8W4O" localSheetId="6" hidden="1">#REF!</definedName>
    <definedName name="BExKL7CGLA62V9UQH9ZDEHIK8W4O" localSheetId="5" hidden="1">#REF!</definedName>
    <definedName name="BExKL7CGLA62V9UQH9ZDEHIK8W4O" localSheetId="3" hidden="1">#REF!</definedName>
    <definedName name="BExKL7CGLA62V9UQH9ZDEHIK8W4O" hidden="1">#REF!</definedName>
    <definedName name="BExKLD6S9L66QYREYHBE5J44OK7X" localSheetId="15" hidden="1">#REF!</definedName>
    <definedName name="BExKLD6S9L66QYREYHBE5J44OK7X" localSheetId="14" hidden="1">#REF!</definedName>
    <definedName name="BExKLD6S9L66QYREYHBE5J44OK7X" localSheetId="13" hidden="1">#REF!</definedName>
    <definedName name="BExKLD6S9L66QYREYHBE5J44OK7X" localSheetId="12" hidden="1">#REF!</definedName>
    <definedName name="BExKLD6S9L66QYREYHBE5J44OK7X" localSheetId="11" hidden="1">#REF!</definedName>
    <definedName name="BExKLD6S9L66QYREYHBE5J44OK7X" localSheetId="10" hidden="1">#REF!</definedName>
    <definedName name="BExKLD6S9L66QYREYHBE5J44OK7X" localSheetId="9" hidden="1">#REF!</definedName>
    <definedName name="BExKLD6S9L66QYREYHBE5J44OK7X" localSheetId="8" hidden="1">#REF!</definedName>
    <definedName name="BExKLD6S9L66QYREYHBE5J44OK7X" localSheetId="7" hidden="1">#REF!</definedName>
    <definedName name="BExKLD6S9L66QYREYHBE5J44OK7X" localSheetId="6" hidden="1">#REF!</definedName>
    <definedName name="BExKLD6S9L66QYREYHBE5J44OK7X" localSheetId="5" hidden="1">#REF!</definedName>
    <definedName name="BExKLD6S9L66QYREYHBE5J44OK7X" localSheetId="3" hidden="1">#REF!</definedName>
    <definedName name="BExKLD6S9L66QYREYHBE5J44OK7X" hidden="1">#REF!</definedName>
    <definedName name="BExKLEZK32L28GYJWVO63BZ5E1JD" localSheetId="15" hidden="1">#REF!</definedName>
    <definedName name="BExKLEZK32L28GYJWVO63BZ5E1JD" localSheetId="14" hidden="1">#REF!</definedName>
    <definedName name="BExKLEZK32L28GYJWVO63BZ5E1JD" localSheetId="13" hidden="1">#REF!</definedName>
    <definedName name="BExKLEZK32L28GYJWVO63BZ5E1JD" localSheetId="12" hidden="1">#REF!</definedName>
    <definedName name="BExKLEZK32L28GYJWVO63BZ5E1JD" localSheetId="11" hidden="1">#REF!</definedName>
    <definedName name="BExKLEZK32L28GYJWVO63BZ5E1JD" localSheetId="10" hidden="1">#REF!</definedName>
    <definedName name="BExKLEZK32L28GYJWVO63BZ5E1JD" localSheetId="9" hidden="1">#REF!</definedName>
    <definedName name="BExKLEZK32L28GYJWVO63BZ5E1JD" localSheetId="8" hidden="1">#REF!</definedName>
    <definedName name="BExKLEZK32L28GYJWVO63BZ5E1JD" localSheetId="7" hidden="1">#REF!</definedName>
    <definedName name="BExKLEZK32L28GYJWVO63BZ5E1JD" localSheetId="6" hidden="1">#REF!</definedName>
    <definedName name="BExKLEZK32L28GYJWVO63BZ5E1JD" localSheetId="5" hidden="1">#REF!</definedName>
    <definedName name="BExKLEZK32L28GYJWVO63BZ5E1JD" localSheetId="3" hidden="1">#REF!</definedName>
    <definedName name="BExKLEZK32L28GYJWVO63BZ5E1JD" hidden="1">#REF!</definedName>
    <definedName name="BExKLLKVVHT06LA55JB2FC871DC5" localSheetId="15" hidden="1">#REF!</definedName>
    <definedName name="BExKLLKVVHT06LA55JB2FC871DC5" localSheetId="14" hidden="1">#REF!</definedName>
    <definedName name="BExKLLKVVHT06LA55JB2FC871DC5" localSheetId="13" hidden="1">#REF!</definedName>
    <definedName name="BExKLLKVVHT06LA55JB2FC871DC5" localSheetId="12" hidden="1">#REF!</definedName>
    <definedName name="BExKLLKVVHT06LA55JB2FC871DC5" localSheetId="11" hidden="1">#REF!</definedName>
    <definedName name="BExKLLKVVHT06LA55JB2FC871DC5" localSheetId="10" hidden="1">#REF!</definedName>
    <definedName name="BExKLLKVVHT06LA55JB2FC871DC5" localSheetId="9" hidden="1">#REF!</definedName>
    <definedName name="BExKLLKVVHT06LA55JB2FC871DC5" localSheetId="8" hidden="1">#REF!</definedName>
    <definedName name="BExKLLKVVHT06LA55JB2FC871DC5" localSheetId="7" hidden="1">#REF!</definedName>
    <definedName name="BExKLLKVVHT06LA55JB2FC871DC5" localSheetId="6" hidden="1">#REF!</definedName>
    <definedName name="BExKLLKVVHT06LA55JB2FC871DC5" localSheetId="5" hidden="1">#REF!</definedName>
    <definedName name="BExKLLKVVHT06LA55JB2FC871DC5" localSheetId="3" hidden="1">#REF!</definedName>
    <definedName name="BExKLLKVVHT06LA55JB2FC871DC5" hidden="1">#REF!</definedName>
    <definedName name="BExKMKNALVJRCZS69GFJA4M1J08O" localSheetId="15" hidden="1">#REF!</definedName>
    <definedName name="BExKMKNALVJRCZS69GFJA4M1J08O" localSheetId="14" hidden="1">#REF!</definedName>
    <definedName name="BExKMKNALVJRCZS69GFJA4M1J08O" localSheetId="13" hidden="1">#REF!</definedName>
    <definedName name="BExKMKNALVJRCZS69GFJA4M1J08O" localSheetId="12" hidden="1">#REF!</definedName>
    <definedName name="BExKMKNALVJRCZS69GFJA4M1J08O" localSheetId="11" hidden="1">#REF!</definedName>
    <definedName name="BExKMKNALVJRCZS69GFJA4M1J08O" localSheetId="10" hidden="1">#REF!</definedName>
    <definedName name="BExKMKNALVJRCZS69GFJA4M1J08O" localSheetId="9" hidden="1">#REF!</definedName>
    <definedName name="BExKMKNALVJRCZS69GFJA4M1J08O" localSheetId="8" hidden="1">#REF!</definedName>
    <definedName name="BExKMKNALVJRCZS69GFJA4M1J08O" localSheetId="7" hidden="1">#REF!</definedName>
    <definedName name="BExKMKNALVJRCZS69GFJA4M1J08O" localSheetId="6" hidden="1">#REF!</definedName>
    <definedName name="BExKMKNALVJRCZS69GFJA4M1J08O" localSheetId="5" hidden="1">#REF!</definedName>
    <definedName name="BExKMKNALVJRCZS69GFJA4M1J08O" localSheetId="3" hidden="1">#REF!</definedName>
    <definedName name="BExKMKNALVJRCZS69GFJA4M1J08O" hidden="1">#REF!</definedName>
    <definedName name="BExKMMFZIDRFNSBCWVADJ4S2JE52" localSheetId="15" hidden="1">#REF!</definedName>
    <definedName name="BExKMMFZIDRFNSBCWVADJ4S2JE52" localSheetId="14" hidden="1">#REF!</definedName>
    <definedName name="BExKMMFZIDRFNSBCWVADJ4S2JE52" localSheetId="13" hidden="1">#REF!</definedName>
    <definedName name="BExKMMFZIDRFNSBCWVADJ4S2JE52" localSheetId="12" hidden="1">#REF!</definedName>
    <definedName name="BExKMMFZIDRFNSBCWVADJ4S2JE52" localSheetId="11" hidden="1">#REF!</definedName>
    <definedName name="BExKMMFZIDRFNSBCWVADJ4S2JE52" localSheetId="10" hidden="1">#REF!</definedName>
    <definedName name="BExKMMFZIDRFNSBCWVADJ4S2JE52" localSheetId="9" hidden="1">#REF!</definedName>
    <definedName name="BExKMMFZIDRFNSBCWVADJ4S2JE52" localSheetId="8" hidden="1">#REF!</definedName>
    <definedName name="BExKMMFZIDRFNSBCWVADJ4S2JE52" localSheetId="7" hidden="1">#REF!</definedName>
    <definedName name="BExKMMFZIDRFNSBCWVADJ4S2JE52" localSheetId="6" hidden="1">#REF!</definedName>
    <definedName name="BExKMMFZIDRFNSBCWVADJ4S2JE52" localSheetId="5" hidden="1">#REF!</definedName>
    <definedName name="BExKMMFZIDRFNSBCWVADJ4S2JE52" localSheetId="3" hidden="1">#REF!</definedName>
    <definedName name="BExKMMFZIDRFNSBCWVADJ4S2JE52" hidden="1">#REF!</definedName>
    <definedName name="BExKMRZJS845FERFW6HUXLFAOMYD" localSheetId="15" hidden="1">#REF!</definedName>
    <definedName name="BExKMRZJS845FERFW6HUXLFAOMYD" localSheetId="14" hidden="1">#REF!</definedName>
    <definedName name="BExKMRZJS845FERFW6HUXLFAOMYD" localSheetId="13" hidden="1">#REF!</definedName>
    <definedName name="BExKMRZJS845FERFW6HUXLFAOMYD" localSheetId="12" hidden="1">#REF!</definedName>
    <definedName name="BExKMRZJS845FERFW6HUXLFAOMYD" localSheetId="11" hidden="1">#REF!</definedName>
    <definedName name="BExKMRZJS845FERFW6HUXLFAOMYD" localSheetId="10" hidden="1">#REF!</definedName>
    <definedName name="BExKMRZJS845FERFW6HUXLFAOMYD" localSheetId="9" hidden="1">#REF!</definedName>
    <definedName name="BExKMRZJS845FERFW6HUXLFAOMYD" localSheetId="8" hidden="1">#REF!</definedName>
    <definedName name="BExKMRZJS845FERFW6HUXLFAOMYD" localSheetId="7" hidden="1">#REF!</definedName>
    <definedName name="BExKMRZJS845FERFW6HUXLFAOMYD" localSheetId="6" hidden="1">#REF!</definedName>
    <definedName name="BExKMRZJS845FERFW6HUXLFAOMYD" localSheetId="5" hidden="1">#REF!</definedName>
    <definedName name="BExKMRZJS845FERFW6HUXLFAOMYD" localSheetId="3" hidden="1">#REF!</definedName>
    <definedName name="BExKMRZJS845FERFW6HUXLFAOMYD" hidden="1">#REF!</definedName>
    <definedName name="BExKMS514WWPGUGRYGTH6XU97T8B" localSheetId="15" hidden="1">#REF!</definedName>
    <definedName name="BExKMS514WWPGUGRYGTH6XU97T8B" localSheetId="14" hidden="1">#REF!</definedName>
    <definedName name="BExKMS514WWPGUGRYGTH6XU97T8B" localSheetId="13" hidden="1">#REF!</definedName>
    <definedName name="BExKMS514WWPGUGRYGTH6XU97T8B" localSheetId="12" hidden="1">#REF!</definedName>
    <definedName name="BExKMS514WWPGUGRYGTH6XU97T8B" localSheetId="11" hidden="1">#REF!</definedName>
    <definedName name="BExKMS514WWPGUGRYGTH6XU97T8B" localSheetId="10" hidden="1">#REF!</definedName>
    <definedName name="BExKMS514WWPGUGRYGTH6XU97T8B" localSheetId="9" hidden="1">#REF!</definedName>
    <definedName name="BExKMS514WWPGUGRYGTH6XU97T8B" localSheetId="8" hidden="1">#REF!</definedName>
    <definedName name="BExKMS514WWPGUGRYGTH6XU97T8B" localSheetId="7" hidden="1">#REF!</definedName>
    <definedName name="BExKMS514WWPGUGRYGTH6XU97T8B" localSheetId="6" hidden="1">#REF!</definedName>
    <definedName name="BExKMS514WWPGUGRYGTH6XU97T8B" localSheetId="5" hidden="1">#REF!</definedName>
    <definedName name="BExKMS514WWPGUGRYGTH6XU97T8B" localSheetId="3" hidden="1">#REF!</definedName>
    <definedName name="BExKMS514WWPGUGRYGTH6XU97T8B" hidden="1">#REF!</definedName>
    <definedName name="BExKMUDV8AH8HQAD5HJVUW7GFDWU" localSheetId="15" hidden="1">#REF!</definedName>
    <definedName name="BExKMUDV8AH8HQAD5HJVUW7GFDWU" localSheetId="14" hidden="1">#REF!</definedName>
    <definedName name="BExKMUDV8AH8HQAD5HJVUW7GFDWU" localSheetId="13" hidden="1">#REF!</definedName>
    <definedName name="BExKMUDV8AH8HQAD5HJVUW7GFDWU" localSheetId="12" hidden="1">#REF!</definedName>
    <definedName name="BExKMUDV8AH8HQAD5HJVUW7GFDWU" localSheetId="11" hidden="1">#REF!</definedName>
    <definedName name="BExKMUDV8AH8HQAD5HJVUW7GFDWU" localSheetId="10" hidden="1">#REF!</definedName>
    <definedName name="BExKMUDV8AH8HQAD5HJVUW7GFDWU" localSheetId="9" hidden="1">#REF!</definedName>
    <definedName name="BExKMUDV8AH8HQAD5HJVUW7GFDWU" localSheetId="8" hidden="1">#REF!</definedName>
    <definedName name="BExKMUDV8AH8HQAD5HJVUW7GFDWU" localSheetId="7" hidden="1">#REF!</definedName>
    <definedName name="BExKMUDV8AH8HQAD5HJVUW7GFDWU" localSheetId="6" hidden="1">#REF!</definedName>
    <definedName name="BExKMUDV8AH8HQAD5HJVUW7GFDWU" localSheetId="5" hidden="1">#REF!</definedName>
    <definedName name="BExKMUDV8AH8HQAD5HJVUW7GFDWU" localSheetId="3" hidden="1">#REF!</definedName>
    <definedName name="BExKMUDV8AH8HQAD5HJVUW7GFDWU" hidden="1">#REF!</definedName>
    <definedName name="BExKMWBX4EH3EYJ07UFEM08NB40Z" localSheetId="15" hidden="1">#REF!</definedName>
    <definedName name="BExKMWBX4EH3EYJ07UFEM08NB40Z" localSheetId="14" hidden="1">#REF!</definedName>
    <definedName name="BExKMWBX4EH3EYJ07UFEM08NB40Z" localSheetId="13" hidden="1">#REF!</definedName>
    <definedName name="BExKMWBX4EH3EYJ07UFEM08NB40Z" localSheetId="12" hidden="1">#REF!</definedName>
    <definedName name="BExKMWBX4EH3EYJ07UFEM08NB40Z" localSheetId="11" hidden="1">#REF!</definedName>
    <definedName name="BExKMWBX4EH3EYJ07UFEM08NB40Z" localSheetId="10" hidden="1">#REF!</definedName>
    <definedName name="BExKMWBX4EH3EYJ07UFEM08NB40Z" localSheetId="9" hidden="1">#REF!</definedName>
    <definedName name="BExKMWBX4EH3EYJ07UFEM08NB40Z" localSheetId="8" hidden="1">#REF!</definedName>
    <definedName name="BExKMWBX4EH3EYJ07UFEM08NB40Z" localSheetId="7" hidden="1">#REF!</definedName>
    <definedName name="BExKMWBX4EH3EYJ07UFEM08NB40Z" localSheetId="6" hidden="1">#REF!</definedName>
    <definedName name="BExKMWBX4EH3EYJ07UFEM08NB40Z" localSheetId="5" hidden="1">#REF!</definedName>
    <definedName name="BExKMWBX4EH3EYJ07UFEM08NB40Z" localSheetId="3" hidden="1">#REF!</definedName>
    <definedName name="BExKMWBX4EH3EYJ07UFEM08NB40Z" hidden="1">#REF!</definedName>
    <definedName name="BExKN4Q70IU9OY91QRUSK3044MQD" localSheetId="15" hidden="1">#REF!</definedName>
    <definedName name="BExKN4Q70IU9OY91QRUSK3044MQD" localSheetId="14" hidden="1">#REF!</definedName>
    <definedName name="BExKN4Q70IU9OY91QRUSK3044MQD" localSheetId="13" hidden="1">#REF!</definedName>
    <definedName name="BExKN4Q70IU9OY91QRUSK3044MQD" localSheetId="12" hidden="1">#REF!</definedName>
    <definedName name="BExKN4Q70IU9OY91QRUSK3044MQD" localSheetId="11" hidden="1">#REF!</definedName>
    <definedName name="BExKN4Q70IU9OY91QRUSK3044MQD" localSheetId="10" hidden="1">#REF!</definedName>
    <definedName name="BExKN4Q70IU9OY91QRUSK3044MQD" localSheetId="9" hidden="1">#REF!</definedName>
    <definedName name="BExKN4Q70IU9OY91QRUSK3044MQD" localSheetId="8" hidden="1">#REF!</definedName>
    <definedName name="BExKN4Q70IU9OY91QRUSK3044MQD" localSheetId="7" hidden="1">#REF!</definedName>
    <definedName name="BExKN4Q70IU9OY91QRUSK3044MQD" localSheetId="6" hidden="1">#REF!</definedName>
    <definedName name="BExKN4Q70IU9OY91QRUSK3044MQD" localSheetId="5" hidden="1">#REF!</definedName>
    <definedName name="BExKN4Q70IU9OY91QRUSK3044MQD" localSheetId="3" hidden="1">#REF!</definedName>
    <definedName name="BExKN4Q70IU9OY91QRUSK3044MQD" hidden="1">#REF!</definedName>
    <definedName name="BExKNBGV2IR3S7M0BX4810KZB4V3" localSheetId="15" hidden="1">#REF!</definedName>
    <definedName name="BExKNBGV2IR3S7M0BX4810KZB4V3" localSheetId="14" hidden="1">#REF!</definedName>
    <definedName name="BExKNBGV2IR3S7M0BX4810KZB4V3" localSheetId="13" hidden="1">#REF!</definedName>
    <definedName name="BExKNBGV2IR3S7M0BX4810KZB4V3" localSheetId="12" hidden="1">#REF!</definedName>
    <definedName name="BExKNBGV2IR3S7M0BX4810KZB4V3" localSheetId="11" hidden="1">#REF!</definedName>
    <definedName name="BExKNBGV2IR3S7M0BX4810KZB4V3" localSheetId="10" hidden="1">#REF!</definedName>
    <definedName name="BExKNBGV2IR3S7M0BX4810KZB4V3" localSheetId="9" hidden="1">#REF!</definedName>
    <definedName name="BExKNBGV2IR3S7M0BX4810KZB4V3" localSheetId="8" hidden="1">#REF!</definedName>
    <definedName name="BExKNBGV2IR3S7M0BX4810KZB4V3" localSheetId="7" hidden="1">#REF!</definedName>
    <definedName name="BExKNBGV2IR3S7M0BX4810KZB4V3" localSheetId="6" hidden="1">#REF!</definedName>
    <definedName name="BExKNBGV2IR3S7M0BX4810KZB4V3" localSheetId="5" hidden="1">#REF!</definedName>
    <definedName name="BExKNBGV2IR3S7M0BX4810KZB4V3" localSheetId="3" hidden="1">#REF!</definedName>
    <definedName name="BExKNBGV2IR3S7M0BX4810KZB4V3" hidden="1">#REF!</definedName>
    <definedName name="BExKNCTBZTSY3MO42VU5PLV6YUHZ" localSheetId="15" hidden="1">#REF!</definedName>
    <definedName name="BExKNCTBZTSY3MO42VU5PLV6YUHZ" localSheetId="14" hidden="1">#REF!</definedName>
    <definedName name="BExKNCTBZTSY3MO42VU5PLV6YUHZ" localSheetId="13" hidden="1">#REF!</definedName>
    <definedName name="BExKNCTBZTSY3MO42VU5PLV6YUHZ" localSheetId="12" hidden="1">#REF!</definedName>
    <definedName name="BExKNCTBZTSY3MO42VU5PLV6YUHZ" localSheetId="11" hidden="1">#REF!</definedName>
    <definedName name="BExKNCTBZTSY3MO42VU5PLV6YUHZ" localSheetId="10" hidden="1">#REF!</definedName>
    <definedName name="BExKNCTBZTSY3MO42VU5PLV6YUHZ" localSheetId="9" hidden="1">#REF!</definedName>
    <definedName name="BExKNCTBZTSY3MO42VU5PLV6YUHZ" localSheetId="8" hidden="1">#REF!</definedName>
    <definedName name="BExKNCTBZTSY3MO42VU5PLV6YUHZ" localSheetId="7" hidden="1">#REF!</definedName>
    <definedName name="BExKNCTBZTSY3MO42VU5PLV6YUHZ" localSheetId="6" hidden="1">#REF!</definedName>
    <definedName name="BExKNCTBZTSY3MO42VU5PLV6YUHZ" localSheetId="5" hidden="1">#REF!</definedName>
    <definedName name="BExKNCTBZTSY3MO42VU5PLV6YUHZ" localSheetId="3" hidden="1">#REF!</definedName>
    <definedName name="BExKNCTBZTSY3MO42VU5PLV6YUHZ" hidden="1">#REF!</definedName>
    <definedName name="BExKNGV2YY749C42AQ2T9QNIE5C3" localSheetId="15" hidden="1">#REF!</definedName>
    <definedName name="BExKNGV2YY749C42AQ2T9QNIE5C3" localSheetId="14" hidden="1">#REF!</definedName>
    <definedName name="BExKNGV2YY749C42AQ2T9QNIE5C3" localSheetId="13" hidden="1">#REF!</definedName>
    <definedName name="BExKNGV2YY749C42AQ2T9QNIE5C3" localSheetId="12" hidden="1">#REF!</definedName>
    <definedName name="BExKNGV2YY749C42AQ2T9QNIE5C3" localSheetId="11" hidden="1">#REF!</definedName>
    <definedName name="BExKNGV2YY749C42AQ2T9QNIE5C3" localSheetId="10" hidden="1">#REF!</definedName>
    <definedName name="BExKNGV2YY749C42AQ2T9QNIE5C3" localSheetId="9" hidden="1">#REF!</definedName>
    <definedName name="BExKNGV2YY749C42AQ2T9QNIE5C3" localSheetId="8" hidden="1">#REF!</definedName>
    <definedName name="BExKNGV2YY749C42AQ2T9QNIE5C3" localSheetId="7" hidden="1">#REF!</definedName>
    <definedName name="BExKNGV2YY749C42AQ2T9QNIE5C3" localSheetId="6" hidden="1">#REF!</definedName>
    <definedName name="BExKNGV2YY749C42AQ2T9QNIE5C3" localSheetId="5" hidden="1">#REF!</definedName>
    <definedName name="BExKNGV2YY749C42AQ2T9QNIE5C3" localSheetId="3" hidden="1">#REF!</definedName>
    <definedName name="BExKNGV2YY749C42AQ2T9QNIE5C3" hidden="1">#REF!</definedName>
    <definedName name="BExKNH0F1WPNUEQITIUN5T4NDX9H" localSheetId="15" hidden="1">#REF!</definedName>
    <definedName name="BExKNH0F1WPNUEQITIUN5T4NDX9H" localSheetId="14" hidden="1">#REF!</definedName>
    <definedName name="BExKNH0F1WPNUEQITIUN5T4NDX9H" localSheetId="13" hidden="1">#REF!</definedName>
    <definedName name="BExKNH0F1WPNUEQITIUN5T4NDX9H" localSheetId="12" hidden="1">#REF!</definedName>
    <definedName name="BExKNH0F1WPNUEQITIUN5T4NDX9H" localSheetId="11" hidden="1">#REF!</definedName>
    <definedName name="BExKNH0F1WPNUEQITIUN5T4NDX9H" localSheetId="10" hidden="1">#REF!</definedName>
    <definedName name="BExKNH0F1WPNUEQITIUN5T4NDX9H" localSheetId="9" hidden="1">#REF!</definedName>
    <definedName name="BExKNH0F1WPNUEQITIUN5T4NDX9H" localSheetId="8" hidden="1">#REF!</definedName>
    <definedName name="BExKNH0F1WPNUEQITIUN5T4NDX9H" localSheetId="7" hidden="1">#REF!</definedName>
    <definedName name="BExKNH0F1WPNUEQITIUN5T4NDX9H" localSheetId="6" hidden="1">#REF!</definedName>
    <definedName name="BExKNH0F1WPNUEQITIUN5T4NDX9H" localSheetId="5" hidden="1">#REF!</definedName>
    <definedName name="BExKNH0F1WPNUEQITIUN5T4NDX9H" localSheetId="3" hidden="1">#REF!</definedName>
    <definedName name="BExKNH0F1WPNUEQITIUN5T4NDX9H" hidden="1">#REF!</definedName>
    <definedName name="BExKNV8UOHVWEHDJWI2WMJ9X6QHZ" localSheetId="15" hidden="1">#REF!</definedName>
    <definedName name="BExKNV8UOHVWEHDJWI2WMJ9X6QHZ" localSheetId="14" hidden="1">#REF!</definedName>
    <definedName name="BExKNV8UOHVWEHDJWI2WMJ9X6QHZ" localSheetId="13" hidden="1">#REF!</definedName>
    <definedName name="BExKNV8UOHVWEHDJWI2WMJ9X6QHZ" localSheetId="12" hidden="1">#REF!</definedName>
    <definedName name="BExKNV8UOHVWEHDJWI2WMJ9X6QHZ" localSheetId="11" hidden="1">#REF!</definedName>
    <definedName name="BExKNV8UOHVWEHDJWI2WMJ9X6QHZ" localSheetId="10" hidden="1">#REF!</definedName>
    <definedName name="BExKNV8UOHVWEHDJWI2WMJ9X6QHZ" localSheetId="9" hidden="1">#REF!</definedName>
    <definedName name="BExKNV8UOHVWEHDJWI2WMJ9X6QHZ" localSheetId="8" hidden="1">#REF!</definedName>
    <definedName name="BExKNV8UOHVWEHDJWI2WMJ9X6QHZ" localSheetId="7" hidden="1">#REF!</definedName>
    <definedName name="BExKNV8UOHVWEHDJWI2WMJ9X6QHZ" localSheetId="6" hidden="1">#REF!</definedName>
    <definedName name="BExKNV8UOHVWEHDJWI2WMJ9X6QHZ" localSheetId="5" hidden="1">#REF!</definedName>
    <definedName name="BExKNV8UOHVWEHDJWI2WMJ9X6QHZ" localSheetId="3" hidden="1">#REF!</definedName>
    <definedName name="BExKNV8UOHVWEHDJWI2WMJ9X6QHZ" hidden="1">#REF!</definedName>
    <definedName name="BExKNZLD7UATC1MYRNJD8H2NH4KU" localSheetId="15" hidden="1">#REF!</definedName>
    <definedName name="BExKNZLD7UATC1MYRNJD8H2NH4KU" localSheetId="14" hidden="1">#REF!</definedName>
    <definedName name="BExKNZLD7UATC1MYRNJD8H2NH4KU" localSheetId="13" hidden="1">#REF!</definedName>
    <definedName name="BExKNZLD7UATC1MYRNJD8H2NH4KU" localSheetId="12" hidden="1">#REF!</definedName>
    <definedName name="BExKNZLD7UATC1MYRNJD8H2NH4KU" localSheetId="11" hidden="1">#REF!</definedName>
    <definedName name="BExKNZLD7UATC1MYRNJD8H2NH4KU" localSheetId="10" hidden="1">#REF!</definedName>
    <definedName name="BExKNZLD7UATC1MYRNJD8H2NH4KU" localSheetId="9" hidden="1">#REF!</definedName>
    <definedName name="BExKNZLD7UATC1MYRNJD8H2NH4KU" localSheetId="8" hidden="1">#REF!</definedName>
    <definedName name="BExKNZLD7UATC1MYRNJD8H2NH4KU" localSheetId="7" hidden="1">#REF!</definedName>
    <definedName name="BExKNZLD7UATC1MYRNJD8H2NH4KU" localSheetId="6" hidden="1">#REF!</definedName>
    <definedName name="BExKNZLD7UATC1MYRNJD8H2NH4KU" localSheetId="5" hidden="1">#REF!</definedName>
    <definedName name="BExKNZLD7UATC1MYRNJD8H2NH4KU" localSheetId="3" hidden="1">#REF!</definedName>
    <definedName name="BExKNZLD7UATC1MYRNJD8H2NH4KU" hidden="1">#REF!</definedName>
    <definedName name="BExKNZQUKQQG2Y97R74G4O4BJP1L" localSheetId="15" hidden="1">#REF!</definedName>
    <definedName name="BExKNZQUKQQG2Y97R74G4O4BJP1L" localSheetId="14" hidden="1">#REF!</definedName>
    <definedName name="BExKNZQUKQQG2Y97R74G4O4BJP1L" localSheetId="13" hidden="1">#REF!</definedName>
    <definedName name="BExKNZQUKQQG2Y97R74G4O4BJP1L" localSheetId="12" hidden="1">#REF!</definedName>
    <definedName name="BExKNZQUKQQG2Y97R74G4O4BJP1L" localSheetId="11" hidden="1">#REF!</definedName>
    <definedName name="BExKNZQUKQQG2Y97R74G4O4BJP1L" localSheetId="10" hidden="1">#REF!</definedName>
    <definedName name="BExKNZQUKQQG2Y97R74G4O4BJP1L" localSheetId="9" hidden="1">#REF!</definedName>
    <definedName name="BExKNZQUKQQG2Y97R74G4O4BJP1L" localSheetId="8" hidden="1">#REF!</definedName>
    <definedName name="BExKNZQUKQQG2Y97R74G4O4BJP1L" localSheetId="7" hidden="1">#REF!</definedName>
    <definedName name="BExKNZQUKQQG2Y97R74G4O4BJP1L" localSheetId="6" hidden="1">#REF!</definedName>
    <definedName name="BExKNZQUKQQG2Y97R74G4O4BJP1L" localSheetId="5" hidden="1">#REF!</definedName>
    <definedName name="BExKNZQUKQQG2Y97R74G4O4BJP1L" localSheetId="3" hidden="1">#REF!</definedName>
    <definedName name="BExKNZQUKQQG2Y97R74G4O4BJP1L" hidden="1">#REF!</definedName>
    <definedName name="BExKO06X0EAD3ABEG1E8PWLDWHBA" localSheetId="15" hidden="1">#REF!</definedName>
    <definedName name="BExKO06X0EAD3ABEG1E8PWLDWHBA" localSheetId="14" hidden="1">#REF!</definedName>
    <definedName name="BExKO06X0EAD3ABEG1E8PWLDWHBA" localSheetId="13" hidden="1">#REF!</definedName>
    <definedName name="BExKO06X0EAD3ABEG1E8PWLDWHBA" localSheetId="12" hidden="1">#REF!</definedName>
    <definedName name="BExKO06X0EAD3ABEG1E8PWLDWHBA" localSheetId="11" hidden="1">#REF!</definedName>
    <definedName name="BExKO06X0EAD3ABEG1E8PWLDWHBA" localSheetId="10" hidden="1">#REF!</definedName>
    <definedName name="BExKO06X0EAD3ABEG1E8PWLDWHBA" localSheetId="9" hidden="1">#REF!</definedName>
    <definedName name="BExKO06X0EAD3ABEG1E8PWLDWHBA" localSheetId="8" hidden="1">#REF!</definedName>
    <definedName name="BExKO06X0EAD3ABEG1E8PWLDWHBA" localSheetId="7" hidden="1">#REF!</definedName>
    <definedName name="BExKO06X0EAD3ABEG1E8PWLDWHBA" localSheetId="6" hidden="1">#REF!</definedName>
    <definedName name="BExKO06X0EAD3ABEG1E8PWLDWHBA" localSheetId="5" hidden="1">#REF!</definedName>
    <definedName name="BExKO06X0EAD3ABEG1E8PWLDWHBA" localSheetId="3" hidden="1">#REF!</definedName>
    <definedName name="BExKO06X0EAD3ABEG1E8PWLDWHBA" hidden="1">#REF!</definedName>
    <definedName name="BExKO2AHHSGNI1AZOIOW21KPXKPE" localSheetId="15" hidden="1">#REF!</definedName>
    <definedName name="BExKO2AHHSGNI1AZOIOW21KPXKPE" localSheetId="14" hidden="1">#REF!</definedName>
    <definedName name="BExKO2AHHSGNI1AZOIOW21KPXKPE" localSheetId="13" hidden="1">#REF!</definedName>
    <definedName name="BExKO2AHHSGNI1AZOIOW21KPXKPE" localSheetId="12" hidden="1">#REF!</definedName>
    <definedName name="BExKO2AHHSGNI1AZOIOW21KPXKPE" localSheetId="11" hidden="1">#REF!</definedName>
    <definedName name="BExKO2AHHSGNI1AZOIOW21KPXKPE" localSheetId="10" hidden="1">#REF!</definedName>
    <definedName name="BExKO2AHHSGNI1AZOIOW21KPXKPE" localSheetId="9" hidden="1">#REF!</definedName>
    <definedName name="BExKO2AHHSGNI1AZOIOW21KPXKPE" localSheetId="8" hidden="1">#REF!</definedName>
    <definedName name="BExKO2AHHSGNI1AZOIOW21KPXKPE" localSheetId="7" hidden="1">#REF!</definedName>
    <definedName name="BExKO2AHHSGNI1AZOIOW21KPXKPE" localSheetId="6" hidden="1">#REF!</definedName>
    <definedName name="BExKO2AHHSGNI1AZOIOW21KPXKPE" localSheetId="5" hidden="1">#REF!</definedName>
    <definedName name="BExKO2AHHSGNI1AZOIOW21KPXKPE" localSheetId="3" hidden="1">#REF!</definedName>
    <definedName name="BExKO2AHHSGNI1AZOIOW21KPXKPE" hidden="1">#REF!</definedName>
    <definedName name="BExKO2FXWJWC5IZLDN8JHYILQJ2N" localSheetId="15" hidden="1">#REF!</definedName>
    <definedName name="BExKO2FXWJWC5IZLDN8JHYILQJ2N" localSheetId="14" hidden="1">#REF!</definedName>
    <definedName name="BExKO2FXWJWC5IZLDN8JHYILQJ2N" localSheetId="13" hidden="1">#REF!</definedName>
    <definedName name="BExKO2FXWJWC5IZLDN8JHYILQJ2N" localSheetId="12" hidden="1">#REF!</definedName>
    <definedName name="BExKO2FXWJWC5IZLDN8JHYILQJ2N" localSheetId="11" hidden="1">#REF!</definedName>
    <definedName name="BExKO2FXWJWC5IZLDN8JHYILQJ2N" localSheetId="10" hidden="1">#REF!</definedName>
    <definedName name="BExKO2FXWJWC5IZLDN8JHYILQJ2N" localSheetId="9" hidden="1">#REF!</definedName>
    <definedName name="BExKO2FXWJWC5IZLDN8JHYILQJ2N" localSheetId="8" hidden="1">#REF!</definedName>
    <definedName name="BExKO2FXWJWC5IZLDN8JHYILQJ2N" localSheetId="7" hidden="1">#REF!</definedName>
    <definedName name="BExKO2FXWJWC5IZLDN8JHYILQJ2N" localSheetId="6" hidden="1">#REF!</definedName>
    <definedName name="BExKO2FXWJWC5IZLDN8JHYILQJ2N" localSheetId="5" hidden="1">#REF!</definedName>
    <definedName name="BExKO2FXWJWC5IZLDN8JHYILQJ2N" localSheetId="3" hidden="1">#REF!</definedName>
    <definedName name="BExKO2FXWJWC5IZLDN8JHYILQJ2N" hidden="1">#REF!</definedName>
    <definedName name="BExKO438WZ8FKOU00NURGFMOYXWN" localSheetId="15" hidden="1">#REF!</definedName>
    <definedName name="BExKO438WZ8FKOU00NURGFMOYXWN" localSheetId="14" hidden="1">#REF!</definedName>
    <definedName name="BExKO438WZ8FKOU00NURGFMOYXWN" localSheetId="13" hidden="1">#REF!</definedName>
    <definedName name="BExKO438WZ8FKOU00NURGFMOYXWN" localSheetId="12" hidden="1">#REF!</definedName>
    <definedName name="BExKO438WZ8FKOU00NURGFMOYXWN" localSheetId="11" hidden="1">#REF!</definedName>
    <definedName name="BExKO438WZ8FKOU00NURGFMOYXWN" localSheetId="10" hidden="1">#REF!</definedName>
    <definedName name="BExKO438WZ8FKOU00NURGFMOYXWN" localSheetId="9" hidden="1">#REF!</definedName>
    <definedName name="BExKO438WZ8FKOU00NURGFMOYXWN" localSheetId="8" hidden="1">#REF!</definedName>
    <definedName name="BExKO438WZ8FKOU00NURGFMOYXWN" localSheetId="7" hidden="1">#REF!</definedName>
    <definedName name="BExKO438WZ8FKOU00NURGFMOYXWN" localSheetId="6" hidden="1">#REF!</definedName>
    <definedName name="BExKO438WZ8FKOU00NURGFMOYXWN" localSheetId="5" hidden="1">#REF!</definedName>
    <definedName name="BExKO438WZ8FKOU00NURGFMOYXWN" localSheetId="3" hidden="1">#REF!</definedName>
    <definedName name="BExKO438WZ8FKOU00NURGFMOYXWN" hidden="1">#REF!</definedName>
    <definedName name="BExKO551EZ73M80UFHBQE7BQVU4L" localSheetId="15" hidden="1">#REF!</definedName>
    <definedName name="BExKO551EZ73M80UFHBQE7BQVU4L" localSheetId="14" hidden="1">#REF!</definedName>
    <definedName name="BExKO551EZ73M80UFHBQE7BQVU4L" localSheetId="13" hidden="1">#REF!</definedName>
    <definedName name="BExKO551EZ73M80UFHBQE7BQVU4L" localSheetId="12" hidden="1">#REF!</definedName>
    <definedName name="BExKO551EZ73M80UFHBQE7BQVU4L" localSheetId="11" hidden="1">#REF!</definedName>
    <definedName name="BExKO551EZ73M80UFHBQE7BQVU4L" localSheetId="10" hidden="1">#REF!</definedName>
    <definedName name="BExKO551EZ73M80UFHBQE7BQVU4L" localSheetId="9" hidden="1">#REF!</definedName>
    <definedName name="BExKO551EZ73M80UFHBQE7BQVU4L" localSheetId="8" hidden="1">#REF!</definedName>
    <definedName name="BExKO551EZ73M80UFHBQE7BQVU4L" localSheetId="7" hidden="1">#REF!</definedName>
    <definedName name="BExKO551EZ73M80UFHBQE7BQVU4L" localSheetId="6" hidden="1">#REF!</definedName>
    <definedName name="BExKO551EZ73M80UFHBQE7BQVU4L" localSheetId="5" hidden="1">#REF!</definedName>
    <definedName name="BExKO551EZ73M80UFHBQE7BQVU4L" localSheetId="3" hidden="1">#REF!</definedName>
    <definedName name="BExKO551EZ73M80UFHBQE7BQVU4L" hidden="1">#REF!</definedName>
    <definedName name="BExKOBA4VTRV9YG31IM1PDDO3J9M" localSheetId="15" hidden="1">#REF!</definedName>
    <definedName name="BExKOBA4VTRV9YG31IM1PDDO3J9M" localSheetId="14" hidden="1">#REF!</definedName>
    <definedName name="BExKOBA4VTRV9YG31IM1PDDO3J9M" localSheetId="13" hidden="1">#REF!</definedName>
    <definedName name="BExKOBA4VTRV9YG31IM1PDDO3J9M" localSheetId="12" hidden="1">#REF!</definedName>
    <definedName name="BExKOBA4VTRV9YG31IM1PDDO3J9M" localSheetId="11" hidden="1">#REF!</definedName>
    <definedName name="BExKOBA4VTRV9YG31IM1PDDO3J9M" localSheetId="10" hidden="1">#REF!</definedName>
    <definedName name="BExKOBA4VTRV9YG31IM1PDDO3J9M" localSheetId="9" hidden="1">#REF!</definedName>
    <definedName name="BExKOBA4VTRV9YG31IM1PDDO3J9M" localSheetId="8" hidden="1">#REF!</definedName>
    <definedName name="BExKOBA4VTRV9YG31IM1PDDO3J9M" localSheetId="7" hidden="1">#REF!</definedName>
    <definedName name="BExKOBA4VTRV9YG31IM1PDDO3J9M" localSheetId="6" hidden="1">#REF!</definedName>
    <definedName name="BExKOBA4VTRV9YG31IM1PDDO3J9M" localSheetId="5" hidden="1">#REF!</definedName>
    <definedName name="BExKOBA4VTRV9YG31IM1PDDO3J9M" localSheetId="3" hidden="1">#REF!</definedName>
    <definedName name="BExKOBA4VTRV9YG31IM1PDDO3J9M" hidden="1">#REF!</definedName>
    <definedName name="BExKODIZGWW2EQD0FEYW6WK6XLCM" localSheetId="15" hidden="1">#REF!</definedName>
    <definedName name="BExKODIZGWW2EQD0FEYW6WK6XLCM" localSheetId="14" hidden="1">#REF!</definedName>
    <definedName name="BExKODIZGWW2EQD0FEYW6WK6XLCM" localSheetId="13" hidden="1">#REF!</definedName>
    <definedName name="BExKODIZGWW2EQD0FEYW6WK6XLCM" localSheetId="12" hidden="1">#REF!</definedName>
    <definedName name="BExKODIZGWW2EQD0FEYW6WK6XLCM" localSheetId="11" hidden="1">#REF!</definedName>
    <definedName name="BExKODIZGWW2EQD0FEYW6WK6XLCM" localSheetId="10" hidden="1">#REF!</definedName>
    <definedName name="BExKODIZGWW2EQD0FEYW6WK6XLCM" localSheetId="9" hidden="1">#REF!</definedName>
    <definedName name="BExKODIZGWW2EQD0FEYW6WK6XLCM" localSheetId="8" hidden="1">#REF!</definedName>
    <definedName name="BExKODIZGWW2EQD0FEYW6WK6XLCM" localSheetId="7" hidden="1">#REF!</definedName>
    <definedName name="BExKODIZGWW2EQD0FEYW6WK6XLCM" localSheetId="6" hidden="1">#REF!</definedName>
    <definedName name="BExKODIZGWW2EQD0FEYW6WK6XLCM" localSheetId="5" hidden="1">#REF!</definedName>
    <definedName name="BExKODIZGWW2EQD0FEYW6WK6XLCM" localSheetId="3" hidden="1">#REF!</definedName>
    <definedName name="BExKODIZGWW2EQD0FEYW6WK6XLCM" hidden="1">#REF!</definedName>
    <definedName name="BExKOPO2HPWVQGAKW8LOZMPIDEFG" localSheetId="15" hidden="1">#REF!</definedName>
    <definedName name="BExKOPO2HPWVQGAKW8LOZMPIDEFG" localSheetId="14" hidden="1">#REF!</definedName>
    <definedName name="BExKOPO2HPWVQGAKW8LOZMPIDEFG" localSheetId="13" hidden="1">#REF!</definedName>
    <definedName name="BExKOPO2HPWVQGAKW8LOZMPIDEFG" localSheetId="12" hidden="1">#REF!</definedName>
    <definedName name="BExKOPO2HPWVQGAKW8LOZMPIDEFG" localSheetId="11" hidden="1">#REF!</definedName>
    <definedName name="BExKOPO2HPWVQGAKW8LOZMPIDEFG" localSheetId="10" hidden="1">#REF!</definedName>
    <definedName name="BExKOPO2HPWVQGAKW8LOZMPIDEFG" localSheetId="9" hidden="1">#REF!</definedName>
    <definedName name="BExKOPO2HPWVQGAKW8LOZMPIDEFG" localSheetId="8" hidden="1">#REF!</definedName>
    <definedName name="BExKOPO2HPWVQGAKW8LOZMPIDEFG" localSheetId="7" hidden="1">#REF!</definedName>
    <definedName name="BExKOPO2HPWVQGAKW8LOZMPIDEFG" localSheetId="6" hidden="1">#REF!</definedName>
    <definedName name="BExKOPO2HPWVQGAKW8LOZMPIDEFG" localSheetId="5" hidden="1">#REF!</definedName>
    <definedName name="BExKOPO2HPWVQGAKW8LOZMPIDEFG" localSheetId="3" hidden="1">#REF!</definedName>
    <definedName name="BExKOPO2HPWVQGAKW8LOZMPIDEFG" hidden="1">#REF!</definedName>
    <definedName name="BExKP7SRQ3MN5BDYXV2XMBQNUH23" localSheetId="15" hidden="1">#REF!</definedName>
    <definedName name="BExKP7SRQ3MN5BDYXV2XMBQNUH23" localSheetId="14" hidden="1">#REF!</definedName>
    <definedName name="BExKP7SRQ3MN5BDYXV2XMBQNUH23" localSheetId="13" hidden="1">#REF!</definedName>
    <definedName name="BExKP7SRQ3MN5BDYXV2XMBQNUH23" localSheetId="12" hidden="1">#REF!</definedName>
    <definedName name="BExKP7SRQ3MN5BDYXV2XMBQNUH23" localSheetId="11" hidden="1">#REF!</definedName>
    <definedName name="BExKP7SRQ3MN5BDYXV2XMBQNUH23" localSheetId="10" hidden="1">#REF!</definedName>
    <definedName name="BExKP7SRQ3MN5BDYXV2XMBQNUH23" localSheetId="9" hidden="1">#REF!</definedName>
    <definedName name="BExKP7SRQ3MN5BDYXV2XMBQNUH23" localSheetId="8" hidden="1">#REF!</definedName>
    <definedName name="BExKP7SRQ3MN5BDYXV2XMBQNUH23" localSheetId="7" hidden="1">#REF!</definedName>
    <definedName name="BExKP7SRQ3MN5BDYXV2XMBQNUH23" localSheetId="6" hidden="1">#REF!</definedName>
    <definedName name="BExKP7SRQ3MN5BDYXV2XMBQNUH23" localSheetId="5" hidden="1">#REF!</definedName>
    <definedName name="BExKP7SRQ3MN5BDYXV2XMBQNUH23" localSheetId="3" hidden="1">#REF!</definedName>
    <definedName name="BExKP7SRQ3MN5BDYXV2XMBQNUH23" hidden="1">#REF!</definedName>
    <definedName name="BExKPEZP0QTKOTLIMMIFSVTHQEEK" localSheetId="15" hidden="1">#REF!</definedName>
    <definedName name="BExKPEZP0QTKOTLIMMIFSVTHQEEK" localSheetId="14" hidden="1">#REF!</definedName>
    <definedName name="BExKPEZP0QTKOTLIMMIFSVTHQEEK" localSheetId="13" hidden="1">#REF!</definedName>
    <definedName name="BExKPEZP0QTKOTLIMMIFSVTHQEEK" localSheetId="12" hidden="1">#REF!</definedName>
    <definedName name="BExKPEZP0QTKOTLIMMIFSVTHQEEK" localSheetId="11" hidden="1">#REF!</definedName>
    <definedName name="BExKPEZP0QTKOTLIMMIFSVTHQEEK" localSheetId="10" hidden="1">#REF!</definedName>
    <definedName name="BExKPEZP0QTKOTLIMMIFSVTHQEEK" localSheetId="9" hidden="1">#REF!</definedName>
    <definedName name="BExKPEZP0QTKOTLIMMIFSVTHQEEK" localSheetId="8" hidden="1">#REF!</definedName>
    <definedName name="BExKPEZP0QTKOTLIMMIFSVTHQEEK" localSheetId="7" hidden="1">#REF!</definedName>
    <definedName name="BExKPEZP0QTKOTLIMMIFSVTHQEEK" localSheetId="6" hidden="1">#REF!</definedName>
    <definedName name="BExKPEZP0QTKOTLIMMIFSVTHQEEK" localSheetId="5" hidden="1">#REF!</definedName>
    <definedName name="BExKPEZP0QTKOTLIMMIFSVTHQEEK" localSheetId="3" hidden="1">#REF!</definedName>
    <definedName name="BExKPEZP0QTKOTLIMMIFSVTHQEEK" hidden="1">#REF!</definedName>
    <definedName name="BExKPFFSVTL757PNITV8R9RN4452" localSheetId="15" hidden="1">#REF!</definedName>
    <definedName name="BExKPFFSVTL757PNITV8R9RN4452" localSheetId="14" hidden="1">#REF!</definedName>
    <definedName name="BExKPFFSVTL757PNITV8R9RN4452" localSheetId="13" hidden="1">#REF!</definedName>
    <definedName name="BExKPFFSVTL757PNITV8R9RN4452" localSheetId="12" hidden="1">#REF!</definedName>
    <definedName name="BExKPFFSVTL757PNITV8R9RN4452" localSheetId="11" hidden="1">#REF!</definedName>
    <definedName name="BExKPFFSVTL757PNITV8R9RN4452" localSheetId="10" hidden="1">#REF!</definedName>
    <definedName name="BExKPFFSVTL757PNITV8R9RN4452" localSheetId="9" hidden="1">#REF!</definedName>
    <definedName name="BExKPFFSVTL757PNITV8R9RN4452" localSheetId="8" hidden="1">#REF!</definedName>
    <definedName name="BExKPFFSVTL757PNITV8R9RN4452" localSheetId="7" hidden="1">#REF!</definedName>
    <definedName name="BExKPFFSVTL757PNITV8R9RN4452" localSheetId="6" hidden="1">#REF!</definedName>
    <definedName name="BExKPFFSVTL757PNITV8R9RN4452" localSheetId="5" hidden="1">#REF!</definedName>
    <definedName name="BExKPFFSVTL757PNITV8R9RN4452" localSheetId="3" hidden="1">#REF!</definedName>
    <definedName name="BExKPFFSVTL757PNITV8R9RN4452" hidden="1">#REF!</definedName>
    <definedName name="BExKPIL5ZWOXQAENH3VP3ZHA2N7N" localSheetId="15" hidden="1">#REF!</definedName>
    <definedName name="BExKPIL5ZWOXQAENH3VP3ZHA2N7N" localSheetId="14" hidden="1">#REF!</definedName>
    <definedName name="BExKPIL5ZWOXQAENH3VP3ZHA2N7N" localSheetId="13" hidden="1">#REF!</definedName>
    <definedName name="BExKPIL5ZWOXQAENH3VP3ZHA2N7N" localSheetId="12" hidden="1">#REF!</definedName>
    <definedName name="BExKPIL5ZWOXQAENH3VP3ZHA2N7N" localSheetId="11" hidden="1">#REF!</definedName>
    <definedName name="BExKPIL5ZWOXQAENH3VP3ZHA2N7N" localSheetId="10" hidden="1">#REF!</definedName>
    <definedName name="BExKPIL5ZWOXQAENH3VP3ZHA2N7N" localSheetId="9" hidden="1">#REF!</definedName>
    <definedName name="BExKPIL5ZWOXQAENH3VP3ZHA2N7N" localSheetId="8" hidden="1">#REF!</definedName>
    <definedName name="BExKPIL5ZWOXQAENH3VP3ZHA2N7N" localSheetId="7" hidden="1">#REF!</definedName>
    <definedName name="BExKPIL5ZWOXQAENH3VP3ZHA2N7N" localSheetId="6" hidden="1">#REF!</definedName>
    <definedName name="BExKPIL5ZWOXQAENH3VP3ZHA2N7N" localSheetId="5" hidden="1">#REF!</definedName>
    <definedName name="BExKPIL5ZWOXQAENH3VP3ZHA2N7N" localSheetId="3" hidden="1">#REF!</definedName>
    <definedName name="BExKPIL5ZWOXQAENH3VP3ZHA2N7N" hidden="1">#REF!</definedName>
    <definedName name="BExKPJHKPVROP9QX9BMBZMU2HEZ1" localSheetId="15" hidden="1">#REF!</definedName>
    <definedName name="BExKPJHKPVROP9QX9BMBZMU2HEZ1" localSheetId="14" hidden="1">#REF!</definedName>
    <definedName name="BExKPJHKPVROP9QX9BMBZMU2HEZ1" localSheetId="13" hidden="1">#REF!</definedName>
    <definedName name="BExKPJHKPVROP9QX9BMBZMU2HEZ1" localSheetId="12" hidden="1">#REF!</definedName>
    <definedName name="BExKPJHKPVROP9QX9BMBZMU2HEZ1" localSheetId="11" hidden="1">#REF!</definedName>
    <definedName name="BExKPJHKPVROP9QX9BMBZMU2HEZ1" localSheetId="10" hidden="1">#REF!</definedName>
    <definedName name="BExKPJHKPVROP9QX9BMBZMU2HEZ1" localSheetId="9" hidden="1">#REF!</definedName>
    <definedName name="BExKPJHKPVROP9QX9BMBZMU2HEZ1" localSheetId="8" hidden="1">#REF!</definedName>
    <definedName name="BExKPJHKPVROP9QX9BMBZMU2HEZ1" localSheetId="7" hidden="1">#REF!</definedName>
    <definedName name="BExKPJHKPVROP9QX9BMBZMU2HEZ1" localSheetId="6" hidden="1">#REF!</definedName>
    <definedName name="BExKPJHKPVROP9QX9BMBZMU2HEZ1" localSheetId="5" hidden="1">#REF!</definedName>
    <definedName name="BExKPJHKPVROP9QX9BMBZMU2HEZ1" localSheetId="3" hidden="1">#REF!</definedName>
    <definedName name="BExKPJHKPVROP9QX9BMBZMU2HEZ1" hidden="1">#REF!</definedName>
    <definedName name="BExKPLQJX0HJ8OTXBXH9IC9J2V0W" localSheetId="15" hidden="1">#REF!</definedName>
    <definedName name="BExKPLQJX0HJ8OTXBXH9IC9J2V0W" localSheetId="14" hidden="1">#REF!</definedName>
    <definedName name="BExKPLQJX0HJ8OTXBXH9IC9J2V0W" localSheetId="13" hidden="1">#REF!</definedName>
    <definedName name="BExKPLQJX0HJ8OTXBXH9IC9J2V0W" localSheetId="12" hidden="1">#REF!</definedName>
    <definedName name="BExKPLQJX0HJ8OTXBXH9IC9J2V0W" localSheetId="11" hidden="1">#REF!</definedName>
    <definedName name="BExKPLQJX0HJ8OTXBXH9IC9J2V0W" localSheetId="10" hidden="1">#REF!</definedName>
    <definedName name="BExKPLQJX0HJ8OTXBXH9IC9J2V0W" localSheetId="9" hidden="1">#REF!</definedName>
    <definedName name="BExKPLQJX0HJ8OTXBXH9IC9J2V0W" localSheetId="8" hidden="1">#REF!</definedName>
    <definedName name="BExKPLQJX0HJ8OTXBXH9IC9J2V0W" localSheetId="7" hidden="1">#REF!</definedName>
    <definedName name="BExKPLQJX0HJ8OTXBXH9IC9J2V0W" localSheetId="6" hidden="1">#REF!</definedName>
    <definedName name="BExKPLQJX0HJ8OTXBXH9IC9J2V0W" localSheetId="5" hidden="1">#REF!</definedName>
    <definedName name="BExKPLQJX0HJ8OTXBXH9IC9J2V0W" localSheetId="3" hidden="1">#REF!</definedName>
    <definedName name="BExKPLQJX0HJ8OTXBXH9IC9J2V0W" hidden="1">#REF!</definedName>
    <definedName name="BExKPN8C7GN36ZJZHLOB74LU6KT0" localSheetId="15" hidden="1">#REF!</definedName>
    <definedName name="BExKPN8C7GN36ZJZHLOB74LU6KT0" localSheetId="14" hidden="1">#REF!</definedName>
    <definedName name="BExKPN8C7GN36ZJZHLOB74LU6KT0" localSheetId="13" hidden="1">#REF!</definedName>
    <definedName name="BExKPN8C7GN36ZJZHLOB74LU6KT0" localSheetId="12" hidden="1">#REF!</definedName>
    <definedName name="BExKPN8C7GN36ZJZHLOB74LU6KT0" localSheetId="11" hidden="1">#REF!</definedName>
    <definedName name="BExKPN8C7GN36ZJZHLOB74LU6KT0" localSheetId="10" hidden="1">#REF!</definedName>
    <definedName name="BExKPN8C7GN36ZJZHLOB74LU6KT0" localSheetId="9" hidden="1">#REF!</definedName>
    <definedName name="BExKPN8C7GN36ZJZHLOB74LU6KT0" localSheetId="8" hidden="1">#REF!</definedName>
    <definedName name="BExKPN8C7GN36ZJZHLOB74LU6KT0" localSheetId="7" hidden="1">#REF!</definedName>
    <definedName name="BExKPN8C7GN36ZJZHLOB74LU6KT0" localSheetId="6" hidden="1">#REF!</definedName>
    <definedName name="BExKPN8C7GN36ZJZHLOB74LU6KT0" localSheetId="5" hidden="1">#REF!</definedName>
    <definedName name="BExKPN8C7GN36ZJZHLOB74LU6KT0" localSheetId="3" hidden="1">#REF!</definedName>
    <definedName name="BExKPN8C7GN36ZJZHLOB74LU6KT0" hidden="1">#REF!</definedName>
    <definedName name="BExKPX9VZ1J5021Q98K60HMPJU58" localSheetId="15" hidden="1">#REF!</definedName>
    <definedName name="BExKPX9VZ1J5021Q98K60HMPJU58" localSheetId="14" hidden="1">#REF!</definedName>
    <definedName name="BExKPX9VZ1J5021Q98K60HMPJU58" localSheetId="13" hidden="1">#REF!</definedName>
    <definedName name="BExKPX9VZ1J5021Q98K60HMPJU58" localSheetId="12" hidden="1">#REF!</definedName>
    <definedName name="BExKPX9VZ1J5021Q98K60HMPJU58" localSheetId="11" hidden="1">#REF!</definedName>
    <definedName name="BExKPX9VZ1J5021Q98K60HMPJU58" localSheetId="10" hidden="1">#REF!</definedName>
    <definedName name="BExKPX9VZ1J5021Q98K60HMPJU58" localSheetId="9" hidden="1">#REF!</definedName>
    <definedName name="BExKPX9VZ1J5021Q98K60HMPJU58" localSheetId="8" hidden="1">#REF!</definedName>
    <definedName name="BExKPX9VZ1J5021Q98K60HMPJU58" localSheetId="7" hidden="1">#REF!</definedName>
    <definedName name="BExKPX9VZ1J5021Q98K60HMPJU58" localSheetId="6" hidden="1">#REF!</definedName>
    <definedName name="BExKPX9VZ1J5021Q98K60HMPJU58" localSheetId="5" hidden="1">#REF!</definedName>
    <definedName name="BExKPX9VZ1J5021Q98K60HMPJU58" localSheetId="3" hidden="1">#REF!</definedName>
    <definedName name="BExKPX9VZ1J5021Q98K60HMPJU58" hidden="1">#REF!</definedName>
    <definedName name="BExKQGGEP203MUWSJVORTY7RFOFT" localSheetId="15" hidden="1">#REF!</definedName>
    <definedName name="BExKQGGEP203MUWSJVORTY7RFOFT" localSheetId="14" hidden="1">#REF!</definedName>
    <definedName name="BExKQGGEP203MUWSJVORTY7RFOFT" localSheetId="13" hidden="1">#REF!</definedName>
    <definedName name="BExKQGGEP203MUWSJVORTY7RFOFT" localSheetId="12" hidden="1">#REF!</definedName>
    <definedName name="BExKQGGEP203MUWSJVORTY7RFOFT" localSheetId="11" hidden="1">#REF!</definedName>
    <definedName name="BExKQGGEP203MUWSJVORTY7RFOFT" localSheetId="10" hidden="1">#REF!</definedName>
    <definedName name="BExKQGGEP203MUWSJVORTY7RFOFT" localSheetId="9" hidden="1">#REF!</definedName>
    <definedName name="BExKQGGEP203MUWSJVORTY7RFOFT" localSheetId="8" hidden="1">#REF!</definedName>
    <definedName name="BExKQGGEP203MUWSJVORTY7RFOFT" localSheetId="7" hidden="1">#REF!</definedName>
    <definedName name="BExKQGGEP203MUWSJVORTY7RFOFT" localSheetId="6" hidden="1">#REF!</definedName>
    <definedName name="BExKQGGEP203MUWSJVORTY7RFOFT" localSheetId="5" hidden="1">#REF!</definedName>
    <definedName name="BExKQGGEP203MUWSJVORTY7RFOFT" localSheetId="3" hidden="1">#REF!</definedName>
    <definedName name="BExKQGGEP203MUWSJVORTY7RFOFT" hidden="1">#REF!</definedName>
    <definedName name="BExKQJGAAWNM3NT19E9I0CQDBTU0" localSheetId="15" hidden="1">#REF!</definedName>
    <definedName name="BExKQJGAAWNM3NT19E9I0CQDBTU0" localSheetId="14" hidden="1">#REF!</definedName>
    <definedName name="BExKQJGAAWNM3NT19E9I0CQDBTU0" localSheetId="13" hidden="1">#REF!</definedName>
    <definedName name="BExKQJGAAWNM3NT19E9I0CQDBTU0" localSheetId="12" hidden="1">#REF!</definedName>
    <definedName name="BExKQJGAAWNM3NT19E9I0CQDBTU0" localSheetId="11" hidden="1">#REF!</definedName>
    <definedName name="BExKQJGAAWNM3NT19E9I0CQDBTU0" localSheetId="10" hidden="1">#REF!</definedName>
    <definedName name="BExKQJGAAWNM3NT19E9I0CQDBTU0" localSheetId="9" hidden="1">#REF!</definedName>
    <definedName name="BExKQJGAAWNM3NT19E9I0CQDBTU0" localSheetId="8" hidden="1">#REF!</definedName>
    <definedName name="BExKQJGAAWNM3NT19E9I0CQDBTU0" localSheetId="7" hidden="1">#REF!</definedName>
    <definedName name="BExKQJGAAWNM3NT19E9I0CQDBTU0" localSheetId="6" hidden="1">#REF!</definedName>
    <definedName name="BExKQJGAAWNM3NT19E9I0CQDBTU0" localSheetId="5" hidden="1">#REF!</definedName>
    <definedName name="BExKQJGAAWNM3NT19E9I0CQDBTU0" localSheetId="3" hidden="1">#REF!</definedName>
    <definedName name="BExKQJGAAWNM3NT19E9I0CQDBTU0" hidden="1">#REF!</definedName>
    <definedName name="BExKQM5GJ1ZN5REKFE7YVBQ0KXWF" localSheetId="15" hidden="1">#REF!</definedName>
    <definedName name="BExKQM5GJ1ZN5REKFE7YVBQ0KXWF" localSheetId="14" hidden="1">#REF!</definedName>
    <definedName name="BExKQM5GJ1ZN5REKFE7YVBQ0KXWF" localSheetId="13" hidden="1">#REF!</definedName>
    <definedName name="BExKQM5GJ1ZN5REKFE7YVBQ0KXWF" localSheetId="12" hidden="1">#REF!</definedName>
    <definedName name="BExKQM5GJ1ZN5REKFE7YVBQ0KXWF" localSheetId="11" hidden="1">#REF!</definedName>
    <definedName name="BExKQM5GJ1ZN5REKFE7YVBQ0KXWF" localSheetId="10" hidden="1">#REF!</definedName>
    <definedName name="BExKQM5GJ1ZN5REKFE7YVBQ0KXWF" localSheetId="9" hidden="1">#REF!</definedName>
    <definedName name="BExKQM5GJ1ZN5REKFE7YVBQ0KXWF" localSheetId="8" hidden="1">#REF!</definedName>
    <definedName name="BExKQM5GJ1ZN5REKFE7YVBQ0KXWF" localSheetId="7" hidden="1">#REF!</definedName>
    <definedName name="BExKQM5GJ1ZN5REKFE7YVBQ0KXWF" localSheetId="6" hidden="1">#REF!</definedName>
    <definedName name="BExKQM5GJ1ZN5REKFE7YVBQ0KXWF" localSheetId="5" hidden="1">#REF!</definedName>
    <definedName name="BExKQM5GJ1ZN5REKFE7YVBQ0KXWF" localSheetId="3" hidden="1">#REF!</definedName>
    <definedName name="BExKQM5GJ1ZN5REKFE7YVBQ0KXWF" hidden="1">#REF!</definedName>
    <definedName name="BExKQQ71278061G7ZFYGPWOMOMY2" localSheetId="15" hidden="1">#REF!</definedName>
    <definedName name="BExKQQ71278061G7ZFYGPWOMOMY2" localSheetId="14" hidden="1">#REF!</definedName>
    <definedName name="BExKQQ71278061G7ZFYGPWOMOMY2" localSheetId="13" hidden="1">#REF!</definedName>
    <definedName name="BExKQQ71278061G7ZFYGPWOMOMY2" localSheetId="12" hidden="1">#REF!</definedName>
    <definedName name="BExKQQ71278061G7ZFYGPWOMOMY2" localSheetId="11" hidden="1">#REF!</definedName>
    <definedName name="BExKQQ71278061G7ZFYGPWOMOMY2" localSheetId="10" hidden="1">#REF!</definedName>
    <definedName name="BExKQQ71278061G7ZFYGPWOMOMY2" localSheetId="9" hidden="1">#REF!</definedName>
    <definedName name="BExKQQ71278061G7ZFYGPWOMOMY2" localSheetId="8" hidden="1">#REF!</definedName>
    <definedName name="BExKQQ71278061G7ZFYGPWOMOMY2" localSheetId="7" hidden="1">#REF!</definedName>
    <definedName name="BExKQQ71278061G7ZFYGPWOMOMY2" localSheetId="6" hidden="1">#REF!</definedName>
    <definedName name="BExKQQ71278061G7ZFYGPWOMOMY2" localSheetId="5" hidden="1">#REF!</definedName>
    <definedName name="BExKQQ71278061G7ZFYGPWOMOMY2" localSheetId="3" hidden="1">#REF!</definedName>
    <definedName name="BExKQQ71278061G7ZFYGPWOMOMY2" hidden="1">#REF!</definedName>
    <definedName name="BExKQTXRG3ECU8NT47UR7643LO5G" localSheetId="15" hidden="1">#REF!</definedName>
    <definedName name="BExKQTXRG3ECU8NT47UR7643LO5G" localSheetId="14" hidden="1">#REF!</definedName>
    <definedName name="BExKQTXRG3ECU8NT47UR7643LO5G" localSheetId="13" hidden="1">#REF!</definedName>
    <definedName name="BExKQTXRG3ECU8NT47UR7643LO5G" localSheetId="12" hidden="1">#REF!</definedName>
    <definedName name="BExKQTXRG3ECU8NT47UR7643LO5G" localSheetId="11" hidden="1">#REF!</definedName>
    <definedName name="BExKQTXRG3ECU8NT47UR7643LO5G" localSheetId="10" hidden="1">#REF!</definedName>
    <definedName name="BExKQTXRG3ECU8NT47UR7643LO5G" localSheetId="9" hidden="1">#REF!</definedName>
    <definedName name="BExKQTXRG3ECU8NT47UR7643LO5G" localSheetId="8" hidden="1">#REF!</definedName>
    <definedName name="BExKQTXRG3ECU8NT47UR7643LO5G" localSheetId="7" hidden="1">#REF!</definedName>
    <definedName name="BExKQTXRG3ECU8NT47UR7643LO5G" localSheetId="6" hidden="1">#REF!</definedName>
    <definedName name="BExKQTXRG3ECU8NT47UR7643LO5G" localSheetId="5" hidden="1">#REF!</definedName>
    <definedName name="BExKQTXRG3ECU8NT47UR7643LO5G" localSheetId="3" hidden="1">#REF!</definedName>
    <definedName name="BExKQTXRG3ECU8NT47UR7643LO5G" hidden="1">#REF!</definedName>
    <definedName name="BExKQVL7HPOIZ4FHANDFMVOJLEPR" localSheetId="15" hidden="1">#REF!</definedName>
    <definedName name="BExKQVL7HPOIZ4FHANDFMVOJLEPR" localSheetId="14" hidden="1">#REF!</definedName>
    <definedName name="BExKQVL7HPOIZ4FHANDFMVOJLEPR" localSheetId="13" hidden="1">#REF!</definedName>
    <definedName name="BExKQVL7HPOIZ4FHANDFMVOJLEPR" localSheetId="12" hidden="1">#REF!</definedName>
    <definedName name="BExKQVL7HPOIZ4FHANDFMVOJLEPR" localSheetId="11" hidden="1">#REF!</definedName>
    <definedName name="BExKQVL7HPOIZ4FHANDFMVOJLEPR" localSheetId="10" hidden="1">#REF!</definedName>
    <definedName name="BExKQVL7HPOIZ4FHANDFMVOJLEPR" localSheetId="9" hidden="1">#REF!</definedName>
    <definedName name="BExKQVL7HPOIZ4FHANDFMVOJLEPR" localSheetId="8" hidden="1">#REF!</definedName>
    <definedName name="BExKQVL7HPOIZ4FHANDFMVOJLEPR" localSheetId="7" hidden="1">#REF!</definedName>
    <definedName name="BExKQVL7HPOIZ4FHANDFMVOJLEPR" localSheetId="6" hidden="1">#REF!</definedName>
    <definedName name="BExKQVL7HPOIZ4FHANDFMVOJLEPR" localSheetId="5" hidden="1">#REF!</definedName>
    <definedName name="BExKQVL7HPOIZ4FHANDFMVOJLEPR" localSheetId="3" hidden="1">#REF!</definedName>
    <definedName name="BExKQVL7HPOIZ4FHANDFMVOJLEPR" hidden="1">#REF!</definedName>
    <definedName name="BExKR3ZAJRYXZB4M7XZPK0I7E55W" localSheetId="15" hidden="1">#REF!</definedName>
    <definedName name="BExKR3ZAJRYXZB4M7XZPK0I7E55W" localSheetId="14" hidden="1">#REF!</definedName>
    <definedName name="BExKR3ZAJRYXZB4M7XZPK0I7E55W" localSheetId="13" hidden="1">#REF!</definedName>
    <definedName name="BExKR3ZAJRYXZB4M7XZPK0I7E55W" localSheetId="12" hidden="1">#REF!</definedName>
    <definedName name="BExKR3ZAJRYXZB4M7XZPK0I7E55W" localSheetId="11" hidden="1">#REF!</definedName>
    <definedName name="BExKR3ZAJRYXZB4M7XZPK0I7E55W" localSheetId="10" hidden="1">#REF!</definedName>
    <definedName name="BExKR3ZAJRYXZB4M7XZPK0I7E55W" localSheetId="9" hidden="1">#REF!</definedName>
    <definedName name="BExKR3ZAJRYXZB4M7XZPK0I7E55W" localSheetId="8" hidden="1">#REF!</definedName>
    <definedName name="BExKR3ZAJRYXZB4M7XZPK0I7E55W" localSheetId="7" hidden="1">#REF!</definedName>
    <definedName name="BExKR3ZAJRYXZB4M7XZPK0I7E55W" localSheetId="6" hidden="1">#REF!</definedName>
    <definedName name="BExKR3ZAJRYXZB4M7XZPK0I7E55W" localSheetId="5" hidden="1">#REF!</definedName>
    <definedName name="BExKR3ZAJRYXZB4M7XZPK0I7E55W" localSheetId="3" hidden="1">#REF!</definedName>
    <definedName name="BExKR3ZAJRYXZB4M7XZPK0I7E55W" hidden="1">#REF!</definedName>
    <definedName name="BExKR8RZSEHW184G0Z56B4EGNU72" localSheetId="15" hidden="1">#REF!</definedName>
    <definedName name="BExKR8RZSEHW184G0Z56B4EGNU72" localSheetId="14" hidden="1">#REF!</definedName>
    <definedName name="BExKR8RZSEHW184G0Z56B4EGNU72" localSheetId="13" hidden="1">#REF!</definedName>
    <definedName name="BExKR8RZSEHW184G0Z56B4EGNU72" localSheetId="12" hidden="1">#REF!</definedName>
    <definedName name="BExKR8RZSEHW184G0Z56B4EGNU72" localSheetId="11" hidden="1">#REF!</definedName>
    <definedName name="BExKR8RZSEHW184G0Z56B4EGNU72" localSheetId="10" hidden="1">#REF!</definedName>
    <definedName name="BExKR8RZSEHW184G0Z56B4EGNU72" localSheetId="9" hidden="1">#REF!</definedName>
    <definedName name="BExKR8RZSEHW184G0Z56B4EGNU72" localSheetId="8" hidden="1">#REF!</definedName>
    <definedName name="BExKR8RZSEHW184G0Z56B4EGNU72" localSheetId="7" hidden="1">#REF!</definedName>
    <definedName name="BExKR8RZSEHW184G0Z56B4EGNU72" localSheetId="6" hidden="1">#REF!</definedName>
    <definedName name="BExKR8RZSEHW184G0Z56B4EGNU72" localSheetId="5" hidden="1">#REF!</definedName>
    <definedName name="BExKR8RZSEHW184G0Z56B4EGNU72" localSheetId="3" hidden="1">#REF!</definedName>
    <definedName name="BExKR8RZSEHW184G0Z56B4EGNU72" hidden="1">#REF!</definedName>
    <definedName name="BExKRHM60KUPM7RGAAFRSKX4TMS5" localSheetId="15" hidden="1">#REF!</definedName>
    <definedName name="BExKRHM60KUPM7RGAAFRSKX4TMS5" localSheetId="14" hidden="1">#REF!</definedName>
    <definedName name="BExKRHM60KUPM7RGAAFRSKX4TMS5" localSheetId="13" hidden="1">#REF!</definedName>
    <definedName name="BExKRHM60KUPM7RGAAFRSKX4TMS5" localSheetId="12" hidden="1">#REF!</definedName>
    <definedName name="BExKRHM60KUPM7RGAAFRSKX4TMS5" localSheetId="11" hidden="1">#REF!</definedName>
    <definedName name="BExKRHM60KUPM7RGAAFRSKX4TMS5" localSheetId="10" hidden="1">#REF!</definedName>
    <definedName name="BExKRHM60KUPM7RGAAFRSKX4TMS5" localSheetId="9" hidden="1">#REF!</definedName>
    <definedName name="BExKRHM60KUPM7RGAAFRSKX4TMS5" localSheetId="8" hidden="1">#REF!</definedName>
    <definedName name="BExKRHM60KUPM7RGAAFRSKX4TMS5" localSheetId="7" hidden="1">#REF!</definedName>
    <definedName name="BExKRHM60KUPM7RGAAFRSKX4TMS5" localSheetId="6" hidden="1">#REF!</definedName>
    <definedName name="BExKRHM60KUPM7RGAAFRSKX4TMS5" localSheetId="5" hidden="1">#REF!</definedName>
    <definedName name="BExKRHM60KUPM7RGAAFRSKX4TMS5" localSheetId="3" hidden="1">#REF!</definedName>
    <definedName name="BExKRHM60KUPM7RGAAFRSKX4TMS5" hidden="1">#REF!</definedName>
    <definedName name="BExKRQB2LX164R610N3VXJPD3C1W" localSheetId="15" hidden="1">#REF!</definedName>
    <definedName name="BExKRQB2LX164R610N3VXJPD3C1W" localSheetId="14" hidden="1">#REF!</definedName>
    <definedName name="BExKRQB2LX164R610N3VXJPD3C1W" localSheetId="13" hidden="1">#REF!</definedName>
    <definedName name="BExKRQB2LX164R610N3VXJPD3C1W" localSheetId="12" hidden="1">#REF!</definedName>
    <definedName name="BExKRQB2LX164R610N3VXJPD3C1W" localSheetId="11" hidden="1">#REF!</definedName>
    <definedName name="BExKRQB2LX164R610N3VXJPD3C1W" localSheetId="10" hidden="1">#REF!</definedName>
    <definedName name="BExKRQB2LX164R610N3VXJPD3C1W" localSheetId="9" hidden="1">#REF!</definedName>
    <definedName name="BExKRQB2LX164R610N3VXJPD3C1W" localSheetId="8" hidden="1">#REF!</definedName>
    <definedName name="BExKRQB2LX164R610N3VXJPD3C1W" localSheetId="7" hidden="1">#REF!</definedName>
    <definedName name="BExKRQB2LX164R610N3VXJPD3C1W" localSheetId="6" hidden="1">#REF!</definedName>
    <definedName name="BExKRQB2LX164R610N3VXJPD3C1W" localSheetId="5" hidden="1">#REF!</definedName>
    <definedName name="BExKRQB2LX164R610N3VXJPD3C1W" localSheetId="3" hidden="1">#REF!</definedName>
    <definedName name="BExKRQB2LX164R610N3VXJPD3C1W" hidden="1">#REF!</definedName>
    <definedName name="BExKRVUSQ6PA7ZYQSTEQL3X7PB9P" localSheetId="15" hidden="1">#REF!</definedName>
    <definedName name="BExKRVUSQ6PA7ZYQSTEQL3X7PB9P" localSheetId="14" hidden="1">#REF!</definedName>
    <definedName name="BExKRVUSQ6PA7ZYQSTEQL3X7PB9P" localSheetId="13" hidden="1">#REF!</definedName>
    <definedName name="BExKRVUSQ6PA7ZYQSTEQL3X7PB9P" localSheetId="12" hidden="1">#REF!</definedName>
    <definedName name="BExKRVUSQ6PA7ZYQSTEQL3X7PB9P" localSheetId="11" hidden="1">#REF!</definedName>
    <definedName name="BExKRVUSQ6PA7ZYQSTEQL3X7PB9P" localSheetId="10" hidden="1">#REF!</definedName>
    <definedName name="BExKRVUSQ6PA7ZYQSTEQL3X7PB9P" localSheetId="9" hidden="1">#REF!</definedName>
    <definedName name="BExKRVUSQ6PA7ZYQSTEQL3X7PB9P" localSheetId="8" hidden="1">#REF!</definedName>
    <definedName name="BExKRVUSQ6PA7ZYQSTEQL3X7PB9P" localSheetId="7" hidden="1">#REF!</definedName>
    <definedName name="BExKRVUSQ6PA7ZYQSTEQL3X7PB9P" localSheetId="6" hidden="1">#REF!</definedName>
    <definedName name="BExKRVUSQ6PA7ZYQSTEQL3X7PB9P" localSheetId="5" hidden="1">#REF!</definedName>
    <definedName name="BExKRVUSQ6PA7ZYQSTEQL3X7PB9P" localSheetId="3" hidden="1">#REF!</definedName>
    <definedName name="BExKRVUSQ6PA7ZYQSTEQL3X7PB9P" hidden="1">#REF!</definedName>
    <definedName name="BExKRY3KZ7F7RB2KH8HXSQ85IEQO" localSheetId="15" hidden="1">#REF!</definedName>
    <definedName name="BExKRY3KZ7F7RB2KH8HXSQ85IEQO" localSheetId="14" hidden="1">#REF!</definedName>
    <definedName name="BExKRY3KZ7F7RB2KH8HXSQ85IEQO" localSheetId="13" hidden="1">#REF!</definedName>
    <definedName name="BExKRY3KZ7F7RB2KH8HXSQ85IEQO" localSheetId="12" hidden="1">#REF!</definedName>
    <definedName name="BExKRY3KZ7F7RB2KH8HXSQ85IEQO" localSheetId="11" hidden="1">#REF!</definedName>
    <definedName name="BExKRY3KZ7F7RB2KH8HXSQ85IEQO" localSheetId="10" hidden="1">#REF!</definedName>
    <definedName name="BExKRY3KZ7F7RB2KH8HXSQ85IEQO" localSheetId="9" hidden="1">#REF!</definedName>
    <definedName name="BExKRY3KZ7F7RB2KH8HXSQ85IEQO" localSheetId="8" hidden="1">#REF!</definedName>
    <definedName name="BExKRY3KZ7F7RB2KH8HXSQ85IEQO" localSheetId="7" hidden="1">#REF!</definedName>
    <definedName name="BExKRY3KZ7F7RB2KH8HXSQ85IEQO" localSheetId="6" hidden="1">#REF!</definedName>
    <definedName name="BExKRY3KZ7F7RB2KH8HXSQ85IEQO" localSheetId="5" hidden="1">#REF!</definedName>
    <definedName name="BExKRY3KZ7F7RB2KH8HXSQ85IEQO" localSheetId="3" hidden="1">#REF!</definedName>
    <definedName name="BExKRY3KZ7F7RB2KH8HXSQ85IEQO" hidden="1">#REF!</definedName>
    <definedName name="BExKS91CCVW1YKNE1EQ4MCE1E9JX" localSheetId="15" hidden="1">#REF!</definedName>
    <definedName name="BExKS91CCVW1YKNE1EQ4MCE1E9JX" localSheetId="14" hidden="1">#REF!</definedName>
    <definedName name="BExKS91CCVW1YKNE1EQ4MCE1E9JX" localSheetId="13" hidden="1">#REF!</definedName>
    <definedName name="BExKS91CCVW1YKNE1EQ4MCE1E9JX" localSheetId="12" hidden="1">#REF!</definedName>
    <definedName name="BExKS91CCVW1YKNE1EQ4MCE1E9JX" localSheetId="11" hidden="1">#REF!</definedName>
    <definedName name="BExKS91CCVW1YKNE1EQ4MCE1E9JX" localSheetId="10" hidden="1">#REF!</definedName>
    <definedName name="BExKS91CCVW1YKNE1EQ4MCE1E9JX" localSheetId="9" hidden="1">#REF!</definedName>
    <definedName name="BExKS91CCVW1YKNE1EQ4MCE1E9JX" localSheetId="8" hidden="1">#REF!</definedName>
    <definedName name="BExKS91CCVW1YKNE1EQ4MCE1E9JX" localSheetId="7" hidden="1">#REF!</definedName>
    <definedName name="BExKS91CCVW1YKNE1EQ4MCE1E9JX" localSheetId="6" hidden="1">#REF!</definedName>
    <definedName name="BExKS91CCVW1YKNE1EQ4MCE1E9JX" localSheetId="5" hidden="1">#REF!</definedName>
    <definedName name="BExKS91CCVW1YKNE1EQ4MCE1E9JX" localSheetId="3" hidden="1">#REF!</definedName>
    <definedName name="BExKS91CCVW1YKNE1EQ4MCE1E9JX" hidden="1">#REF!</definedName>
    <definedName name="BExKSA37DZTCK6H13HPIKR0ZFVL8" localSheetId="15" hidden="1">#REF!</definedName>
    <definedName name="BExKSA37DZTCK6H13HPIKR0ZFVL8" localSheetId="14" hidden="1">#REF!</definedName>
    <definedName name="BExKSA37DZTCK6H13HPIKR0ZFVL8" localSheetId="13" hidden="1">#REF!</definedName>
    <definedName name="BExKSA37DZTCK6H13HPIKR0ZFVL8" localSheetId="12" hidden="1">#REF!</definedName>
    <definedName name="BExKSA37DZTCK6H13HPIKR0ZFVL8" localSheetId="11" hidden="1">#REF!</definedName>
    <definedName name="BExKSA37DZTCK6H13HPIKR0ZFVL8" localSheetId="10" hidden="1">#REF!</definedName>
    <definedName name="BExKSA37DZTCK6H13HPIKR0ZFVL8" localSheetId="9" hidden="1">#REF!</definedName>
    <definedName name="BExKSA37DZTCK6H13HPIKR0ZFVL8" localSheetId="8" hidden="1">#REF!</definedName>
    <definedName name="BExKSA37DZTCK6H13HPIKR0ZFVL8" localSheetId="7" hidden="1">#REF!</definedName>
    <definedName name="BExKSA37DZTCK6H13HPIKR0ZFVL8" localSheetId="6" hidden="1">#REF!</definedName>
    <definedName name="BExKSA37DZTCK6H13HPIKR0ZFVL8" localSheetId="5" hidden="1">#REF!</definedName>
    <definedName name="BExKSA37DZTCK6H13HPIKR0ZFVL8" localSheetId="3" hidden="1">#REF!</definedName>
    <definedName name="BExKSA37DZTCK6H13HPIKR0ZFVL8" hidden="1">#REF!</definedName>
    <definedName name="BExKSB51O073JLM4PEU353GBBSMI" localSheetId="15" hidden="1">#REF!</definedName>
    <definedName name="BExKSB51O073JLM4PEU353GBBSMI" localSheetId="14" hidden="1">#REF!</definedName>
    <definedName name="BExKSB51O073JLM4PEU353GBBSMI" localSheetId="13" hidden="1">#REF!</definedName>
    <definedName name="BExKSB51O073JLM4PEU353GBBSMI" localSheetId="12" hidden="1">#REF!</definedName>
    <definedName name="BExKSB51O073JLM4PEU353GBBSMI" localSheetId="11" hidden="1">#REF!</definedName>
    <definedName name="BExKSB51O073JLM4PEU353GBBSMI" localSheetId="10" hidden="1">#REF!</definedName>
    <definedName name="BExKSB51O073JLM4PEU353GBBSMI" localSheetId="9" hidden="1">#REF!</definedName>
    <definedName name="BExKSB51O073JLM4PEU353GBBSMI" localSheetId="8" hidden="1">#REF!</definedName>
    <definedName name="BExKSB51O073JLM4PEU353GBBSMI" localSheetId="7" hidden="1">#REF!</definedName>
    <definedName name="BExKSB51O073JLM4PEU353GBBSMI" localSheetId="6" hidden="1">#REF!</definedName>
    <definedName name="BExKSB51O073JLM4PEU353GBBSMI" localSheetId="5" hidden="1">#REF!</definedName>
    <definedName name="BExKSB51O073JLM4PEU353GBBSMI" localSheetId="3" hidden="1">#REF!</definedName>
    <definedName name="BExKSB51O073JLM4PEU353GBBSMI" hidden="1">#REF!</definedName>
    <definedName name="BExKSC1EDUXA6RM44LZV6HMMHKLX" localSheetId="15" hidden="1">#REF!</definedName>
    <definedName name="BExKSC1EDUXA6RM44LZV6HMMHKLX" localSheetId="14" hidden="1">#REF!</definedName>
    <definedName name="BExKSC1EDUXA6RM44LZV6HMMHKLX" localSheetId="13" hidden="1">#REF!</definedName>
    <definedName name="BExKSC1EDUXA6RM44LZV6HMMHKLX" localSheetId="12" hidden="1">#REF!</definedName>
    <definedName name="BExKSC1EDUXA6RM44LZV6HMMHKLX" localSheetId="11" hidden="1">#REF!</definedName>
    <definedName name="BExKSC1EDUXA6RM44LZV6HMMHKLX" localSheetId="10" hidden="1">#REF!</definedName>
    <definedName name="BExKSC1EDUXA6RM44LZV6HMMHKLX" localSheetId="9" hidden="1">#REF!</definedName>
    <definedName name="BExKSC1EDUXA6RM44LZV6HMMHKLX" localSheetId="8" hidden="1">#REF!</definedName>
    <definedName name="BExKSC1EDUXA6RM44LZV6HMMHKLX" localSheetId="7" hidden="1">#REF!</definedName>
    <definedName name="BExKSC1EDUXA6RM44LZV6HMMHKLX" localSheetId="6" hidden="1">#REF!</definedName>
    <definedName name="BExKSC1EDUXA6RM44LZV6HMMHKLX" localSheetId="5" hidden="1">#REF!</definedName>
    <definedName name="BExKSC1EDUXA6RM44LZV6HMMHKLX" localSheetId="3" hidden="1">#REF!</definedName>
    <definedName name="BExKSC1EDUXA6RM44LZV6HMMHKLX" hidden="1">#REF!</definedName>
    <definedName name="BExKSFMOMSZYDE0WNC94F40S6636" localSheetId="15" hidden="1">#REF!</definedName>
    <definedName name="BExKSFMOMSZYDE0WNC94F40S6636" localSheetId="14" hidden="1">#REF!</definedName>
    <definedName name="BExKSFMOMSZYDE0WNC94F40S6636" localSheetId="13" hidden="1">#REF!</definedName>
    <definedName name="BExKSFMOMSZYDE0WNC94F40S6636" localSheetId="12" hidden="1">#REF!</definedName>
    <definedName name="BExKSFMOMSZYDE0WNC94F40S6636" localSheetId="11" hidden="1">#REF!</definedName>
    <definedName name="BExKSFMOMSZYDE0WNC94F40S6636" localSheetId="10" hidden="1">#REF!</definedName>
    <definedName name="BExKSFMOMSZYDE0WNC94F40S6636" localSheetId="9" hidden="1">#REF!</definedName>
    <definedName name="BExKSFMOMSZYDE0WNC94F40S6636" localSheetId="8" hidden="1">#REF!</definedName>
    <definedName name="BExKSFMOMSZYDE0WNC94F40S6636" localSheetId="7" hidden="1">#REF!</definedName>
    <definedName name="BExKSFMOMSZYDE0WNC94F40S6636" localSheetId="6" hidden="1">#REF!</definedName>
    <definedName name="BExKSFMOMSZYDE0WNC94F40S6636" localSheetId="5" hidden="1">#REF!</definedName>
    <definedName name="BExKSFMOMSZYDE0WNC94F40S6636" localSheetId="3" hidden="1">#REF!</definedName>
    <definedName name="BExKSFMOMSZYDE0WNC94F40S6636" hidden="1">#REF!</definedName>
    <definedName name="BExKSHQ9K79S8KYUWIV5M5LAHHF1" localSheetId="15" hidden="1">#REF!</definedName>
    <definedName name="BExKSHQ9K79S8KYUWIV5M5LAHHF1" localSheetId="14" hidden="1">#REF!</definedName>
    <definedName name="BExKSHQ9K79S8KYUWIV5M5LAHHF1" localSheetId="13" hidden="1">#REF!</definedName>
    <definedName name="BExKSHQ9K79S8KYUWIV5M5LAHHF1" localSheetId="12" hidden="1">#REF!</definedName>
    <definedName name="BExKSHQ9K79S8KYUWIV5M5LAHHF1" localSheetId="11" hidden="1">#REF!</definedName>
    <definedName name="BExKSHQ9K79S8KYUWIV5M5LAHHF1" localSheetId="10" hidden="1">#REF!</definedName>
    <definedName name="BExKSHQ9K79S8KYUWIV5M5LAHHF1" localSheetId="9" hidden="1">#REF!</definedName>
    <definedName name="BExKSHQ9K79S8KYUWIV5M5LAHHF1" localSheetId="8" hidden="1">#REF!</definedName>
    <definedName name="BExKSHQ9K79S8KYUWIV5M5LAHHF1" localSheetId="7" hidden="1">#REF!</definedName>
    <definedName name="BExKSHQ9K79S8KYUWIV5M5LAHHF1" localSheetId="6" hidden="1">#REF!</definedName>
    <definedName name="BExKSHQ9K79S8KYUWIV5M5LAHHF1" localSheetId="5" hidden="1">#REF!</definedName>
    <definedName name="BExKSHQ9K79S8KYUWIV5M5LAHHF1" localSheetId="3" hidden="1">#REF!</definedName>
    <definedName name="BExKSHQ9K79S8KYUWIV5M5LAHHF1" hidden="1">#REF!</definedName>
    <definedName name="BExKSJTWG9L3FCX8FLK4EMUJMF27" localSheetId="15" hidden="1">#REF!</definedName>
    <definedName name="BExKSJTWG9L3FCX8FLK4EMUJMF27" localSheetId="14" hidden="1">#REF!</definedName>
    <definedName name="BExKSJTWG9L3FCX8FLK4EMUJMF27" localSheetId="13" hidden="1">#REF!</definedName>
    <definedName name="BExKSJTWG9L3FCX8FLK4EMUJMF27" localSheetId="12" hidden="1">#REF!</definedName>
    <definedName name="BExKSJTWG9L3FCX8FLK4EMUJMF27" localSheetId="11" hidden="1">#REF!</definedName>
    <definedName name="BExKSJTWG9L3FCX8FLK4EMUJMF27" localSheetId="10" hidden="1">#REF!</definedName>
    <definedName name="BExKSJTWG9L3FCX8FLK4EMUJMF27" localSheetId="9" hidden="1">#REF!</definedName>
    <definedName name="BExKSJTWG9L3FCX8FLK4EMUJMF27" localSheetId="8" hidden="1">#REF!</definedName>
    <definedName name="BExKSJTWG9L3FCX8FLK4EMUJMF27" localSheetId="7" hidden="1">#REF!</definedName>
    <definedName name="BExKSJTWG9L3FCX8FLK4EMUJMF27" localSheetId="6" hidden="1">#REF!</definedName>
    <definedName name="BExKSJTWG9L3FCX8FLK4EMUJMF27" localSheetId="5" hidden="1">#REF!</definedName>
    <definedName name="BExKSJTWG9L3FCX8FLK4EMUJMF27" localSheetId="3" hidden="1">#REF!</definedName>
    <definedName name="BExKSJTWG9L3FCX8FLK4EMUJMF27" hidden="1">#REF!</definedName>
    <definedName name="BExKSU0MKNAVZYYPKCYTZDWQX4R8" localSheetId="15" hidden="1">#REF!</definedName>
    <definedName name="BExKSU0MKNAVZYYPKCYTZDWQX4R8" localSheetId="14" hidden="1">#REF!</definedName>
    <definedName name="BExKSU0MKNAVZYYPKCYTZDWQX4R8" localSheetId="13" hidden="1">#REF!</definedName>
    <definedName name="BExKSU0MKNAVZYYPKCYTZDWQX4R8" localSheetId="12" hidden="1">#REF!</definedName>
    <definedName name="BExKSU0MKNAVZYYPKCYTZDWQX4R8" localSheetId="11" hidden="1">#REF!</definedName>
    <definedName name="BExKSU0MKNAVZYYPKCYTZDWQX4R8" localSheetId="10" hidden="1">#REF!</definedName>
    <definedName name="BExKSU0MKNAVZYYPKCYTZDWQX4R8" localSheetId="9" hidden="1">#REF!</definedName>
    <definedName name="BExKSU0MKNAVZYYPKCYTZDWQX4R8" localSheetId="8" hidden="1">#REF!</definedName>
    <definedName name="BExKSU0MKNAVZYYPKCYTZDWQX4R8" localSheetId="7" hidden="1">#REF!</definedName>
    <definedName name="BExKSU0MKNAVZYYPKCYTZDWQX4R8" localSheetId="6" hidden="1">#REF!</definedName>
    <definedName name="BExKSU0MKNAVZYYPKCYTZDWQX4R8" localSheetId="5" hidden="1">#REF!</definedName>
    <definedName name="BExKSU0MKNAVZYYPKCYTZDWQX4R8" localSheetId="3" hidden="1">#REF!</definedName>
    <definedName name="BExKSU0MKNAVZYYPKCYTZDWQX4R8" hidden="1">#REF!</definedName>
    <definedName name="BExKSX60G1MUS689FXIGYP2F7C62" localSheetId="15" hidden="1">#REF!</definedName>
    <definedName name="BExKSX60G1MUS689FXIGYP2F7C62" localSheetId="14" hidden="1">#REF!</definedName>
    <definedName name="BExKSX60G1MUS689FXIGYP2F7C62" localSheetId="13" hidden="1">#REF!</definedName>
    <definedName name="BExKSX60G1MUS689FXIGYP2F7C62" localSheetId="12" hidden="1">#REF!</definedName>
    <definedName name="BExKSX60G1MUS689FXIGYP2F7C62" localSheetId="11" hidden="1">#REF!</definedName>
    <definedName name="BExKSX60G1MUS689FXIGYP2F7C62" localSheetId="10" hidden="1">#REF!</definedName>
    <definedName name="BExKSX60G1MUS689FXIGYP2F7C62" localSheetId="9" hidden="1">#REF!</definedName>
    <definedName name="BExKSX60G1MUS689FXIGYP2F7C62" localSheetId="8" hidden="1">#REF!</definedName>
    <definedName name="BExKSX60G1MUS689FXIGYP2F7C62" localSheetId="7" hidden="1">#REF!</definedName>
    <definedName name="BExKSX60G1MUS689FXIGYP2F7C62" localSheetId="6" hidden="1">#REF!</definedName>
    <definedName name="BExKSX60G1MUS689FXIGYP2F7C62" localSheetId="5" hidden="1">#REF!</definedName>
    <definedName name="BExKSX60G1MUS689FXIGYP2F7C62" localSheetId="3" hidden="1">#REF!</definedName>
    <definedName name="BExKSX60G1MUS689FXIGYP2F7C62" hidden="1">#REF!</definedName>
    <definedName name="BExKT2UZ7Y2VWF5NQE18SJRLD2RN" localSheetId="15" hidden="1">#REF!</definedName>
    <definedName name="BExKT2UZ7Y2VWF5NQE18SJRLD2RN" localSheetId="14" hidden="1">#REF!</definedName>
    <definedName name="BExKT2UZ7Y2VWF5NQE18SJRLD2RN" localSheetId="13" hidden="1">#REF!</definedName>
    <definedName name="BExKT2UZ7Y2VWF5NQE18SJRLD2RN" localSheetId="12" hidden="1">#REF!</definedName>
    <definedName name="BExKT2UZ7Y2VWF5NQE18SJRLD2RN" localSheetId="11" hidden="1">#REF!</definedName>
    <definedName name="BExKT2UZ7Y2VWF5NQE18SJRLD2RN" localSheetId="10" hidden="1">#REF!</definedName>
    <definedName name="BExKT2UZ7Y2VWF5NQE18SJRLD2RN" localSheetId="9" hidden="1">#REF!</definedName>
    <definedName name="BExKT2UZ7Y2VWF5NQE18SJRLD2RN" localSheetId="8" hidden="1">#REF!</definedName>
    <definedName name="BExKT2UZ7Y2VWF5NQE18SJRLD2RN" localSheetId="7" hidden="1">#REF!</definedName>
    <definedName name="BExKT2UZ7Y2VWF5NQE18SJRLD2RN" localSheetId="6" hidden="1">#REF!</definedName>
    <definedName name="BExKT2UZ7Y2VWF5NQE18SJRLD2RN" localSheetId="5" hidden="1">#REF!</definedName>
    <definedName name="BExKT2UZ7Y2VWF5NQE18SJRLD2RN" localSheetId="3" hidden="1">#REF!</definedName>
    <definedName name="BExKT2UZ7Y2VWF5NQE18SJRLD2RN" hidden="1">#REF!</definedName>
    <definedName name="BExKT3GJFNGAM09H5F615E36A38C" localSheetId="15" hidden="1">#REF!</definedName>
    <definedName name="BExKT3GJFNGAM09H5F615E36A38C" localSheetId="14" hidden="1">#REF!</definedName>
    <definedName name="BExKT3GJFNGAM09H5F615E36A38C" localSheetId="13" hidden="1">#REF!</definedName>
    <definedName name="BExKT3GJFNGAM09H5F615E36A38C" localSheetId="12" hidden="1">#REF!</definedName>
    <definedName name="BExKT3GJFNGAM09H5F615E36A38C" localSheetId="11" hidden="1">#REF!</definedName>
    <definedName name="BExKT3GJFNGAM09H5F615E36A38C" localSheetId="10" hidden="1">#REF!</definedName>
    <definedName name="BExKT3GJFNGAM09H5F615E36A38C" localSheetId="9" hidden="1">#REF!</definedName>
    <definedName name="BExKT3GJFNGAM09H5F615E36A38C" localSheetId="8" hidden="1">#REF!</definedName>
    <definedName name="BExKT3GJFNGAM09H5F615E36A38C" localSheetId="7" hidden="1">#REF!</definedName>
    <definedName name="BExKT3GJFNGAM09H5F615E36A38C" localSheetId="6" hidden="1">#REF!</definedName>
    <definedName name="BExKT3GJFNGAM09H5F615E36A38C" localSheetId="5" hidden="1">#REF!</definedName>
    <definedName name="BExKT3GJFNGAM09H5F615E36A38C" localSheetId="3" hidden="1">#REF!</definedName>
    <definedName name="BExKT3GJFNGAM09H5F615E36A38C" hidden="1">#REF!</definedName>
    <definedName name="BExKTD1UM9PTLYETG1RM502XDNC0" localSheetId="15" hidden="1">#REF!</definedName>
    <definedName name="BExKTD1UM9PTLYETG1RM502XDNC0" localSheetId="14" hidden="1">#REF!</definedName>
    <definedName name="BExKTD1UM9PTLYETG1RM502XDNC0" localSheetId="13" hidden="1">#REF!</definedName>
    <definedName name="BExKTD1UM9PTLYETG1RM502XDNC0" localSheetId="12" hidden="1">#REF!</definedName>
    <definedName name="BExKTD1UM9PTLYETG1RM502XDNC0" localSheetId="11" hidden="1">#REF!</definedName>
    <definedName name="BExKTD1UM9PTLYETG1RM502XDNC0" localSheetId="10" hidden="1">#REF!</definedName>
    <definedName name="BExKTD1UM9PTLYETG1RM502XDNC0" localSheetId="9" hidden="1">#REF!</definedName>
    <definedName name="BExKTD1UM9PTLYETG1RM502XDNC0" localSheetId="8" hidden="1">#REF!</definedName>
    <definedName name="BExKTD1UM9PTLYETG1RM502XDNC0" localSheetId="7" hidden="1">#REF!</definedName>
    <definedName name="BExKTD1UM9PTLYETG1RM502XDNC0" localSheetId="6" hidden="1">#REF!</definedName>
    <definedName name="BExKTD1UM9PTLYETG1RM502XDNC0" localSheetId="5" hidden="1">#REF!</definedName>
    <definedName name="BExKTD1UM9PTLYETG1RM502XDNC0" localSheetId="3" hidden="1">#REF!</definedName>
    <definedName name="BExKTD1UM9PTLYETG1RM502XDNC0" hidden="1">#REF!</definedName>
    <definedName name="BExKTJN26AY45CE6JUAX3OIL48F7" localSheetId="15" hidden="1">#REF!</definedName>
    <definedName name="BExKTJN26AY45CE6JUAX3OIL48F7" localSheetId="14" hidden="1">#REF!</definedName>
    <definedName name="BExKTJN26AY45CE6JUAX3OIL48F7" localSheetId="13" hidden="1">#REF!</definedName>
    <definedName name="BExKTJN26AY45CE6JUAX3OIL48F7" localSheetId="12" hidden="1">#REF!</definedName>
    <definedName name="BExKTJN26AY45CE6JUAX3OIL48F7" localSheetId="11" hidden="1">#REF!</definedName>
    <definedName name="BExKTJN26AY45CE6JUAX3OIL48F7" localSheetId="10" hidden="1">#REF!</definedName>
    <definedName name="BExKTJN26AY45CE6JUAX3OIL48F7" localSheetId="9" hidden="1">#REF!</definedName>
    <definedName name="BExKTJN26AY45CE6JUAX3OIL48F7" localSheetId="8" hidden="1">#REF!</definedName>
    <definedName name="BExKTJN26AY45CE6JUAX3OIL48F7" localSheetId="7" hidden="1">#REF!</definedName>
    <definedName name="BExKTJN26AY45CE6JUAX3OIL48F7" localSheetId="6" hidden="1">#REF!</definedName>
    <definedName name="BExKTJN26AY45CE6JUAX3OIL48F7" localSheetId="5" hidden="1">#REF!</definedName>
    <definedName name="BExKTJN26AY45CE6JUAX3OIL48F7" localSheetId="3" hidden="1">#REF!</definedName>
    <definedName name="BExKTJN26AY45CE6JUAX3OIL48F7" hidden="1">#REF!</definedName>
    <definedName name="BExKTQZGN8GI3XGSEXMPCCA3S19H" localSheetId="15" hidden="1">#REF!</definedName>
    <definedName name="BExKTQZGN8GI3XGSEXMPCCA3S19H" localSheetId="14" hidden="1">#REF!</definedName>
    <definedName name="BExKTQZGN8GI3XGSEXMPCCA3S19H" localSheetId="13" hidden="1">#REF!</definedName>
    <definedName name="BExKTQZGN8GI3XGSEXMPCCA3S19H" localSheetId="12" hidden="1">#REF!</definedName>
    <definedName name="BExKTQZGN8GI3XGSEXMPCCA3S19H" localSheetId="11" hidden="1">#REF!</definedName>
    <definedName name="BExKTQZGN8GI3XGSEXMPCCA3S19H" localSheetId="10" hidden="1">#REF!</definedName>
    <definedName name="BExKTQZGN8GI3XGSEXMPCCA3S19H" localSheetId="9" hidden="1">#REF!</definedName>
    <definedName name="BExKTQZGN8GI3XGSEXMPCCA3S19H" localSheetId="8" hidden="1">#REF!</definedName>
    <definedName name="BExKTQZGN8GI3XGSEXMPCCA3S19H" localSheetId="7" hidden="1">#REF!</definedName>
    <definedName name="BExKTQZGN8GI3XGSEXMPCCA3S19H" localSheetId="6" hidden="1">#REF!</definedName>
    <definedName name="BExKTQZGN8GI3XGSEXMPCCA3S19H" localSheetId="5" hidden="1">#REF!</definedName>
    <definedName name="BExKTQZGN8GI3XGSEXMPCCA3S19H" localSheetId="3" hidden="1">#REF!</definedName>
    <definedName name="BExKTQZGN8GI3XGSEXMPCCA3S19H" hidden="1">#REF!</definedName>
    <definedName name="BExKTUKYYU0F6TUW1RXV24LRAZFE" localSheetId="15" hidden="1">#REF!</definedName>
    <definedName name="BExKTUKYYU0F6TUW1RXV24LRAZFE" localSheetId="14" hidden="1">#REF!</definedName>
    <definedName name="BExKTUKYYU0F6TUW1RXV24LRAZFE" localSheetId="13" hidden="1">#REF!</definedName>
    <definedName name="BExKTUKYYU0F6TUW1RXV24LRAZFE" localSheetId="12" hidden="1">#REF!</definedName>
    <definedName name="BExKTUKYYU0F6TUW1RXV24LRAZFE" localSheetId="11" hidden="1">#REF!</definedName>
    <definedName name="BExKTUKYYU0F6TUW1RXV24LRAZFE" localSheetId="10" hidden="1">#REF!</definedName>
    <definedName name="BExKTUKYYU0F6TUW1RXV24LRAZFE" localSheetId="9" hidden="1">#REF!</definedName>
    <definedName name="BExKTUKYYU0F6TUW1RXV24LRAZFE" localSheetId="8" hidden="1">#REF!</definedName>
    <definedName name="BExKTUKYYU0F6TUW1RXV24LRAZFE" localSheetId="7" hidden="1">#REF!</definedName>
    <definedName name="BExKTUKYYU0F6TUW1RXV24LRAZFE" localSheetId="6" hidden="1">#REF!</definedName>
    <definedName name="BExKTUKYYU0F6TUW1RXV24LRAZFE" localSheetId="5" hidden="1">#REF!</definedName>
    <definedName name="BExKTUKYYU0F6TUW1RXV24LRAZFE" localSheetId="3" hidden="1">#REF!</definedName>
    <definedName name="BExKTUKYYU0F6TUW1RXV24LRAZFE" hidden="1">#REF!</definedName>
    <definedName name="BExKU3FBLHQBIUTN6XEZW5GC9OG1" localSheetId="15" hidden="1">#REF!</definedName>
    <definedName name="BExKU3FBLHQBIUTN6XEZW5GC9OG1" localSheetId="14" hidden="1">#REF!</definedName>
    <definedName name="BExKU3FBLHQBIUTN6XEZW5GC9OG1" localSheetId="13" hidden="1">#REF!</definedName>
    <definedName name="BExKU3FBLHQBIUTN6XEZW5GC9OG1" localSheetId="12" hidden="1">#REF!</definedName>
    <definedName name="BExKU3FBLHQBIUTN6XEZW5GC9OG1" localSheetId="11" hidden="1">#REF!</definedName>
    <definedName name="BExKU3FBLHQBIUTN6XEZW5GC9OG1" localSheetId="10" hidden="1">#REF!</definedName>
    <definedName name="BExKU3FBLHQBIUTN6XEZW5GC9OG1" localSheetId="9" hidden="1">#REF!</definedName>
    <definedName name="BExKU3FBLHQBIUTN6XEZW5GC9OG1" localSheetId="8" hidden="1">#REF!</definedName>
    <definedName name="BExKU3FBLHQBIUTN6XEZW5GC9OG1" localSheetId="7" hidden="1">#REF!</definedName>
    <definedName name="BExKU3FBLHQBIUTN6XEZW5GC9OG1" localSheetId="6" hidden="1">#REF!</definedName>
    <definedName name="BExKU3FBLHQBIUTN6XEZW5GC9OG1" localSheetId="5" hidden="1">#REF!</definedName>
    <definedName name="BExKU3FBLHQBIUTN6XEZW5GC9OG1" localSheetId="3" hidden="1">#REF!</definedName>
    <definedName name="BExKU3FBLHQBIUTN6XEZW5GC9OG1" hidden="1">#REF!</definedName>
    <definedName name="BExKU82I99FEUIZLODXJDOJC96CQ" localSheetId="15" hidden="1">#REF!</definedName>
    <definedName name="BExKU82I99FEUIZLODXJDOJC96CQ" localSheetId="14" hidden="1">#REF!</definedName>
    <definedName name="BExKU82I99FEUIZLODXJDOJC96CQ" localSheetId="13" hidden="1">#REF!</definedName>
    <definedName name="BExKU82I99FEUIZLODXJDOJC96CQ" localSheetId="12" hidden="1">#REF!</definedName>
    <definedName name="BExKU82I99FEUIZLODXJDOJC96CQ" localSheetId="11" hidden="1">#REF!</definedName>
    <definedName name="BExKU82I99FEUIZLODXJDOJC96CQ" localSheetId="10" hidden="1">#REF!</definedName>
    <definedName name="BExKU82I99FEUIZLODXJDOJC96CQ" localSheetId="9" hidden="1">#REF!</definedName>
    <definedName name="BExKU82I99FEUIZLODXJDOJC96CQ" localSheetId="8" hidden="1">#REF!</definedName>
    <definedName name="BExKU82I99FEUIZLODXJDOJC96CQ" localSheetId="7" hidden="1">#REF!</definedName>
    <definedName name="BExKU82I99FEUIZLODXJDOJC96CQ" localSheetId="6" hidden="1">#REF!</definedName>
    <definedName name="BExKU82I99FEUIZLODXJDOJC96CQ" localSheetId="5" hidden="1">#REF!</definedName>
    <definedName name="BExKU82I99FEUIZLODXJDOJC96CQ" localSheetId="3" hidden="1">#REF!</definedName>
    <definedName name="BExKU82I99FEUIZLODXJDOJC96CQ" hidden="1">#REF!</definedName>
    <definedName name="BExKUDM0DFSCM3D91SH0XLXJSL18" localSheetId="15" hidden="1">#REF!</definedName>
    <definedName name="BExKUDM0DFSCM3D91SH0XLXJSL18" localSheetId="14" hidden="1">#REF!</definedName>
    <definedName name="BExKUDM0DFSCM3D91SH0XLXJSL18" localSheetId="13" hidden="1">#REF!</definedName>
    <definedName name="BExKUDM0DFSCM3D91SH0XLXJSL18" localSheetId="12" hidden="1">#REF!</definedName>
    <definedName name="BExKUDM0DFSCM3D91SH0XLXJSL18" localSheetId="11" hidden="1">#REF!</definedName>
    <definedName name="BExKUDM0DFSCM3D91SH0XLXJSL18" localSheetId="10" hidden="1">#REF!</definedName>
    <definedName name="BExKUDM0DFSCM3D91SH0XLXJSL18" localSheetId="9" hidden="1">#REF!</definedName>
    <definedName name="BExKUDM0DFSCM3D91SH0XLXJSL18" localSheetId="8" hidden="1">#REF!</definedName>
    <definedName name="BExKUDM0DFSCM3D91SH0XLXJSL18" localSheetId="7" hidden="1">#REF!</definedName>
    <definedName name="BExKUDM0DFSCM3D91SH0XLXJSL18" localSheetId="6" hidden="1">#REF!</definedName>
    <definedName name="BExKUDM0DFSCM3D91SH0XLXJSL18" localSheetId="5" hidden="1">#REF!</definedName>
    <definedName name="BExKUDM0DFSCM3D91SH0XLXJSL18" localSheetId="3" hidden="1">#REF!</definedName>
    <definedName name="BExKUDM0DFSCM3D91SH0XLXJSL18" hidden="1">#REF!</definedName>
    <definedName name="BExKUHYKD9TJTMQOOBS4EX04FCEZ" localSheetId="15" hidden="1">#REF!</definedName>
    <definedName name="BExKUHYKD9TJTMQOOBS4EX04FCEZ" localSheetId="14" hidden="1">#REF!</definedName>
    <definedName name="BExKUHYKD9TJTMQOOBS4EX04FCEZ" localSheetId="13" hidden="1">#REF!</definedName>
    <definedName name="BExKUHYKD9TJTMQOOBS4EX04FCEZ" localSheetId="12" hidden="1">#REF!</definedName>
    <definedName name="BExKUHYKD9TJTMQOOBS4EX04FCEZ" localSheetId="11" hidden="1">#REF!</definedName>
    <definedName name="BExKUHYKD9TJTMQOOBS4EX04FCEZ" localSheetId="10" hidden="1">#REF!</definedName>
    <definedName name="BExKUHYKD9TJTMQOOBS4EX04FCEZ" localSheetId="9" hidden="1">#REF!</definedName>
    <definedName name="BExKUHYKD9TJTMQOOBS4EX04FCEZ" localSheetId="8" hidden="1">#REF!</definedName>
    <definedName name="BExKUHYKD9TJTMQOOBS4EX04FCEZ" localSheetId="7" hidden="1">#REF!</definedName>
    <definedName name="BExKUHYKD9TJTMQOOBS4EX04FCEZ" localSheetId="6" hidden="1">#REF!</definedName>
    <definedName name="BExKUHYKD9TJTMQOOBS4EX04FCEZ" localSheetId="5" hidden="1">#REF!</definedName>
    <definedName name="BExKUHYKD9TJTMQOOBS4EX04FCEZ" localSheetId="3" hidden="1">#REF!</definedName>
    <definedName name="BExKUHYKD9TJTMQOOBS4EX04FCEZ" hidden="1">#REF!</definedName>
    <definedName name="BExKULEKJLA77AUQPDUHSM94Y76Z" localSheetId="15" hidden="1">#REF!</definedName>
    <definedName name="BExKULEKJLA77AUQPDUHSM94Y76Z" localSheetId="14" hidden="1">#REF!</definedName>
    <definedName name="BExKULEKJLA77AUQPDUHSM94Y76Z" localSheetId="13" hidden="1">#REF!</definedName>
    <definedName name="BExKULEKJLA77AUQPDUHSM94Y76Z" localSheetId="12" hidden="1">#REF!</definedName>
    <definedName name="BExKULEKJLA77AUQPDUHSM94Y76Z" localSheetId="11" hidden="1">#REF!</definedName>
    <definedName name="BExKULEKJLA77AUQPDUHSM94Y76Z" localSheetId="10" hidden="1">#REF!</definedName>
    <definedName name="BExKULEKJLA77AUQPDUHSM94Y76Z" localSheetId="9" hidden="1">#REF!</definedName>
    <definedName name="BExKULEKJLA77AUQPDUHSM94Y76Z" localSheetId="8" hidden="1">#REF!</definedName>
    <definedName name="BExKULEKJLA77AUQPDUHSM94Y76Z" localSheetId="7" hidden="1">#REF!</definedName>
    <definedName name="BExKULEKJLA77AUQPDUHSM94Y76Z" localSheetId="6" hidden="1">#REF!</definedName>
    <definedName name="BExKULEKJLA77AUQPDUHSM94Y76Z" localSheetId="5" hidden="1">#REF!</definedName>
    <definedName name="BExKULEKJLA77AUQPDUHSM94Y76Z" localSheetId="3" hidden="1">#REF!</definedName>
    <definedName name="BExKULEKJLA77AUQPDUHSM94Y76Z" hidden="1">#REF!</definedName>
    <definedName name="BExKUXE506JSYMR4CV866RHRDYR9" localSheetId="15" hidden="1">#REF!</definedName>
    <definedName name="BExKUXE506JSYMR4CV866RHRDYR9" localSheetId="14" hidden="1">#REF!</definedName>
    <definedName name="BExKUXE506JSYMR4CV866RHRDYR9" localSheetId="13" hidden="1">#REF!</definedName>
    <definedName name="BExKUXE506JSYMR4CV866RHRDYR9" localSheetId="12" hidden="1">#REF!</definedName>
    <definedName name="BExKUXE506JSYMR4CV866RHRDYR9" localSheetId="11" hidden="1">#REF!</definedName>
    <definedName name="BExKUXE506JSYMR4CV866RHRDYR9" localSheetId="10" hidden="1">#REF!</definedName>
    <definedName name="BExKUXE506JSYMR4CV866RHRDYR9" localSheetId="9" hidden="1">#REF!</definedName>
    <definedName name="BExKUXE506JSYMR4CV866RHRDYR9" localSheetId="8" hidden="1">#REF!</definedName>
    <definedName name="BExKUXE506JSYMR4CV866RHRDYR9" localSheetId="7" hidden="1">#REF!</definedName>
    <definedName name="BExKUXE506JSYMR4CV866RHRDYR9" localSheetId="6" hidden="1">#REF!</definedName>
    <definedName name="BExKUXE506JSYMR4CV866RHRDYR9" localSheetId="5" hidden="1">#REF!</definedName>
    <definedName name="BExKUXE506JSYMR4CV866RHRDYR9" localSheetId="3" hidden="1">#REF!</definedName>
    <definedName name="BExKUXE506JSYMR4CV866RHRDYR9" hidden="1">#REF!</definedName>
    <definedName name="BExKV08R85MKI3MAX9E2HERNQUNL" localSheetId="15" hidden="1">#REF!</definedName>
    <definedName name="BExKV08R85MKI3MAX9E2HERNQUNL" localSheetId="14" hidden="1">#REF!</definedName>
    <definedName name="BExKV08R85MKI3MAX9E2HERNQUNL" localSheetId="13" hidden="1">#REF!</definedName>
    <definedName name="BExKV08R85MKI3MAX9E2HERNQUNL" localSheetId="12" hidden="1">#REF!</definedName>
    <definedName name="BExKV08R85MKI3MAX9E2HERNQUNL" localSheetId="11" hidden="1">#REF!</definedName>
    <definedName name="BExKV08R85MKI3MAX9E2HERNQUNL" localSheetId="10" hidden="1">#REF!</definedName>
    <definedName name="BExKV08R85MKI3MAX9E2HERNQUNL" localSheetId="9" hidden="1">#REF!</definedName>
    <definedName name="BExKV08R85MKI3MAX9E2HERNQUNL" localSheetId="8" hidden="1">#REF!</definedName>
    <definedName name="BExKV08R85MKI3MAX9E2HERNQUNL" localSheetId="7" hidden="1">#REF!</definedName>
    <definedName name="BExKV08R85MKI3MAX9E2HERNQUNL" localSheetId="6" hidden="1">#REF!</definedName>
    <definedName name="BExKV08R85MKI3MAX9E2HERNQUNL" localSheetId="5" hidden="1">#REF!</definedName>
    <definedName name="BExKV08R85MKI3MAX9E2HERNQUNL" localSheetId="3" hidden="1">#REF!</definedName>
    <definedName name="BExKV08R85MKI3MAX9E2HERNQUNL" hidden="1">#REF!</definedName>
    <definedName name="BExKV4AAUNNJL5JWD7PX6BFKVS6O" localSheetId="15" hidden="1">#REF!</definedName>
    <definedName name="BExKV4AAUNNJL5JWD7PX6BFKVS6O" localSheetId="14" hidden="1">#REF!</definedName>
    <definedName name="BExKV4AAUNNJL5JWD7PX6BFKVS6O" localSheetId="13" hidden="1">#REF!</definedName>
    <definedName name="BExKV4AAUNNJL5JWD7PX6BFKVS6O" localSheetId="12" hidden="1">#REF!</definedName>
    <definedName name="BExKV4AAUNNJL5JWD7PX6BFKVS6O" localSheetId="11" hidden="1">#REF!</definedName>
    <definedName name="BExKV4AAUNNJL5JWD7PX6BFKVS6O" localSheetId="10" hidden="1">#REF!</definedName>
    <definedName name="BExKV4AAUNNJL5JWD7PX6BFKVS6O" localSheetId="9" hidden="1">#REF!</definedName>
    <definedName name="BExKV4AAUNNJL5JWD7PX6BFKVS6O" localSheetId="8" hidden="1">#REF!</definedName>
    <definedName name="BExKV4AAUNNJL5JWD7PX6BFKVS6O" localSheetId="7" hidden="1">#REF!</definedName>
    <definedName name="BExKV4AAUNNJL5JWD7PX6BFKVS6O" localSheetId="6" hidden="1">#REF!</definedName>
    <definedName name="BExKV4AAUNNJL5JWD7PX6BFKVS6O" localSheetId="5" hidden="1">#REF!</definedName>
    <definedName name="BExKV4AAUNNJL5JWD7PX6BFKVS6O" localSheetId="3" hidden="1">#REF!</definedName>
    <definedName name="BExKV4AAUNNJL5JWD7PX6BFKVS6O" hidden="1">#REF!</definedName>
    <definedName name="BExKVDVK6HN74GQPTXICP9BFC8CF" localSheetId="15" hidden="1">#REF!</definedName>
    <definedName name="BExKVDVK6HN74GQPTXICP9BFC8CF" localSheetId="14" hidden="1">#REF!</definedName>
    <definedName name="BExKVDVK6HN74GQPTXICP9BFC8CF" localSheetId="13" hidden="1">#REF!</definedName>
    <definedName name="BExKVDVK6HN74GQPTXICP9BFC8CF" localSheetId="12" hidden="1">#REF!</definedName>
    <definedName name="BExKVDVK6HN74GQPTXICP9BFC8CF" localSheetId="11" hidden="1">#REF!</definedName>
    <definedName name="BExKVDVK6HN74GQPTXICP9BFC8CF" localSheetId="10" hidden="1">#REF!</definedName>
    <definedName name="BExKVDVK6HN74GQPTXICP9BFC8CF" localSheetId="9" hidden="1">#REF!</definedName>
    <definedName name="BExKVDVK6HN74GQPTXICP9BFC8CF" localSheetId="8" hidden="1">#REF!</definedName>
    <definedName name="BExKVDVK6HN74GQPTXICP9BFC8CF" localSheetId="7" hidden="1">#REF!</definedName>
    <definedName name="BExKVDVK6HN74GQPTXICP9BFC8CF" localSheetId="6" hidden="1">#REF!</definedName>
    <definedName name="BExKVDVK6HN74GQPTXICP9BFC8CF" localSheetId="5" hidden="1">#REF!</definedName>
    <definedName name="BExKVDVK6HN74GQPTXICP9BFC8CF" localSheetId="3" hidden="1">#REF!</definedName>
    <definedName name="BExKVDVK6HN74GQPTXICP9BFC8CF" hidden="1">#REF!</definedName>
    <definedName name="BExKVFZ3ZZGIC1QI8XN6BYFWN0ZY" localSheetId="15" hidden="1">#REF!</definedName>
    <definedName name="BExKVFZ3ZZGIC1QI8XN6BYFWN0ZY" localSheetId="14" hidden="1">#REF!</definedName>
    <definedName name="BExKVFZ3ZZGIC1QI8XN6BYFWN0ZY" localSheetId="13" hidden="1">#REF!</definedName>
    <definedName name="BExKVFZ3ZZGIC1QI8XN6BYFWN0ZY" localSheetId="12" hidden="1">#REF!</definedName>
    <definedName name="BExKVFZ3ZZGIC1QI8XN6BYFWN0ZY" localSheetId="11" hidden="1">#REF!</definedName>
    <definedName name="BExKVFZ3ZZGIC1QI8XN6BYFWN0ZY" localSheetId="10" hidden="1">#REF!</definedName>
    <definedName name="BExKVFZ3ZZGIC1QI8XN6BYFWN0ZY" localSheetId="9" hidden="1">#REF!</definedName>
    <definedName name="BExKVFZ3ZZGIC1QI8XN6BYFWN0ZY" localSheetId="8" hidden="1">#REF!</definedName>
    <definedName name="BExKVFZ3ZZGIC1QI8XN6BYFWN0ZY" localSheetId="7" hidden="1">#REF!</definedName>
    <definedName name="BExKVFZ3ZZGIC1QI8XN6BYFWN0ZY" localSheetId="6" hidden="1">#REF!</definedName>
    <definedName name="BExKVFZ3ZZGIC1QI8XN6BYFWN0ZY" localSheetId="5" hidden="1">#REF!</definedName>
    <definedName name="BExKVFZ3ZZGIC1QI8XN6BYFWN0ZY" localSheetId="3" hidden="1">#REF!</definedName>
    <definedName name="BExKVFZ3ZZGIC1QI8XN6BYFWN0ZY" hidden="1">#REF!</definedName>
    <definedName name="BExKVG4KGO28KPGTAFL1R8TTZ10N" localSheetId="15" hidden="1">#REF!</definedName>
    <definedName name="BExKVG4KGO28KPGTAFL1R8TTZ10N" localSheetId="14" hidden="1">#REF!</definedName>
    <definedName name="BExKVG4KGO28KPGTAFL1R8TTZ10N" localSheetId="13" hidden="1">#REF!</definedName>
    <definedName name="BExKVG4KGO28KPGTAFL1R8TTZ10N" localSheetId="12" hidden="1">#REF!</definedName>
    <definedName name="BExKVG4KGO28KPGTAFL1R8TTZ10N" localSheetId="11" hidden="1">#REF!</definedName>
    <definedName name="BExKVG4KGO28KPGTAFL1R8TTZ10N" localSheetId="10" hidden="1">#REF!</definedName>
    <definedName name="BExKVG4KGO28KPGTAFL1R8TTZ10N" localSheetId="9" hidden="1">#REF!</definedName>
    <definedName name="BExKVG4KGO28KPGTAFL1R8TTZ10N" localSheetId="8" hidden="1">#REF!</definedName>
    <definedName name="BExKVG4KGO28KPGTAFL1R8TTZ10N" localSheetId="7" hidden="1">#REF!</definedName>
    <definedName name="BExKVG4KGO28KPGTAFL1R8TTZ10N" localSheetId="6" hidden="1">#REF!</definedName>
    <definedName name="BExKVG4KGO28KPGTAFL1R8TTZ10N" localSheetId="5" hidden="1">#REF!</definedName>
    <definedName name="BExKVG4KGO28KPGTAFL1R8TTZ10N" localSheetId="3" hidden="1">#REF!</definedName>
    <definedName name="BExKVG4KGO28KPGTAFL1R8TTZ10N" hidden="1">#REF!</definedName>
    <definedName name="BExKW0CSH7DA02YSNV64PSEIXB2P" localSheetId="15" hidden="1">#REF!</definedName>
    <definedName name="BExKW0CSH7DA02YSNV64PSEIXB2P" localSheetId="14" hidden="1">#REF!</definedName>
    <definedName name="BExKW0CSH7DA02YSNV64PSEIXB2P" localSheetId="13" hidden="1">#REF!</definedName>
    <definedName name="BExKW0CSH7DA02YSNV64PSEIXB2P" localSheetId="12" hidden="1">#REF!</definedName>
    <definedName name="BExKW0CSH7DA02YSNV64PSEIXB2P" localSheetId="11" hidden="1">#REF!</definedName>
    <definedName name="BExKW0CSH7DA02YSNV64PSEIXB2P" localSheetId="10" hidden="1">#REF!</definedName>
    <definedName name="BExKW0CSH7DA02YSNV64PSEIXB2P" localSheetId="9" hidden="1">#REF!</definedName>
    <definedName name="BExKW0CSH7DA02YSNV64PSEIXB2P" localSheetId="8" hidden="1">#REF!</definedName>
    <definedName name="BExKW0CSH7DA02YSNV64PSEIXB2P" localSheetId="7" hidden="1">#REF!</definedName>
    <definedName name="BExKW0CSH7DA02YSNV64PSEIXB2P" localSheetId="6" hidden="1">#REF!</definedName>
    <definedName name="BExKW0CSH7DA02YSNV64PSEIXB2P" localSheetId="5" hidden="1">#REF!</definedName>
    <definedName name="BExKW0CSH7DA02YSNV64PSEIXB2P" localSheetId="3" hidden="1">#REF!</definedName>
    <definedName name="BExKW0CSH7DA02YSNV64PSEIXB2P" hidden="1">#REF!</definedName>
    <definedName name="BExM9NUG3Q31X01AI9ZJCZIX25CS" localSheetId="15" hidden="1">#REF!</definedName>
    <definedName name="BExM9NUG3Q31X01AI9ZJCZIX25CS" localSheetId="14" hidden="1">#REF!</definedName>
    <definedName name="BExM9NUG3Q31X01AI9ZJCZIX25CS" localSheetId="13" hidden="1">#REF!</definedName>
    <definedName name="BExM9NUG3Q31X01AI9ZJCZIX25CS" localSheetId="12" hidden="1">#REF!</definedName>
    <definedName name="BExM9NUG3Q31X01AI9ZJCZIX25CS" localSheetId="11" hidden="1">#REF!</definedName>
    <definedName name="BExM9NUG3Q31X01AI9ZJCZIX25CS" localSheetId="10" hidden="1">#REF!</definedName>
    <definedName name="BExM9NUG3Q31X01AI9ZJCZIX25CS" localSheetId="9" hidden="1">#REF!</definedName>
    <definedName name="BExM9NUG3Q31X01AI9ZJCZIX25CS" localSheetId="8" hidden="1">#REF!</definedName>
    <definedName name="BExM9NUG3Q31X01AI9ZJCZIX25CS" localSheetId="7" hidden="1">#REF!</definedName>
    <definedName name="BExM9NUG3Q31X01AI9ZJCZIX25CS" localSheetId="6" hidden="1">#REF!</definedName>
    <definedName name="BExM9NUG3Q31X01AI9ZJCZIX25CS" localSheetId="5" hidden="1">#REF!</definedName>
    <definedName name="BExM9NUG3Q31X01AI9ZJCZIX25CS" localSheetId="3" hidden="1">#REF!</definedName>
    <definedName name="BExM9NUG3Q31X01AI9ZJCZIX25CS" hidden="1">#REF!</definedName>
    <definedName name="BExM9OG182RP30MY23PG49LVPZ1C" localSheetId="15" hidden="1">#REF!</definedName>
    <definedName name="BExM9OG182RP30MY23PG49LVPZ1C" localSheetId="14" hidden="1">#REF!</definedName>
    <definedName name="BExM9OG182RP30MY23PG49LVPZ1C" localSheetId="13" hidden="1">#REF!</definedName>
    <definedName name="BExM9OG182RP30MY23PG49LVPZ1C" localSheetId="12" hidden="1">#REF!</definedName>
    <definedName name="BExM9OG182RP30MY23PG49LVPZ1C" localSheetId="11" hidden="1">#REF!</definedName>
    <definedName name="BExM9OG182RP30MY23PG49LVPZ1C" localSheetId="10" hidden="1">#REF!</definedName>
    <definedName name="BExM9OG182RP30MY23PG49LVPZ1C" localSheetId="9" hidden="1">#REF!</definedName>
    <definedName name="BExM9OG182RP30MY23PG49LVPZ1C" localSheetId="8" hidden="1">#REF!</definedName>
    <definedName name="BExM9OG182RP30MY23PG49LVPZ1C" localSheetId="7" hidden="1">#REF!</definedName>
    <definedName name="BExM9OG182RP30MY23PG49LVPZ1C" localSheetId="6" hidden="1">#REF!</definedName>
    <definedName name="BExM9OG182RP30MY23PG49LVPZ1C" localSheetId="5" hidden="1">#REF!</definedName>
    <definedName name="BExM9OG182RP30MY23PG49LVPZ1C" localSheetId="3" hidden="1">#REF!</definedName>
    <definedName name="BExM9OG182RP30MY23PG49LVPZ1C" hidden="1">#REF!</definedName>
    <definedName name="BExMA64MW1S18NH8DCKPCCEI5KCB" localSheetId="15" hidden="1">#REF!</definedName>
    <definedName name="BExMA64MW1S18NH8DCKPCCEI5KCB" localSheetId="14" hidden="1">#REF!</definedName>
    <definedName name="BExMA64MW1S18NH8DCKPCCEI5KCB" localSheetId="13" hidden="1">#REF!</definedName>
    <definedName name="BExMA64MW1S18NH8DCKPCCEI5KCB" localSheetId="12" hidden="1">#REF!</definedName>
    <definedName name="BExMA64MW1S18NH8DCKPCCEI5KCB" localSheetId="11" hidden="1">#REF!</definedName>
    <definedName name="BExMA64MW1S18NH8DCKPCCEI5KCB" localSheetId="10" hidden="1">#REF!</definedName>
    <definedName name="BExMA64MW1S18NH8DCKPCCEI5KCB" localSheetId="9" hidden="1">#REF!</definedName>
    <definedName name="BExMA64MW1S18NH8DCKPCCEI5KCB" localSheetId="8" hidden="1">#REF!</definedName>
    <definedName name="BExMA64MW1S18NH8DCKPCCEI5KCB" localSheetId="7" hidden="1">#REF!</definedName>
    <definedName name="BExMA64MW1S18NH8DCKPCCEI5KCB" localSheetId="6" hidden="1">#REF!</definedName>
    <definedName name="BExMA64MW1S18NH8DCKPCCEI5KCB" localSheetId="5" hidden="1">#REF!</definedName>
    <definedName name="BExMA64MW1S18NH8DCKPCCEI5KCB" localSheetId="3" hidden="1">#REF!</definedName>
    <definedName name="BExMA64MW1S18NH8DCKPCCEI5KCB" hidden="1">#REF!</definedName>
    <definedName name="BExMALEWFUEM8Y686IT03ECURUBR" localSheetId="15" hidden="1">#REF!</definedName>
    <definedName name="BExMALEWFUEM8Y686IT03ECURUBR" localSheetId="14" hidden="1">#REF!</definedName>
    <definedName name="BExMALEWFUEM8Y686IT03ECURUBR" localSheetId="13" hidden="1">#REF!</definedName>
    <definedName name="BExMALEWFUEM8Y686IT03ECURUBR" localSheetId="12" hidden="1">#REF!</definedName>
    <definedName name="BExMALEWFUEM8Y686IT03ECURUBR" localSheetId="11" hidden="1">#REF!</definedName>
    <definedName name="BExMALEWFUEM8Y686IT03ECURUBR" localSheetId="10" hidden="1">#REF!</definedName>
    <definedName name="BExMALEWFUEM8Y686IT03ECURUBR" localSheetId="9" hidden="1">#REF!</definedName>
    <definedName name="BExMALEWFUEM8Y686IT03ECURUBR" localSheetId="8" hidden="1">#REF!</definedName>
    <definedName name="BExMALEWFUEM8Y686IT03ECURUBR" localSheetId="7" hidden="1">#REF!</definedName>
    <definedName name="BExMALEWFUEM8Y686IT03ECURUBR" localSheetId="6" hidden="1">#REF!</definedName>
    <definedName name="BExMALEWFUEM8Y686IT03ECURUBR" localSheetId="5" hidden="1">#REF!</definedName>
    <definedName name="BExMALEWFUEM8Y686IT03ECURUBR" localSheetId="3" hidden="1">#REF!</definedName>
    <definedName name="BExMALEWFUEM8Y686IT03ECURUBR" hidden="1">#REF!</definedName>
    <definedName name="BExMAS0AQY7KMMTBTBPK0SWWDITB" localSheetId="15" hidden="1">#REF!</definedName>
    <definedName name="BExMAS0AQY7KMMTBTBPK0SWWDITB" localSheetId="14" hidden="1">#REF!</definedName>
    <definedName name="BExMAS0AQY7KMMTBTBPK0SWWDITB" localSheetId="13" hidden="1">#REF!</definedName>
    <definedName name="BExMAS0AQY7KMMTBTBPK0SWWDITB" localSheetId="12" hidden="1">#REF!</definedName>
    <definedName name="BExMAS0AQY7KMMTBTBPK0SWWDITB" localSheetId="11" hidden="1">#REF!</definedName>
    <definedName name="BExMAS0AQY7KMMTBTBPK0SWWDITB" localSheetId="10" hidden="1">#REF!</definedName>
    <definedName name="BExMAS0AQY7KMMTBTBPK0SWWDITB" localSheetId="9" hidden="1">#REF!</definedName>
    <definedName name="BExMAS0AQY7KMMTBTBPK0SWWDITB" localSheetId="8" hidden="1">#REF!</definedName>
    <definedName name="BExMAS0AQY7KMMTBTBPK0SWWDITB" localSheetId="7" hidden="1">#REF!</definedName>
    <definedName name="BExMAS0AQY7KMMTBTBPK0SWWDITB" localSheetId="6" hidden="1">#REF!</definedName>
    <definedName name="BExMAS0AQY7KMMTBTBPK0SWWDITB" localSheetId="5" hidden="1">#REF!</definedName>
    <definedName name="BExMAS0AQY7KMMTBTBPK0SWWDITB" localSheetId="3" hidden="1">#REF!</definedName>
    <definedName name="BExMAS0AQY7KMMTBTBPK0SWWDITB" hidden="1">#REF!</definedName>
    <definedName name="BExMAXJS82ZJ8RS22VLE0V0LDUII" localSheetId="15" hidden="1">#REF!</definedName>
    <definedName name="BExMAXJS82ZJ8RS22VLE0V0LDUII" localSheetId="14" hidden="1">#REF!</definedName>
    <definedName name="BExMAXJS82ZJ8RS22VLE0V0LDUII" localSheetId="13" hidden="1">#REF!</definedName>
    <definedName name="BExMAXJS82ZJ8RS22VLE0V0LDUII" localSheetId="12" hidden="1">#REF!</definedName>
    <definedName name="BExMAXJS82ZJ8RS22VLE0V0LDUII" localSheetId="11" hidden="1">#REF!</definedName>
    <definedName name="BExMAXJS82ZJ8RS22VLE0V0LDUII" localSheetId="10" hidden="1">#REF!</definedName>
    <definedName name="BExMAXJS82ZJ8RS22VLE0V0LDUII" localSheetId="9" hidden="1">#REF!</definedName>
    <definedName name="BExMAXJS82ZJ8RS22VLE0V0LDUII" localSheetId="8" hidden="1">#REF!</definedName>
    <definedName name="BExMAXJS82ZJ8RS22VLE0V0LDUII" localSheetId="7" hidden="1">#REF!</definedName>
    <definedName name="BExMAXJS82ZJ8RS22VLE0V0LDUII" localSheetId="6" hidden="1">#REF!</definedName>
    <definedName name="BExMAXJS82ZJ8RS22VLE0V0LDUII" localSheetId="5" hidden="1">#REF!</definedName>
    <definedName name="BExMAXJS82ZJ8RS22VLE0V0LDUII" localSheetId="3" hidden="1">#REF!</definedName>
    <definedName name="BExMAXJS82ZJ8RS22VLE0V0LDUII" hidden="1">#REF!</definedName>
    <definedName name="BExMB4QRS0R3MTB4CMUHFZ84LNZQ" localSheetId="15" hidden="1">#REF!</definedName>
    <definedName name="BExMB4QRS0R3MTB4CMUHFZ84LNZQ" localSheetId="14" hidden="1">#REF!</definedName>
    <definedName name="BExMB4QRS0R3MTB4CMUHFZ84LNZQ" localSheetId="13" hidden="1">#REF!</definedName>
    <definedName name="BExMB4QRS0R3MTB4CMUHFZ84LNZQ" localSheetId="12" hidden="1">#REF!</definedName>
    <definedName name="BExMB4QRS0R3MTB4CMUHFZ84LNZQ" localSheetId="11" hidden="1">#REF!</definedName>
    <definedName name="BExMB4QRS0R3MTB4CMUHFZ84LNZQ" localSheetId="10" hidden="1">#REF!</definedName>
    <definedName name="BExMB4QRS0R3MTB4CMUHFZ84LNZQ" localSheetId="9" hidden="1">#REF!</definedName>
    <definedName name="BExMB4QRS0R3MTB4CMUHFZ84LNZQ" localSheetId="8" hidden="1">#REF!</definedName>
    <definedName name="BExMB4QRS0R3MTB4CMUHFZ84LNZQ" localSheetId="7" hidden="1">#REF!</definedName>
    <definedName name="BExMB4QRS0R3MTB4CMUHFZ84LNZQ" localSheetId="6" hidden="1">#REF!</definedName>
    <definedName name="BExMB4QRS0R3MTB4CMUHFZ84LNZQ" localSheetId="5" hidden="1">#REF!</definedName>
    <definedName name="BExMB4QRS0R3MTB4CMUHFZ84LNZQ" localSheetId="3" hidden="1">#REF!</definedName>
    <definedName name="BExMB4QRS0R3MTB4CMUHFZ84LNZQ" hidden="1">#REF!</definedName>
    <definedName name="BExMB7AICZ233JKSCEUSR9RQXRS0" localSheetId="15" hidden="1">#REF!</definedName>
    <definedName name="BExMB7AICZ233JKSCEUSR9RQXRS0" localSheetId="14" hidden="1">#REF!</definedName>
    <definedName name="BExMB7AICZ233JKSCEUSR9RQXRS0" localSheetId="13" hidden="1">#REF!</definedName>
    <definedName name="BExMB7AICZ233JKSCEUSR9RQXRS0" localSheetId="12" hidden="1">#REF!</definedName>
    <definedName name="BExMB7AICZ233JKSCEUSR9RQXRS0" localSheetId="11" hidden="1">#REF!</definedName>
    <definedName name="BExMB7AICZ233JKSCEUSR9RQXRS0" localSheetId="10" hidden="1">#REF!</definedName>
    <definedName name="BExMB7AICZ233JKSCEUSR9RQXRS0" localSheetId="9" hidden="1">#REF!</definedName>
    <definedName name="BExMB7AICZ233JKSCEUSR9RQXRS0" localSheetId="8" hidden="1">#REF!</definedName>
    <definedName name="BExMB7AICZ233JKSCEUSR9RQXRS0" localSheetId="7" hidden="1">#REF!</definedName>
    <definedName name="BExMB7AICZ233JKSCEUSR9RQXRS0" localSheetId="6" hidden="1">#REF!</definedName>
    <definedName name="BExMB7AICZ233JKSCEUSR9RQXRS0" localSheetId="5" hidden="1">#REF!</definedName>
    <definedName name="BExMB7AICZ233JKSCEUSR9RQXRS0" localSheetId="3" hidden="1">#REF!</definedName>
    <definedName name="BExMB7AICZ233JKSCEUSR9RQXRS0" hidden="1">#REF!</definedName>
    <definedName name="BExMBC35WKQY5CWQJLV4D05O6971" localSheetId="15" hidden="1">#REF!</definedName>
    <definedName name="BExMBC35WKQY5CWQJLV4D05O6971" localSheetId="14" hidden="1">#REF!</definedName>
    <definedName name="BExMBC35WKQY5CWQJLV4D05O6971" localSheetId="13" hidden="1">#REF!</definedName>
    <definedName name="BExMBC35WKQY5CWQJLV4D05O6971" localSheetId="12" hidden="1">#REF!</definedName>
    <definedName name="BExMBC35WKQY5CWQJLV4D05O6971" localSheetId="11" hidden="1">#REF!</definedName>
    <definedName name="BExMBC35WKQY5CWQJLV4D05O6971" localSheetId="10" hidden="1">#REF!</definedName>
    <definedName name="BExMBC35WKQY5CWQJLV4D05O6971" localSheetId="9" hidden="1">#REF!</definedName>
    <definedName name="BExMBC35WKQY5CWQJLV4D05O6971" localSheetId="8" hidden="1">#REF!</definedName>
    <definedName name="BExMBC35WKQY5CWQJLV4D05O6971" localSheetId="7" hidden="1">#REF!</definedName>
    <definedName name="BExMBC35WKQY5CWQJLV4D05O6971" localSheetId="6" hidden="1">#REF!</definedName>
    <definedName name="BExMBC35WKQY5CWQJLV4D05O6971" localSheetId="5" hidden="1">#REF!</definedName>
    <definedName name="BExMBC35WKQY5CWQJLV4D05O6971" localSheetId="3" hidden="1">#REF!</definedName>
    <definedName name="BExMBC35WKQY5CWQJLV4D05O6971" hidden="1">#REF!</definedName>
    <definedName name="BExMBFTZV4Q1A5KG25C1N9PHQNSW" localSheetId="15" hidden="1">#REF!</definedName>
    <definedName name="BExMBFTZV4Q1A5KG25C1N9PHQNSW" localSheetId="14" hidden="1">#REF!</definedName>
    <definedName name="BExMBFTZV4Q1A5KG25C1N9PHQNSW" localSheetId="13" hidden="1">#REF!</definedName>
    <definedName name="BExMBFTZV4Q1A5KG25C1N9PHQNSW" localSheetId="12" hidden="1">#REF!</definedName>
    <definedName name="BExMBFTZV4Q1A5KG25C1N9PHQNSW" localSheetId="11" hidden="1">#REF!</definedName>
    <definedName name="BExMBFTZV4Q1A5KG25C1N9PHQNSW" localSheetId="10" hidden="1">#REF!</definedName>
    <definedName name="BExMBFTZV4Q1A5KG25C1N9PHQNSW" localSheetId="9" hidden="1">#REF!</definedName>
    <definedName name="BExMBFTZV4Q1A5KG25C1N9PHQNSW" localSheetId="8" hidden="1">#REF!</definedName>
    <definedName name="BExMBFTZV4Q1A5KG25C1N9PHQNSW" localSheetId="7" hidden="1">#REF!</definedName>
    <definedName name="BExMBFTZV4Q1A5KG25C1N9PHQNSW" localSheetId="6" hidden="1">#REF!</definedName>
    <definedName name="BExMBFTZV4Q1A5KG25C1N9PHQNSW" localSheetId="5" hidden="1">#REF!</definedName>
    <definedName name="BExMBFTZV4Q1A5KG25C1N9PHQNSW" localSheetId="3" hidden="1">#REF!</definedName>
    <definedName name="BExMBFTZV4Q1A5KG25C1N9PHQNSW" hidden="1">#REF!</definedName>
    <definedName name="BExMBFZFXQDH3H55R89930TFTU36" localSheetId="15" hidden="1">#REF!</definedName>
    <definedName name="BExMBFZFXQDH3H55R89930TFTU36" localSheetId="14" hidden="1">#REF!</definedName>
    <definedName name="BExMBFZFXQDH3H55R89930TFTU36" localSheetId="13" hidden="1">#REF!</definedName>
    <definedName name="BExMBFZFXQDH3H55R89930TFTU36" localSheetId="12" hidden="1">#REF!</definedName>
    <definedName name="BExMBFZFXQDH3H55R89930TFTU36" localSheetId="11" hidden="1">#REF!</definedName>
    <definedName name="BExMBFZFXQDH3H55R89930TFTU36" localSheetId="10" hidden="1">#REF!</definedName>
    <definedName name="BExMBFZFXQDH3H55R89930TFTU36" localSheetId="9" hidden="1">#REF!</definedName>
    <definedName name="BExMBFZFXQDH3H55R89930TFTU36" localSheetId="8" hidden="1">#REF!</definedName>
    <definedName name="BExMBFZFXQDH3H55R89930TFTU36" localSheetId="7" hidden="1">#REF!</definedName>
    <definedName name="BExMBFZFXQDH3H55R89930TFTU36" localSheetId="6" hidden="1">#REF!</definedName>
    <definedName name="BExMBFZFXQDH3H55R89930TFTU36" localSheetId="5" hidden="1">#REF!</definedName>
    <definedName name="BExMBFZFXQDH3H55R89930TFTU36" localSheetId="3" hidden="1">#REF!</definedName>
    <definedName name="BExMBFZFXQDH3H55R89930TFTU36" hidden="1">#REF!</definedName>
    <definedName name="BExMBK6ISK3U7KHZKUJXIDKGF6VW" localSheetId="15" hidden="1">#REF!</definedName>
    <definedName name="BExMBK6ISK3U7KHZKUJXIDKGF6VW" localSheetId="14" hidden="1">#REF!</definedName>
    <definedName name="BExMBK6ISK3U7KHZKUJXIDKGF6VW" localSheetId="13" hidden="1">#REF!</definedName>
    <definedName name="BExMBK6ISK3U7KHZKUJXIDKGF6VW" localSheetId="12" hidden="1">#REF!</definedName>
    <definedName name="BExMBK6ISK3U7KHZKUJXIDKGF6VW" localSheetId="11" hidden="1">#REF!</definedName>
    <definedName name="BExMBK6ISK3U7KHZKUJXIDKGF6VW" localSheetId="10" hidden="1">#REF!</definedName>
    <definedName name="BExMBK6ISK3U7KHZKUJXIDKGF6VW" localSheetId="9" hidden="1">#REF!</definedName>
    <definedName name="BExMBK6ISK3U7KHZKUJXIDKGF6VW" localSheetId="8" hidden="1">#REF!</definedName>
    <definedName name="BExMBK6ISK3U7KHZKUJXIDKGF6VW" localSheetId="7" hidden="1">#REF!</definedName>
    <definedName name="BExMBK6ISK3U7KHZKUJXIDKGF6VW" localSheetId="6" hidden="1">#REF!</definedName>
    <definedName name="BExMBK6ISK3U7KHZKUJXIDKGF6VW" localSheetId="5" hidden="1">#REF!</definedName>
    <definedName name="BExMBK6ISK3U7KHZKUJXIDKGF6VW" localSheetId="3" hidden="1">#REF!</definedName>
    <definedName name="BExMBK6ISK3U7KHZKUJXIDKGF6VW" hidden="1">#REF!</definedName>
    <definedName name="BExMBYPQDG9AYDQ5E8IECVFREPO6" localSheetId="15" hidden="1">#REF!</definedName>
    <definedName name="BExMBYPQDG9AYDQ5E8IECVFREPO6" localSheetId="14" hidden="1">#REF!</definedName>
    <definedName name="BExMBYPQDG9AYDQ5E8IECVFREPO6" localSheetId="13" hidden="1">#REF!</definedName>
    <definedName name="BExMBYPQDG9AYDQ5E8IECVFREPO6" localSheetId="12" hidden="1">#REF!</definedName>
    <definedName name="BExMBYPQDG9AYDQ5E8IECVFREPO6" localSheetId="11" hidden="1">#REF!</definedName>
    <definedName name="BExMBYPQDG9AYDQ5E8IECVFREPO6" localSheetId="10" hidden="1">#REF!</definedName>
    <definedName name="BExMBYPQDG9AYDQ5E8IECVFREPO6" localSheetId="9" hidden="1">#REF!</definedName>
    <definedName name="BExMBYPQDG9AYDQ5E8IECVFREPO6" localSheetId="8" hidden="1">#REF!</definedName>
    <definedName name="BExMBYPQDG9AYDQ5E8IECVFREPO6" localSheetId="7" hidden="1">#REF!</definedName>
    <definedName name="BExMBYPQDG9AYDQ5E8IECVFREPO6" localSheetId="6" hidden="1">#REF!</definedName>
    <definedName name="BExMBYPQDG9AYDQ5E8IECVFREPO6" localSheetId="5" hidden="1">#REF!</definedName>
    <definedName name="BExMBYPQDG9AYDQ5E8IECVFREPO6" localSheetId="3" hidden="1">#REF!</definedName>
    <definedName name="BExMBYPQDG9AYDQ5E8IECVFREPO6" hidden="1">#REF!</definedName>
    <definedName name="BExMC7PESEESXVMDCGGIP5LPMUGY" localSheetId="15" hidden="1">#REF!</definedName>
    <definedName name="BExMC7PESEESXVMDCGGIP5LPMUGY" localSheetId="14" hidden="1">#REF!</definedName>
    <definedName name="BExMC7PESEESXVMDCGGIP5LPMUGY" localSheetId="13" hidden="1">#REF!</definedName>
    <definedName name="BExMC7PESEESXVMDCGGIP5LPMUGY" localSheetId="12" hidden="1">#REF!</definedName>
    <definedName name="BExMC7PESEESXVMDCGGIP5LPMUGY" localSheetId="11" hidden="1">#REF!</definedName>
    <definedName name="BExMC7PESEESXVMDCGGIP5LPMUGY" localSheetId="10" hidden="1">#REF!</definedName>
    <definedName name="BExMC7PESEESXVMDCGGIP5LPMUGY" localSheetId="9" hidden="1">#REF!</definedName>
    <definedName name="BExMC7PESEESXVMDCGGIP5LPMUGY" localSheetId="8" hidden="1">#REF!</definedName>
    <definedName name="BExMC7PESEESXVMDCGGIP5LPMUGY" localSheetId="7" hidden="1">#REF!</definedName>
    <definedName name="BExMC7PESEESXVMDCGGIP5LPMUGY" localSheetId="6" hidden="1">#REF!</definedName>
    <definedName name="BExMC7PESEESXVMDCGGIP5LPMUGY" localSheetId="5" hidden="1">#REF!</definedName>
    <definedName name="BExMC7PESEESXVMDCGGIP5LPMUGY" localSheetId="3" hidden="1">#REF!</definedName>
    <definedName name="BExMC7PESEESXVMDCGGIP5LPMUGY" hidden="1">#REF!</definedName>
    <definedName name="BExMC8AZUTX8LG89K2JJR7ZG62XX" localSheetId="15" hidden="1">#REF!</definedName>
    <definedName name="BExMC8AZUTX8LG89K2JJR7ZG62XX" localSheetId="14" hidden="1">#REF!</definedName>
    <definedName name="BExMC8AZUTX8LG89K2JJR7ZG62XX" localSheetId="13" hidden="1">#REF!</definedName>
    <definedName name="BExMC8AZUTX8LG89K2JJR7ZG62XX" localSheetId="12" hidden="1">#REF!</definedName>
    <definedName name="BExMC8AZUTX8LG89K2JJR7ZG62XX" localSheetId="11" hidden="1">#REF!</definedName>
    <definedName name="BExMC8AZUTX8LG89K2JJR7ZG62XX" localSheetId="10" hidden="1">#REF!</definedName>
    <definedName name="BExMC8AZUTX8LG89K2JJR7ZG62XX" localSheetId="9" hidden="1">#REF!</definedName>
    <definedName name="BExMC8AZUTX8LG89K2JJR7ZG62XX" localSheetId="8" hidden="1">#REF!</definedName>
    <definedName name="BExMC8AZUTX8LG89K2JJR7ZG62XX" localSheetId="7" hidden="1">#REF!</definedName>
    <definedName name="BExMC8AZUTX8LG89K2JJR7ZG62XX" localSheetId="6" hidden="1">#REF!</definedName>
    <definedName name="BExMC8AZUTX8LG89K2JJR7ZG62XX" localSheetId="5" hidden="1">#REF!</definedName>
    <definedName name="BExMC8AZUTX8LG89K2JJR7ZG62XX" localSheetId="3" hidden="1">#REF!</definedName>
    <definedName name="BExMC8AZUTX8LG89K2JJR7ZG62XX" hidden="1">#REF!</definedName>
    <definedName name="BExMCA96YR10V72G2R0SCIKPZLIZ" localSheetId="15" hidden="1">#REF!</definedName>
    <definedName name="BExMCA96YR10V72G2R0SCIKPZLIZ" localSheetId="14" hidden="1">#REF!</definedName>
    <definedName name="BExMCA96YR10V72G2R0SCIKPZLIZ" localSheetId="13" hidden="1">#REF!</definedName>
    <definedName name="BExMCA96YR10V72G2R0SCIKPZLIZ" localSheetId="12" hidden="1">#REF!</definedName>
    <definedName name="BExMCA96YR10V72G2R0SCIKPZLIZ" localSheetId="11" hidden="1">#REF!</definedName>
    <definedName name="BExMCA96YR10V72G2R0SCIKPZLIZ" localSheetId="10" hidden="1">#REF!</definedName>
    <definedName name="BExMCA96YR10V72G2R0SCIKPZLIZ" localSheetId="9" hidden="1">#REF!</definedName>
    <definedName name="BExMCA96YR10V72G2R0SCIKPZLIZ" localSheetId="8" hidden="1">#REF!</definedName>
    <definedName name="BExMCA96YR10V72G2R0SCIKPZLIZ" localSheetId="7" hidden="1">#REF!</definedName>
    <definedName name="BExMCA96YR10V72G2R0SCIKPZLIZ" localSheetId="6" hidden="1">#REF!</definedName>
    <definedName name="BExMCA96YR10V72G2R0SCIKPZLIZ" localSheetId="5" hidden="1">#REF!</definedName>
    <definedName name="BExMCA96YR10V72G2R0SCIKPZLIZ" localSheetId="3" hidden="1">#REF!</definedName>
    <definedName name="BExMCA96YR10V72G2R0SCIKPZLIZ" hidden="1">#REF!</definedName>
    <definedName name="BExMCB5JU5I2VQDUBS4O42BTEVKI" localSheetId="15" hidden="1">#REF!</definedName>
    <definedName name="BExMCB5JU5I2VQDUBS4O42BTEVKI" localSheetId="14" hidden="1">#REF!</definedName>
    <definedName name="BExMCB5JU5I2VQDUBS4O42BTEVKI" localSheetId="13" hidden="1">#REF!</definedName>
    <definedName name="BExMCB5JU5I2VQDUBS4O42BTEVKI" localSheetId="12" hidden="1">#REF!</definedName>
    <definedName name="BExMCB5JU5I2VQDUBS4O42BTEVKI" localSheetId="11" hidden="1">#REF!</definedName>
    <definedName name="BExMCB5JU5I2VQDUBS4O42BTEVKI" localSheetId="10" hidden="1">#REF!</definedName>
    <definedName name="BExMCB5JU5I2VQDUBS4O42BTEVKI" localSheetId="9" hidden="1">#REF!</definedName>
    <definedName name="BExMCB5JU5I2VQDUBS4O42BTEVKI" localSheetId="8" hidden="1">#REF!</definedName>
    <definedName name="BExMCB5JU5I2VQDUBS4O42BTEVKI" localSheetId="7" hidden="1">#REF!</definedName>
    <definedName name="BExMCB5JU5I2VQDUBS4O42BTEVKI" localSheetId="6" hidden="1">#REF!</definedName>
    <definedName name="BExMCB5JU5I2VQDUBS4O42BTEVKI" localSheetId="5" hidden="1">#REF!</definedName>
    <definedName name="BExMCB5JU5I2VQDUBS4O42BTEVKI" localSheetId="3" hidden="1">#REF!</definedName>
    <definedName name="BExMCB5JU5I2VQDUBS4O42BTEVKI" hidden="1">#REF!</definedName>
    <definedName name="BExMCFSQFSEMPY5IXDIRKZDASDBR" localSheetId="15" hidden="1">#REF!</definedName>
    <definedName name="BExMCFSQFSEMPY5IXDIRKZDASDBR" localSheetId="14" hidden="1">#REF!</definedName>
    <definedName name="BExMCFSQFSEMPY5IXDIRKZDASDBR" localSheetId="13" hidden="1">#REF!</definedName>
    <definedName name="BExMCFSQFSEMPY5IXDIRKZDASDBR" localSheetId="12" hidden="1">#REF!</definedName>
    <definedName name="BExMCFSQFSEMPY5IXDIRKZDASDBR" localSheetId="11" hidden="1">#REF!</definedName>
    <definedName name="BExMCFSQFSEMPY5IXDIRKZDASDBR" localSheetId="10" hidden="1">#REF!</definedName>
    <definedName name="BExMCFSQFSEMPY5IXDIRKZDASDBR" localSheetId="9" hidden="1">#REF!</definedName>
    <definedName name="BExMCFSQFSEMPY5IXDIRKZDASDBR" localSheetId="8" hidden="1">#REF!</definedName>
    <definedName name="BExMCFSQFSEMPY5IXDIRKZDASDBR" localSheetId="7" hidden="1">#REF!</definedName>
    <definedName name="BExMCFSQFSEMPY5IXDIRKZDASDBR" localSheetId="6" hidden="1">#REF!</definedName>
    <definedName name="BExMCFSQFSEMPY5IXDIRKZDASDBR" localSheetId="5" hidden="1">#REF!</definedName>
    <definedName name="BExMCFSQFSEMPY5IXDIRKZDASDBR" localSheetId="3" hidden="1">#REF!</definedName>
    <definedName name="BExMCFSQFSEMPY5IXDIRKZDASDBR" hidden="1">#REF!</definedName>
    <definedName name="BExMCH58I9XOLK7WEE6VSJGYPJGL" localSheetId="15" hidden="1">#REF!</definedName>
    <definedName name="BExMCH58I9XOLK7WEE6VSJGYPJGL" localSheetId="14" hidden="1">#REF!</definedName>
    <definedName name="BExMCH58I9XOLK7WEE6VSJGYPJGL" localSheetId="13" hidden="1">#REF!</definedName>
    <definedName name="BExMCH58I9XOLK7WEE6VSJGYPJGL" localSheetId="12" hidden="1">#REF!</definedName>
    <definedName name="BExMCH58I9XOLK7WEE6VSJGYPJGL" localSheetId="11" hidden="1">#REF!</definedName>
    <definedName name="BExMCH58I9XOLK7WEE6VSJGYPJGL" localSheetId="10" hidden="1">#REF!</definedName>
    <definedName name="BExMCH58I9XOLK7WEE6VSJGYPJGL" localSheetId="9" hidden="1">#REF!</definedName>
    <definedName name="BExMCH58I9XOLK7WEE6VSJGYPJGL" localSheetId="8" hidden="1">#REF!</definedName>
    <definedName name="BExMCH58I9XOLK7WEE6VSJGYPJGL" localSheetId="7" hidden="1">#REF!</definedName>
    <definedName name="BExMCH58I9XOLK7WEE6VSJGYPJGL" localSheetId="6" hidden="1">#REF!</definedName>
    <definedName name="BExMCH58I9XOLK7WEE6VSJGYPJGL" localSheetId="5" hidden="1">#REF!</definedName>
    <definedName name="BExMCH58I9XOLK7WEE6VSJGYPJGL" localSheetId="3" hidden="1">#REF!</definedName>
    <definedName name="BExMCH58I9XOLK7WEE6VSJGYPJGL" hidden="1">#REF!</definedName>
    <definedName name="BExMCMZOEYWVOOJ98TBHTTCS7XB8" localSheetId="15" hidden="1">#REF!</definedName>
    <definedName name="BExMCMZOEYWVOOJ98TBHTTCS7XB8" localSheetId="14" hidden="1">#REF!</definedName>
    <definedName name="BExMCMZOEYWVOOJ98TBHTTCS7XB8" localSheetId="13" hidden="1">#REF!</definedName>
    <definedName name="BExMCMZOEYWVOOJ98TBHTTCS7XB8" localSheetId="12" hidden="1">#REF!</definedName>
    <definedName name="BExMCMZOEYWVOOJ98TBHTTCS7XB8" localSheetId="11" hidden="1">#REF!</definedName>
    <definedName name="BExMCMZOEYWVOOJ98TBHTTCS7XB8" localSheetId="10" hidden="1">#REF!</definedName>
    <definedName name="BExMCMZOEYWVOOJ98TBHTTCS7XB8" localSheetId="9" hidden="1">#REF!</definedName>
    <definedName name="BExMCMZOEYWVOOJ98TBHTTCS7XB8" localSheetId="8" hidden="1">#REF!</definedName>
    <definedName name="BExMCMZOEYWVOOJ98TBHTTCS7XB8" localSheetId="7" hidden="1">#REF!</definedName>
    <definedName name="BExMCMZOEYWVOOJ98TBHTTCS7XB8" localSheetId="6" hidden="1">#REF!</definedName>
    <definedName name="BExMCMZOEYWVOOJ98TBHTTCS7XB8" localSheetId="5" hidden="1">#REF!</definedName>
    <definedName name="BExMCMZOEYWVOOJ98TBHTTCS7XB8" localSheetId="3" hidden="1">#REF!</definedName>
    <definedName name="BExMCMZOEYWVOOJ98TBHTTCS7XB8" hidden="1">#REF!</definedName>
    <definedName name="BExMCS8EF2W3FS9QADNKREYSI8P0" localSheetId="15" hidden="1">#REF!</definedName>
    <definedName name="BExMCS8EF2W3FS9QADNKREYSI8P0" localSheetId="14" hidden="1">#REF!</definedName>
    <definedName name="BExMCS8EF2W3FS9QADNKREYSI8P0" localSheetId="13" hidden="1">#REF!</definedName>
    <definedName name="BExMCS8EF2W3FS9QADNKREYSI8P0" localSheetId="12" hidden="1">#REF!</definedName>
    <definedName name="BExMCS8EF2W3FS9QADNKREYSI8P0" localSheetId="11" hidden="1">#REF!</definedName>
    <definedName name="BExMCS8EF2W3FS9QADNKREYSI8P0" localSheetId="10" hidden="1">#REF!</definedName>
    <definedName name="BExMCS8EF2W3FS9QADNKREYSI8P0" localSheetId="9" hidden="1">#REF!</definedName>
    <definedName name="BExMCS8EF2W3FS9QADNKREYSI8P0" localSheetId="8" hidden="1">#REF!</definedName>
    <definedName name="BExMCS8EF2W3FS9QADNKREYSI8P0" localSheetId="7" hidden="1">#REF!</definedName>
    <definedName name="BExMCS8EF2W3FS9QADNKREYSI8P0" localSheetId="6" hidden="1">#REF!</definedName>
    <definedName name="BExMCS8EF2W3FS9QADNKREYSI8P0" localSheetId="5" hidden="1">#REF!</definedName>
    <definedName name="BExMCS8EF2W3FS9QADNKREYSI8P0" localSheetId="3" hidden="1">#REF!</definedName>
    <definedName name="BExMCS8EF2W3FS9QADNKREYSI8P0" hidden="1">#REF!</definedName>
    <definedName name="BExMCSU0KZGHALEL7N5DJBVL94K7" localSheetId="15" hidden="1">#REF!</definedName>
    <definedName name="BExMCSU0KZGHALEL7N5DJBVL94K7" localSheetId="14" hidden="1">#REF!</definedName>
    <definedName name="BExMCSU0KZGHALEL7N5DJBVL94K7" localSheetId="13" hidden="1">#REF!</definedName>
    <definedName name="BExMCSU0KZGHALEL7N5DJBVL94K7" localSheetId="12" hidden="1">#REF!</definedName>
    <definedName name="BExMCSU0KZGHALEL7N5DJBVL94K7" localSheetId="11" hidden="1">#REF!</definedName>
    <definedName name="BExMCSU0KZGHALEL7N5DJBVL94K7" localSheetId="10" hidden="1">#REF!</definedName>
    <definedName name="BExMCSU0KZGHALEL7N5DJBVL94K7" localSheetId="9" hidden="1">#REF!</definedName>
    <definedName name="BExMCSU0KZGHALEL7N5DJBVL94K7" localSheetId="8" hidden="1">#REF!</definedName>
    <definedName name="BExMCSU0KZGHALEL7N5DJBVL94K7" localSheetId="7" hidden="1">#REF!</definedName>
    <definedName name="BExMCSU0KZGHALEL7N5DJBVL94K7" localSheetId="6" hidden="1">#REF!</definedName>
    <definedName name="BExMCSU0KZGHALEL7N5DJBVL94K7" localSheetId="5" hidden="1">#REF!</definedName>
    <definedName name="BExMCSU0KZGHALEL7N5DJBVL94K7" localSheetId="3" hidden="1">#REF!</definedName>
    <definedName name="BExMCSU0KZGHALEL7N5DJBVL94K7" hidden="1">#REF!</definedName>
    <definedName name="BExMCUS7GSOM96J0HJ7EH0FFM2AC" localSheetId="15" hidden="1">#REF!</definedName>
    <definedName name="BExMCUS7GSOM96J0HJ7EH0FFM2AC" localSheetId="14" hidden="1">#REF!</definedName>
    <definedName name="BExMCUS7GSOM96J0HJ7EH0FFM2AC" localSheetId="13" hidden="1">#REF!</definedName>
    <definedName name="BExMCUS7GSOM96J0HJ7EH0FFM2AC" localSheetId="12" hidden="1">#REF!</definedName>
    <definedName name="BExMCUS7GSOM96J0HJ7EH0FFM2AC" localSheetId="11" hidden="1">#REF!</definedName>
    <definedName name="BExMCUS7GSOM96J0HJ7EH0FFM2AC" localSheetId="10" hidden="1">#REF!</definedName>
    <definedName name="BExMCUS7GSOM96J0HJ7EH0FFM2AC" localSheetId="9" hidden="1">#REF!</definedName>
    <definedName name="BExMCUS7GSOM96J0HJ7EH0FFM2AC" localSheetId="8" hidden="1">#REF!</definedName>
    <definedName name="BExMCUS7GSOM96J0HJ7EH0FFM2AC" localSheetId="7" hidden="1">#REF!</definedName>
    <definedName name="BExMCUS7GSOM96J0HJ7EH0FFM2AC" localSheetId="6" hidden="1">#REF!</definedName>
    <definedName name="BExMCUS7GSOM96J0HJ7EH0FFM2AC" localSheetId="5" hidden="1">#REF!</definedName>
    <definedName name="BExMCUS7GSOM96J0HJ7EH0FFM2AC" localSheetId="3" hidden="1">#REF!</definedName>
    <definedName name="BExMCUS7GSOM96J0HJ7EH0FFM2AC" hidden="1">#REF!</definedName>
    <definedName name="BExMCYTT6TVDWMJXO1NZANRTVNAN" localSheetId="15" hidden="1">#REF!</definedName>
    <definedName name="BExMCYTT6TVDWMJXO1NZANRTVNAN" localSheetId="14" hidden="1">#REF!</definedName>
    <definedName name="BExMCYTT6TVDWMJXO1NZANRTVNAN" localSheetId="13" hidden="1">#REF!</definedName>
    <definedName name="BExMCYTT6TVDWMJXO1NZANRTVNAN" localSheetId="12" hidden="1">#REF!</definedName>
    <definedName name="BExMCYTT6TVDWMJXO1NZANRTVNAN" localSheetId="11" hidden="1">#REF!</definedName>
    <definedName name="BExMCYTT6TVDWMJXO1NZANRTVNAN" localSheetId="10" hidden="1">#REF!</definedName>
    <definedName name="BExMCYTT6TVDWMJXO1NZANRTVNAN" localSheetId="9" hidden="1">#REF!</definedName>
    <definedName name="BExMCYTT6TVDWMJXO1NZANRTVNAN" localSheetId="8" hidden="1">#REF!</definedName>
    <definedName name="BExMCYTT6TVDWMJXO1NZANRTVNAN" localSheetId="7" hidden="1">#REF!</definedName>
    <definedName name="BExMCYTT6TVDWMJXO1NZANRTVNAN" localSheetId="6" hidden="1">#REF!</definedName>
    <definedName name="BExMCYTT6TVDWMJXO1NZANRTVNAN" localSheetId="5" hidden="1">#REF!</definedName>
    <definedName name="BExMCYTT6TVDWMJXO1NZANRTVNAN" localSheetId="3" hidden="1">#REF!</definedName>
    <definedName name="BExMCYTT6TVDWMJXO1NZANRTVNAN" hidden="1">#REF!</definedName>
    <definedName name="BExMD54CT1VTE5YGBM90H90NF28M" localSheetId="15" hidden="1">#REF!</definedName>
    <definedName name="BExMD54CT1VTE5YGBM90H90NF28M" localSheetId="14" hidden="1">#REF!</definedName>
    <definedName name="BExMD54CT1VTE5YGBM90H90NF28M" localSheetId="13" hidden="1">#REF!</definedName>
    <definedName name="BExMD54CT1VTE5YGBM90H90NF28M" localSheetId="12" hidden="1">#REF!</definedName>
    <definedName name="BExMD54CT1VTE5YGBM90H90NF28M" localSheetId="11" hidden="1">#REF!</definedName>
    <definedName name="BExMD54CT1VTE5YGBM90H90NF28M" localSheetId="10" hidden="1">#REF!</definedName>
    <definedName name="BExMD54CT1VTE5YGBM90H90NF28M" localSheetId="9" hidden="1">#REF!</definedName>
    <definedName name="BExMD54CT1VTE5YGBM90H90NF28M" localSheetId="8" hidden="1">#REF!</definedName>
    <definedName name="BExMD54CT1VTE5YGBM90H90NF28M" localSheetId="7" hidden="1">#REF!</definedName>
    <definedName name="BExMD54CT1VTE5YGBM90H90NF28M" localSheetId="6" hidden="1">#REF!</definedName>
    <definedName name="BExMD54CT1VTE5YGBM90H90NF28M" localSheetId="5" hidden="1">#REF!</definedName>
    <definedName name="BExMD54CT1VTE5YGBM90H90NF28M" localSheetId="3" hidden="1">#REF!</definedName>
    <definedName name="BExMD54CT1VTE5YGBM90H90NF28M" hidden="1">#REF!</definedName>
    <definedName name="BExMD5F6IAV108XYJLXUO9HD0IT6" localSheetId="15" hidden="1">#REF!</definedName>
    <definedName name="BExMD5F6IAV108XYJLXUO9HD0IT6" localSheetId="14" hidden="1">#REF!</definedName>
    <definedName name="BExMD5F6IAV108XYJLXUO9HD0IT6" localSheetId="13" hidden="1">#REF!</definedName>
    <definedName name="BExMD5F6IAV108XYJLXUO9HD0IT6" localSheetId="12" hidden="1">#REF!</definedName>
    <definedName name="BExMD5F6IAV108XYJLXUO9HD0IT6" localSheetId="11" hidden="1">#REF!</definedName>
    <definedName name="BExMD5F6IAV108XYJLXUO9HD0IT6" localSheetId="10" hidden="1">#REF!</definedName>
    <definedName name="BExMD5F6IAV108XYJLXUO9HD0IT6" localSheetId="9" hidden="1">#REF!</definedName>
    <definedName name="BExMD5F6IAV108XYJLXUO9HD0IT6" localSheetId="8" hidden="1">#REF!</definedName>
    <definedName name="BExMD5F6IAV108XYJLXUO9HD0IT6" localSheetId="7" hidden="1">#REF!</definedName>
    <definedName name="BExMD5F6IAV108XYJLXUO9HD0IT6" localSheetId="6" hidden="1">#REF!</definedName>
    <definedName name="BExMD5F6IAV108XYJLXUO9HD0IT6" localSheetId="5" hidden="1">#REF!</definedName>
    <definedName name="BExMD5F6IAV108XYJLXUO9HD0IT6" localSheetId="3" hidden="1">#REF!</definedName>
    <definedName name="BExMD5F6IAV108XYJLXUO9HD0IT6" hidden="1">#REF!</definedName>
    <definedName name="BExMDANV66W9T3XAXID40XFJ0J93" localSheetId="15" hidden="1">#REF!</definedName>
    <definedName name="BExMDANV66W9T3XAXID40XFJ0J93" localSheetId="14" hidden="1">#REF!</definedName>
    <definedName name="BExMDANV66W9T3XAXID40XFJ0J93" localSheetId="13" hidden="1">#REF!</definedName>
    <definedName name="BExMDANV66W9T3XAXID40XFJ0J93" localSheetId="12" hidden="1">#REF!</definedName>
    <definedName name="BExMDANV66W9T3XAXID40XFJ0J93" localSheetId="11" hidden="1">#REF!</definedName>
    <definedName name="BExMDANV66W9T3XAXID40XFJ0J93" localSheetId="10" hidden="1">#REF!</definedName>
    <definedName name="BExMDANV66W9T3XAXID40XFJ0J93" localSheetId="9" hidden="1">#REF!</definedName>
    <definedName name="BExMDANV66W9T3XAXID40XFJ0J93" localSheetId="8" hidden="1">#REF!</definedName>
    <definedName name="BExMDANV66W9T3XAXID40XFJ0J93" localSheetId="7" hidden="1">#REF!</definedName>
    <definedName name="BExMDANV66W9T3XAXID40XFJ0J93" localSheetId="6" hidden="1">#REF!</definedName>
    <definedName name="BExMDANV66W9T3XAXID40XFJ0J93" localSheetId="5" hidden="1">#REF!</definedName>
    <definedName name="BExMDANV66W9T3XAXID40XFJ0J93" localSheetId="3" hidden="1">#REF!</definedName>
    <definedName name="BExMDANV66W9T3XAXID40XFJ0J93" hidden="1">#REF!</definedName>
    <definedName name="BExMDGD1KQP7NNR78X2ZX4FCBQ1S" localSheetId="15" hidden="1">#REF!</definedName>
    <definedName name="BExMDGD1KQP7NNR78X2ZX4FCBQ1S" localSheetId="14" hidden="1">#REF!</definedName>
    <definedName name="BExMDGD1KQP7NNR78X2ZX4FCBQ1S" localSheetId="13" hidden="1">#REF!</definedName>
    <definedName name="BExMDGD1KQP7NNR78X2ZX4FCBQ1S" localSheetId="12" hidden="1">#REF!</definedName>
    <definedName name="BExMDGD1KQP7NNR78X2ZX4FCBQ1S" localSheetId="11" hidden="1">#REF!</definedName>
    <definedName name="BExMDGD1KQP7NNR78X2ZX4FCBQ1S" localSheetId="10" hidden="1">#REF!</definedName>
    <definedName name="BExMDGD1KQP7NNR78X2ZX4FCBQ1S" localSheetId="9" hidden="1">#REF!</definedName>
    <definedName name="BExMDGD1KQP7NNR78X2ZX4FCBQ1S" localSheetId="8" hidden="1">#REF!</definedName>
    <definedName name="BExMDGD1KQP7NNR78X2ZX4FCBQ1S" localSheetId="7" hidden="1">#REF!</definedName>
    <definedName name="BExMDGD1KQP7NNR78X2ZX4FCBQ1S" localSheetId="6" hidden="1">#REF!</definedName>
    <definedName name="BExMDGD1KQP7NNR78X2ZX4FCBQ1S" localSheetId="5" hidden="1">#REF!</definedName>
    <definedName name="BExMDGD1KQP7NNR78X2ZX4FCBQ1S" localSheetId="3" hidden="1">#REF!</definedName>
    <definedName name="BExMDGD1KQP7NNR78X2ZX4FCBQ1S" hidden="1">#REF!</definedName>
    <definedName name="BExMDIRDK0DI8P86HB7WPH8QWLSQ" localSheetId="15" hidden="1">#REF!</definedName>
    <definedName name="BExMDIRDK0DI8P86HB7WPH8QWLSQ" localSheetId="14" hidden="1">#REF!</definedName>
    <definedName name="BExMDIRDK0DI8P86HB7WPH8QWLSQ" localSheetId="13" hidden="1">#REF!</definedName>
    <definedName name="BExMDIRDK0DI8P86HB7WPH8QWLSQ" localSheetId="12" hidden="1">#REF!</definedName>
    <definedName name="BExMDIRDK0DI8P86HB7WPH8QWLSQ" localSheetId="11" hidden="1">#REF!</definedName>
    <definedName name="BExMDIRDK0DI8P86HB7WPH8QWLSQ" localSheetId="10" hidden="1">#REF!</definedName>
    <definedName name="BExMDIRDK0DI8P86HB7WPH8QWLSQ" localSheetId="9" hidden="1">#REF!</definedName>
    <definedName name="BExMDIRDK0DI8P86HB7WPH8QWLSQ" localSheetId="8" hidden="1">#REF!</definedName>
    <definedName name="BExMDIRDK0DI8P86HB7WPH8QWLSQ" localSheetId="7" hidden="1">#REF!</definedName>
    <definedName name="BExMDIRDK0DI8P86HB7WPH8QWLSQ" localSheetId="6" hidden="1">#REF!</definedName>
    <definedName name="BExMDIRDK0DI8P86HB7WPH8QWLSQ" localSheetId="5" hidden="1">#REF!</definedName>
    <definedName name="BExMDIRDK0DI8P86HB7WPH8QWLSQ" localSheetId="3" hidden="1">#REF!</definedName>
    <definedName name="BExMDIRDK0DI8P86HB7WPH8QWLSQ" hidden="1">#REF!</definedName>
    <definedName name="BExMDOWGDLP3BZZB4ZPI31VS10FP" localSheetId="15" hidden="1">#REF!</definedName>
    <definedName name="BExMDOWGDLP3BZZB4ZPI31VS10FP" localSheetId="14" hidden="1">#REF!</definedName>
    <definedName name="BExMDOWGDLP3BZZB4ZPI31VS10FP" localSheetId="13" hidden="1">#REF!</definedName>
    <definedName name="BExMDOWGDLP3BZZB4ZPI31VS10FP" localSheetId="12" hidden="1">#REF!</definedName>
    <definedName name="BExMDOWGDLP3BZZB4ZPI31VS10FP" localSheetId="11" hidden="1">#REF!</definedName>
    <definedName name="BExMDOWGDLP3BZZB4ZPI31VS10FP" localSheetId="10" hidden="1">#REF!</definedName>
    <definedName name="BExMDOWGDLP3BZZB4ZPI31VS10FP" localSheetId="9" hidden="1">#REF!</definedName>
    <definedName name="BExMDOWGDLP3BZZB4ZPI31VS10FP" localSheetId="8" hidden="1">#REF!</definedName>
    <definedName name="BExMDOWGDLP3BZZB4ZPI31VS10FP" localSheetId="7" hidden="1">#REF!</definedName>
    <definedName name="BExMDOWGDLP3BZZB4ZPI31VS10FP" localSheetId="6" hidden="1">#REF!</definedName>
    <definedName name="BExMDOWGDLP3BZZB4ZPI31VS10FP" localSheetId="5" hidden="1">#REF!</definedName>
    <definedName name="BExMDOWGDLP3BZZB4ZPI31VS10FP" localSheetId="3" hidden="1">#REF!</definedName>
    <definedName name="BExMDOWGDLP3BZZB4ZPI31VS10FP" hidden="1">#REF!</definedName>
    <definedName name="BExMDPI2FVMORSWDDCVAJ85WYAYO" localSheetId="15" hidden="1">#REF!</definedName>
    <definedName name="BExMDPI2FVMORSWDDCVAJ85WYAYO" localSheetId="14" hidden="1">#REF!</definedName>
    <definedName name="BExMDPI2FVMORSWDDCVAJ85WYAYO" localSheetId="13" hidden="1">#REF!</definedName>
    <definedName name="BExMDPI2FVMORSWDDCVAJ85WYAYO" localSheetId="12" hidden="1">#REF!</definedName>
    <definedName name="BExMDPI2FVMORSWDDCVAJ85WYAYO" localSheetId="11" hidden="1">#REF!</definedName>
    <definedName name="BExMDPI2FVMORSWDDCVAJ85WYAYO" localSheetId="10" hidden="1">#REF!</definedName>
    <definedName name="BExMDPI2FVMORSWDDCVAJ85WYAYO" localSheetId="9" hidden="1">#REF!</definedName>
    <definedName name="BExMDPI2FVMORSWDDCVAJ85WYAYO" localSheetId="8" hidden="1">#REF!</definedName>
    <definedName name="BExMDPI2FVMORSWDDCVAJ85WYAYO" localSheetId="7" hidden="1">#REF!</definedName>
    <definedName name="BExMDPI2FVMORSWDDCVAJ85WYAYO" localSheetId="6" hidden="1">#REF!</definedName>
    <definedName name="BExMDPI2FVMORSWDDCVAJ85WYAYO" localSheetId="5" hidden="1">#REF!</definedName>
    <definedName name="BExMDPI2FVMORSWDDCVAJ85WYAYO" localSheetId="3" hidden="1">#REF!</definedName>
    <definedName name="BExMDPI2FVMORSWDDCVAJ85WYAYO" hidden="1">#REF!</definedName>
    <definedName name="BExMDUWB7VWHFFR266QXO46BNV2S" localSheetId="15" hidden="1">#REF!</definedName>
    <definedName name="BExMDUWB7VWHFFR266QXO46BNV2S" localSheetId="14" hidden="1">#REF!</definedName>
    <definedName name="BExMDUWB7VWHFFR266QXO46BNV2S" localSheetId="13" hidden="1">#REF!</definedName>
    <definedName name="BExMDUWB7VWHFFR266QXO46BNV2S" localSheetId="12" hidden="1">#REF!</definedName>
    <definedName name="BExMDUWB7VWHFFR266QXO46BNV2S" localSheetId="11" hidden="1">#REF!</definedName>
    <definedName name="BExMDUWB7VWHFFR266QXO46BNV2S" localSheetId="10" hidden="1">#REF!</definedName>
    <definedName name="BExMDUWB7VWHFFR266QXO46BNV2S" localSheetId="9" hidden="1">#REF!</definedName>
    <definedName name="BExMDUWB7VWHFFR266QXO46BNV2S" localSheetId="8" hidden="1">#REF!</definedName>
    <definedName name="BExMDUWB7VWHFFR266QXO46BNV2S" localSheetId="7" hidden="1">#REF!</definedName>
    <definedName name="BExMDUWB7VWHFFR266QXO46BNV2S" localSheetId="6" hidden="1">#REF!</definedName>
    <definedName name="BExMDUWB7VWHFFR266QXO46BNV2S" localSheetId="5" hidden="1">#REF!</definedName>
    <definedName name="BExMDUWB7VWHFFR266QXO46BNV2S" localSheetId="3" hidden="1">#REF!</definedName>
    <definedName name="BExMDUWB7VWHFFR266QXO46BNV2S" hidden="1">#REF!</definedName>
    <definedName name="BExME2U47N8LZG0BPJ49ANY5QVV2" localSheetId="15" hidden="1">#REF!</definedName>
    <definedName name="BExME2U47N8LZG0BPJ49ANY5QVV2" localSheetId="14" hidden="1">#REF!</definedName>
    <definedName name="BExME2U47N8LZG0BPJ49ANY5QVV2" localSheetId="13" hidden="1">#REF!</definedName>
    <definedName name="BExME2U47N8LZG0BPJ49ANY5QVV2" localSheetId="12" hidden="1">#REF!</definedName>
    <definedName name="BExME2U47N8LZG0BPJ49ANY5QVV2" localSheetId="11" hidden="1">#REF!</definedName>
    <definedName name="BExME2U47N8LZG0BPJ49ANY5QVV2" localSheetId="10" hidden="1">#REF!</definedName>
    <definedName name="BExME2U47N8LZG0BPJ49ANY5QVV2" localSheetId="9" hidden="1">#REF!</definedName>
    <definedName name="BExME2U47N8LZG0BPJ49ANY5QVV2" localSheetId="8" hidden="1">#REF!</definedName>
    <definedName name="BExME2U47N8LZG0BPJ49ANY5QVV2" localSheetId="7" hidden="1">#REF!</definedName>
    <definedName name="BExME2U47N8LZG0BPJ49ANY5QVV2" localSheetId="6" hidden="1">#REF!</definedName>
    <definedName name="BExME2U47N8LZG0BPJ49ANY5QVV2" localSheetId="5" hidden="1">#REF!</definedName>
    <definedName name="BExME2U47N8LZG0BPJ49ANY5QVV2" localSheetId="3" hidden="1">#REF!</definedName>
    <definedName name="BExME2U47N8LZG0BPJ49ANY5QVV2" hidden="1">#REF!</definedName>
    <definedName name="BExME88DH5DUKMUFI9FNVECXFD2E" localSheetId="15" hidden="1">#REF!</definedName>
    <definedName name="BExME88DH5DUKMUFI9FNVECXFD2E" localSheetId="14" hidden="1">#REF!</definedName>
    <definedName name="BExME88DH5DUKMUFI9FNVECXFD2E" localSheetId="13" hidden="1">#REF!</definedName>
    <definedName name="BExME88DH5DUKMUFI9FNVECXFD2E" localSheetId="12" hidden="1">#REF!</definedName>
    <definedName name="BExME88DH5DUKMUFI9FNVECXFD2E" localSheetId="11" hidden="1">#REF!</definedName>
    <definedName name="BExME88DH5DUKMUFI9FNVECXFD2E" localSheetId="10" hidden="1">#REF!</definedName>
    <definedName name="BExME88DH5DUKMUFI9FNVECXFD2E" localSheetId="9" hidden="1">#REF!</definedName>
    <definedName name="BExME88DH5DUKMUFI9FNVECXFD2E" localSheetId="8" hidden="1">#REF!</definedName>
    <definedName name="BExME88DH5DUKMUFI9FNVECXFD2E" localSheetId="7" hidden="1">#REF!</definedName>
    <definedName name="BExME88DH5DUKMUFI9FNVECXFD2E" localSheetId="6" hidden="1">#REF!</definedName>
    <definedName name="BExME88DH5DUKMUFI9FNVECXFD2E" localSheetId="5" hidden="1">#REF!</definedName>
    <definedName name="BExME88DH5DUKMUFI9FNVECXFD2E" localSheetId="3" hidden="1">#REF!</definedName>
    <definedName name="BExME88DH5DUKMUFI9FNVECXFD2E" hidden="1">#REF!</definedName>
    <definedName name="BExME9A7MOGAK7YTTQYXP5DL6VYA" localSheetId="15" hidden="1">#REF!</definedName>
    <definedName name="BExME9A7MOGAK7YTTQYXP5DL6VYA" localSheetId="14" hidden="1">#REF!</definedName>
    <definedName name="BExME9A7MOGAK7YTTQYXP5DL6VYA" localSheetId="13" hidden="1">#REF!</definedName>
    <definedName name="BExME9A7MOGAK7YTTQYXP5DL6VYA" localSheetId="12" hidden="1">#REF!</definedName>
    <definedName name="BExME9A7MOGAK7YTTQYXP5DL6VYA" localSheetId="11" hidden="1">#REF!</definedName>
    <definedName name="BExME9A7MOGAK7YTTQYXP5DL6VYA" localSheetId="10" hidden="1">#REF!</definedName>
    <definedName name="BExME9A7MOGAK7YTTQYXP5DL6VYA" localSheetId="9" hidden="1">#REF!</definedName>
    <definedName name="BExME9A7MOGAK7YTTQYXP5DL6VYA" localSheetId="8" hidden="1">#REF!</definedName>
    <definedName name="BExME9A7MOGAK7YTTQYXP5DL6VYA" localSheetId="7" hidden="1">#REF!</definedName>
    <definedName name="BExME9A7MOGAK7YTTQYXP5DL6VYA" localSheetId="6" hidden="1">#REF!</definedName>
    <definedName name="BExME9A7MOGAK7YTTQYXP5DL6VYA" localSheetId="5" hidden="1">#REF!</definedName>
    <definedName name="BExME9A7MOGAK7YTTQYXP5DL6VYA" localSheetId="3" hidden="1">#REF!</definedName>
    <definedName name="BExME9A7MOGAK7YTTQYXP5DL6VYA" hidden="1">#REF!</definedName>
    <definedName name="BExMEOV9YFRY5C3GDLU60GIX10BY" localSheetId="15" hidden="1">#REF!</definedName>
    <definedName name="BExMEOV9YFRY5C3GDLU60GIX10BY" localSheetId="14" hidden="1">#REF!</definedName>
    <definedName name="BExMEOV9YFRY5C3GDLU60GIX10BY" localSheetId="13" hidden="1">#REF!</definedName>
    <definedName name="BExMEOV9YFRY5C3GDLU60GIX10BY" localSheetId="12" hidden="1">#REF!</definedName>
    <definedName name="BExMEOV9YFRY5C3GDLU60GIX10BY" localSheetId="11" hidden="1">#REF!</definedName>
    <definedName name="BExMEOV9YFRY5C3GDLU60GIX10BY" localSheetId="10" hidden="1">#REF!</definedName>
    <definedName name="BExMEOV9YFRY5C3GDLU60GIX10BY" localSheetId="9" hidden="1">#REF!</definedName>
    <definedName name="BExMEOV9YFRY5C3GDLU60GIX10BY" localSheetId="8" hidden="1">#REF!</definedName>
    <definedName name="BExMEOV9YFRY5C3GDLU60GIX10BY" localSheetId="7" hidden="1">#REF!</definedName>
    <definedName name="BExMEOV9YFRY5C3GDLU60GIX10BY" localSheetId="6" hidden="1">#REF!</definedName>
    <definedName name="BExMEOV9YFRY5C3GDLU60GIX10BY" localSheetId="5" hidden="1">#REF!</definedName>
    <definedName name="BExMEOV9YFRY5C3GDLU60GIX10BY" localSheetId="3" hidden="1">#REF!</definedName>
    <definedName name="BExMEOV9YFRY5C3GDLU60GIX10BY" hidden="1">#REF!</definedName>
    <definedName name="BExMEUK2Q5GZGZFZ77Z2IYUKOOYW" localSheetId="15" hidden="1">#REF!</definedName>
    <definedName name="BExMEUK2Q5GZGZFZ77Z2IYUKOOYW" localSheetId="14" hidden="1">#REF!</definedName>
    <definedName name="BExMEUK2Q5GZGZFZ77Z2IYUKOOYW" localSheetId="13" hidden="1">#REF!</definedName>
    <definedName name="BExMEUK2Q5GZGZFZ77Z2IYUKOOYW" localSheetId="12" hidden="1">#REF!</definedName>
    <definedName name="BExMEUK2Q5GZGZFZ77Z2IYUKOOYW" localSheetId="11" hidden="1">#REF!</definedName>
    <definedName name="BExMEUK2Q5GZGZFZ77Z2IYUKOOYW" localSheetId="10" hidden="1">#REF!</definedName>
    <definedName name="BExMEUK2Q5GZGZFZ77Z2IYUKOOYW" localSheetId="9" hidden="1">#REF!</definedName>
    <definedName name="BExMEUK2Q5GZGZFZ77Z2IYUKOOYW" localSheetId="8" hidden="1">#REF!</definedName>
    <definedName name="BExMEUK2Q5GZGZFZ77Z2IYUKOOYW" localSheetId="7" hidden="1">#REF!</definedName>
    <definedName name="BExMEUK2Q5GZGZFZ77Z2IYUKOOYW" localSheetId="6" hidden="1">#REF!</definedName>
    <definedName name="BExMEUK2Q5GZGZFZ77Z2IYUKOOYW" localSheetId="5" hidden="1">#REF!</definedName>
    <definedName name="BExMEUK2Q5GZGZFZ77Z2IYUKOOYW" localSheetId="3" hidden="1">#REF!</definedName>
    <definedName name="BExMEUK2Q5GZGZFZ77Z2IYUKOOYW" hidden="1">#REF!</definedName>
    <definedName name="BExMEWT36INWIP0VNS94NEP3WZ4U" localSheetId="15" hidden="1">#REF!</definedName>
    <definedName name="BExMEWT36INWIP0VNS94NEP3WZ4U" localSheetId="14" hidden="1">#REF!</definedName>
    <definedName name="BExMEWT36INWIP0VNS94NEP3WZ4U" localSheetId="13" hidden="1">#REF!</definedName>
    <definedName name="BExMEWT36INWIP0VNS94NEP3WZ4U" localSheetId="12" hidden="1">#REF!</definedName>
    <definedName name="BExMEWT36INWIP0VNS94NEP3WZ4U" localSheetId="11" hidden="1">#REF!</definedName>
    <definedName name="BExMEWT36INWIP0VNS94NEP3WZ4U" localSheetId="10" hidden="1">#REF!</definedName>
    <definedName name="BExMEWT36INWIP0VNS94NEP3WZ4U" localSheetId="9" hidden="1">#REF!</definedName>
    <definedName name="BExMEWT36INWIP0VNS94NEP3WZ4U" localSheetId="8" hidden="1">#REF!</definedName>
    <definedName name="BExMEWT36INWIP0VNS94NEP3WZ4U" localSheetId="7" hidden="1">#REF!</definedName>
    <definedName name="BExMEWT36INWIP0VNS94NEP3WZ4U" localSheetId="6" hidden="1">#REF!</definedName>
    <definedName name="BExMEWT36INWIP0VNS94NEP3WZ4U" localSheetId="5" hidden="1">#REF!</definedName>
    <definedName name="BExMEWT36INWIP0VNS94NEP3WZ4U" localSheetId="3" hidden="1">#REF!</definedName>
    <definedName name="BExMEWT36INWIP0VNS94NEP3WZ4U" hidden="1">#REF!</definedName>
    <definedName name="BExMEY09ESM4H2YGKEQQRYUD114R" localSheetId="15" hidden="1">#REF!</definedName>
    <definedName name="BExMEY09ESM4H2YGKEQQRYUD114R" localSheetId="14" hidden="1">#REF!</definedName>
    <definedName name="BExMEY09ESM4H2YGKEQQRYUD114R" localSheetId="13" hidden="1">#REF!</definedName>
    <definedName name="BExMEY09ESM4H2YGKEQQRYUD114R" localSheetId="12" hidden="1">#REF!</definedName>
    <definedName name="BExMEY09ESM4H2YGKEQQRYUD114R" localSheetId="11" hidden="1">#REF!</definedName>
    <definedName name="BExMEY09ESM4H2YGKEQQRYUD114R" localSheetId="10" hidden="1">#REF!</definedName>
    <definedName name="BExMEY09ESM4H2YGKEQQRYUD114R" localSheetId="9" hidden="1">#REF!</definedName>
    <definedName name="BExMEY09ESM4H2YGKEQQRYUD114R" localSheetId="8" hidden="1">#REF!</definedName>
    <definedName name="BExMEY09ESM4H2YGKEQQRYUD114R" localSheetId="7" hidden="1">#REF!</definedName>
    <definedName name="BExMEY09ESM4H2YGKEQQRYUD114R" localSheetId="6" hidden="1">#REF!</definedName>
    <definedName name="BExMEY09ESM4H2YGKEQQRYUD114R" localSheetId="5" hidden="1">#REF!</definedName>
    <definedName name="BExMEY09ESM4H2YGKEQQRYUD114R" localSheetId="3" hidden="1">#REF!</definedName>
    <definedName name="BExMEY09ESM4H2YGKEQQRYUD114R" hidden="1">#REF!</definedName>
    <definedName name="BExMF0UU4SBJHOJ4SG09QMF1TC7H" localSheetId="15" hidden="1">#REF!</definedName>
    <definedName name="BExMF0UU4SBJHOJ4SG09QMF1TC7H" localSheetId="14" hidden="1">#REF!</definedName>
    <definedName name="BExMF0UU4SBJHOJ4SG09QMF1TC7H" localSheetId="13" hidden="1">#REF!</definedName>
    <definedName name="BExMF0UU4SBJHOJ4SG09QMF1TC7H" localSheetId="12" hidden="1">#REF!</definedName>
    <definedName name="BExMF0UU4SBJHOJ4SG09QMF1TC7H" localSheetId="11" hidden="1">#REF!</definedName>
    <definedName name="BExMF0UU4SBJHOJ4SG09QMF1TC7H" localSheetId="10" hidden="1">#REF!</definedName>
    <definedName name="BExMF0UU4SBJHOJ4SG09QMF1TC7H" localSheetId="9" hidden="1">#REF!</definedName>
    <definedName name="BExMF0UU4SBJHOJ4SG09QMF1TC7H" localSheetId="8" hidden="1">#REF!</definedName>
    <definedName name="BExMF0UU4SBJHOJ4SG09QMF1TC7H" localSheetId="7" hidden="1">#REF!</definedName>
    <definedName name="BExMF0UU4SBJHOJ4SG09QMF1TC7H" localSheetId="6" hidden="1">#REF!</definedName>
    <definedName name="BExMF0UU4SBJHOJ4SG09QMF1TC7H" localSheetId="5" hidden="1">#REF!</definedName>
    <definedName name="BExMF0UU4SBJHOJ4SG09QMF1TC7H" localSheetId="3" hidden="1">#REF!</definedName>
    <definedName name="BExMF0UU4SBJHOJ4SG09QMF1TC7H" hidden="1">#REF!</definedName>
    <definedName name="BExMF2YDPQWGK3CSN8LJG16MLFQZ" localSheetId="15" hidden="1">#REF!</definedName>
    <definedName name="BExMF2YDPQWGK3CSN8LJG16MLFQZ" localSheetId="14" hidden="1">#REF!</definedName>
    <definedName name="BExMF2YDPQWGK3CSN8LJG16MLFQZ" localSheetId="13" hidden="1">#REF!</definedName>
    <definedName name="BExMF2YDPQWGK3CSN8LJG16MLFQZ" localSheetId="12" hidden="1">#REF!</definedName>
    <definedName name="BExMF2YDPQWGK3CSN8LJG16MLFQZ" localSheetId="11" hidden="1">#REF!</definedName>
    <definedName name="BExMF2YDPQWGK3CSN8LJG16MLFQZ" localSheetId="10" hidden="1">#REF!</definedName>
    <definedName name="BExMF2YDPQWGK3CSN8LJG16MLFQZ" localSheetId="9" hidden="1">#REF!</definedName>
    <definedName name="BExMF2YDPQWGK3CSN8LJG16MLFQZ" localSheetId="8" hidden="1">#REF!</definedName>
    <definedName name="BExMF2YDPQWGK3CSN8LJG16MLFQZ" localSheetId="7" hidden="1">#REF!</definedName>
    <definedName name="BExMF2YDPQWGK3CSN8LJG16MLFQZ" localSheetId="6" hidden="1">#REF!</definedName>
    <definedName name="BExMF2YDPQWGK3CSN8LJG16MLFQZ" localSheetId="5" hidden="1">#REF!</definedName>
    <definedName name="BExMF2YDPQWGK3CSN8LJG16MLFQZ" localSheetId="3" hidden="1">#REF!</definedName>
    <definedName name="BExMF2YDPQWGK3CSN8LJG16MLFQZ" hidden="1">#REF!</definedName>
    <definedName name="BExMF4G4IUPQY1Y5GEY5N3E04CL6" localSheetId="15" hidden="1">#REF!</definedName>
    <definedName name="BExMF4G4IUPQY1Y5GEY5N3E04CL6" localSheetId="14" hidden="1">#REF!</definedName>
    <definedName name="BExMF4G4IUPQY1Y5GEY5N3E04CL6" localSheetId="13" hidden="1">#REF!</definedName>
    <definedName name="BExMF4G4IUPQY1Y5GEY5N3E04CL6" localSheetId="12" hidden="1">#REF!</definedName>
    <definedName name="BExMF4G4IUPQY1Y5GEY5N3E04CL6" localSheetId="11" hidden="1">#REF!</definedName>
    <definedName name="BExMF4G4IUPQY1Y5GEY5N3E04CL6" localSheetId="10" hidden="1">#REF!</definedName>
    <definedName name="BExMF4G4IUPQY1Y5GEY5N3E04CL6" localSheetId="9" hidden="1">#REF!</definedName>
    <definedName name="BExMF4G4IUPQY1Y5GEY5N3E04CL6" localSheetId="8" hidden="1">#REF!</definedName>
    <definedName name="BExMF4G4IUPQY1Y5GEY5N3E04CL6" localSheetId="7" hidden="1">#REF!</definedName>
    <definedName name="BExMF4G4IUPQY1Y5GEY5N3E04CL6" localSheetId="6" hidden="1">#REF!</definedName>
    <definedName name="BExMF4G4IUPQY1Y5GEY5N3E04CL6" localSheetId="5" hidden="1">#REF!</definedName>
    <definedName name="BExMF4G4IUPQY1Y5GEY5N3E04CL6" localSheetId="3" hidden="1">#REF!</definedName>
    <definedName name="BExMF4G4IUPQY1Y5GEY5N3E04CL6" hidden="1">#REF!</definedName>
    <definedName name="BExMF9UIGYMOAQK0ELUWP0S0HZZY" localSheetId="15" hidden="1">#REF!</definedName>
    <definedName name="BExMF9UIGYMOAQK0ELUWP0S0HZZY" localSheetId="14" hidden="1">#REF!</definedName>
    <definedName name="BExMF9UIGYMOAQK0ELUWP0S0HZZY" localSheetId="13" hidden="1">#REF!</definedName>
    <definedName name="BExMF9UIGYMOAQK0ELUWP0S0HZZY" localSheetId="12" hidden="1">#REF!</definedName>
    <definedName name="BExMF9UIGYMOAQK0ELUWP0S0HZZY" localSheetId="11" hidden="1">#REF!</definedName>
    <definedName name="BExMF9UIGYMOAQK0ELUWP0S0HZZY" localSheetId="10" hidden="1">#REF!</definedName>
    <definedName name="BExMF9UIGYMOAQK0ELUWP0S0HZZY" localSheetId="9" hidden="1">#REF!</definedName>
    <definedName name="BExMF9UIGYMOAQK0ELUWP0S0HZZY" localSheetId="8" hidden="1">#REF!</definedName>
    <definedName name="BExMF9UIGYMOAQK0ELUWP0S0HZZY" localSheetId="7" hidden="1">#REF!</definedName>
    <definedName name="BExMF9UIGYMOAQK0ELUWP0S0HZZY" localSheetId="6" hidden="1">#REF!</definedName>
    <definedName name="BExMF9UIGYMOAQK0ELUWP0S0HZZY" localSheetId="5" hidden="1">#REF!</definedName>
    <definedName name="BExMF9UIGYMOAQK0ELUWP0S0HZZY" localSheetId="3" hidden="1">#REF!</definedName>
    <definedName name="BExMF9UIGYMOAQK0ELUWP0S0HZZY" hidden="1">#REF!</definedName>
    <definedName name="BExMFDLBSWFMRDYJ2DZETI3EXKN2" localSheetId="15" hidden="1">#REF!</definedName>
    <definedName name="BExMFDLBSWFMRDYJ2DZETI3EXKN2" localSheetId="14" hidden="1">#REF!</definedName>
    <definedName name="BExMFDLBSWFMRDYJ2DZETI3EXKN2" localSheetId="13" hidden="1">#REF!</definedName>
    <definedName name="BExMFDLBSWFMRDYJ2DZETI3EXKN2" localSheetId="12" hidden="1">#REF!</definedName>
    <definedName name="BExMFDLBSWFMRDYJ2DZETI3EXKN2" localSheetId="11" hidden="1">#REF!</definedName>
    <definedName name="BExMFDLBSWFMRDYJ2DZETI3EXKN2" localSheetId="10" hidden="1">#REF!</definedName>
    <definedName name="BExMFDLBSWFMRDYJ2DZETI3EXKN2" localSheetId="9" hidden="1">#REF!</definedName>
    <definedName name="BExMFDLBSWFMRDYJ2DZETI3EXKN2" localSheetId="8" hidden="1">#REF!</definedName>
    <definedName name="BExMFDLBSWFMRDYJ2DZETI3EXKN2" localSheetId="7" hidden="1">#REF!</definedName>
    <definedName name="BExMFDLBSWFMRDYJ2DZETI3EXKN2" localSheetId="6" hidden="1">#REF!</definedName>
    <definedName name="BExMFDLBSWFMRDYJ2DZETI3EXKN2" localSheetId="5" hidden="1">#REF!</definedName>
    <definedName name="BExMFDLBSWFMRDYJ2DZETI3EXKN2" localSheetId="3" hidden="1">#REF!</definedName>
    <definedName name="BExMFDLBSWFMRDYJ2DZETI3EXKN2" hidden="1">#REF!</definedName>
    <definedName name="BExMFLDTMRTCHKA37LQW67BG8D5C" localSheetId="15" hidden="1">#REF!</definedName>
    <definedName name="BExMFLDTMRTCHKA37LQW67BG8D5C" localSheetId="14" hidden="1">#REF!</definedName>
    <definedName name="BExMFLDTMRTCHKA37LQW67BG8D5C" localSheetId="13" hidden="1">#REF!</definedName>
    <definedName name="BExMFLDTMRTCHKA37LQW67BG8D5C" localSheetId="12" hidden="1">#REF!</definedName>
    <definedName name="BExMFLDTMRTCHKA37LQW67BG8D5C" localSheetId="11" hidden="1">#REF!</definedName>
    <definedName name="BExMFLDTMRTCHKA37LQW67BG8D5C" localSheetId="10" hidden="1">#REF!</definedName>
    <definedName name="BExMFLDTMRTCHKA37LQW67BG8D5C" localSheetId="9" hidden="1">#REF!</definedName>
    <definedName name="BExMFLDTMRTCHKA37LQW67BG8D5C" localSheetId="8" hidden="1">#REF!</definedName>
    <definedName name="BExMFLDTMRTCHKA37LQW67BG8D5C" localSheetId="7" hidden="1">#REF!</definedName>
    <definedName name="BExMFLDTMRTCHKA37LQW67BG8D5C" localSheetId="6" hidden="1">#REF!</definedName>
    <definedName name="BExMFLDTMRTCHKA37LQW67BG8D5C" localSheetId="5" hidden="1">#REF!</definedName>
    <definedName name="BExMFLDTMRTCHKA37LQW67BG8D5C" localSheetId="3" hidden="1">#REF!</definedName>
    <definedName name="BExMFLDTMRTCHKA37LQW67BG8D5C" hidden="1">#REF!</definedName>
    <definedName name="BExMFTH63LTWA2JYJTJYMT5K2OF2" localSheetId="15" hidden="1">#REF!</definedName>
    <definedName name="BExMFTH63LTWA2JYJTJYMT5K2OF2" localSheetId="14" hidden="1">#REF!</definedName>
    <definedName name="BExMFTH63LTWA2JYJTJYMT5K2OF2" localSheetId="13" hidden="1">#REF!</definedName>
    <definedName name="BExMFTH63LTWA2JYJTJYMT5K2OF2" localSheetId="12" hidden="1">#REF!</definedName>
    <definedName name="BExMFTH63LTWA2JYJTJYMT5K2OF2" localSheetId="11" hidden="1">#REF!</definedName>
    <definedName name="BExMFTH63LTWA2JYJTJYMT5K2OF2" localSheetId="10" hidden="1">#REF!</definedName>
    <definedName name="BExMFTH63LTWA2JYJTJYMT5K2OF2" localSheetId="9" hidden="1">#REF!</definedName>
    <definedName name="BExMFTH63LTWA2JYJTJYMT5K2OF2" localSheetId="8" hidden="1">#REF!</definedName>
    <definedName name="BExMFTH63LTWA2JYJTJYMT5K2OF2" localSheetId="7" hidden="1">#REF!</definedName>
    <definedName name="BExMFTH63LTWA2JYJTJYMT5K2OF2" localSheetId="6" hidden="1">#REF!</definedName>
    <definedName name="BExMFTH63LTWA2JYJTJYMT5K2OF2" localSheetId="5" hidden="1">#REF!</definedName>
    <definedName name="BExMFTH63LTWA2JYJTJYMT5K2OF2" localSheetId="3" hidden="1">#REF!</definedName>
    <definedName name="BExMFTH63LTWA2JYJTJYMT5K2OF2" hidden="1">#REF!</definedName>
    <definedName name="BExMFY4AG5T27EVMCCNE00GOAR66" localSheetId="15" hidden="1">#REF!</definedName>
    <definedName name="BExMFY4AG5T27EVMCCNE00GOAR66" localSheetId="14" hidden="1">#REF!</definedName>
    <definedName name="BExMFY4AG5T27EVMCCNE00GOAR66" localSheetId="13" hidden="1">#REF!</definedName>
    <definedName name="BExMFY4AG5T27EVMCCNE00GOAR66" localSheetId="12" hidden="1">#REF!</definedName>
    <definedName name="BExMFY4AG5T27EVMCCNE00GOAR66" localSheetId="11" hidden="1">#REF!</definedName>
    <definedName name="BExMFY4AG5T27EVMCCNE00GOAR66" localSheetId="10" hidden="1">#REF!</definedName>
    <definedName name="BExMFY4AG5T27EVMCCNE00GOAR66" localSheetId="9" hidden="1">#REF!</definedName>
    <definedName name="BExMFY4AG5T27EVMCCNE00GOAR66" localSheetId="8" hidden="1">#REF!</definedName>
    <definedName name="BExMFY4AG5T27EVMCCNE00GOAR66" localSheetId="7" hidden="1">#REF!</definedName>
    <definedName name="BExMFY4AG5T27EVMCCNE00GOAR66" localSheetId="6" hidden="1">#REF!</definedName>
    <definedName name="BExMFY4AG5T27EVMCCNE00GOAR66" localSheetId="5" hidden="1">#REF!</definedName>
    <definedName name="BExMFY4AG5T27EVMCCNE00GOAR66" localSheetId="3" hidden="1">#REF!</definedName>
    <definedName name="BExMFY4AG5T27EVMCCNE00GOAR66" hidden="1">#REF!</definedName>
    <definedName name="BExMGQQNOFER1MEVQ961XARTRIOB" localSheetId="15" hidden="1">#REF!</definedName>
    <definedName name="BExMGQQNOFER1MEVQ961XARTRIOB" localSheetId="14" hidden="1">#REF!</definedName>
    <definedName name="BExMGQQNOFER1MEVQ961XARTRIOB" localSheetId="13" hidden="1">#REF!</definedName>
    <definedName name="BExMGQQNOFER1MEVQ961XARTRIOB" localSheetId="12" hidden="1">#REF!</definedName>
    <definedName name="BExMGQQNOFER1MEVQ961XARTRIOB" localSheetId="11" hidden="1">#REF!</definedName>
    <definedName name="BExMGQQNOFER1MEVQ961XARTRIOB" localSheetId="10" hidden="1">#REF!</definedName>
    <definedName name="BExMGQQNOFER1MEVQ961XARTRIOB" localSheetId="9" hidden="1">#REF!</definedName>
    <definedName name="BExMGQQNOFER1MEVQ961XARTRIOB" localSheetId="8" hidden="1">#REF!</definedName>
    <definedName name="BExMGQQNOFER1MEVQ961XARTRIOB" localSheetId="7" hidden="1">#REF!</definedName>
    <definedName name="BExMGQQNOFER1MEVQ961XARTRIOB" localSheetId="6" hidden="1">#REF!</definedName>
    <definedName name="BExMGQQNOFER1MEVQ961XARTRIOB" localSheetId="5" hidden="1">#REF!</definedName>
    <definedName name="BExMGQQNOFER1MEVQ961XARTRIOB" localSheetId="3" hidden="1">#REF!</definedName>
    <definedName name="BExMGQQNOFER1MEVQ961XARTRIOB" hidden="1">#REF!</definedName>
    <definedName name="BExMH189E60TZBQFN2UWVA1UZA7X" localSheetId="15" hidden="1">#REF!</definedName>
    <definedName name="BExMH189E60TZBQFN2UWVA1UZA7X" localSheetId="14" hidden="1">#REF!</definedName>
    <definedName name="BExMH189E60TZBQFN2UWVA1UZA7X" localSheetId="13" hidden="1">#REF!</definedName>
    <definedName name="BExMH189E60TZBQFN2UWVA1UZA7X" localSheetId="12" hidden="1">#REF!</definedName>
    <definedName name="BExMH189E60TZBQFN2UWVA1UZA7X" localSheetId="11" hidden="1">#REF!</definedName>
    <definedName name="BExMH189E60TZBQFN2UWVA1UZA7X" localSheetId="10" hidden="1">#REF!</definedName>
    <definedName name="BExMH189E60TZBQFN2UWVA1UZA7X" localSheetId="9" hidden="1">#REF!</definedName>
    <definedName name="BExMH189E60TZBQFN2UWVA1UZA7X" localSheetId="8" hidden="1">#REF!</definedName>
    <definedName name="BExMH189E60TZBQFN2UWVA1UZA7X" localSheetId="7" hidden="1">#REF!</definedName>
    <definedName name="BExMH189E60TZBQFN2UWVA1UZA7X" localSheetId="6" hidden="1">#REF!</definedName>
    <definedName name="BExMH189E60TZBQFN2UWVA1UZA7X" localSheetId="5" hidden="1">#REF!</definedName>
    <definedName name="BExMH189E60TZBQFN2UWVA1UZA7X" localSheetId="3" hidden="1">#REF!</definedName>
    <definedName name="BExMH189E60TZBQFN2UWVA1UZA7X" hidden="1">#REF!</definedName>
    <definedName name="BExMH3H9TW5TJCNU5Z1EWXP3BAEP" localSheetId="15" hidden="1">#REF!</definedName>
    <definedName name="BExMH3H9TW5TJCNU5Z1EWXP3BAEP" localSheetId="14" hidden="1">#REF!</definedName>
    <definedName name="BExMH3H9TW5TJCNU5Z1EWXP3BAEP" localSheetId="13" hidden="1">#REF!</definedName>
    <definedName name="BExMH3H9TW5TJCNU5Z1EWXP3BAEP" localSheetId="12" hidden="1">#REF!</definedName>
    <definedName name="BExMH3H9TW5TJCNU5Z1EWXP3BAEP" localSheetId="11" hidden="1">#REF!</definedName>
    <definedName name="BExMH3H9TW5TJCNU5Z1EWXP3BAEP" localSheetId="10" hidden="1">#REF!</definedName>
    <definedName name="BExMH3H9TW5TJCNU5Z1EWXP3BAEP" localSheetId="9" hidden="1">#REF!</definedName>
    <definedName name="BExMH3H9TW5TJCNU5Z1EWXP3BAEP" localSheetId="8" hidden="1">#REF!</definedName>
    <definedName name="BExMH3H9TW5TJCNU5Z1EWXP3BAEP" localSheetId="7" hidden="1">#REF!</definedName>
    <definedName name="BExMH3H9TW5TJCNU5Z1EWXP3BAEP" localSheetId="6" hidden="1">#REF!</definedName>
    <definedName name="BExMH3H9TW5TJCNU5Z1EWXP3BAEP" localSheetId="5" hidden="1">#REF!</definedName>
    <definedName name="BExMH3H9TW5TJCNU5Z1EWXP3BAEP" localSheetId="3" hidden="1">#REF!</definedName>
    <definedName name="BExMH3H9TW5TJCNU5Z1EWXP3BAEP" hidden="1">#REF!</definedName>
    <definedName name="BExMH5A1B01SYXROP70DOKTQ5D6Z" localSheetId="15" hidden="1">#REF!</definedName>
    <definedName name="BExMH5A1B01SYXROP70DOKTQ5D6Z" localSheetId="14" hidden="1">#REF!</definedName>
    <definedName name="BExMH5A1B01SYXROP70DOKTQ5D6Z" localSheetId="13" hidden="1">#REF!</definedName>
    <definedName name="BExMH5A1B01SYXROP70DOKTQ5D6Z" localSheetId="12" hidden="1">#REF!</definedName>
    <definedName name="BExMH5A1B01SYXROP70DOKTQ5D6Z" localSheetId="11" hidden="1">#REF!</definedName>
    <definedName name="BExMH5A1B01SYXROP70DOKTQ5D6Z" localSheetId="10" hidden="1">#REF!</definedName>
    <definedName name="BExMH5A1B01SYXROP70DOKTQ5D6Z" localSheetId="9" hidden="1">#REF!</definedName>
    <definedName name="BExMH5A1B01SYXROP70DOKTQ5D6Z" localSheetId="8" hidden="1">#REF!</definedName>
    <definedName name="BExMH5A1B01SYXROP70DOKTQ5D6Z" localSheetId="7" hidden="1">#REF!</definedName>
    <definedName name="BExMH5A1B01SYXROP70DOKTQ5D6Z" localSheetId="6" hidden="1">#REF!</definedName>
    <definedName name="BExMH5A1B01SYXROP70DOKTQ5D6Z" localSheetId="5" hidden="1">#REF!</definedName>
    <definedName name="BExMH5A1B01SYXROP70DOKTQ5D6Z" localSheetId="3" hidden="1">#REF!</definedName>
    <definedName name="BExMH5A1B01SYXROP70DOKTQ5D6Z" hidden="1">#REF!</definedName>
    <definedName name="BExMHCGUJ8A3L31NU0XU0FGXE4P3" localSheetId="15" hidden="1">#REF!</definedName>
    <definedName name="BExMHCGUJ8A3L31NU0XU0FGXE4P3" localSheetId="14" hidden="1">#REF!</definedName>
    <definedName name="BExMHCGUJ8A3L31NU0XU0FGXE4P3" localSheetId="13" hidden="1">#REF!</definedName>
    <definedName name="BExMHCGUJ8A3L31NU0XU0FGXE4P3" localSheetId="12" hidden="1">#REF!</definedName>
    <definedName name="BExMHCGUJ8A3L31NU0XU0FGXE4P3" localSheetId="11" hidden="1">#REF!</definedName>
    <definedName name="BExMHCGUJ8A3L31NU0XU0FGXE4P3" localSheetId="10" hidden="1">#REF!</definedName>
    <definedName name="BExMHCGUJ8A3L31NU0XU0FGXE4P3" localSheetId="9" hidden="1">#REF!</definedName>
    <definedName name="BExMHCGUJ8A3L31NU0XU0FGXE4P3" localSheetId="8" hidden="1">#REF!</definedName>
    <definedName name="BExMHCGUJ8A3L31NU0XU0FGXE4P3" localSheetId="7" hidden="1">#REF!</definedName>
    <definedName name="BExMHCGUJ8A3L31NU0XU0FGXE4P3" localSheetId="6" hidden="1">#REF!</definedName>
    <definedName name="BExMHCGUJ8A3L31NU0XU0FGXE4P3" localSheetId="5" hidden="1">#REF!</definedName>
    <definedName name="BExMHCGUJ8A3L31NU0XU0FGXE4P3" localSheetId="3" hidden="1">#REF!</definedName>
    <definedName name="BExMHCGUJ8A3L31NU0XU0FGXE4P3" hidden="1">#REF!</definedName>
    <definedName name="BExMHOWPB34KPZ76M2KIX2C9R2VB" localSheetId="15" hidden="1">#REF!</definedName>
    <definedName name="BExMHOWPB34KPZ76M2KIX2C9R2VB" localSheetId="14" hidden="1">#REF!</definedName>
    <definedName name="BExMHOWPB34KPZ76M2KIX2C9R2VB" localSheetId="13" hidden="1">#REF!</definedName>
    <definedName name="BExMHOWPB34KPZ76M2KIX2C9R2VB" localSheetId="12" hidden="1">#REF!</definedName>
    <definedName name="BExMHOWPB34KPZ76M2KIX2C9R2VB" localSheetId="11" hidden="1">#REF!</definedName>
    <definedName name="BExMHOWPB34KPZ76M2KIX2C9R2VB" localSheetId="10" hidden="1">#REF!</definedName>
    <definedName name="BExMHOWPB34KPZ76M2KIX2C9R2VB" localSheetId="9" hidden="1">#REF!</definedName>
    <definedName name="BExMHOWPB34KPZ76M2KIX2C9R2VB" localSheetId="8" hidden="1">#REF!</definedName>
    <definedName name="BExMHOWPB34KPZ76M2KIX2C9R2VB" localSheetId="7" hidden="1">#REF!</definedName>
    <definedName name="BExMHOWPB34KPZ76M2KIX2C9R2VB" localSheetId="6" hidden="1">#REF!</definedName>
    <definedName name="BExMHOWPB34KPZ76M2KIX2C9R2VB" localSheetId="5" hidden="1">#REF!</definedName>
    <definedName name="BExMHOWPB34KPZ76M2KIX2C9R2VB" localSheetId="3" hidden="1">#REF!</definedName>
    <definedName name="BExMHOWPB34KPZ76M2KIX2C9R2VB" hidden="1">#REF!</definedName>
    <definedName name="BExMHSSYC6KVHA3QDTSYPN92TWMI" localSheetId="15" hidden="1">#REF!</definedName>
    <definedName name="BExMHSSYC6KVHA3QDTSYPN92TWMI" localSheetId="14" hidden="1">#REF!</definedName>
    <definedName name="BExMHSSYC6KVHA3QDTSYPN92TWMI" localSheetId="13" hidden="1">#REF!</definedName>
    <definedName name="BExMHSSYC6KVHA3QDTSYPN92TWMI" localSheetId="12" hidden="1">#REF!</definedName>
    <definedName name="BExMHSSYC6KVHA3QDTSYPN92TWMI" localSheetId="11" hidden="1">#REF!</definedName>
    <definedName name="BExMHSSYC6KVHA3QDTSYPN92TWMI" localSheetId="10" hidden="1">#REF!</definedName>
    <definedName name="BExMHSSYC6KVHA3QDTSYPN92TWMI" localSheetId="9" hidden="1">#REF!</definedName>
    <definedName name="BExMHSSYC6KVHA3QDTSYPN92TWMI" localSheetId="8" hidden="1">#REF!</definedName>
    <definedName name="BExMHSSYC6KVHA3QDTSYPN92TWMI" localSheetId="7" hidden="1">#REF!</definedName>
    <definedName name="BExMHSSYC6KVHA3QDTSYPN92TWMI" localSheetId="6" hidden="1">#REF!</definedName>
    <definedName name="BExMHSSYC6KVHA3QDTSYPN92TWMI" localSheetId="5" hidden="1">#REF!</definedName>
    <definedName name="BExMHSSYC6KVHA3QDTSYPN92TWMI" localSheetId="3" hidden="1">#REF!</definedName>
    <definedName name="BExMHSSYC6KVHA3QDTSYPN92TWMI" hidden="1">#REF!</definedName>
    <definedName name="BExMI3AJ9477KDL4T9DHET4LJJTW" localSheetId="15" hidden="1">#REF!</definedName>
    <definedName name="BExMI3AJ9477KDL4T9DHET4LJJTW" localSheetId="14" hidden="1">#REF!</definedName>
    <definedName name="BExMI3AJ9477KDL4T9DHET4LJJTW" localSheetId="13" hidden="1">#REF!</definedName>
    <definedName name="BExMI3AJ9477KDL4T9DHET4LJJTW" localSheetId="12" hidden="1">#REF!</definedName>
    <definedName name="BExMI3AJ9477KDL4T9DHET4LJJTW" localSheetId="11" hidden="1">#REF!</definedName>
    <definedName name="BExMI3AJ9477KDL4T9DHET4LJJTW" localSheetId="10" hidden="1">#REF!</definedName>
    <definedName name="BExMI3AJ9477KDL4T9DHET4LJJTW" localSheetId="9" hidden="1">#REF!</definedName>
    <definedName name="BExMI3AJ9477KDL4T9DHET4LJJTW" localSheetId="8" hidden="1">#REF!</definedName>
    <definedName name="BExMI3AJ9477KDL4T9DHET4LJJTW" localSheetId="7" hidden="1">#REF!</definedName>
    <definedName name="BExMI3AJ9477KDL4T9DHET4LJJTW" localSheetId="6" hidden="1">#REF!</definedName>
    <definedName name="BExMI3AJ9477KDL4T9DHET4LJJTW" localSheetId="5" hidden="1">#REF!</definedName>
    <definedName name="BExMI3AJ9477KDL4T9DHET4LJJTW" localSheetId="3" hidden="1">#REF!</definedName>
    <definedName name="BExMI3AJ9477KDL4T9DHET4LJJTW" hidden="1">#REF!</definedName>
    <definedName name="BExMI6QQ20XHD0NWJUN741B37182" localSheetId="15" hidden="1">#REF!</definedName>
    <definedName name="BExMI6QQ20XHD0NWJUN741B37182" localSheetId="14" hidden="1">#REF!</definedName>
    <definedName name="BExMI6QQ20XHD0NWJUN741B37182" localSheetId="13" hidden="1">#REF!</definedName>
    <definedName name="BExMI6QQ20XHD0NWJUN741B37182" localSheetId="12" hidden="1">#REF!</definedName>
    <definedName name="BExMI6QQ20XHD0NWJUN741B37182" localSheetId="11" hidden="1">#REF!</definedName>
    <definedName name="BExMI6QQ20XHD0NWJUN741B37182" localSheetId="10" hidden="1">#REF!</definedName>
    <definedName name="BExMI6QQ20XHD0NWJUN741B37182" localSheetId="9" hidden="1">#REF!</definedName>
    <definedName name="BExMI6QQ20XHD0NWJUN741B37182" localSheetId="8" hidden="1">#REF!</definedName>
    <definedName name="BExMI6QQ20XHD0NWJUN741B37182" localSheetId="7" hidden="1">#REF!</definedName>
    <definedName name="BExMI6QQ20XHD0NWJUN741B37182" localSheetId="6" hidden="1">#REF!</definedName>
    <definedName name="BExMI6QQ20XHD0NWJUN741B37182" localSheetId="5" hidden="1">#REF!</definedName>
    <definedName name="BExMI6QQ20XHD0NWJUN741B37182" localSheetId="3" hidden="1">#REF!</definedName>
    <definedName name="BExMI6QQ20XHD0NWJUN741B37182" hidden="1">#REF!</definedName>
    <definedName name="BExMI7MYDIMC9K16SBAFUY33RHK6" localSheetId="15" hidden="1">#REF!</definedName>
    <definedName name="BExMI7MYDIMC9K16SBAFUY33RHK6" localSheetId="14" hidden="1">#REF!</definedName>
    <definedName name="BExMI7MYDIMC9K16SBAFUY33RHK6" localSheetId="13" hidden="1">#REF!</definedName>
    <definedName name="BExMI7MYDIMC9K16SBAFUY33RHK6" localSheetId="12" hidden="1">#REF!</definedName>
    <definedName name="BExMI7MYDIMC9K16SBAFUY33RHK6" localSheetId="11" hidden="1">#REF!</definedName>
    <definedName name="BExMI7MYDIMC9K16SBAFUY33RHK6" localSheetId="10" hidden="1">#REF!</definedName>
    <definedName name="BExMI7MYDIMC9K16SBAFUY33RHK6" localSheetId="9" hidden="1">#REF!</definedName>
    <definedName name="BExMI7MYDIMC9K16SBAFUY33RHK6" localSheetId="8" hidden="1">#REF!</definedName>
    <definedName name="BExMI7MYDIMC9K16SBAFUY33RHK6" localSheetId="7" hidden="1">#REF!</definedName>
    <definedName name="BExMI7MYDIMC9K16SBAFUY33RHK6" localSheetId="6" hidden="1">#REF!</definedName>
    <definedName name="BExMI7MYDIMC9K16SBAFUY33RHK6" localSheetId="5" hidden="1">#REF!</definedName>
    <definedName name="BExMI7MYDIMC9K16SBAFUY33RHK6" localSheetId="3" hidden="1">#REF!</definedName>
    <definedName name="BExMI7MYDIMC9K16SBAFUY33RHK6" hidden="1">#REF!</definedName>
    <definedName name="BExMI8JB94SBD9EMNJEK7Y2T6GYU" localSheetId="15" hidden="1">#REF!</definedName>
    <definedName name="BExMI8JB94SBD9EMNJEK7Y2T6GYU" localSheetId="14" hidden="1">#REF!</definedName>
    <definedName name="BExMI8JB94SBD9EMNJEK7Y2T6GYU" localSheetId="13" hidden="1">#REF!</definedName>
    <definedName name="BExMI8JB94SBD9EMNJEK7Y2T6GYU" localSheetId="12" hidden="1">#REF!</definedName>
    <definedName name="BExMI8JB94SBD9EMNJEK7Y2T6GYU" localSheetId="11" hidden="1">#REF!</definedName>
    <definedName name="BExMI8JB94SBD9EMNJEK7Y2T6GYU" localSheetId="10" hidden="1">#REF!</definedName>
    <definedName name="BExMI8JB94SBD9EMNJEK7Y2T6GYU" localSheetId="9" hidden="1">#REF!</definedName>
    <definedName name="BExMI8JB94SBD9EMNJEK7Y2T6GYU" localSheetId="8" hidden="1">#REF!</definedName>
    <definedName name="BExMI8JB94SBD9EMNJEK7Y2T6GYU" localSheetId="7" hidden="1">#REF!</definedName>
    <definedName name="BExMI8JB94SBD9EMNJEK7Y2T6GYU" localSheetId="6" hidden="1">#REF!</definedName>
    <definedName name="BExMI8JB94SBD9EMNJEK7Y2T6GYU" localSheetId="5" hidden="1">#REF!</definedName>
    <definedName name="BExMI8JB94SBD9EMNJEK7Y2T6GYU" localSheetId="3" hidden="1">#REF!</definedName>
    <definedName name="BExMI8JB94SBD9EMNJEK7Y2T6GYU" hidden="1">#REF!</definedName>
    <definedName name="BExMI8OS85YTW3KYVE4YD0R7Z6UV" localSheetId="15" hidden="1">#REF!</definedName>
    <definedName name="BExMI8OS85YTW3KYVE4YD0R7Z6UV" localSheetId="14" hidden="1">#REF!</definedName>
    <definedName name="BExMI8OS85YTW3KYVE4YD0R7Z6UV" localSheetId="13" hidden="1">#REF!</definedName>
    <definedName name="BExMI8OS85YTW3KYVE4YD0R7Z6UV" localSheetId="12" hidden="1">#REF!</definedName>
    <definedName name="BExMI8OS85YTW3KYVE4YD0R7Z6UV" localSheetId="11" hidden="1">#REF!</definedName>
    <definedName name="BExMI8OS85YTW3KYVE4YD0R7Z6UV" localSheetId="10" hidden="1">#REF!</definedName>
    <definedName name="BExMI8OS85YTW3KYVE4YD0R7Z6UV" localSheetId="9" hidden="1">#REF!</definedName>
    <definedName name="BExMI8OS85YTW3KYVE4YD0R7Z6UV" localSheetId="8" hidden="1">#REF!</definedName>
    <definedName name="BExMI8OS85YTW3KYVE4YD0R7Z6UV" localSheetId="7" hidden="1">#REF!</definedName>
    <definedName name="BExMI8OS85YTW3KYVE4YD0R7Z6UV" localSheetId="6" hidden="1">#REF!</definedName>
    <definedName name="BExMI8OS85YTW3KYVE4YD0R7Z6UV" localSheetId="5" hidden="1">#REF!</definedName>
    <definedName name="BExMI8OS85YTW3KYVE4YD0R7Z6UV" localSheetId="3" hidden="1">#REF!</definedName>
    <definedName name="BExMI8OS85YTW3KYVE4YD0R7Z6UV" hidden="1">#REF!</definedName>
    <definedName name="BExMI9QNOMVZ44I3BFMGU1EL1RSY" localSheetId="15" hidden="1">#REF!</definedName>
    <definedName name="BExMI9QNOMVZ44I3BFMGU1EL1RSY" localSheetId="14" hidden="1">#REF!</definedName>
    <definedName name="BExMI9QNOMVZ44I3BFMGU1EL1RSY" localSheetId="13" hidden="1">#REF!</definedName>
    <definedName name="BExMI9QNOMVZ44I3BFMGU1EL1RSY" localSheetId="12" hidden="1">#REF!</definedName>
    <definedName name="BExMI9QNOMVZ44I3BFMGU1EL1RSY" localSheetId="11" hidden="1">#REF!</definedName>
    <definedName name="BExMI9QNOMVZ44I3BFMGU1EL1RSY" localSheetId="10" hidden="1">#REF!</definedName>
    <definedName name="BExMI9QNOMVZ44I3BFMGU1EL1RSY" localSheetId="9" hidden="1">#REF!</definedName>
    <definedName name="BExMI9QNOMVZ44I3BFMGU1EL1RSY" localSheetId="8" hidden="1">#REF!</definedName>
    <definedName name="BExMI9QNOMVZ44I3BFMGU1EL1RSY" localSheetId="7" hidden="1">#REF!</definedName>
    <definedName name="BExMI9QNOMVZ44I3BFMGU1EL1RSY" localSheetId="6" hidden="1">#REF!</definedName>
    <definedName name="BExMI9QNOMVZ44I3BFMGU1EL1RSY" localSheetId="5" hidden="1">#REF!</definedName>
    <definedName name="BExMI9QNOMVZ44I3BFMGU1EL1RSY" localSheetId="3" hidden="1">#REF!</definedName>
    <definedName name="BExMI9QNOMVZ44I3BFMGU1EL1RSY" hidden="1">#REF!</definedName>
    <definedName name="BExMIBOOZU40JS3F89OMPSRCE9MM" localSheetId="15" hidden="1">#REF!</definedName>
    <definedName name="BExMIBOOZU40JS3F89OMPSRCE9MM" localSheetId="14" hidden="1">#REF!</definedName>
    <definedName name="BExMIBOOZU40JS3F89OMPSRCE9MM" localSheetId="13" hidden="1">#REF!</definedName>
    <definedName name="BExMIBOOZU40JS3F89OMPSRCE9MM" localSheetId="12" hidden="1">#REF!</definedName>
    <definedName name="BExMIBOOZU40JS3F89OMPSRCE9MM" localSheetId="11" hidden="1">#REF!</definedName>
    <definedName name="BExMIBOOZU40JS3F89OMPSRCE9MM" localSheetId="10" hidden="1">#REF!</definedName>
    <definedName name="BExMIBOOZU40JS3F89OMPSRCE9MM" localSheetId="9" hidden="1">#REF!</definedName>
    <definedName name="BExMIBOOZU40JS3F89OMPSRCE9MM" localSheetId="8" hidden="1">#REF!</definedName>
    <definedName name="BExMIBOOZU40JS3F89OMPSRCE9MM" localSheetId="7" hidden="1">#REF!</definedName>
    <definedName name="BExMIBOOZU40JS3F89OMPSRCE9MM" localSheetId="6" hidden="1">#REF!</definedName>
    <definedName name="BExMIBOOZU40JS3F89OMPSRCE9MM" localSheetId="5" hidden="1">#REF!</definedName>
    <definedName name="BExMIBOOZU40JS3F89OMPSRCE9MM" localSheetId="3" hidden="1">#REF!</definedName>
    <definedName name="BExMIBOOZU40JS3F89OMPSRCE9MM" hidden="1">#REF!</definedName>
    <definedName name="BExMIIQ5MBWSIHTFWAQADXMZC22Q" localSheetId="15" hidden="1">#REF!</definedName>
    <definedName name="BExMIIQ5MBWSIHTFWAQADXMZC22Q" localSheetId="14" hidden="1">#REF!</definedName>
    <definedName name="BExMIIQ5MBWSIHTFWAQADXMZC22Q" localSheetId="13" hidden="1">#REF!</definedName>
    <definedName name="BExMIIQ5MBWSIHTFWAQADXMZC22Q" localSheetId="12" hidden="1">#REF!</definedName>
    <definedName name="BExMIIQ5MBWSIHTFWAQADXMZC22Q" localSheetId="11" hidden="1">#REF!</definedName>
    <definedName name="BExMIIQ5MBWSIHTFWAQADXMZC22Q" localSheetId="10" hidden="1">#REF!</definedName>
    <definedName name="BExMIIQ5MBWSIHTFWAQADXMZC22Q" localSheetId="9" hidden="1">#REF!</definedName>
    <definedName name="BExMIIQ5MBWSIHTFWAQADXMZC22Q" localSheetId="8" hidden="1">#REF!</definedName>
    <definedName name="BExMIIQ5MBWSIHTFWAQADXMZC22Q" localSheetId="7" hidden="1">#REF!</definedName>
    <definedName name="BExMIIQ5MBWSIHTFWAQADXMZC22Q" localSheetId="6" hidden="1">#REF!</definedName>
    <definedName name="BExMIIQ5MBWSIHTFWAQADXMZC22Q" localSheetId="5" hidden="1">#REF!</definedName>
    <definedName name="BExMIIQ5MBWSIHTFWAQADXMZC22Q" localSheetId="3" hidden="1">#REF!</definedName>
    <definedName name="BExMIIQ5MBWSIHTFWAQADXMZC22Q" hidden="1">#REF!</definedName>
    <definedName name="BExMIL4I2GE866I25CR5JBLJWJ6A" localSheetId="15" hidden="1">#REF!</definedName>
    <definedName name="BExMIL4I2GE866I25CR5JBLJWJ6A" localSheetId="14" hidden="1">#REF!</definedName>
    <definedName name="BExMIL4I2GE866I25CR5JBLJWJ6A" localSheetId="13" hidden="1">#REF!</definedName>
    <definedName name="BExMIL4I2GE866I25CR5JBLJWJ6A" localSheetId="12" hidden="1">#REF!</definedName>
    <definedName name="BExMIL4I2GE866I25CR5JBLJWJ6A" localSheetId="11" hidden="1">#REF!</definedName>
    <definedName name="BExMIL4I2GE866I25CR5JBLJWJ6A" localSheetId="10" hidden="1">#REF!</definedName>
    <definedName name="BExMIL4I2GE866I25CR5JBLJWJ6A" localSheetId="9" hidden="1">#REF!</definedName>
    <definedName name="BExMIL4I2GE866I25CR5JBLJWJ6A" localSheetId="8" hidden="1">#REF!</definedName>
    <definedName name="BExMIL4I2GE866I25CR5JBLJWJ6A" localSheetId="7" hidden="1">#REF!</definedName>
    <definedName name="BExMIL4I2GE866I25CR5JBLJWJ6A" localSheetId="6" hidden="1">#REF!</definedName>
    <definedName name="BExMIL4I2GE866I25CR5JBLJWJ6A" localSheetId="5" hidden="1">#REF!</definedName>
    <definedName name="BExMIL4I2GE866I25CR5JBLJWJ6A" localSheetId="3" hidden="1">#REF!</definedName>
    <definedName name="BExMIL4I2GE866I25CR5JBLJWJ6A" hidden="1">#REF!</definedName>
    <definedName name="BExMIRKIPF27SNO82SPFSB3T5U17" localSheetId="15" hidden="1">#REF!</definedName>
    <definedName name="BExMIRKIPF27SNO82SPFSB3T5U17" localSheetId="14" hidden="1">#REF!</definedName>
    <definedName name="BExMIRKIPF27SNO82SPFSB3T5U17" localSheetId="13" hidden="1">#REF!</definedName>
    <definedName name="BExMIRKIPF27SNO82SPFSB3T5U17" localSheetId="12" hidden="1">#REF!</definedName>
    <definedName name="BExMIRKIPF27SNO82SPFSB3T5U17" localSheetId="11" hidden="1">#REF!</definedName>
    <definedName name="BExMIRKIPF27SNO82SPFSB3T5U17" localSheetId="10" hidden="1">#REF!</definedName>
    <definedName name="BExMIRKIPF27SNO82SPFSB3T5U17" localSheetId="9" hidden="1">#REF!</definedName>
    <definedName name="BExMIRKIPF27SNO82SPFSB3T5U17" localSheetId="8" hidden="1">#REF!</definedName>
    <definedName name="BExMIRKIPF27SNO82SPFSB3T5U17" localSheetId="7" hidden="1">#REF!</definedName>
    <definedName name="BExMIRKIPF27SNO82SPFSB3T5U17" localSheetId="6" hidden="1">#REF!</definedName>
    <definedName name="BExMIRKIPF27SNO82SPFSB3T5U17" localSheetId="5" hidden="1">#REF!</definedName>
    <definedName name="BExMIRKIPF27SNO82SPFSB3T5U17" localSheetId="3" hidden="1">#REF!</definedName>
    <definedName name="BExMIRKIPF27SNO82SPFSB3T5U17" hidden="1">#REF!</definedName>
    <definedName name="BExMIV0KC8555D5E42ZGWG15Y0MO" localSheetId="15" hidden="1">#REF!</definedName>
    <definedName name="BExMIV0KC8555D5E42ZGWG15Y0MO" localSheetId="14" hidden="1">#REF!</definedName>
    <definedName name="BExMIV0KC8555D5E42ZGWG15Y0MO" localSheetId="13" hidden="1">#REF!</definedName>
    <definedName name="BExMIV0KC8555D5E42ZGWG15Y0MO" localSheetId="12" hidden="1">#REF!</definedName>
    <definedName name="BExMIV0KC8555D5E42ZGWG15Y0MO" localSheetId="11" hidden="1">#REF!</definedName>
    <definedName name="BExMIV0KC8555D5E42ZGWG15Y0MO" localSheetId="10" hidden="1">#REF!</definedName>
    <definedName name="BExMIV0KC8555D5E42ZGWG15Y0MO" localSheetId="9" hidden="1">#REF!</definedName>
    <definedName name="BExMIV0KC8555D5E42ZGWG15Y0MO" localSheetId="8" hidden="1">#REF!</definedName>
    <definedName name="BExMIV0KC8555D5E42ZGWG15Y0MO" localSheetId="7" hidden="1">#REF!</definedName>
    <definedName name="BExMIV0KC8555D5E42ZGWG15Y0MO" localSheetId="6" hidden="1">#REF!</definedName>
    <definedName name="BExMIV0KC8555D5E42ZGWG15Y0MO" localSheetId="5" hidden="1">#REF!</definedName>
    <definedName name="BExMIV0KC8555D5E42ZGWG15Y0MO" localSheetId="3" hidden="1">#REF!</definedName>
    <definedName name="BExMIV0KC8555D5E42ZGWG15Y0MO" hidden="1">#REF!</definedName>
    <definedName name="BExMIZT6AN7E6YMW2S87CTCN2UXH" localSheetId="15" hidden="1">#REF!</definedName>
    <definedName name="BExMIZT6AN7E6YMW2S87CTCN2UXH" localSheetId="14" hidden="1">#REF!</definedName>
    <definedName name="BExMIZT6AN7E6YMW2S87CTCN2UXH" localSheetId="13" hidden="1">#REF!</definedName>
    <definedName name="BExMIZT6AN7E6YMW2S87CTCN2UXH" localSheetId="12" hidden="1">#REF!</definedName>
    <definedName name="BExMIZT6AN7E6YMW2S87CTCN2UXH" localSheetId="11" hidden="1">#REF!</definedName>
    <definedName name="BExMIZT6AN7E6YMW2S87CTCN2UXH" localSheetId="10" hidden="1">#REF!</definedName>
    <definedName name="BExMIZT6AN7E6YMW2S87CTCN2UXH" localSheetId="9" hidden="1">#REF!</definedName>
    <definedName name="BExMIZT6AN7E6YMW2S87CTCN2UXH" localSheetId="8" hidden="1">#REF!</definedName>
    <definedName name="BExMIZT6AN7E6YMW2S87CTCN2UXH" localSheetId="7" hidden="1">#REF!</definedName>
    <definedName name="BExMIZT6AN7E6YMW2S87CTCN2UXH" localSheetId="6" hidden="1">#REF!</definedName>
    <definedName name="BExMIZT6AN7E6YMW2S87CTCN2UXH" localSheetId="5" hidden="1">#REF!</definedName>
    <definedName name="BExMIZT6AN7E6YMW2S87CTCN2UXH" localSheetId="3" hidden="1">#REF!</definedName>
    <definedName name="BExMIZT6AN7E6YMW2S87CTCN2UXH" hidden="1">#REF!</definedName>
    <definedName name="BExMJB76UESLVRD81AJBOB78JDTT" localSheetId="15" hidden="1">#REF!</definedName>
    <definedName name="BExMJB76UESLVRD81AJBOB78JDTT" localSheetId="14" hidden="1">#REF!</definedName>
    <definedName name="BExMJB76UESLVRD81AJBOB78JDTT" localSheetId="13" hidden="1">#REF!</definedName>
    <definedName name="BExMJB76UESLVRD81AJBOB78JDTT" localSheetId="12" hidden="1">#REF!</definedName>
    <definedName name="BExMJB76UESLVRD81AJBOB78JDTT" localSheetId="11" hidden="1">#REF!</definedName>
    <definedName name="BExMJB76UESLVRD81AJBOB78JDTT" localSheetId="10" hidden="1">#REF!</definedName>
    <definedName name="BExMJB76UESLVRD81AJBOB78JDTT" localSheetId="9" hidden="1">#REF!</definedName>
    <definedName name="BExMJB76UESLVRD81AJBOB78JDTT" localSheetId="8" hidden="1">#REF!</definedName>
    <definedName name="BExMJB76UESLVRD81AJBOB78JDTT" localSheetId="7" hidden="1">#REF!</definedName>
    <definedName name="BExMJB76UESLVRD81AJBOB78JDTT" localSheetId="6" hidden="1">#REF!</definedName>
    <definedName name="BExMJB76UESLVRD81AJBOB78JDTT" localSheetId="5" hidden="1">#REF!</definedName>
    <definedName name="BExMJB76UESLVRD81AJBOB78JDTT" localSheetId="3" hidden="1">#REF!</definedName>
    <definedName name="BExMJB76UESLVRD81AJBOB78JDTT" hidden="1">#REF!</definedName>
    <definedName name="BExMJI8OLFZQCGOW3F99ETW8A21E" localSheetId="15" hidden="1">#REF!</definedName>
    <definedName name="BExMJI8OLFZQCGOW3F99ETW8A21E" localSheetId="14" hidden="1">#REF!</definedName>
    <definedName name="BExMJI8OLFZQCGOW3F99ETW8A21E" localSheetId="13" hidden="1">#REF!</definedName>
    <definedName name="BExMJI8OLFZQCGOW3F99ETW8A21E" localSheetId="12" hidden="1">#REF!</definedName>
    <definedName name="BExMJI8OLFZQCGOW3F99ETW8A21E" localSheetId="11" hidden="1">#REF!</definedName>
    <definedName name="BExMJI8OLFZQCGOW3F99ETW8A21E" localSheetId="10" hidden="1">#REF!</definedName>
    <definedName name="BExMJI8OLFZQCGOW3F99ETW8A21E" localSheetId="9" hidden="1">#REF!</definedName>
    <definedName name="BExMJI8OLFZQCGOW3F99ETW8A21E" localSheetId="8" hidden="1">#REF!</definedName>
    <definedName name="BExMJI8OLFZQCGOW3F99ETW8A21E" localSheetId="7" hidden="1">#REF!</definedName>
    <definedName name="BExMJI8OLFZQCGOW3F99ETW8A21E" localSheetId="6" hidden="1">#REF!</definedName>
    <definedName name="BExMJI8OLFZQCGOW3F99ETW8A21E" localSheetId="5" hidden="1">#REF!</definedName>
    <definedName name="BExMJI8OLFZQCGOW3F99ETW8A21E" localSheetId="3" hidden="1">#REF!</definedName>
    <definedName name="BExMJI8OLFZQCGOW3F99ETW8A21E" hidden="1">#REF!</definedName>
    <definedName name="BExMJNC8ZFB9DRFOJ961ZAJ8U3A8" localSheetId="15" hidden="1">#REF!</definedName>
    <definedName name="BExMJNC8ZFB9DRFOJ961ZAJ8U3A8" localSheetId="14" hidden="1">#REF!</definedName>
    <definedName name="BExMJNC8ZFB9DRFOJ961ZAJ8U3A8" localSheetId="13" hidden="1">#REF!</definedName>
    <definedName name="BExMJNC8ZFB9DRFOJ961ZAJ8U3A8" localSheetId="12" hidden="1">#REF!</definedName>
    <definedName name="BExMJNC8ZFB9DRFOJ961ZAJ8U3A8" localSheetId="11" hidden="1">#REF!</definedName>
    <definedName name="BExMJNC8ZFB9DRFOJ961ZAJ8U3A8" localSheetId="10" hidden="1">#REF!</definedName>
    <definedName name="BExMJNC8ZFB9DRFOJ961ZAJ8U3A8" localSheetId="9" hidden="1">#REF!</definedName>
    <definedName name="BExMJNC8ZFB9DRFOJ961ZAJ8U3A8" localSheetId="8" hidden="1">#REF!</definedName>
    <definedName name="BExMJNC8ZFB9DRFOJ961ZAJ8U3A8" localSheetId="7" hidden="1">#REF!</definedName>
    <definedName name="BExMJNC8ZFB9DRFOJ961ZAJ8U3A8" localSheetId="6" hidden="1">#REF!</definedName>
    <definedName name="BExMJNC8ZFB9DRFOJ961ZAJ8U3A8" localSheetId="5" hidden="1">#REF!</definedName>
    <definedName name="BExMJNC8ZFB9DRFOJ961ZAJ8U3A8" localSheetId="3" hidden="1">#REF!</definedName>
    <definedName name="BExMJNC8ZFB9DRFOJ961ZAJ8U3A8" hidden="1">#REF!</definedName>
    <definedName name="BExMJTBV8A3D31W2IQHP9RDFPPHQ" localSheetId="15" hidden="1">#REF!</definedName>
    <definedName name="BExMJTBV8A3D31W2IQHP9RDFPPHQ" localSheetId="14" hidden="1">#REF!</definedName>
    <definedName name="BExMJTBV8A3D31W2IQHP9RDFPPHQ" localSheetId="13" hidden="1">#REF!</definedName>
    <definedName name="BExMJTBV8A3D31W2IQHP9RDFPPHQ" localSheetId="12" hidden="1">#REF!</definedName>
    <definedName name="BExMJTBV8A3D31W2IQHP9RDFPPHQ" localSheetId="11" hidden="1">#REF!</definedName>
    <definedName name="BExMJTBV8A3D31W2IQHP9RDFPPHQ" localSheetId="10" hidden="1">#REF!</definedName>
    <definedName name="BExMJTBV8A3D31W2IQHP9RDFPPHQ" localSheetId="9" hidden="1">#REF!</definedName>
    <definedName name="BExMJTBV8A3D31W2IQHP9RDFPPHQ" localSheetId="8" hidden="1">#REF!</definedName>
    <definedName name="BExMJTBV8A3D31W2IQHP9RDFPPHQ" localSheetId="7" hidden="1">#REF!</definedName>
    <definedName name="BExMJTBV8A3D31W2IQHP9RDFPPHQ" localSheetId="6" hidden="1">#REF!</definedName>
    <definedName name="BExMJTBV8A3D31W2IQHP9RDFPPHQ" localSheetId="5" hidden="1">#REF!</definedName>
    <definedName name="BExMJTBV8A3D31W2IQHP9RDFPPHQ" localSheetId="3" hidden="1">#REF!</definedName>
    <definedName name="BExMJTBV8A3D31W2IQHP9RDFPPHQ" hidden="1">#REF!</definedName>
    <definedName name="BExMK2RTXN4QJWEUNX002XK8VQP8" localSheetId="15" hidden="1">#REF!</definedName>
    <definedName name="BExMK2RTXN4QJWEUNX002XK8VQP8" localSheetId="14" hidden="1">#REF!</definedName>
    <definedName name="BExMK2RTXN4QJWEUNX002XK8VQP8" localSheetId="13" hidden="1">#REF!</definedName>
    <definedName name="BExMK2RTXN4QJWEUNX002XK8VQP8" localSheetId="12" hidden="1">#REF!</definedName>
    <definedName name="BExMK2RTXN4QJWEUNX002XK8VQP8" localSheetId="11" hidden="1">#REF!</definedName>
    <definedName name="BExMK2RTXN4QJWEUNX002XK8VQP8" localSheetId="10" hidden="1">#REF!</definedName>
    <definedName name="BExMK2RTXN4QJWEUNX002XK8VQP8" localSheetId="9" hidden="1">#REF!</definedName>
    <definedName name="BExMK2RTXN4QJWEUNX002XK8VQP8" localSheetId="8" hidden="1">#REF!</definedName>
    <definedName name="BExMK2RTXN4QJWEUNX002XK8VQP8" localSheetId="7" hidden="1">#REF!</definedName>
    <definedName name="BExMK2RTXN4QJWEUNX002XK8VQP8" localSheetId="6" hidden="1">#REF!</definedName>
    <definedName name="BExMK2RTXN4QJWEUNX002XK8VQP8" localSheetId="5" hidden="1">#REF!</definedName>
    <definedName name="BExMK2RTXN4QJWEUNX002XK8VQP8" localSheetId="3" hidden="1">#REF!</definedName>
    <definedName name="BExMK2RTXN4QJWEUNX002XK8VQP8" hidden="1">#REF!</definedName>
    <definedName name="BExMKBGQDUZ8AWXYHA3QVMSDVZ3D" localSheetId="15" hidden="1">#REF!</definedName>
    <definedName name="BExMKBGQDUZ8AWXYHA3QVMSDVZ3D" localSheetId="14" hidden="1">#REF!</definedName>
    <definedName name="BExMKBGQDUZ8AWXYHA3QVMSDVZ3D" localSheetId="13" hidden="1">#REF!</definedName>
    <definedName name="BExMKBGQDUZ8AWXYHA3QVMSDVZ3D" localSheetId="12" hidden="1">#REF!</definedName>
    <definedName name="BExMKBGQDUZ8AWXYHA3QVMSDVZ3D" localSheetId="11" hidden="1">#REF!</definedName>
    <definedName name="BExMKBGQDUZ8AWXYHA3QVMSDVZ3D" localSheetId="10" hidden="1">#REF!</definedName>
    <definedName name="BExMKBGQDUZ8AWXYHA3QVMSDVZ3D" localSheetId="9" hidden="1">#REF!</definedName>
    <definedName name="BExMKBGQDUZ8AWXYHA3QVMSDVZ3D" localSheetId="8" hidden="1">#REF!</definedName>
    <definedName name="BExMKBGQDUZ8AWXYHA3QVMSDVZ3D" localSheetId="7" hidden="1">#REF!</definedName>
    <definedName name="BExMKBGQDUZ8AWXYHA3QVMSDVZ3D" localSheetId="6" hidden="1">#REF!</definedName>
    <definedName name="BExMKBGQDUZ8AWXYHA3QVMSDVZ3D" localSheetId="5" hidden="1">#REF!</definedName>
    <definedName name="BExMKBGQDUZ8AWXYHA3QVMSDVZ3D" localSheetId="3" hidden="1">#REF!</definedName>
    <definedName name="BExMKBGQDUZ8AWXYHA3QVMSDVZ3D" hidden="1">#REF!</definedName>
    <definedName name="BExMKBM1467553LDFZRRKVSHN374" localSheetId="15" hidden="1">#REF!</definedName>
    <definedName name="BExMKBM1467553LDFZRRKVSHN374" localSheetId="14" hidden="1">#REF!</definedName>
    <definedName name="BExMKBM1467553LDFZRRKVSHN374" localSheetId="13" hidden="1">#REF!</definedName>
    <definedName name="BExMKBM1467553LDFZRRKVSHN374" localSheetId="12" hidden="1">#REF!</definedName>
    <definedName name="BExMKBM1467553LDFZRRKVSHN374" localSheetId="11" hidden="1">#REF!</definedName>
    <definedName name="BExMKBM1467553LDFZRRKVSHN374" localSheetId="10" hidden="1">#REF!</definedName>
    <definedName name="BExMKBM1467553LDFZRRKVSHN374" localSheetId="9" hidden="1">#REF!</definedName>
    <definedName name="BExMKBM1467553LDFZRRKVSHN374" localSheetId="8" hidden="1">#REF!</definedName>
    <definedName name="BExMKBM1467553LDFZRRKVSHN374" localSheetId="7" hidden="1">#REF!</definedName>
    <definedName name="BExMKBM1467553LDFZRRKVSHN374" localSheetId="6" hidden="1">#REF!</definedName>
    <definedName name="BExMKBM1467553LDFZRRKVSHN374" localSheetId="5" hidden="1">#REF!</definedName>
    <definedName name="BExMKBM1467553LDFZRRKVSHN374" localSheetId="3" hidden="1">#REF!</definedName>
    <definedName name="BExMKBM1467553LDFZRRKVSHN374" hidden="1">#REF!</definedName>
    <definedName name="BExMKGK5FJUC0AU8MABRGDC5ZM70" localSheetId="15" hidden="1">#REF!</definedName>
    <definedName name="BExMKGK5FJUC0AU8MABRGDC5ZM70" localSheetId="14" hidden="1">#REF!</definedName>
    <definedName name="BExMKGK5FJUC0AU8MABRGDC5ZM70" localSheetId="13" hidden="1">#REF!</definedName>
    <definedName name="BExMKGK5FJUC0AU8MABRGDC5ZM70" localSheetId="12" hidden="1">#REF!</definedName>
    <definedName name="BExMKGK5FJUC0AU8MABRGDC5ZM70" localSheetId="11" hidden="1">#REF!</definedName>
    <definedName name="BExMKGK5FJUC0AU8MABRGDC5ZM70" localSheetId="10" hidden="1">#REF!</definedName>
    <definedName name="BExMKGK5FJUC0AU8MABRGDC5ZM70" localSheetId="9" hidden="1">#REF!</definedName>
    <definedName name="BExMKGK5FJUC0AU8MABRGDC5ZM70" localSheetId="8" hidden="1">#REF!</definedName>
    <definedName name="BExMKGK5FJUC0AU8MABRGDC5ZM70" localSheetId="7" hidden="1">#REF!</definedName>
    <definedName name="BExMKGK5FJUC0AU8MABRGDC5ZM70" localSheetId="6" hidden="1">#REF!</definedName>
    <definedName name="BExMKGK5FJUC0AU8MABRGDC5ZM70" localSheetId="5" hidden="1">#REF!</definedName>
    <definedName name="BExMKGK5FJUC0AU8MABRGDC5ZM70" localSheetId="3" hidden="1">#REF!</definedName>
    <definedName name="BExMKGK5FJUC0AU8MABRGDC5ZM70" hidden="1">#REF!</definedName>
    <definedName name="BExMKP92JGBM5BJO174H9A4HQIB9" localSheetId="15" hidden="1">#REF!</definedName>
    <definedName name="BExMKP92JGBM5BJO174H9A4HQIB9" localSheetId="14" hidden="1">#REF!</definedName>
    <definedName name="BExMKP92JGBM5BJO174H9A4HQIB9" localSheetId="13" hidden="1">#REF!</definedName>
    <definedName name="BExMKP92JGBM5BJO174H9A4HQIB9" localSheetId="12" hidden="1">#REF!</definedName>
    <definedName name="BExMKP92JGBM5BJO174H9A4HQIB9" localSheetId="11" hidden="1">#REF!</definedName>
    <definedName name="BExMKP92JGBM5BJO174H9A4HQIB9" localSheetId="10" hidden="1">#REF!</definedName>
    <definedName name="BExMKP92JGBM5BJO174H9A4HQIB9" localSheetId="9" hidden="1">#REF!</definedName>
    <definedName name="BExMKP92JGBM5BJO174H9A4HQIB9" localSheetId="8" hidden="1">#REF!</definedName>
    <definedName name="BExMKP92JGBM5BJO174H9A4HQIB9" localSheetId="7" hidden="1">#REF!</definedName>
    <definedName name="BExMKP92JGBM5BJO174H9A4HQIB9" localSheetId="6" hidden="1">#REF!</definedName>
    <definedName name="BExMKP92JGBM5BJO174H9A4HQIB9" localSheetId="5" hidden="1">#REF!</definedName>
    <definedName name="BExMKP92JGBM5BJO174H9A4HQIB9" localSheetId="3" hidden="1">#REF!</definedName>
    <definedName name="BExMKP92JGBM5BJO174H9A4HQIB9" hidden="1">#REF!</definedName>
    <definedName name="BExMKPEDT6IOYLLC3KJKRZOETC3Y" localSheetId="15" hidden="1">#REF!</definedName>
    <definedName name="BExMKPEDT6IOYLLC3KJKRZOETC3Y" localSheetId="14" hidden="1">#REF!</definedName>
    <definedName name="BExMKPEDT6IOYLLC3KJKRZOETC3Y" localSheetId="13" hidden="1">#REF!</definedName>
    <definedName name="BExMKPEDT6IOYLLC3KJKRZOETC3Y" localSheetId="12" hidden="1">#REF!</definedName>
    <definedName name="BExMKPEDT6IOYLLC3KJKRZOETC3Y" localSheetId="11" hidden="1">#REF!</definedName>
    <definedName name="BExMKPEDT6IOYLLC3KJKRZOETC3Y" localSheetId="10" hidden="1">#REF!</definedName>
    <definedName name="BExMKPEDT6IOYLLC3KJKRZOETC3Y" localSheetId="9" hidden="1">#REF!</definedName>
    <definedName name="BExMKPEDT6IOYLLC3KJKRZOETC3Y" localSheetId="8" hidden="1">#REF!</definedName>
    <definedName name="BExMKPEDT6IOYLLC3KJKRZOETC3Y" localSheetId="7" hidden="1">#REF!</definedName>
    <definedName name="BExMKPEDT6IOYLLC3KJKRZOETC3Y" localSheetId="6" hidden="1">#REF!</definedName>
    <definedName name="BExMKPEDT6IOYLLC3KJKRZOETC3Y" localSheetId="5" hidden="1">#REF!</definedName>
    <definedName name="BExMKPEDT6IOYLLC3KJKRZOETC3Y" localSheetId="3" hidden="1">#REF!</definedName>
    <definedName name="BExMKPEDT6IOYLLC3KJKRZOETC3Y" hidden="1">#REF!</definedName>
    <definedName name="BExMKTW7R5SOV4PHAFGHU3W73DYE" localSheetId="15" hidden="1">#REF!</definedName>
    <definedName name="BExMKTW7R5SOV4PHAFGHU3W73DYE" localSheetId="14" hidden="1">#REF!</definedName>
    <definedName name="BExMKTW7R5SOV4PHAFGHU3W73DYE" localSheetId="13" hidden="1">#REF!</definedName>
    <definedName name="BExMKTW7R5SOV4PHAFGHU3W73DYE" localSheetId="12" hidden="1">#REF!</definedName>
    <definedName name="BExMKTW7R5SOV4PHAFGHU3W73DYE" localSheetId="11" hidden="1">#REF!</definedName>
    <definedName name="BExMKTW7R5SOV4PHAFGHU3W73DYE" localSheetId="10" hidden="1">#REF!</definedName>
    <definedName name="BExMKTW7R5SOV4PHAFGHU3W73DYE" localSheetId="9" hidden="1">#REF!</definedName>
    <definedName name="BExMKTW7R5SOV4PHAFGHU3W73DYE" localSheetId="8" hidden="1">#REF!</definedName>
    <definedName name="BExMKTW7R5SOV4PHAFGHU3W73DYE" localSheetId="7" hidden="1">#REF!</definedName>
    <definedName name="BExMKTW7R5SOV4PHAFGHU3W73DYE" localSheetId="6" hidden="1">#REF!</definedName>
    <definedName name="BExMKTW7R5SOV4PHAFGHU3W73DYE" localSheetId="5" hidden="1">#REF!</definedName>
    <definedName name="BExMKTW7R5SOV4PHAFGHU3W73DYE" localSheetId="3" hidden="1">#REF!</definedName>
    <definedName name="BExMKTW7R5SOV4PHAFGHU3W73DYE" hidden="1">#REF!</definedName>
    <definedName name="BExMKU7051J2W1RQXGZGE62NBRUZ" localSheetId="15" hidden="1">#REF!</definedName>
    <definedName name="BExMKU7051J2W1RQXGZGE62NBRUZ" localSheetId="14" hidden="1">#REF!</definedName>
    <definedName name="BExMKU7051J2W1RQXGZGE62NBRUZ" localSheetId="13" hidden="1">#REF!</definedName>
    <definedName name="BExMKU7051J2W1RQXGZGE62NBRUZ" localSheetId="12" hidden="1">#REF!</definedName>
    <definedName name="BExMKU7051J2W1RQXGZGE62NBRUZ" localSheetId="11" hidden="1">#REF!</definedName>
    <definedName name="BExMKU7051J2W1RQXGZGE62NBRUZ" localSheetId="10" hidden="1">#REF!</definedName>
    <definedName name="BExMKU7051J2W1RQXGZGE62NBRUZ" localSheetId="9" hidden="1">#REF!</definedName>
    <definedName name="BExMKU7051J2W1RQXGZGE62NBRUZ" localSheetId="8" hidden="1">#REF!</definedName>
    <definedName name="BExMKU7051J2W1RQXGZGE62NBRUZ" localSheetId="7" hidden="1">#REF!</definedName>
    <definedName name="BExMKU7051J2W1RQXGZGE62NBRUZ" localSheetId="6" hidden="1">#REF!</definedName>
    <definedName name="BExMKU7051J2W1RQXGZGE62NBRUZ" localSheetId="5" hidden="1">#REF!</definedName>
    <definedName name="BExMKU7051J2W1RQXGZGE62NBRUZ" localSheetId="3" hidden="1">#REF!</definedName>
    <definedName name="BExMKU7051J2W1RQXGZGE62NBRUZ" hidden="1">#REF!</definedName>
    <definedName name="BExMKUN3WPECJR2XRID2R7GZRGNX" localSheetId="15" hidden="1">#REF!</definedName>
    <definedName name="BExMKUN3WPECJR2XRID2R7GZRGNX" localSheetId="14" hidden="1">#REF!</definedName>
    <definedName name="BExMKUN3WPECJR2XRID2R7GZRGNX" localSheetId="13" hidden="1">#REF!</definedName>
    <definedName name="BExMKUN3WPECJR2XRID2R7GZRGNX" localSheetId="12" hidden="1">#REF!</definedName>
    <definedName name="BExMKUN3WPECJR2XRID2R7GZRGNX" localSheetId="11" hidden="1">#REF!</definedName>
    <definedName name="BExMKUN3WPECJR2XRID2R7GZRGNX" localSheetId="10" hidden="1">#REF!</definedName>
    <definedName name="BExMKUN3WPECJR2XRID2R7GZRGNX" localSheetId="9" hidden="1">#REF!</definedName>
    <definedName name="BExMKUN3WPECJR2XRID2R7GZRGNX" localSheetId="8" hidden="1">#REF!</definedName>
    <definedName name="BExMKUN3WPECJR2XRID2R7GZRGNX" localSheetId="7" hidden="1">#REF!</definedName>
    <definedName name="BExMKUN3WPECJR2XRID2R7GZRGNX" localSheetId="6" hidden="1">#REF!</definedName>
    <definedName name="BExMKUN3WPECJR2XRID2R7GZRGNX" localSheetId="5" hidden="1">#REF!</definedName>
    <definedName name="BExMKUN3WPECJR2XRID2R7GZRGNX" localSheetId="3" hidden="1">#REF!</definedName>
    <definedName name="BExMKUN3WPECJR2XRID2R7GZRGNX" hidden="1">#REF!</definedName>
    <definedName name="BExMKZ535P011X4TNV16GCOH4H21" localSheetId="15" hidden="1">#REF!</definedName>
    <definedName name="BExMKZ535P011X4TNV16GCOH4H21" localSheetId="14" hidden="1">#REF!</definedName>
    <definedName name="BExMKZ535P011X4TNV16GCOH4H21" localSheetId="13" hidden="1">#REF!</definedName>
    <definedName name="BExMKZ535P011X4TNV16GCOH4H21" localSheetId="12" hidden="1">#REF!</definedName>
    <definedName name="BExMKZ535P011X4TNV16GCOH4H21" localSheetId="11" hidden="1">#REF!</definedName>
    <definedName name="BExMKZ535P011X4TNV16GCOH4H21" localSheetId="10" hidden="1">#REF!</definedName>
    <definedName name="BExMKZ535P011X4TNV16GCOH4H21" localSheetId="9" hidden="1">#REF!</definedName>
    <definedName name="BExMKZ535P011X4TNV16GCOH4H21" localSheetId="8" hidden="1">#REF!</definedName>
    <definedName name="BExMKZ535P011X4TNV16GCOH4H21" localSheetId="7" hidden="1">#REF!</definedName>
    <definedName name="BExMKZ535P011X4TNV16GCOH4H21" localSheetId="6" hidden="1">#REF!</definedName>
    <definedName name="BExMKZ535P011X4TNV16GCOH4H21" localSheetId="5" hidden="1">#REF!</definedName>
    <definedName name="BExMKZ535P011X4TNV16GCOH4H21" localSheetId="3" hidden="1">#REF!</definedName>
    <definedName name="BExMKZ535P011X4TNV16GCOH4H21" hidden="1">#REF!</definedName>
    <definedName name="BExML3XQNDIMX55ZCHHXKUV3D6E6" localSheetId="15" hidden="1">#REF!</definedName>
    <definedName name="BExML3XQNDIMX55ZCHHXKUV3D6E6" localSheetId="14" hidden="1">#REF!</definedName>
    <definedName name="BExML3XQNDIMX55ZCHHXKUV3D6E6" localSheetId="13" hidden="1">#REF!</definedName>
    <definedName name="BExML3XQNDIMX55ZCHHXKUV3D6E6" localSheetId="12" hidden="1">#REF!</definedName>
    <definedName name="BExML3XQNDIMX55ZCHHXKUV3D6E6" localSheetId="11" hidden="1">#REF!</definedName>
    <definedName name="BExML3XQNDIMX55ZCHHXKUV3D6E6" localSheetId="10" hidden="1">#REF!</definedName>
    <definedName name="BExML3XQNDIMX55ZCHHXKUV3D6E6" localSheetId="9" hidden="1">#REF!</definedName>
    <definedName name="BExML3XQNDIMX55ZCHHXKUV3D6E6" localSheetId="8" hidden="1">#REF!</definedName>
    <definedName name="BExML3XQNDIMX55ZCHHXKUV3D6E6" localSheetId="7" hidden="1">#REF!</definedName>
    <definedName name="BExML3XQNDIMX55ZCHHXKUV3D6E6" localSheetId="6" hidden="1">#REF!</definedName>
    <definedName name="BExML3XQNDIMX55ZCHHXKUV3D6E6" localSheetId="5" hidden="1">#REF!</definedName>
    <definedName name="BExML3XQNDIMX55ZCHHXKUV3D6E6" localSheetId="3" hidden="1">#REF!</definedName>
    <definedName name="BExML3XQNDIMX55ZCHHXKUV3D6E6" hidden="1">#REF!</definedName>
    <definedName name="BExML5QGSWHLI18BGY4CGOTD3UWH" localSheetId="15" hidden="1">#REF!</definedName>
    <definedName name="BExML5QGSWHLI18BGY4CGOTD3UWH" localSheetId="14" hidden="1">#REF!</definedName>
    <definedName name="BExML5QGSWHLI18BGY4CGOTD3UWH" localSheetId="13" hidden="1">#REF!</definedName>
    <definedName name="BExML5QGSWHLI18BGY4CGOTD3UWH" localSheetId="12" hidden="1">#REF!</definedName>
    <definedName name="BExML5QGSWHLI18BGY4CGOTD3UWH" localSheetId="11" hidden="1">#REF!</definedName>
    <definedName name="BExML5QGSWHLI18BGY4CGOTD3UWH" localSheetId="10" hidden="1">#REF!</definedName>
    <definedName name="BExML5QGSWHLI18BGY4CGOTD3UWH" localSheetId="9" hidden="1">#REF!</definedName>
    <definedName name="BExML5QGSWHLI18BGY4CGOTD3UWH" localSheetId="8" hidden="1">#REF!</definedName>
    <definedName name="BExML5QGSWHLI18BGY4CGOTD3UWH" localSheetId="7" hidden="1">#REF!</definedName>
    <definedName name="BExML5QGSWHLI18BGY4CGOTD3UWH" localSheetId="6" hidden="1">#REF!</definedName>
    <definedName name="BExML5QGSWHLI18BGY4CGOTD3UWH" localSheetId="5" hidden="1">#REF!</definedName>
    <definedName name="BExML5QGSWHLI18BGY4CGOTD3UWH" localSheetId="3" hidden="1">#REF!</definedName>
    <definedName name="BExML5QGSWHLI18BGY4CGOTD3UWH" hidden="1">#REF!</definedName>
    <definedName name="BExML6BVFCV80776USR7X70HVRZT" localSheetId="15" hidden="1">#REF!</definedName>
    <definedName name="BExML6BVFCV80776USR7X70HVRZT" localSheetId="14" hidden="1">#REF!</definedName>
    <definedName name="BExML6BVFCV80776USR7X70HVRZT" localSheetId="13" hidden="1">#REF!</definedName>
    <definedName name="BExML6BVFCV80776USR7X70HVRZT" localSheetId="12" hidden="1">#REF!</definedName>
    <definedName name="BExML6BVFCV80776USR7X70HVRZT" localSheetId="11" hidden="1">#REF!</definedName>
    <definedName name="BExML6BVFCV80776USR7X70HVRZT" localSheetId="10" hidden="1">#REF!</definedName>
    <definedName name="BExML6BVFCV80776USR7X70HVRZT" localSheetId="9" hidden="1">#REF!</definedName>
    <definedName name="BExML6BVFCV80776USR7X70HVRZT" localSheetId="8" hidden="1">#REF!</definedName>
    <definedName name="BExML6BVFCV80776USR7X70HVRZT" localSheetId="7" hidden="1">#REF!</definedName>
    <definedName name="BExML6BVFCV80776USR7X70HVRZT" localSheetId="6" hidden="1">#REF!</definedName>
    <definedName name="BExML6BVFCV80776USR7X70HVRZT" localSheetId="5" hidden="1">#REF!</definedName>
    <definedName name="BExML6BVFCV80776USR7X70HVRZT" localSheetId="3" hidden="1">#REF!</definedName>
    <definedName name="BExML6BVFCV80776USR7X70HVRZT" hidden="1">#REF!</definedName>
    <definedName name="BExMLO5Z61RE85X8HHX2G4IU3AZW" localSheetId="15" hidden="1">#REF!</definedName>
    <definedName name="BExMLO5Z61RE85X8HHX2G4IU3AZW" localSheetId="14" hidden="1">#REF!</definedName>
    <definedName name="BExMLO5Z61RE85X8HHX2G4IU3AZW" localSheetId="13" hidden="1">#REF!</definedName>
    <definedName name="BExMLO5Z61RE85X8HHX2G4IU3AZW" localSheetId="12" hidden="1">#REF!</definedName>
    <definedName name="BExMLO5Z61RE85X8HHX2G4IU3AZW" localSheetId="11" hidden="1">#REF!</definedName>
    <definedName name="BExMLO5Z61RE85X8HHX2G4IU3AZW" localSheetId="10" hidden="1">#REF!</definedName>
    <definedName name="BExMLO5Z61RE85X8HHX2G4IU3AZW" localSheetId="9" hidden="1">#REF!</definedName>
    <definedName name="BExMLO5Z61RE85X8HHX2G4IU3AZW" localSheetId="8" hidden="1">#REF!</definedName>
    <definedName name="BExMLO5Z61RE85X8HHX2G4IU3AZW" localSheetId="7" hidden="1">#REF!</definedName>
    <definedName name="BExMLO5Z61RE85X8HHX2G4IU3AZW" localSheetId="6" hidden="1">#REF!</definedName>
    <definedName name="BExMLO5Z61RE85X8HHX2G4IU3AZW" localSheetId="5" hidden="1">#REF!</definedName>
    <definedName name="BExMLO5Z61RE85X8HHX2G4IU3AZW" localSheetId="3" hidden="1">#REF!</definedName>
    <definedName name="BExMLO5Z61RE85X8HHX2G4IU3AZW" hidden="1">#REF!</definedName>
    <definedName name="BExMLVI7UORSHM9FMO8S2EI0TMTS" localSheetId="15" hidden="1">#REF!</definedName>
    <definedName name="BExMLVI7UORSHM9FMO8S2EI0TMTS" localSheetId="14" hidden="1">#REF!</definedName>
    <definedName name="BExMLVI7UORSHM9FMO8S2EI0TMTS" localSheetId="13" hidden="1">#REF!</definedName>
    <definedName name="BExMLVI7UORSHM9FMO8S2EI0TMTS" localSheetId="12" hidden="1">#REF!</definedName>
    <definedName name="BExMLVI7UORSHM9FMO8S2EI0TMTS" localSheetId="11" hidden="1">#REF!</definedName>
    <definedName name="BExMLVI7UORSHM9FMO8S2EI0TMTS" localSheetId="10" hidden="1">#REF!</definedName>
    <definedName name="BExMLVI7UORSHM9FMO8S2EI0TMTS" localSheetId="9" hidden="1">#REF!</definedName>
    <definedName name="BExMLVI7UORSHM9FMO8S2EI0TMTS" localSheetId="8" hidden="1">#REF!</definedName>
    <definedName name="BExMLVI7UORSHM9FMO8S2EI0TMTS" localSheetId="7" hidden="1">#REF!</definedName>
    <definedName name="BExMLVI7UORSHM9FMO8S2EI0TMTS" localSheetId="6" hidden="1">#REF!</definedName>
    <definedName name="BExMLVI7UORSHM9FMO8S2EI0TMTS" localSheetId="5" hidden="1">#REF!</definedName>
    <definedName name="BExMLVI7UORSHM9FMO8S2EI0TMTS" localSheetId="3" hidden="1">#REF!</definedName>
    <definedName name="BExMLVI7UORSHM9FMO8S2EI0TMTS" hidden="1">#REF!</definedName>
    <definedName name="BExMM5UCOT2HSSN0ZIPZW55GSOVO" localSheetId="15" hidden="1">#REF!</definedName>
    <definedName name="BExMM5UCOT2HSSN0ZIPZW55GSOVO" localSheetId="14" hidden="1">#REF!</definedName>
    <definedName name="BExMM5UCOT2HSSN0ZIPZW55GSOVO" localSheetId="13" hidden="1">#REF!</definedName>
    <definedName name="BExMM5UCOT2HSSN0ZIPZW55GSOVO" localSheetId="12" hidden="1">#REF!</definedName>
    <definedName name="BExMM5UCOT2HSSN0ZIPZW55GSOVO" localSheetId="11" hidden="1">#REF!</definedName>
    <definedName name="BExMM5UCOT2HSSN0ZIPZW55GSOVO" localSheetId="10" hidden="1">#REF!</definedName>
    <definedName name="BExMM5UCOT2HSSN0ZIPZW55GSOVO" localSheetId="9" hidden="1">#REF!</definedName>
    <definedName name="BExMM5UCOT2HSSN0ZIPZW55GSOVO" localSheetId="8" hidden="1">#REF!</definedName>
    <definedName name="BExMM5UCOT2HSSN0ZIPZW55GSOVO" localSheetId="7" hidden="1">#REF!</definedName>
    <definedName name="BExMM5UCOT2HSSN0ZIPZW55GSOVO" localSheetId="6" hidden="1">#REF!</definedName>
    <definedName name="BExMM5UCOT2HSSN0ZIPZW55GSOVO" localSheetId="5" hidden="1">#REF!</definedName>
    <definedName name="BExMM5UCOT2HSSN0ZIPZW55GSOVO" localSheetId="3" hidden="1">#REF!</definedName>
    <definedName name="BExMM5UCOT2HSSN0ZIPZW55GSOVO" hidden="1">#REF!</definedName>
    <definedName name="BExMM8ZRS5RQ8H1H55RVPVTDL5NL" localSheetId="15" hidden="1">#REF!</definedName>
    <definedName name="BExMM8ZRS5RQ8H1H55RVPVTDL5NL" localSheetId="14" hidden="1">#REF!</definedName>
    <definedName name="BExMM8ZRS5RQ8H1H55RVPVTDL5NL" localSheetId="13" hidden="1">#REF!</definedName>
    <definedName name="BExMM8ZRS5RQ8H1H55RVPVTDL5NL" localSheetId="12" hidden="1">#REF!</definedName>
    <definedName name="BExMM8ZRS5RQ8H1H55RVPVTDL5NL" localSheetId="11" hidden="1">#REF!</definedName>
    <definedName name="BExMM8ZRS5RQ8H1H55RVPVTDL5NL" localSheetId="10" hidden="1">#REF!</definedName>
    <definedName name="BExMM8ZRS5RQ8H1H55RVPVTDL5NL" localSheetId="9" hidden="1">#REF!</definedName>
    <definedName name="BExMM8ZRS5RQ8H1H55RVPVTDL5NL" localSheetId="8" hidden="1">#REF!</definedName>
    <definedName name="BExMM8ZRS5RQ8H1H55RVPVTDL5NL" localSheetId="7" hidden="1">#REF!</definedName>
    <definedName name="BExMM8ZRS5RQ8H1H55RVPVTDL5NL" localSheetId="6" hidden="1">#REF!</definedName>
    <definedName name="BExMM8ZRS5RQ8H1H55RVPVTDL5NL" localSheetId="5" hidden="1">#REF!</definedName>
    <definedName name="BExMM8ZRS5RQ8H1H55RVPVTDL5NL" localSheetId="3" hidden="1">#REF!</definedName>
    <definedName name="BExMM8ZRS5RQ8H1H55RVPVTDL5NL" hidden="1">#REF!</definedName>
    <definedName name="BExMMH8EAZB09XXQ5X4LR0P4NHG9" localSheetId="15" hidden="1">#REF!</definedName>
    <definedName name="BExMMH8EAZB09XXQ5X4LR0P4NHG9" localSheetId="14" hidden="1">#REF!</definedName>
    <definedName name="BExMMH8EAZB09XXQ5X4LR0P4NHG9" localSheetId="13" hidden="1">#REF!</definedName>
    <definedName name="BExMMH8EAZB09XXQ5X4LR0P4NHG9" localSheetId="12" hidden="1">#REF!</definedName>
    <definedName name="BExMMH8EAZB09XXQ5X4LR0P4NHG9" localSheetId="11" hidden="1">#REF!</definedName>
    <definedName name="BExMMH8EAZB09XXQ5X4LR0P4NHG9" localSheetId="10" hidden="1">#REF!</definedName>
    <definedName name="BExMMH8EAZB09XXQ5X4LR0P4NHG9" localSheetId="9" hidden="1">#REF!</definedName>
    <definedName name="BExMMH8EAZB09XXQ5X4LR0P4NHG9" localSheetId="8" hidden="1">#REF!</definedName>
    <definedName name="BExMMH8EAZB09XXQ5X4LR0P4NHG9" localSheetId="7" hidden="1">#REF!</definedName>
    <definedName name="BExMMH8EAZB09XXQ5X4LR0P4NHG9" localSheetId="6" hidden="1">#REF!</definedName>
    <definedName name="BExMMH8EAZB09XXQ5X4LR0P4NHG9" localSheetId="5" hidden="1">#REF!</definedName>
    <definedName name="BExMMH8EAZB09XXQ5X4LR0P4NHG9" localSheetId="3" hidden="1">#REF!</definedName>
    <definedName name="BExMMH8EAZB09XXQ5X4LR0P4NHG9" hidden="1">#REF!</definedName>
    <definedName name="BExMMIQH5BABNZVCIQ7TBCQ10AY5" localSheetId="15" hidden="1">#REF!</definedName>
    <definedName name="BExMMIQH5BABNZVCIQ7TBCQ10AY5" localSheetId="14" hidden="1">#REF!</definedName>
    <definedName name="BExMMIQH5BABNZVCIQ7TBCQ10AY5" localSheetId="13" hidden="1">#REF!</definedName>
    <definedName name="BExMMIQH5BABNZVCIQ7TBCQ10AY5" localSheetId="12" hidden="1">#REF!</definedName>
    <definedName name="BExMMIQH5BABNZVCIQ7TBCQ10AY5" localSheetId="11" hidden="1">#REF!</definedName>
    <definedName name="BExMMIQH5BABNZVCIQ7TBCQ10AY5" localSheetId="10" hidden="1">#REF!</definedName>
    <definedName name="BExMMIQH5BABNZVCIQ7TBCQ10AY5" localSheetId="9" hidden="1">#REF!</definedName>
    <definedName name="BExMMIQH5BABNZVCIQ7TBCQ10AY5" localSheetId="8" hidden="1">#REF!</definedName>
    <definedName name="BExMMIQH5BABNZVCIQ7TBCQ10AY5" localSheetId="7" hidden="1">#REF!</definedName>
    <definedName name="BExMMIQH5BABNZVCIQ7TBCQ10AY5" localSheetId="6" hidden="1">#REF!</definedName>
    <definedName name="BExMMIQH5BABNZVCIQ7TBCQ10AY5" localSheetId="5" hidden="1">#REF!</definedName>
    <definedName name="BExMMIQH5BABNZVCIQ7TBCQ10AY5" localSheetId="3" hidden="1">#REF!</definedName>
    <definedName name="BExMMIQH5BABNZVCIQ7TBCQ10AY5" hidden="1">#REF!</definedName>
    <definedName name="BExMMNIZ2T7M22WECMUQXEF4NJ71" localSheetId="15" hidden="1">#REF!</definedName>
    <definedName name="BExMMNIZ2T7M22WECMUQXEF4NJ71" localSheetId="14" hidden="1">#REF!</definedName>
    <definedName name="BExMMNIZ2T7M22WECMUQXEF4NJ71" localSheetId="13" hidden="1">#REF!</definedName>
    <definedName name="BExMMNIZ2T7M22WECMUQXEF4NJ71" localSheetId="12" hidden="1">#REF!</definedName>
    <definedName name="BExMMNIZ2T7M22WECMUQXEF4NJ71" localSheetId="11" hidden="1">#REF!</definedName>
    <definedName name="BExMMNIZ2T7M22WECMUQXEF4NJ71" localSheetId="10" hidden="1">#REF!</definedName>
    <definedName name="BExMMNIZ2T7M22WECMUQXEF4NJ71" localSheetId="9" hidden="1">#REF!</definedName>
    <definedName name="BExMMNIZ2T7M22WECMUQXEF4NJ71" localSheetId="8" hidden="1">#REF!</definedName>
    <definedName name="BExMMNIZ2T7M22WECMUQXEF4NJ71" localSheetId="7" hidden="1">#REF!</definedName>
    <definedName name="BExMMNIZ2T7M22WECMUQXEF4NJ71" localSheetId="6" hidden="1">#REF!</definedName>
    <definedName name="BExMMNIZ2T7M22WECMUQXEF4NJ71" localSheetId="5" hidden="1">#REF!</definedName>
    <definedName name="BExMMNIZ2T7M22WECMUQXEF4NJ71" localSheetId="3" hidden="1">#REF!</definedName>
    <definedName name="BExMMNIZ2T7M22WECMUQXEF4NJ71" hidden="1">#REF!</definedName>
    <definedName name="BExMMPMIOU7BURTV0L1K6ACW9X73" localSheetId="15" hidden="1">#REF!</definedName>
    <definedName name="BExMMPMIOU7BURTV0L1K6ACW9X73" localSheetId="14" hidden="1">#REF!</definedName>
    <definedName name="BExMMPMIOU7BURTV0L1K6ACW9X73" localSheetId="13" hidden="1">#REF!</definedName>
    <definedName name="BExMMPMIOU7BURTV0L1K6ACW9X73" localSheetId="12" hidden="1">#REF!</definedName>
    <definedName name="BExMMPMIOU7BURTV0L1K6ACW9X73" localSheetId="11" hidden="1">#REF!</definedName>
    <definedName name="BExMMPMIOU7BURTV0L1K6ACW9X73" localSheetId="10" hidden="1">#REF!</definedName>
    <definedName name="BExMMPMIOU7BURTV0L1K6ACW9X73" localSheetId="9" hidden="1">#REF!</definedName>
    <definedName name="BExMMPMIOU7BURTV0L1K6ACW9X73" localSheetId="8" hidden="1">#REF!</definedName>
    <definedName name="BExMMPMIOU7BURTV0L1K6ACW9X73" localSheetId="7" hidden="1">#REF!</definedName>
    <definedName name="BExMMPMIOU7BURTV0L1K6ACW9X73" localSheetId="6" hidden="1">#REF!</definedName>
    <definedName name="BExMMPMIOU7BURTV0L1K6ACW9X73" localSheetId="5" hidden="1">#REF!</definedName>
    <definedName name="BExMMPMIOU7BURTV0L1K6ACW9X73" localSheetId="3" hidden="1">#REF!</definedName>
    <definedName name="BExMMPMIOU7BURTV0L1K6ACW9X73" hidden="1">#REF!</definedName>
    <definedName name="BExMMQ835AJDHS4B419SS645P67Q" localSheetId="15" hidden="1">#REF!</definedName>
    <definedName name="BExMMQ835AJDHS4B419SS645P67Q" localSheetId="14" hidden="1">#REF!</definedName>
    <definedName name="BExMMQ835AJDHS4B419SS645P67Q" localSheetId="13" hidden="1">#REF!</definedName>
    <definedName name="BExMMQ835AJDHS4B419SS645P67Q" localSheetId="12" hidden="1">#REF!</definedName>
    <definedName name="BExMMQ835AJDHS4B419SS645P67Q" localSheetId="11" hidden="1">#REF!</definedName>
    <definedName name="BExMMQ835AJDHS4B419SS645P67Q" localSheetId="10" hidden="1">#REF!</definedName>
    <definedName name="BExMMQ835AJDHS4B419SS645P67Q" localSheetId="9" hidden="1">#REF!</definedName>
    <definedName name="BExMMQ835AJDHS4B419SS645P67Q" localSheetId="8" hidden="1">#REF!</definedName>
    <definedName name="BExMMQ835AJDHS4B419SS645P67Q" localSheetId="7" hidden="1">#REF!</definedName>
    <definedName name="BExMMQ835AJDHS4B419SS645P67Q" localSheetId="6" hidden="1">#REF!</definedName>
    <definedName name="BExMMQ835AJDHS4B419SS645P67Q" localSheetId="5" hidden="1">#REF!</definedName>
    <definedName name="BExMMQ835AJDHS4B419SS645P67Q" localSheetId="3" hidden="1">#REF!</definedName>
    <definedName name="BExMMQ835AJDHS4B419SS645P67Q" hidden="1">#REF!</definedName>
    <definedName name="BExMMQIUVPCOBISTEJJYNCCLUCPY" localSheetId="15" hidden="1">#REF!</definedName>
    <definedName name="BExMMQIUVPCOBISTEJJYNCCLUCPY" localSheetId="14" hidden="1">#REF!</definedName>
    <definedName name="BExMMQIUVPCOBISTEJJYNCCLUCPY" localSheetId="13" hidden="1">#REF!</definedName>
    <definedName name="BExMMQIUVPCOBISTEJJYNCCLUCPY" localSheetId="12" hidden="1">#REF!</definedName>
    <definedName name="BExMMQIUVPCOBISTEJJYNCCLUCPY" localSheetId="11" hidden="1">#REF!</definedName>
    <definedName name="BExMMQIUVPCOBISTEJJYNCCLUCPY" localSheetId="10" hidden="1">#REF!</definedName>
    <definedName name="BExMMQIUVPCOBISTEJJYNCCLUCPY" localSheetId="9" hidden="1">#REF!</definedName>
    <definedName name="BExMMQIUVPCOBISTEJJYNCCLUCPY" localSheetId="8" hidden="1">#REF!</definedName>
    <definedName name="BExMMQIUVPCOBISTEJJYNCCLUCPY" localSheetId="7" hidden="1">#REF!</definedName>
    <definedName name="BExMMQIUVPCOBISTEJJYNCCLUCPY" localSheetId="6" hidden="1">#REF!</definedName>
    <definedName name="BExMMQIUVPCOBISTEJJYNCCLUCPY" localSheetId="5" hidden="1">#REF!</definedName>
    <definedName name="BExMMQIUVPCOBISTEJJYNCCLUCPY" localSheetId="3" hidden="1">#REF!</definedName>
    <definedName name="BExMMQIUVPCOBISTEJJYNCCLUCPY" hidden="1">#REF!</definedName>
    <definedName name="BExMMTIXETA5VAKBSOFDD5SRU887" localSheetId="15" hidden="1">#REF!</definedName>
    <definedName name="BExMMTIXETA5VAKBSOFDD5SRU887" localSheetId="14" hidden="1">#REF!</definedName>
    <definedName name="BExMMTIXETA5VAKBSOFDD5SRU887" localSheetId="13" hidden="1">#REF!</definedName>
    <definedName name="BExMMTIXETA5VAKBSOFDD5SRU887" localSheetId="12" hidden="1">#REF!</definedName>
    <definedName name="BExMMTIXETA5VAKBSOFDD5SRU887" localSheetId="11" hidden="1">#REF!</definedName>
    <definedName name="BExMMTIXETA5VAKBSOFDD5SRU887" localSheetId="10" hidden="1">#REF!</definedName>
    <definedName name="BExMMTIXETA5VAKBSOFDD5SRU887" localSheetId="9" hidden="1">#REF!</definedName>
    <definedName name="BExMMTIXETA5VAKBSOFDD5SRU887" localSheetId="8" hidden="1">#REF!</definedName>
    <definedName name="BExMMTIXETA5VAKBSOFDD5SRU887" localSheetId="7" hidden="1">#REF!</definedName>
    <definedName name="BExMMTIXETA5VAKBSOFDD5SRU887" localSheetId="6" hidden="1">#REF!</definedName>
    <definedName name="BExMMTIXETA5VAKBSOFDD5SRU887" localSheetId="5" hidden="1">#REF!</definedName>
    <definedName name="BExMMTIXETA5VAKBSOFDD5SRU887" localSheetId="3" hidden="1">#REF!</definedName>
    <definedName name="BExMMTIXETA5VAKBSOFDD5SRU887" hidden="1">#REF!</definedName>
    <definedName name="BExMMV0P6P5YS3C35G0JYYHI7992" localSheetId="15" hidden="1">#REF!</definedName>
    <definedName name="BExMMV0P6P5YS3C35G0JYYHI7992" localSheetId="14" hidden="1">#REF!</definedName>
    <definedName name="BExMMV0P6P5YS3C35G0JYYHI7992" localSheetId="13" hidden="1">#REF!</definedName>
    <definedName name="BExMMV0P6P5YS3C35G0JYYHI7992" localSheetId="12" hidden="1">#REF!</definedName>
    <definedName name="BExMMV0P6P5YS3C35G0JYYHI7992" localSheetId="11" hidden="1">#REF!</definedName>
    <definedName name="BExMMV0P6P5YS3C35G0JYYHI7992" localSheetId="10" hidden="1">#REF!</definedName>
    <definedName name="BExMMV0P6P5YS3C35G0JYYHI7992" localSheetId="9" hidden="1">#REF!</definedName>
    <definedName name="BExMMV0P6P5YS3C35G0JYYHI7992" localSheetId="8" hidden="1">#REF!</definedName>
    <definedName name="BExMMV0P6P5YS3C35G0JYYHI7992" localSheetId="7" hidden="1">#REF!</definedName>
    <definedName name="BExMMV0P6P5YS3C35G0JYYHI7992" localSheetId="6" hidden="1">#REF!</definedName>
    <definedName name="BExMMV0P6P5YS3C35G0JYYHI7992" localSheetId="5" hidden="1">#REF!</definedName>
    <definedName name="BExMMV0P6P5YS3C35G0JYYHI7992" localSheetId="3" hidden="1">#REF!</definedName>
    <definedName name="BExMMV0P6P5YS3C35G0JYYHI7992" hidden="1">#REF!</definedName>
    <definedName name="BExMNJLFWZBRN9PZF1IO9CYWV1B2" localSheetId="15" hidden="1">#REF!</definedName>
    <definedName name="BExMNJLFWZBRN9PZF1IO9CYWV1B2" localSheetId="14" hidden="1">#REF!</definedName>
    <definedName name="BExMNJLFWZBRN9PZF1IO9CYWV1B2" localSheetId="13" hidden="1">#REF!</definedName>
    <definedName name="BExMNJLFWZBRN9PZF1IO9CYWV1B2" localSheetId="12" hidden="1">#REF!</definedName>
    <definedName name="BExMNJLFWZBRN9PZF1IO9CYWV1B2" localSheetId="11" hidden="1">#REF!</definedName>
    <definedName name="BExMNJLFWZBRN9PZF1IO9CYWV1B2" localSheetId="10" hidden="1">#REF!</definedName>
    <definedName name="BExMNJLFWZBRN9PZF1IO9CYWV1B2" localSheetId="9" hidden="1">#REF!</definedName>
    <definedName name="BExMNJLFWZBRN9PZF1IO9CYWV1B2" localSheetId="8" hidden="1">#REF!</definedName>
    <definedName name="BExMNJLFWZBRN9PZF1IO9CYWV1B2" localSheetId="7" hidden="1">#REF!</definedName>
    <definedName name="BExMNJLFWZBRN9PZF1IO9CYWV1B2" localSheetId="6" hidden="1">#REF!</definedName>
    <definedName name="BExMNJLFWZBRN9PZF1IO9CYWV1B2" localSheetId="5" hidden="1">#REF!</definedName>
    <definedName name="BExMNJLFWZBRN9PZF1IO9CYWV1B2" localSheetId="3" hidden="1">#REF!</definedName>
    <definedName name="BExMNJLFWZBRN9PZF1IO9CYWV1B2" hidden="1">#REF!</definedName>
    <definedName name="BExMNKCJ0FA57YEUUAJE43U1QN5P" localSheetId="15" hidden="1">#REF!</definedName>
    <definedName name="BExMNKCJ0FA57YEUUAJE43U1QN5P" localSheetId="14" hidden="1">#REF!</definedName>
    <definedName name="BExMNKCJ0FA57YEUUAJE43U1QN5P" localSheetId="13" hidden="1">#REF!</definedName>
    <definedName name="BExMNKCJ0FA57YEUUAJE43U1QN5P" localSheetId="12" hidden="1">#REF!</definedName>
    <definedName name="BExMNKCJ0FA57YEUUAJE43U1QN5P" localSheetId="11" hidden="1">#REF!</definedName>
    <definedName name="BExMNKCJ0FA57YEUUAJE43U1QN5P" localSheetId="10" hidden="1">#REF!</definedName>
    <definedName name="BExMNKCJ0FA57YEUUAJE43U1QN5P" localSheetId="9" hidden="1">#REF!</definedName>
    <definedName name="BExMNKCJ0FA57YEUUAJE43U1QN5P" localSheetId="8" hidden="1">#REF!</definedName>
    <definedName name="BExMNKCJ0FA57YEUUAJE43U1QN5P" localSheetId="7" hidden="1">#REF!</definedName>
    <definedName name="BExMNKCJ0FA57YEUUAJE43U1QN5P" localSheetId="6" hidden="1">#REF!</definedName>
    <definedName name="BExMNKCJ0FA57YEUUAJE43U1QN5P" localSheetId="5" hidden="1">#REF!</definedName>
    <definedName name="BExMNKCJ0FA57YEUUAJE43U1QN5P" localSheetId="3" hidden="1">#REF!</definedName>
    <definedName name="BExMNKCJ0FA57YEUUAJE43U1QN5P" hidden="1">#REF!</definedName>
    <definedName name="BExMNKN5D1WEF2OOJVP6LZ6DLU3Y" localSheetId="15" hidden="1">#REF!</definedName>
    <definedName name="BExMNKN5D1WEF2OOJVP6LZ6DLU3Y" localSheetId="14" hidden="1">#REF!</definedName>
    <definedName name="BExMNKN5D1WEF2OOJVP6LZ6DLU3Y" localSheetId="13" hidden="1">#REF!</definedName>
    <definedName name="BExMNKN5D1WEF2OOJVP6LZ6DLU3Y" localSheetId="12" hidden="1">#REF!</definedName>
    <definedName name="BExMNKN5D1WEF2OOJVP6LZ6DLU3Y" localSheetId="11" hidden="1">#REF!</definedName>
    <definedName name="BExMNKN5D1WEF2OOJVP6LZ6DLU3Y" localSheetId="10" hidden="1">#REF!</definedName>
    <definedName name="BExMNKN5D1WEF2OOJVP6LZ6DLU3Y" localSheetId="9" hidden="1">#REF!</definedName>
    <definedName name="BExMNKN5D1WEF2OOJVP6LZ6DLU3Y" localSheetId="8" hidden="1">#REF!</definedName>
    <definedName name="BExMNKN5D1WEF2OOJVP6LZ6DLU3Y" localSheetId="7" hidden="1">#REF!</definedName>
    <definedName name="BExMNKN5D1WEF2OOJVP6LZ6DLU3Y" localSheetId="6" hidden="1">#REF!</definedName>
    <definedName name="BExMNKN5D1WEF2OOJVP6LZ6DLU3Y" localSheetId="5" hidden="1">#REF!</definedName>
    <definedName name="BExMNKN5D1WEF2OOJVP6LZ6DLU3Y" localSheetId="3" hidden="1">#REF!</definedName>
    <definedName name="BExMNKN5D1WEF2OOJVP6LZ6DLU3Y" hidden="1">#REF!</definedName>
    <definedName name="BExMNR38HMPLWAJRQ9MMS3ZAZ9IU" localSheetId="15" hidden="1">#REF!</definedName>
    <definedName name="BExMNR38HMPLWAJRQ9MMS3ZAZ9IU" localSheetId="14" hidden="1">#REF!</definedName>
    <definedName name="BExMNR38HMPLWAJRQ9MMS3ZAZ9IU" localSheetId="13" hidden="1">#REF!</definedName>
    <definedName name="BExMNR38HMPLWAJRQ9MMS3ZAZ9IU" localSheetId="12" hidden="1">#REF!</definedName>
    <definedName name="BExMNR38HMPLWAJRQ9MMS3ZAZ9IU" localSheetId="11" hidden="1">#REF!</definedName>
    <definedName name="BExMNR38HMPLWAJRQ9MMS3ZAZ9IU" localSheetId="10" hidden="1">#REF!</definedName>
    <definedName name="BExMNR38HMPLWAJRQ9MMS3ZAZ9IU" localSheetId="9" hidden="1">#REF!</definedName>
    <definedName name="BExMNR38HMPLWAJRQ9MMS3ZAZ9IU" localSheetId="8" hidden="1">#REF!</definedName>
    <definedName name="BExMNR38HMPLWAJRQ9MMS3ZAZ9IU" localSheetId="7" hidden="1">#REF!</definedName>
    <definedName name="BExMNR38HMPLWAJRQ9MMS3ZAZ9IU" localSheetId="6" hidden="1">#REF!</definedName>
    <definedName name="BExMNR38HMPLWAJRQ9MMS3ZAZ9IU" localSheetId="5" hidden="1">#REF!</definedName>
    <definedName name="BExMNR38HMPLWAJRQ9MMS3ZAZ9IU" localSheetId="3" hidden="1">#REF!</definedName>
    <definedName name="BExMNR38HMPLWAJRQ9MMS3ZAZ9IU" hidden="1">#REF!</definedName>
    <definedName name="BExMNRDZULKJMVY2VKIIRM2M5A1M" localSheetId="15" hidden="1">#REF!</definedName>
    <definedName name="BExMNRDZULKJMVY2VKIIRM2M5A1M" localSheetId="14" hidden="1">#REF!</definedName>
    <definedName name="BExMNRDZULKJMVY2VKIIRM2M5A1M" localSheetId="13" hidden="1">#REF!</definedName>
    <definedName name="BExMNRDZULKJMVY2VKIIRM2M5A1M" localSheetId="12" hidden="1">#REF!</definedName>
    <definedName name="BExMNRDZULKJMVY2VKIIRM2M5A1M" localSheetId="11" hidden="1">#REF!</definedName>
    <definedName name="BExMNRDZULKJMVY2VKIIRM2M5A1M" localSheetId="10" hidden="1">#REF!</definedName>
    <definedName name="BExMNRDZULKJMVY2VKIIRM2M5A1M" localSheetId="9" hidden="1">#REF!</definedName>
    <definedName name="BExMNRDZULKJMVY2VKIIRM2M5A1M" localSheetId="8" hidden="1">#REF!</definedName>
    <definedName name="BExMNRDZULKJMVY2VKIIRM2M5A1M" localSheetId="7" hidden="1">#REF!</definedName>
    <definedName name="BExMNRDZULKJMVY2VKIIRM2M5A1M" localSheetId="6" hidden="1">#REF!</definedName>
    <definedName name="BExMNRDZULKJMVY2VKIIRM2M5A1M" localSheetId="5" hidden="1">#REF!</definedName>
    <definedName name="BExMNRDZULKJMVY2VKIIRM2M5A1M" localSheetId="3" hidden="1">#REF!</definedName>
    <definedName name="BExMNRDZULKJMVY2VKIIRM2M5A1M" hidden="1">#REF!</definedName>
    <definedName name="BExMNVFKZIBQSCAH71DIF1CJG89T" localSheetId="15" hidden="1">#REF!</definedName>
    <definedName name="BExMNVFKZIBQSCAH71DIF1CJG89T" localSheetId="14" hidden="1">#REF!</definedName>
    <definedName name="BExMNVFKZIBQSCAH71DIF1CJG89T" localSheetId="13" hidden="1">#REF!</definedName>
    <definedName name="BExMNVFKZIBQSCAH71DIF1CJG89T" localSheetId="12" hidden="1">#REF!</definedName>
    <definedName name="BExMNVFKZIBQSCAH71DIF1CJG89T" localSheetId="11" hidden="1">#REF!</definedName>
    <definedName name="BExMNVFKZIBQSCAH71DIF1CJG89T" localSheetId="10" hidden="1">#REF!</definedName>
    <definedName name="BExMNVFKZIBQSCAH71DIF1CJG89T" localSheetId="9" hidden="1">#REF!</definedName>
    <definedName name="BExMNVFKZIBQSCAH71DIF1CJG89T" localSheetId="8" hidden="1">#REF!</definedName>
    <definedName name="BExMNVFKZIBQSCAH71DIF1CJG89T" localSheetId="7" hidden="1">#REF!</definedName>
    <definedName name="BExMNVFKZIBQSCAH71DIF1CJG89T" localSheetId="6" hidden="1">#REF!</definedName>
    <definedName name="BExMNVFKZIBQSCAH71DIF1CJG89T" localSheetId="5" hidden="1">#REF!</definedName>
    <definedName name="BExMNVFKZIBQSCAH71DIF1CJG89T" localSheetId="3" hidden="1">#REF!</definedName>
    <definedName name="BExMNVFKZIBQSCAH71DIF1CJG89T" hidden="1">#REF!</definedName>
    <definedName name="BExMNVVUQAGQY9SA29FGI7D7R5MN" localSheetId="15" hidden="1">#REF!</definedName>
    <definedName name="BExMNVVUQAGQY9SA29FGI7D7R5MN" localSheetId="14" hidden="1">#REF!</definedName>
    <definedName name="BExMNVVUQAGQY9SA29FGI7D7R5MN" localSheetId="13" hidden="1">#REF!</definedName>
    <definedName name="BExMNVVUQAGQY9SA29FGI7D7R5MN" localSheetId="12" hidden="1">#REF!</definedName>
    <definedName name="BExMNVVUQAGQY9SA29FGI7D7R5MN" localSheetId="11" hidden="1">#REF!</definedName>
    <definedName name="BExMNVVUQAGQY9SA29FGI7D7R5MN" localSheetId="10" hidden="1">#REF!</definedName>
    <definedName name="BExMNVVUQAGQY9SA29FGI7D7R5MN" localSheetId="9" hidden="1">#REF!</definedName>
    <definedName name="BExMNVVUQAGQY9SA29FGI7D7R5MN" localSheetId="8" hidden="1">#REF!</definedName>
    <definedName name="BExMNVVUQAGQY9SA29FGI7D7R5MN" localSheetId="7" hidden="1">#REF!</definedName>
    <definedName name="BExMNVVUQAGQY9SA29FGI7D7R5MN" localSheetId="6" hidden="1">#REF!</definedName>
    <definedName name="BExMNVVUQAGQY9SA29FGI7D7R5MN" localSheetId="5" hidden="1">#REF!</definedName>
    <definedName name="BExMNVVUQAGQY9SA29FGI7D7R5MN" localSheetId="3" hidden="1">#REF!</definedName>
    <definedName name="BExMNVVUQAGQY9SA29FGI7D7R5MN" hidden="1">#REF!</definedName>
    <definedName name="BExMO9IOWKTWHO8LQJJQI5P3INWY" localSheetId="15" hidden="1">#REF!</definedName>
    <definedName name="BExMO9IOWKTWHO8LQJJQI5P3INWY" localSheetId="14" hidden="1">#REF!</definedName>
    <definedName name="BExMO9IOWKTWHO8LQJJQI5P3INWY" localSheetId="13" hidden="1">#REF!</definedName>
    <definedName name="BExMO9IOWKTWHO8LQJJQI5P3INWY" localSheetId="12" hidden="1">#REF!</definedName>
    <definedName name="BExMO9IOWKTWHO8LQJJQI5P3INWY" localSheetId="11" hidden="1">#REF!</definedName>
    <definedName name="BExMO9IOWKTWHO8LQJJQI5P3INWY" localSheetId="10" hidden="1">#REF!</definedName>
    <definedName name="BExMO9IOWKTWHO8LQJJQI5P3INWY" localSheetId="9" hidden="1">#REF!</definedName>
    <definedName name="BExMO9IOWKTWHO8LQJJQI5P3INWY" localSheetId="8" hidden="1">#REF!</definedName>
    <definedName name="BExMO9IOWKTWHO8LQJJQI5P3INWY" localSheetId="7" hidden="1">#REF!</definedName>
    <definedName name="BExMO9IOWKTWHO8LQJJQI5P3INWY" localSheetId="6" hidden="1">#REF!</definedName>
    <definedName name="BExMO9IOWKTWHO8LQJJQI5P3INWY" localSheetId="5" hidden="1">#REF!</definedName>
    <definedName name="BExMO9IOWKTWHO8LQJJQI5P3INWY" localSheetId="3" hidden="1">#REF!</definedName>
    <definedName name="BExMO9IOWKTWHO8LQJJQI5P3INWY" hidden="1">#REF!</definedName>
    <definedName name="BExMOI29DOEK5R1A5QZPUDKF7N6T" localSheetId="15" hidden="1">#REF!</definedName>
    <definedName name="BExMOI29DOEK5R1A5QZPUDKF7N6T" localSheetId="14" hidden="1">#REF!</definedName>
    <definedName name="BExMOI29DOEK5R1A5QZPUDKF7N6T" localSheetId="13" hidden="1">#REF!</definedName>
    <definedName name="BExMOI29DOEK5R1A5QZPUDKF7N6T" localSheetId="12" hidden="1">#REF!</definedName>
    <definedName name="BExMOI29DOEK5R1A5QZPUDKF7N6T" localSheetId="11" hidden="1">#REF!</definedName>
    <definedName name="BExMOI29DOEK5R1A5QZPUDKF7N6T" localSheetId="10" hidden="1">#REF!</definedName>
    <definedName name="BExMOI29DOEK5R1A5QZPUDKF7N6T" localSheetId="9" hidden="1">#REF!</definedName>
    <definedName name="BExMOI29DOEK5R1A5QZPUDKF7N6T" localSheetId="8" hidden="1">#REF!</definedName>
    <definedName name="BExMOI29DOEK5R1A5QZPUDKF7N6T" localSheetId="7" hidden="1">#REF!</definedName>
    <definedName name="BExMOI29DOEK5R1A5QZPUDKF7N6T" localSheetId="6" hidden="1">#REF!</definedName>
    <definedName name="BExMOI29DOEK5R1A5QZPUDKF7N6T" localSheetId="5" hidden="1">#REF!</definedName>
    <definedName name="BExMOI29DOEK5R1A5QZPUDKF7N6T" localSheetId="3" hidden="1">#REF!</definedName>
    <definedName name="BExMOI29DOEK5R1A5QZPUDKF7N6T" hidden="1">#REF!</definedName>
    <definedName name="BExMONRAU0S904NLJHPI47RVQDBH" localSheetId="15" hidden="1">#REF!</definedName>
    <definedName name="BExMONRAU0S904NLJHPI47RVQDBH" localSheetId="14" hidden="1">#REF!</definedName>
    <definedName name="BExMONRAU0S904NLJHPI47RVQDBH" localSheetId="13" hidden="1">#REF!</definedName>
    <definedName name="BExMONRAU0S904NLJHPI47RVQDBH" localSheetId="12" hidden="1">#REF!</definedName>
    <definedName name="BExMONRAU0S904NLJHPI47RVQDBH" localSheetId="11" hidden="1">#REF!</definedName>
    <definedName name="BExMONRAU0S904NLJHPI47RVQDBH" localSheetId="10" hidden="1">#REF!</definedName>
    <definedName name="BExMONRAU0S904NLJHPI47RVQDBH" localSheetId="9" hidden="1">#REF!</definedName>
    <definedName name="BExMONRAU0S904NLJHPI47RVQDBH" localSheetId="8" hidden="1">#REF!</definedName>
    <definedName name="BExMONRAU0S904NLJHPI47RVQDBH" localSheetId="7" hidden="1">#REF!</definedName>
    <definedName name="BExMONRAU0S904NLJHPI47RVQDBH" localSheetId="6" hidden="1">#REF!</definedName>
    <definedName name="BExMONRAU0S904NLJHPI47RVQDBH" localSheetId="5" hidden="1">#REF!</definedName>
    <definedName name="BExMONRAU0S904NLJHPI47RVQDBH" localSheetId="3" hidden="1">#REF!</definedName>
    <definedName name="BExMONRAU0S904NLJHPI47RVQDBH" hidden="1">#REF!</definedName>
    <definedName name="BExMPAJ5AJAXGKGK3F6H3ODS6RF4" localSheetId="15" hidden="1">#REF!</definedName>
    <definedName name="BExMPAJ5AJAXGKGK3F6H3ODS6RF4" localSheetId="14" hidden="1">#REF!</definedName>
    <definedName name="BExMPAJ5AJAXGKGK3F6H3ODS6RF4" localSheetId="13" hidden="1">#REF!</definedName>
    <definedName name="BExMPAJ5AJAXGKGK3F6H3ODS6RF4" localSheetId="12" hidden="1">#REF!</definedName>
    <definedName name="BExMPAJ5AJAXGKGK3F6H3ODS6RF4" localSheetId="11" hidden="1">#REF!</definedName>
    <definedName name="BExMPAJ5AJAXGKGK3F6H3ODS6RF4" localSheetId="10" hidden="1">#REF!</definedName>
    <definedName name="BExMPAJ5AJAXGKGK3F6H3ODS6RF4" localSheetId="9" hidden="1">#REF!</definedName>
    <definedName name="BExMPAJ5AJAXGKGK3F6H3ODS6RF4" localSheetId="8" hidden="1">#REF!</definedName>
    <definedName name="BExMPAJ5AJAXGKGK3F6H3ODS6RF4" localSheetId="7" hidden="1">#REF!</definedName>
    <definedName name="BExMPAJ5AJAXGKGK3F6H3ODS6RF4" localSheetId="6" hidden="1">#REF!</definedName>
    <definedName name="BExMPAJ5AJAXGKGK3F6H3ODS6RF4" localSheetId="5" hidden="1">#REF!</definedName>
    <definedName name="BExMPAJ5AJAXGKGK3F6H3ODS6RF4" localSheetId="3" hidden="1">#REF!</definedName>
    <definedName name="BExMPAJ5AJAXGKGK3F6H3ODS6RF4" hidden="1">#REF!</definedName>
    <definedName name="BExMPD2X55FFBVJ6CBUKNPROIOEU" localSheetId="15" hidden="1">#REF!</definedName>
    <definedName name="BExMPD2X55FFBVJ6CBUKNPROIOEU" localSheetId="14" hidden="1">#REF!</definedName>
    <definedName name="BExMPD2X55FFBVJ6CBUKNPROIOEU" localSheetId="13" hidden="1">#REF!</definedName>
    <definedName name="BExMPD2X55FFBVJ6CBUKNPROIOEU" localSheetId="12" hidden="1">#REF!</definedName>
    <definedName name="BExMPD2X55FFBVJ6CBUKNPROIOEU" localSheetId="11" hidden="1">#REF!</definedName>
    <definedName name="BExMPD2X55FFBVJ6CBUKNPROIOEU" localSheetId="10" hidden="1">#REF!</definedName>
    <definedName name="BExMPD2X55FFBVJ6CBUKNPROIOEU" localSheetId="9" hidden="1">#REF!</definedName>
    <definedName name="BExMPD2X55FFBVJ6CBUKNPROIOEU" localSheetId="8" hidden="1">#REF!</definedName>
    <definedName name="BExMPD2X55FFBVJ6CBUKNPROIOEU" localSheetId="7" hidden="1">#REF!</definedName>
    <definedName name="BExMPD2X55FFBVJ6CBUKNPROIOEU" localSheetId="6" hidden="1">#REF!</definedName>
    <definedName name="BExMPD2X55FFBVJ6CBUKNPROIOEU" localSheetId="5" hidden="1">#REF!</definedName>
    <definedName name="BExMPD2X55FFBVJ6CBUKNPROIOEU" localSheetId="3" hidden="1">#REF!</definedName>
    <definedName name="BExMPD2X55FFBVJ6CBUKNPROIOEU" hidden="1">#REF!</definedName>
    <definedName name="BExMPGZ848E38FUH1JBQN97DGWAT" localSheetId="15" hidden="1">#REF!</definedName>
    <definedName name="BExMPGZ848E38FUH1JBQN97DGWAT" localSheetId="14" hidden="1">#REF!</definedName>
    <definedName name="BExMPGZ848E38FUH1JBQN97DGWAT" localSheetId="13" hidden="1">#REF!</definedName>
    <definedName name="BExMPGZ848E38FUH1JBQN97DGWAT" localSheetId="12" hidden="1">#REF!</definedName>
    <definedName name="BExMPGZ848E38FUH1JBQN97DGWAT" localSheetId="11" hidden="1">#REF!</definedName>
    <definedName name="BExMPGZ848E38FUH1JBQN97DGWAT" localSheetId="10" hidden="1">#REF!</definedName>
    <definedName name="BExMPGZ848E38FUH1JBQN97DGWAT" localSheetId="9" hidden="1">#REF!</definedName>
    <definedName name="BExMPGZ848E38FUH1JBQN97DGWAT" localSheetId="8" hidden="1">#REF!</definedName>
    <definedName name="BExMPGZ848E38FUH1JBQN97DGWAT" localSheetId="7" hidden="1">#REF!</definedName>
    <definedName name="BExMPGZ848E38FUH1JBQN97DGWAT" localSheetId="6" hidden="1">#REF!</definedName>
    <definedName name="BExMPGZ848E38FUH1JBQN97DGWAT" localSheetId="5" hidden="1">#REF!</definedName>
    <definedName name="BExMPGZ848E38FUH1JBQN97DGWAT" localSheetId="3" hidden="1">#REF!</definedName>
    <definedName name="BExMPGZ848E38FUH1JBQN97DGWAT" hidden="1">#REF!</definedName>
    <definedName name="BExMPMTICOSMQENOFKQ18K0ZT4S8" localSheetId="15" hidden="1">#REF!</definedName>
    <definedName name="BExMPMTICOSMQENOFKQ18K0ZT4S8" localSheetId="14" hidden="1">#REF!</definedName>
    <definedName name="BExMPMTICOSMQENOFKQ18K0ZT4S8" localSheetId="13" hidden="1">#REF!</definedName>
    <definedName name="BExMPMTICOSMQENOFKQ18K0ZT4S8" localSheetId="12" hidden="1">#REF!</definedName>
    <definedName name="BExMPMTICOSMQENOFKQ18K0ZT4S8" localSheetId="11" hidden="1">#REF!</definedName>
    <definedName name="BExMPMTICOSMQENOFKQ18K0ZT4S8" localSheetId="10" hidden="1">#REF!</definedName>
    <definedName name="BExMPMTICOSMQENOFKQ18K0ZT4S8" localSheetId="9" hidden="1">#REF!</definedName>
    <definedName name="BExMPMTICOSMQENOFKQ18K0ZT4S8" localSheetId="8" hidden="1">#REF!</definedName>
    <definedName name="BExMPMTICOSMQENOFKQ18K0ZT4S8" localSheetId="7" hidden="1">#REF!</definedName>
    <definedName name="BExMPMTICOSMQENOFKQ18K0ZT4S8" localSheetId="6" hidden="1">#REF!</definedName>
    <definedName name="BExMPMTICOSMQENOFKQ18K0ZT4S8" localSheetId="5" hidden="1">#REF!</definedName>
    <definedName name="BExMPMTICOSMQENOFKQ18K0ZT4S8" localSheetId="3" hidden="1">#REF!</definedName>
    <definedName name="BExMPMTICOSMQENOFKQ18K0ZT4S8" hidden="1">#REF!</definedName>
    <definedName name="BExMPMZ07II0R4KGWQQ7PGS3RZS4" localSheetId="15" hidden="1">#REF!</definedName>
    <definedName name="BExMPMZ07II0R4KGWQQ7PGS3RZS4" localSheetId="14" hidden="1">#REF!</definedName>
    <definedName name="BExMPMZ07II0R4KGWQQ7PGS3RZS4" localSheetId="13" hidden="1">#REF!</definedName>
    <definedName name="BExMPMZ07II0R4KGWQQ7PGS3RZS4" localSheetId="12" hidden="1">#REF!</definedName>
    <definedName name="BExMPMZ07II0R4KGWQQ7PGS3RZS4" localSheetId="11" hidden="1">#REF!</definedName>
    <definedName name="BExMPMZ07II0R4KGWQQ7PGS3RZS4" localSheetId="10" hidden="1">#REF!</definedName>
    <definedName name="BExMPMZ07II0R4KGWQQ7PGS3RZS4" localSheetId="9" hidden="1">#REF!</definedName>
    <definedName name="BExMPMZ07II0R4KGWQQ7PGS3RZS4" localSheetId="8" hidden="1">#REF!</definedName>
    <definedName name="BExMPMZ07II0R4KGWQQ7PGS3RZS4" localSheetId="7" hidden="1">#REF!</definedName>
    <definedName name="BExMPMZ07II0R4KGWQQ7PGS3RZS4" localSheetId="6" hidden="1">#REF!</definedName>
    <definedName name="BExMPMZ07II0R4KGWQQ7PGS3RZS4" localSheetId="5" hidden="1">#REF!</definedName>
    <definedName name="BExMPMZ07II0R4KGWQQ7PGS3RZS4" localSheetId="3" hidden="1">#REF!</definedName>
    <definedName name="BExMPMZ07II0R4KGWQQ7PGS3RZS4" hidden="1">#REF!</definedName>
    <definedName name="BExMPOBH04JMDO6Z8DMSEJZM4ANN" localSheetId="15" hidden="1">#REF!</definedName>
    <definedName name="BExMPOBH04JMDO6Z8DMSEJZM4ANN" localSheetId="14" hidden="1">#REF!</definedName>
    <definedName name="BExMPOBH04JMDO6Z8DMSEJZM4ANN" localSheetId="13" hidden="1">#REF!</definedName>
    <definedName name="BExMPOBH04JMDO6Z8DMSEJZM4ANN" localSheetId="12" hidden="1">#REF!</definedName>
    <definedName name="BExMPOBH04JMDO6Z8DMSEJZM4ANN" localSheetId="11" hidden="1">#REF!</definedName>
    <definedName name="BExMPOBH04JMDO6Z8DMSEJZM4ANN" localSheetId="10" hidden="1">#REF!</definedName>
    <definedName name="BExMPOBH04JMDO6Z8DMSEJZM4ANN" localSheetId="9" hidden="1">#REF!</definedName>
    <definedName name="BExMPOBH04JMDO6Z8DMSEJZM4ANN" localSheetId="8" hidden="1">#REF!</definedName>
    <definedName name="BExMPOBH04JMDO6Z8DMSEJZM4ANN" localSheetId="7" hidden="1">#REF!</definedName>
    <definedName name="BExMPOBH04JMDO6Z8DMSEJZM4ANN" localSheetId="6" hidden="1">#REF!</definedName>
    <definedName name="BExMPOBH04JMDO6Z8DMSEJZM4ANN" localSheetId="5" hidden="1">#REF!</definedName>
    <definedName name="BExMPOBH04JMDO6Z8DMSEJZM4ANN" localSheetId="3" hidden="1">#REF!</definedName>
    <definedName name="BExMPOBH04JMDO6Z8DMSEJZM4ANN" hidden="1">#REF!</definedName>
    <definedName name="BExMPSD77XQ3HA6A4FZOJK8G2JP3" localSheetId="15" hidden="1">#REF!</definedName>
    <definedName name="BExMPSD77XQ3HA6A4FZOJK8G2JP3" localSheetId="14" hidden="1">#REF!</definedName>
    <definedName name="BExMPSD77XQ3HA6A4FZOJK8G2JP3" localSheetId="13" hidden="1">#REF!</definedName>
    <definedName name="BExMPSD77XQ3HA6A4FZOJK8G2JP3" localSheetId="12" hidden="1">#REF!</definedName>
    <definedName name="BExMPSD77XQ3HA6A4FZOJK8G2JP3" localSheetId="11" hidden="1">#REF!</definedName>
    <definedName name="BExMPSD77XQ3HA6A4FZOJK8G2JP3" localSheetId="10" hidden="1">#REF!</definedName>
    <definedName name="BExMPSD77XQ3HA6A4FZOJK8G2JP3" localSheetId="9" hidden="1">#REF!</definedName>
    <definedName name="BExMPSD77XQ3HA6A4FZOJK8G2JP3" localSheetId="8" hidden="1">#REF!</definedName>
    <definedName name="BExMPSD77XQ3HA6A4FZOJK8G2JP3" localSheetId="7" hidden="1">#REF!</definedName>
    <definedName name="BExMPSD77XQ3HA6A4FZOJK8G2JP3" localSheetId="6" hidden="1">#REF!</definedName>
    <definedName name="BExMPSD77XQ3HA6A4FZOJK8G2JP3" localSheetId="5" hidden="1">#REF!</definedName>
    <definedName name="BExMPSD77XQ3HA6A4FZOJK8G2JP3" localSheetId="3" hidden="1">#REF!</definedName>
    <definedName name="BExMPSD77XQ3HA6A4FZOJK8G2JP3" hidden="1">#REF!</definedName>
    <definedName name="BExMQ4I3Q7F0BMPHSFMFW9TZ87UD" localSheetId="15" hidden="1">#REF!</definedName>
    <definedName name="BExMQ4I3Q7F0BMPHSFMFW9TZ87UD" localSheetId="14" hidden="1">#REF!</definedName>
    <definedName name="BExMQ4I3Q7F0BMPHSFMFW9TZ87UD" localSheetId="13" hidden="1">#REF!</definedName>
    <definedName name="BExMQ4I3Q7F0BMPHSFMFW9TZ87UD" localSheetId="12" hidden="1">#REF!</definedName>
    <definedName name="BExMQ4I3Q7F0BMPHSFMFW9TZ87UD" localSheetId="11" hidden="1">#REF!</definedName>
    <definedName name="BExMQ4I3Q7F0BMPHSFMFW9TZ87UD" localSheetId="10" hidden="1">#REF!</definedName>
    <definedName name="BExMQ4I3Q7F0BMPHSFMFW9TZ87UD" localSheetId="9" hidden="1">#REF!</definedName>
    <definedName name="BExMQ4I3Q7F0BMPHSFMFW9TZ87UD" localSheetId="8" hidden="1">#REF!</definedName>
    <definedName name="BExMQ4I3Q7F0BMPHSFMFW9TZ87UD" localSheetId="7" hidden="1">#REF!</definedName>
    <definedName name="BExMQ4I3Q7F0BMPHSFMFW9TZ87UD" localSheetId="6" hidden="1">#REF!</definedName>
    <definedName name="BExMQ4I3Q7F0BMPHSFMFW9TZ87UD" localSheetId="5" hidden="1">#REF!</definedName>
    <definedName name="BExMQ4I3Q7F0BMPHSFMFW9TZ87UD" localSheetId="3" hidden="1">#REF!</definedName>
    <definedName name="BExMQ4I3Q7F0BMPHSFMFW9TZ87UD" hidden="1">#REF!</definedName>
    <definedName name="BExMQ4SWDWI4N16AZ0T5CJ6HH8WC" localSheetId="15" hidden="1">#REF!</definedName>
    <definedName name="BExMQ4SWDWI4N16AZ0T5CJ6HH8WC" localSheetId="14" hidden="1">#REF!</definedName>
    <definedName name="BExMQ4SWDWI4N16AZ0T5CJ6HH8WC" localSheetId="13" hidden="1">#REF!</definedName>
    <definedName name="BExMQ4SWDWI4N16AZ0T5CJ6HH8WC" localSheetId="12" hidden="1">#REF!</definedName>
    <definedName name="BExMQ4SWDWI4N16AZ0T5CJ6HH8WC" localSheetId="11" hidden="1">#REF!</definedName>
    <definedName name="BExMQ4SWDWI4N16AZ0T5CJ6HH8WC" localSheetId="10" hidden="1">#REF!</definedName>
    <definedName name="BExMQ4SWDWI4N16AZ0T5CJ6HH8WC" localSheetId="9" hidden="1">#REF!</definedName>
    <definedName name="BExMQ4SWDWI4N16AZ0T5CJ6HH8WC" localSheetId="8" hidden="1">#REF!</definedName>
    <definedName name="BExMQ4SWDWI4N16AZ0T5CJ6HH8WC" localSheetId="7" hidden="1">#REF!</definedName>
    <definedName name="BExMQ4SWDWI4N16AZ0T5CJ6HH8WC" localSheetId="6" hidden="1">#REF!</definedName>
    <definedName name="BExMQ4SWDWI4N16AZ0T5CJ6HH8WC" localSheetId="5" hidden="1">#REF!</definedName>
    <definedName name="BExMQ4SWDWI4N16AZ0T5CJ6HH8WC" localSheetId="3" hidden="1">#REF!</definedName>
    <definedName name="BExMQ4SWDWI4N16AZ0T5CJ6HH8WC" hidden="1">#REF!</definedName>
    <definedName name="BExMQ71WHW50GVX45JU951AGPLFQ" localSheetId="15" hidden="1">#REF!</definedName>
    <definedName name="BExMQ71WHW50GVX45JU951AGPLFQ" localSheetId="14" hidden="1">#REF!</definedName>
    <definedName name="BExMQ71WHW50GVX45JU951AGPLFQ" localSheetId="13" hidden="1">#REF!</definedName>
    <definedName name="BExMQ71WHW50GVX45JU951AGPLFQ" localSheetId="12" hidden="1">#REF!</definedName>
    <definedName name="BExMQ71WHW50GVX45JU951AGPLFQ" localSheetId="11" hidden="1">#REF!</definedName>
    <definedName name="BExMQ71WHW50GVX45JU951AGPLFQ" localSheetId="10" hidden="1">#REF!</definedName>
    <definedName name="BExMQ71WHW50GVX45JU951AGPLFQ" localSheetId="9" hidden="1">#REF!</definedName>
    <definedName name="BExMQ71WHW50GVX45JU951AGPLFQ" localSheetId="8" hidden="1">#REF!</definedName>
    <definedName name="BExMQ71WHW50GVX45JU951AGPLFQ" localSheetId="7" hidden="1">#REF!</definedName>
    <definedName name="BExMQ71WHW50GVX45JU951AGPLFQ" localSheetId="6" hidden="1">#REF!</definedName>
    <definedName name="BExMQ71WHW50GVX45JU951AGPLFQ" localSheetId="5" hidden="1">#REF!</definedName>
    <definedName name="BExMQ71WHW50GVX45JU951AGPLFQ" localSheetId="3" hidden="1">#REF!</definedName>
    <definedName name="BExMQ71WHW50GVX45JU951AGPLFQ" hidden="1">#REF!</definedName>
    <definedName name="BExMQGXSLPT4A6N47LE6FBVHWBOF" localSheetId="15" hidden="1">#REF!</definedName>
    <definedName name="BExMQGXSLPT4A6N47LE6FBVHWBOF" localSheetId="14" hidden="1">#REF!</definedName>
    <definedName name="BExMQGXSLPT4A6N47LE6FBVHWBOF" localSheetId="13" hidden="1">#REF!</definedName>
    <definedName name="BExMQGXSLPT4A6N47LE6FBVHWBOF" localSheetId="12" hidden="1">#REF!</definedName>
    <definedName name="BExMQGXSLPT4A6N47LE6FBVHWBOF" localSheetId="11" hidden="1">#REF!</definedName>
    <definedName name="BExMQGXSLPT4A6N47LE6FBVHWBOF" localSheetId="10" hidden="1">#REF!</definedName>
    <definedName name="BExMQGXSLPT4A6N47LE6FBVHWBOF" localSheetId="9" hidden="1">#REF!</definedName>
    <definedName name="BExMQGXSLPT4A6N47LE6FBVHWBOF" localSheetId="8" hidden="1">#REF!</definedName>
    <definedName name="BExMQGXSLPT4A6N47LE6FBVHWBOF" localSheetId="7" hidden="1">#REF!</definedName>
    <definedName name="BExMQGXSLPT4A6N47LE6FBVHWBOF" localSheetId="6" hidden="1">#REF!</definedName>
    <definedName name="BExMQGXSLPT4A6N47LE6FBVHWBOF" localSheetId="5" hidden="1">#REF!</definedName>
    <definedName name="BExMQGXSLPT4A6N47LE6FBVHWBOF" localSheetId="3" hidden="1">#REF!</definedName>
    <definedName name="BExMQGXSLPT4A6N47LE6FBVHWBOF" hidden="1">#REF!</definedName>
    <definedName name="BExMQNZGFHW75W9HWRCR0FEF0XF0" localSheetId="15" hidden="1">#REF!</definedName>
    <definedName name="BExMQNZGFHW75W9HWRCR0FEF0XF0" localSheetId="14" hidden="1">#REF!</definedName>
    <definedName name="BExMQNZGFHW75W9HWRCR0FEF0XF0" localSheetId="13" hidden="1">#REF!</definedName>
    <definedName name="BExMQNZGFHW75W9HWRCR0FEF0XF0" localSheetId="12" hidden="1">#REF!</definedName>
    <definedName name="BExMQNZGFHW75W9HWRCR0FEF0XF0" localSheetId="11" hidden="1">#REF!</definedName>
    <definedName name="BExMQNZGFHW75W9HWRCR0FEF0XF0" localSheetId="10" hidden="1">#REF!</definedName>
    <definedName name="BExMQNZGFHW75W9HWRCR0FEF0XF0" localSheetId="9" hidden="1">#REF!</definedName>
    <definedName name="BExMQNZGFHW75W9HWRCR0FEF0XF0" localSheetId="8" hidden="1">#REF!</definedName>
    <definedName name="BExMQNZGFHW75W9HWRCR0FEF0XF0" localSheetId="7" hidden="1">#REF!</definedName>
    <definedName name="BExMQNZGFHW75W9HWRCR0FEF0XF0" localSheetId="6" hidden="1">#REF!</definedName>
    <definedName name="BExMQNZGFHW75W9HWRCR0FEF0XF0" localSheetId="5" hidden="1">#REF!</definedName>
    <definedName name="BExMQNZGFHW75W9HWRCR0FEF0XF0" localSheetId="3" hidden="1">#REF!</definedName>
    <definedName name="BExMQNZGFHW75W9HWRCR0FEF0XF0" hidden="1">#REF!</definedName>
    <definedName name="BExMQRKVQPDFPD0WQUA9QND8OV7P" localSheetId="15" hidden="1">#REF!</definedName>
    <definedName name="BExMQRKVQPDFPD0WQUA9QND8OV7P" localSheetId="14" hidden="1">#REF!</definedName>
    <definedName name="BExMQRKVQPDFPD0WQUA9QND8OV7P" localSheetId="13" hidden="1">#REF!</definedName>
    <definedName name="BExMQRKVQPDFPD0WQUA9QND8OV7P" localSheetId="12" hidden="1">#REF!</definedName>
    <definedName name="BExMQRKVQPDFPD0WQUA9QND8OV7P" localSheetId="11" hidden="1">#REF!</definedName>
    <definedName name="BExMQRKVQPDFPD0WQUA9QND8OV7P" localSheetId="10" hidden="1">#REF!</definedName>
    <definedName name="BExMQRKVQPDFPD0WQUA9QND8OV7P" localSheetId="9" hidden="1">#REF!</definedName>
    <definedName name="BExMQRKVQPDFPD0WQUA9QND8OV7P" localSheetId="8" hidden="1">#REF!</definedName>
    <definedName name="BExMQRKVQPDFPD0WQUA9QND8OV7P" localSheetId="7" hidden="1">#REF!</definedName>
    <definedName name="BExMQRKVQPDFPD0WQUA9QND8OV7P" localSheetId="6" hidden="1">#REF!</definedName>
    <definedName name="BExMQRKVQPDFPD0WQUA9QND8OV7P" localSheetId="5" hidden="1">#REF!</definedName>
    <definedName name="BExMQRKVQPDFPD0WQUA9QND8OV7P" localSheetId="3" hidden="1">#REF!</definedName>
    <definedName name="BExMQRKVQPDFPD0WQUA9QND8OV7P" hidden="1">#REF!</definedName>
    <definedName name="BExMQSBR7PL4KLB1Q4961QO45Y4G" localSheetId="15" hidden="1">#REF!</definedName>
    <definedName name="BExMQSBR7PL4KLB1Q4961QO45Y4G" localSheetId="14" hidden="1">#REF!</definedName>
    <definedName name="BExMQSBR7PL4KLB1Q4961QO45Y4G" localSheetId="13" hidden="1">#REF!</definedName>
    <definedName name="BExMQSBR7PL4KLB1Q4961QO45Y4G" localSheetId="12" hidden="1">#REF!</definedName>
    <definedName name="BExMQSBR7PL4KLB1Q4961QO45Y4G" localSheetId="11" hidden="1">#REF!</definedName>
    <definedName name="BExMQSBR7PL4KLB1Q4961QO45Y4G" localSheetId="10" hidden="1">#REF!</definedName>
    <definedName name="BExMQSBR7PL4KLB1Q4961QO45Y4G" localSheetId="9" hidden="1">#REF!</definedName>
    <definedName name="BExMQSBR7PL4KLB1Q4961QO45Y4G" localSheetId="8" hidden="1">#REF!</definedName>
    <definedName name="BExMQSBR7PL4KLB1Q4961QO45Y4G" localSheetId="7" hidden="1">#REF!</definedName>
    <definedName name="BExMQSBR7PL4KLB1Q4961QO45Y4G" localSheetId="6" hidden="1">#REF!</definedName>
    <definedName name="BExMQSBR7PL4KLB1Q4961QO45Y4G" localSheetId="5" hidden="1">#REF!</definedName>
    <definedName name="BExMQSBR7PL4KLB1Q4961QO45Y4G" localSheetId="3" hidden="1">#REF!</definedName>
    <definedName name="BExMQSBR7PL4KLB1Q4961QO45Y4G" hidden="1">#REF!</definedName>
    <definedName name="BExMR1MA4I1X77714ZEPUVC8W398" localSheetId="15" hidden="1">#REF!</definedName>
    <definedName name="BExMR1MA4I1X77714ZEPUVC8W398" localSheetId="14" hidden="1">#REF!</definedName>
    <definedName name="BExMR1MA4I1X77714ZEPUVC8W398" localSheetId="13" hidden="1">#REF!</definedName>
    <definedName name="BExMR1MA4I1X77714ZEPUVC8W398" localSheetId="12" hidden="1">#REF!</definedName>
    <definedName name="BExMR1MA4I1X77714ZEPUVC8W398" localSheetId="11" hidden="1">#REF!</definedName>
    <definedName name="BExMR1MA4I1X77714ZEPUVC8W398" localSheetId="10" hidden="1">#REF!</definedName>
    <definedName name="BExMR1MA4I1X77714ZEPUVC8W398" localSheetId="9" hidden="1">#REF!</definedName>
    <definedName name="BExMR1MA4I1X77714ZEPUVC8W398" localSheetId="8" hidden="1">#REF!</definedName>
    <definedName name="BExMR1MA4I1X77714ZEPUVC8W398" localSheetId="7" hidden="1">#REF!</definedName>
    <definedName name="BExMR1MA4I1X77714ZEPUVC8W398" localSheetId="6" hidden="1">#REF!</definedName>
    <definedName name="BExMR1MA4I1X77714ZEPUVC8W398" localSheetId="5" hidden="1">#REF!</definedName>
    <definedName name="BExMR1MA4I1X77714ZEPUVC8W398" localSheetId="3" hidden="1">#REF!</definedName>
    <definedName name="BExMR1MA4I1X77714ZEPUVC8W398" hidden="1">#REF!</definedName>
    <definedName name="BExMR8YQHA7N77HGHY4Y6R30I3XT" localSheetId="15" hidden="1">#REF!</definedName>
    <definedName name="BExMR8YQHA7N77HGHY4Y6R30I3XT" localSheetId="14" hidden="1">#REF!</definedName>
    <definedName name="BExMR8YQHA7N77HGHY4Y6R30I3XT" localSheetId="13" hidden="1">#REF!</definedName>
    <definedName name="BExMR8YQHA7N77HGHY4Y6R30I3XT" localSheetId="12" hidden="1">#REF!</definedName>
    <definedName name="BExMR8YQHA7N77HGHY4Y6R30I3XT" localSheetId="11" hidden="1">#REF!</definedName>
    <definedName name="BExMR8YQHA7N77HGHY4Y6R30I3XT" localSheetId="10" hidden="1">#REF!</definedName>
    <definedName name="BExMR8YQHA7N77HGHY4Y6R30I3XT" localSheetId="9" hidden="1">#REF!</definedName>
    <definedName name="BExMR8YQHA7N77HGHY4Y6R30I3XT" localSheetId="8" hidden="1">#REF!</definedName>
    <definedName name="BExMR8YQHA7N77HGHY4Y6R30I3XT" localSheetId="7" hidden="1">#REF!</definedName>
    <definedName name="BExMR8YQHA7N77HGHY4Y6R30I3XT" localSheetId="6" hidden="1">#REF!</definedName>
    <definedName name="BExMR8YQHA7N77HGHY4Y6R30I3XT" localSheetId="5" hidden="1">#REF!</definedName>
    <definedName name="BExMR8YQHA7N77HGHY4Y6R30I3XT" localSheetId="3" hidden="1">#REF!</definedName>
    <definedName name="BExMR8YQHA7N77HGHY4Y6R30I3XT" hidden="1">#REF!</definedName>
    <definedName name="BExMRENOIARWRYOIVPDIEBVNRDO7" localSheetId="15" hidden="1">#REF!</definedName>
    <definedName name="BExMRENOIARWRYOIVPDIEBVNRDO7" localSheetId="14" hidden="1">#REF!</definedName>
    <definedName name="BExMRENOIARWRYOIVPDIEBVNRDO7" localSheetId="13" hidden="1">#REF!</definedName>
    <definedName name="BExMRENOIARWRYOIVPDIEBVNRDO7" localSheetId="12" hidden="1">#REF!</definedName>
    <definedName name="BExMRENOIARWRYOIVPDIEBVNRDO7" localSheetId="11" hidden="1">#REF!</definedName>
    <definedName name="BExMRENOIARWRYOIVPDIEBVNRDO7" localSheetId="10" hidden="1">#REF!</definedName>
    <definedName name="BExMRENOIARWRYOIVPDIEBVNRDO7" localSheetId="9" hidden="1">#REF!</definedName>
    <definedName name="BExMRENOIARWRYOIVPDIEBVNRDO7" localSheetId="8" hidden="1">#REF!</definedName>
    <definedName name="BExMRENOIARWRYOIVPDIEBVNRDO7" localSheetId="7" hidden="1">#REF!</definedName>
    <definedName name="BExMRENOIARWRYOIVPDIEBVNRDO7" localSheetId="6" hidden="1">#REF!</definedName>
    <definedName name="BExMRENOIARWRYOIVPDIEBVNRDO7" localSheetId="5" hidden="1">#REF!</definedName>
    <definedName name="BExMRENOIARWRYOIVPDIEBVNRDO7" localSheetId="3" hidden="1">#REF!</definedName>
    <definedName name="BExMRENOIARWRYOIVPDIEBVNRDO7" hidden="1">#REF!</definedName>
    <definedName name="BExMRF3SCIUZL945WMMDCT29MTLN" localSheetId="15" hidden="1">#REF!</definedName>
    <definedName name="BExMRF3SCIUZL945WMMDCT29MTLN" localSheetId="14" hidden="1">#REF!</definedName>
    <definedName name="BExMRF3SCIUZL945WMMDCT29MTLN" localSheetId="13" hidden="1">#REF!</definedName>
    <definedName name="BExMRF3SCIUZL945WMMDCT29MTLN" localSheetId="12" hidden="1">#REF!</definedName>
    <definedName name="BExMRF3SCIUZL945WMMDCT29MTLN" localSheetId="11" hidden="1">#REF!</definedName>
    <definedName name="BExMRF3SCIUZL945WMMDCT29MTLN" localSheetId="10" hidden="1">#REF!</definedName>
    <definedName name="BExMRF3SCIUZL945WMMDCT29MTLN" localSheetId="9" hidden="1">#REF!</definedName>
    <definedName name="BExMRF3SCIUZL945WMMDCT29MTLN" localSheetId="8" hidden="1">#REF!</definedName>
    <definedName name="BExMRF3SCIUZL945WMMDCT29MTLN" localSheetId="7" hidden="1">#REF!</definedName>
    <definedName name="BExMRF3SCIUZL945WMMDCT29MTLN" localSheetId="6" hidden="1">#REF!</definedName>
    <definedName name="BExMRF3SCIUZL945WMMDCT29MTLN" localSheetId="5" hidden="1">#REF!</definedName>
    <definedName name="BExMRF3SCIUZL945WMMDCT29MTLN" localSheetId="3" hidden="1">#REF!</definedName>
    <definedName name="BExMRF3SCIUZL945WMMDCT29MTLN" hidden="1">#REF!</definedName>
    <definedName name="BExMRRJNUMGRSDD5GGKKGEIZ6FTS" localSheetId="15" hidden="1">#REF!</definedName>
    <definedName name="BExMRRJNUMGRSDD5GGKKGEIZ6FTS" localSheetId="14" hidden="1">#REF!</definedName>
    <definedName name="BExMRRJNUMGRSDD5GGKKGEIZ6FTS" localSheetId="13" hidden="1">#REF!</definedName>
    <definedName name="BExMRRJNUMGRSDD5GGKKGEIZ6FTS" localSheetId="12" hidden="1">#REF!</definedName>
    <definedName name="BExMRRJNUMGRSDD5GGKKGEIZ6FTS" localSheetId="11" hidden="1">#REF!</definedName>
    <definedName name="BExMRRJNUMGRSDD5GGKKGEIZ6FTS" localSheetId="10" hidden="1">#REF!</definedName>
    <definedName name="BExMRRJNUMGRSDD5GGKKGEIZ6FTS" localSheetId="9" hidden="1">#REF!</definedName>
    <definedName name="BExMRRJNUMGRSDD5GGKKGEIZ6FTS" localSheetId="8" hidden="1">#REF!</definedName>
    <definedName name="BExMRRJNUMGRSDD5GGKKGEIZ6FTS" localSheetId="7" hidden="1">#REF!</definedName>
    <definedName name="BExMRRJNUMGRSDD5GGKKGEIZ6FTS" localSheetId="6" hidden="1">#REF!</definedName>
    <definedName name="BExMRRJNUMGRSDD5GGKKGEIZ6FTS" localSheetId="5" hidden="1">#REF!</definedName>
    <definedName name="BExMRRJNUMGRSDD5GGKKGEIZ6FTS" localSheetId="3" hidden="1">#REF!</definedName>
    <definedName name="BExMRRJNUMGRSDD5GGKKGEIZ6FTS" hidden="1">#REF!</definedName>
    <definedName name="BExMRU3ACIU0RD2BNWO55LH5U2BR" localSheetId="15" hidden="1">#REF!</definedName>
    <definedName name="BExMRU3ACIU0RD2BNWO55LH5U2BR" localSheetId="14" hidden="1">#REF!</definedName>
    <definedName name="BExMRU3ACIU0RD2BNWO55LH5U2BR" localSheetId="13" hidden="1">#REF!</definedName>
    <definedName name="BExMRU3ACIU0RD2BNWO55LH5U2BR" localSheetId="12" hidden="1">#REF!</definedName>
    <definedName name="BExMRU3ACIU0RD2BNWO55LH5U2BR" localSheetId="11" hidden="1">#REF!</definedName>
    <definedName name="BExMRU3ACIU0RD2BNWO55LH5U2BR" localSheetId="10" hidden="1">#REF!</definedName>
    <definedName name="BExMRU3ACIU0RD2BNWO55LH5U2BR" localSheetId="9" hidden="1">#REF!</definedName>
    <definedName name="BExMRU3ACIU0RD2BNWO55LH5U2BR" localSheetId="8" hidden="1">#REF!</definedName>
    <definedName name="BExMRU3ACIU0RD2BNWO55LH5U2BR" localSheetId="7" hidden="1">#REF!</definedName>
    <definedName name="BExMRU3ACIU0RD2BNWO55LH5U2BR" localSheetId="6" hidden="1">#REF!</definedName>
    <definedName name="BExMRU3ACIU0RD2BNWO55LH5U2BR" localSheetId="5" hidden="1">#REF!</definedName>
    <definedName name="BExMRU3ACIU0RD2BNWO55LH5U2BR" localSheetId="3" hidden="1">#REF!</definedName>
    <definedName name="BExMRU3ACIU0RD2BNWO55LH5U2BR" hidden="1">#REF!</definedName>
    <definedName name="BExMRWC9LD1LDAVIUQHQWIYMK129" localSheetId="15" hidden="1">#REF!</definedName>
    <definedName name="BExMRWC9LD1LDAVIUQHQWIYMK129" localSheetId="14" hidden="1">#REF!</definedName>
    <definedName name="BExMRWC9LD1LDAVIUQHQWIYMK129" localSheetId="13" hidden="1">#REF!</definedName>
    <definedName name="BExMRWC9LD1LDAVIUQHQWIYMK129" localSheetId="12" hidden="1">#REF!</definedName>
    <definedName name="BExMRWC9LD1LDAVIUQHQWIYMK129" localSheetId="11" hidden="1">#REF!</definedName>
    <definedName name="BExMRWC9LD1LDAVIUQHQWIYMK129" localSheetId="10" hidden="1">#REF!</definedName>
    <definedName name="BExMRWC9LD1LDAVIUQHQWIYMK129" localSheetId="9" hidden="1">#REF!</definedName>
    <definedName name="BExMRWC9LD1LDAVIUQHQWIYMK129" localSheetId="8" hidden="1">#REF!</definedName>
    <definedName name="BExMRWC9LD1LDAVIUQHQWIYMK129" localSheetId="7" hidden="1">#REF!</definedName>
    <definedName name="BExMRWC9LD1LDAVIUQHQWIYMK129" localSheetId="6" hidden="1">#REF!</definedName>
    <definedName name="BExMRWC9LD1LDAVIUQHQWIYMK129" localSheetId="5" hidden="1">#REF!</definedName>
    <definedName name="BExMRWC9LD1LDAVIUQHQWIYMK129" localSheetId="3" hidden="1">#REF!</definedName>
    <definedName name="BExMRWC9LD1LDAVIUQHQWIYMK129" hidden="1">#REF!</definedName>
    <definedName name="BExMSBH3T898ERC4BT51ZURKDCH1" localSheetId="15" hidden="1">#REF!</definedName>
    <definedName name="BExMSBH3T898ERC4BT51ZURKDCH1" localSheetId="14" hidden="1">#REF!</definedName>
    <definedName name="BExMSBH3T898ERC4BT51ZURKDCH1" localSheetId="13" hidden="1">#REF!</definedName>
    <definedName name="BExMSBH3T898ERC4BT51ZURKDCH1" localSheetId="12" hidden="1">#REF!</definedName>
    <definedName name="BExMSBH3T898ERC4BT51ZURKDCH1" localSheetId="11" hidden="1">#REF!</definedName>
    <definedName name="BExMSBH3T898ERC4BT51ZURKDCH1" localSheetId="10" hidden="1">#REF!</definedName>
    <definedName name="BExMSBH3T898ERC4BT51ZURKDCH1" localSheetId="9" hidden="1">#REF!</definedName>
    <definedName name="BExMSBH3T898ERC4BT51ZURKDCH1" localSheetId="8" hidden="1">#REF!</definedName>
    <definedName name="BExMSBH3T898ERC4BT51ZURKDCH1" localSheetId="7" hidden="1">#REF!</definedName>
    <definedName name="BExMSBH3T898ERC4BT51ZURKDCH1" localSheetId="6" hidden="1">#REF!</definedName>
    <definedName name="BExMSBH3T898ERC4BT51ZURKDCH1" localSheetId="5" hidden="1">#REF!</definedName>
    <definedName name="BExMSBH3T898ERC4BT51ZURKDCH1" localSheetId="3" hidden="1">#REF!</definedName>
    <definedName name="BExMSBH3T898ERC4BT51ZURKDCH1" hidden="1">#REF!</definedName>
    <definedName name="BExMSQRCC40AP8BDUPL2I2DNC210" localSheetId="15" hidden="1">#REF!</definedName>
    <definedName name="BExMSQRCC40AP8BDUPL2I2DNC210" localSheetId="14" hidden="1">#REF!</definedName>
    <definedName name="BExMSQRCC40AP8BDUPL2I2DNC210" localSheetId="13" hidden="1">#REF!</definedName>
    <definedName name="BExMSQRCC40AP8BDUPL2I2DNC210" localSheetId="12" hidden="1">#REF!</definedName>
    <definedName name="BExMSQRCC40AP8BDUPL2I2DNC210" localSheetId="11" hidden="1">#REF!</definedName>
    <definedName name="BExMSQRCC40AP8BDUPL2I2DNC210" localSheetId="10" hidden="1">#REF!</definedName>
    <definedName name="BExMSQRCC40AP8BDUPL2I2DNC210" localSheetId="9" hidden="1">#REF!</definedName>
    <definedName name="BExMSQRCC40AP8BDUPL2I2DNC210" localSheetId="8" hidden="1">#REF!</definedName>
    <definedName name="BExMSQRCC40AP8BDUPL2I2DNC210" localSheetId="7" hidden="1">#REF!</definedName>
    <definedName name="BExMSQRCC40AP8BDUPL2I2DNC210" localSheetId="6" hidden="1">#REF!</definedName>
    <definedName name="BExMSQRCC40AP8BDUPL2I2DNC210" localSheetId="5" hidden="1">#REF!</definedName>
    <definedName name="BExMSQRCC40AP8BDUPL2I2DNC210" localSheetId="3" hidden="1">#REF!</definedName>
    <definedName name="BExMSQRCC40AP8BDUPL2I2DNC210" hidden="1">#REF!</definedName>
    <definedName name="BExO4J9LR712G00TVA82VNTG8O7H" localSheetId="15" hidden="1">#REF!</definedName>
    <definedName name="BExO4J9LR712G00TVA82VNTG8O7H" localSheetId="14" hidden="1">#REF!</definedName>
    <definedName name="BExO4J9LR712G00TVA82VNTG8O7H" localSheetId="13" hidden="1">#REF!</definedName>
    <definedName name="BExO4J9LR712G00TVA82VNTG8O7H" localSheetId="12" hidden="1">#REF!</definedName>
    <definedName name="BExO4J9LR712G00TVA82VNTG8O7H" localSheetId="11" hidden="1">#REF!</definedName>
    <definedName name="BExO4J9LR712G00TVA82VNTG8O7H" localSheetId="10" hidden="1">#REF!</definedName>
    <definedName name="BExO4J9LR712G00TVA82VNTG8O7H" localSheetId="9" hidden="1">#REF!</definedName>
    <definedName name="BExO4J9LR712G00TVA82VNTG8O7H" localSheetId="8" hidden="1">#REF!</definedName>
    <definedName name="BExO4J9LR712G00TVA82VNTG8O7H" localSheetId="7" hidden="1">#REF!</definedName>
    <definedName name="BExO4J9LR712G00TVA82VNTG8O7H" localSheetId="6" hidden="1">#REF!</definedName>
    <definedName name="BExO4J9LR712G00TVA82VNTG8O7H" localSheetId="5" hidden="1">#REF!</definedName>
    <definedName name="BExO4J9LR712G00TVA82VNTG8O7H" localSheetId="3" hidden="1">#REF!</definedName>
    <definedName name="BExO4J9LR712G00TVA82VNTG8O7H" hidden="1">#REF!</definedName>
    <definedName name="BExO55G2KVZ7MIJ30N827CLH0I2A" localSheetId="15" hidden="1">#REF!</definedName>
    <definedName name="BExO55G2KVZ7MIJ30N827CLH0I2A" localSheetId="14" hidden="1">#REF!</definedName>
    <definedName name="BExO55G2KVZ7MIJ30N827CLH0I2A" localSheetId="13" hidden="1">#REF!</definedName>
    <definedName name="BExO55G2KVZ7MIJ30N827CLH0I2A" localSheetId="12" hidden="1">#REF!</definedName>
    <definedName name="BExO55G2KVZ7MIJ30N827CLH0I2A" localSheetId="11" hidden="1">#REF!</definedName>
    <definedName name="BExO55G2KVZ7MIJ30N827CLH0I2A" localSheetId="10" hidden="1">#REF!</definedName>
    <definedName name="BExO55G2KVZ7MIJ30N827CLH0I2A" localSheetId="9" hidden="1">#REF!</definedName>
    <definedName name="BExO55G2KVZ7MIJ30N827CLH0I2A" localSheetId="8" hidden="1">#REF!</definedName>
    <definedName name="BExO55G2KVZ7MIJ30N827CLH0I2A" localSheetId="7" hidden="1">#REF!</definedName>
    <definedName name="BExO55G2KVZ7MIJ30N827CLH0I2A" localSheetId="6" hidden="1">#REF!</definedName>
    <definedName name="BExO55G2KVZ7MIJ30N827CLH0I2A" localSheetId="5" hidden="1">#REF!</definedName>
    <definedName name="BExO55G2KVZ7MIJ30N827CLH0I2A" localSheetId="3" hidden="1">#REF!</definedName>
    <definedName name="BExO55G2KVZ7MIJ30N827CLH0I2A" hidden="1">#REF!</definedName>
    <definedName name="BExO5A8PZD9EUHC5CMPU6N3SQ15L" localSheetId="15" hidden="1">#REF!</definedName>
    <definedName name="BExO5A8PZD9EUHC5CMPU6N3SQ15L" localSheetId="14" hidden="1">#REF!</definedName>
    <definedName name="BExO5A8PZD9EUHC5CMPU6N3SQ15L" localSheetId="13" hidden="1">#REF!</definedName>
    <definedName name="BExO5A8PZD9EUHC5CMPU6N3SQ15L" localSheetId="12" hidden="1">#REF!</definedName>
    <definedName name="BExO5A8PZD9EUHC5CMPU6N3SQ15L" localSheetId="11" hidden="1">#REF!</definedName>
    <definedName name="BExO5A8PZD9EUHC5CMPU6N3SQ15L" localSheetId="10" hidden="1">#REF!</definedName>
    <definedName name="BExO5A8PZD9EUHC5CMPU6N3SQ15L" localSheetId="9" hidden="1">#REF!</definedName>
    <definedName name="BExO5A8PZD9EUHC5CMPU6N3SQ15L" localSheetId="8" hidden="1">#REF!</definedName>
    <definedName name="BExO5A8PZD9EUHC5CMPU6N3SQ15L" localSheetId="7" hidden="1">#REF!</definedName>
    <definedName name="BExO5A8PZD9EUHC5CMPU6N3SQ15L" localSheetId="6" hidden="1">#REF!</definedName>
    <definedName name="BExO5A8PZD9EUHC5CMPU6N3SQ15L" localSheetId="5" hidden="1">#REF!</definedName>
    <definedName name="BExO5A8PZD9EUHC5CMPU6N3SQ15L" localSheetId="3" hidden="1">#REF!</definedName>
    <definedName name="BExO5A8PZD9EUHC5CMPU6N3SQ15L" hidden="1">#REF!</definedName>
    <definedName name="BExO5XMAHL7CY3X0B1OPKZ28DCJ5" localSheetId="15" hidden="1">#REF!</definedName>
    <definedName name="BExO5XMAHL7CY3X0B1OPKZ28DCJ5" localSheetId="14" hidden="1">#REF!</definedName>
    <definedName name="BExO5XMAHL7CY3X0B1OPKZ28DCJ5" localSheetId="13" hidden="1">#REF!</definedName>
    <definedName name="BExO5XMAHL7CY3X0B1OPKZ28DCJ5" localSheetId="12" hidden="1">#REF!</definedName>
    <definedName name="BExO5XMAHL7CY3X0B1OPKZ28DCJ5" localSheetId="11" hidden="1">#REF!</definedName>
    <definedName name="BExO5XMAHL7CY3X0B1OPKZ28DCJ5" localSheetId="10" hidden="1">#REF!</definedName>
    <definedName name="BExO5XMAHL7CY3X0B1OPKZ28DCJ5" localSheetId="9" hidden="1">#REF!</definedName>
    <definedName name="BExO5XMAHL7CY3X0B1OPKZ28DCJ5" localSheetId="8" hidden="1">#REF!</definedName>
    <definedName name="BExO5XMAHL7CY3X0B1OPKZ28DCJ5" localSheetId="7" hidden="1">#REF!</definedName>
    <definedName name="BExO5XMAHL7CY3X0B1OPKZ28DCJ5" localSheetId="6" hidden="1">#REF!</definedName>
    <definedName name="BExO5XMAHL7CY3X0B1OPKZ28DCJ5" localSheetId="5" hidden="1">#REF!</definedName>
    <definedName name="BExO5XMAHL7CY3X0B1OPKZ28DCJ5" localSheetId="3" hidden="1">#REF!</definedName>
    <definedName name="BExO5XMAHL7CY3X0B1OPKZ28DCJ5" hidden="1">#REF!</definedName>
    <definedName name="BExO66LZJKY4PTQVREELI6POS4AY" localSheetId="15" hidden="1">#REF!</definedName>
    <definedName name="BExO66LZJKY4PTQVREELI6POS4AY" localSheetId="14" hidden="1">#REF!</definedName>
    <definedName name="BExO66LZJKY4PTQVREELI6POS4AY" localSheetId="13" hidden="1">#REF!</definedName>
    <definedName name="BExO66LZJKY4PTQVREELI6POS4AY" localSheetId="12" hidden="1">#REF!</definedName>
    <definedName name="BExO66LZJKY4PTQVREELI6POS4AY" localSheetId="11" hidden="1">#REF!</definedName>
    <definedName name="BExO66LZJKY4PTQVREELI6POS4AY" localSheetId="10" hidden="1">#REF!</definedName>
    <definedName name="BExO66LZJKY4PTQVREELI6POS4AY" localSheetId="9" hidden="1">#REF!</definedName>
    <definedName name="BExO66LZJKY4PTQVREELI6POS4AY" localSheetId="8" hidden="1">#REF!</definedName>
    <definedName name="BExO66LZJKY4PTQVREELI6POS4AY" localSheetId="7" hidden="1">#REF!</definedName>
    <definedName name="BExO66LZJKY4PTQVREELI6POS4AY" localSheetId="6" hidden="1">#REF!</definedName>
    <definedName name="BExO66LZJKY4PTQVREELI6POS4AY" localSheetId="5" hidden="1">#REF!</definedName>
    <definedName name="BExO66LZJKY4PTQVREELI6POS4AY" localSheetId="3" hidden="1">#REF!</definedName>
    <definedName name="BExO66LZJKY4PTQVREELI6POS4AY" hidden="1">#REF!</definedName>
    <definedName name="BExO6LLHCYTF7CIVHKAO0NMET14Q" localSheetId="15" hidden="1">#REF!</definedName>
    <definedName name="BExO6LLHCYTF7CIVHKAO0NMET14Q" localSheetId="14" hidden="1">#REF!</definedName>
    <definedName name="BExO6LLHCYTF7CIVHKAO0NMET14Q" localSheetId="13" hidden="1">#REF!</definedName>
    <definedName name="BExO6LLHCYTF7CIVHKAO0NMET14Q" localSheetId="12" hidden="1">#REF!</definedName>
    <definedName name="BExO6LLHCYTF7CIVHKAO0NMET14Q" localSheetId="11" hidden="1">#REF!</definedName>
    <definedName name="BExO6LLHCYTF7CIVHKAO0NMET14Q" localSheetId="10" hidden="1">#REF!</definedName>
    <definedName name="BExO6LLHCYTF7CIVHKAO0NMET14Q" localSheetId="9" hidden="1">#REF!</definedName>
    <definedName name="BExO6LLHCYTF7CIVHKAO0NMET14Q" localSheetId="8" hidden="1">#REF!</definedName>
    <definedName name="BExO6LLHCYTF7CIVHKAO0NMET14Q" localSheetId="7" hidden="1">#REF!</definedName>
    <definedName name="BExO6LLHCYTF7CIVHKAO0NMET14Q" localSheetId="6" hidden="1">#REF!</definedName>
    <definedName name="BExO6LLHCYTF7CIVHKAO0NMET14Q" localSheetId="5" hidden="1">#REF!</definedName>
    <definedName name="BExO6LLHCYTF7CIVHKAO0NMET14Q" localSheetId="3" hidden="1">#REF!</definedName>
    <definedName name="BExO6LLHCYTF7CIVHKAO0NMET14Q" hidden="1">#REF!</definedName>
    <definedName name="BExO6NOZIPWELHV0XX25APL9UNOP" localSheetId="15" hidden="1">#REF!</definedName>
    <definedName name="BExO6NOZIPWELHV0XX25APL9UNOP" localSheetId="14" hidden="1">#REF!</definedName>
    <definedName name="BExO6NOZIPWELHV0XX25APL9UNOP" localSheetId="13" hidden="1">#REF!</definedName>
    <definedName name="BExO6NOZIPWELHV0XX25APL9UNOP" localSheetId="12" hidden="1">#REF!</definedName>
    <definedName name="BExO6NOZIPWELHV0XX25APL9UNOP" localSheetId="11" hidden="1">#REF!</definedName>
    <definedName name="BExO6NOZIPWELHV0XX25APL9UNOP" localSheetId="10" hidden="1">#REF!</definedName>
    <definedName name="BExO6NOZIPWELHV0XX25APL9UNOP" localSheetId="9" hidden="1">#REF!</definedName>
    <definedName name="BExO6NOZIPWELHV0XX25APL9UNOP" localSheetId="8" hidden="1">#REF!</definedName>
    <definedName name="BExO6NOZIPWELHV0XX25APL9UNOP" localSheetId="7" hidden="1">#REF!</definedName>
    <definedName name="BExO6NOZIPWELHV0XX25APL9UNOP" localSheetId="6" hidden="1">#REF!</definedName>
    <definedName name="BExO6NOZIPWELHV0XX25APL9UNOP" localSheetId="5" hidden="1">#REF!</definedName>
    <definedName name="BExO6NOZIPWELHV0XX25APL9UNOP" localSheetId="3" hidden="1">#REF!</definedName>
    <definedName name="BExO6NOZIPWELHV0XX25APL9UNOP" hidden="1">#REF!</definedName>
    <definedName name="BExO71MMHEBC11LG4HXDEQNHOII2" localSheetId="15" hidden="1">#REF!</definedName>
    <definedName name="BExO71MMHEBC11LG4HXDEQNHOII2" localSheetId="14" hidden="1">#REF!</definedName>
    <definedName name="BExO71MMHEBC11LG4HXDEQNHOII2" localSheetId="13" hidden="1">#REF!</definedName>
    <definedName name="BExO71MMHEBC11LG4HXDEQNHOII2" localSheetId="12" hidden="1">#REF!</definedName>
    <definedName name="BExO71MMHEBC11LG4HXDEQNHOII2" localSheetId="11" hidden="1">#REF!</definedName>
    <definedName name="BExO71MMHEBC11LG4HXDEQNHOII2" localSheetId="10" hidden="1">#REF!</definedName>
    <definedName name="BExO71MMHEBC11LG4HXDEQNHOII2" localSheetId="9" hidden="1">#REF!</definedName>
    <definedName name="BExO71MMHEBC11LG4HXDEQNHOII2" localSheetId="8" hidden="1">#REF!</definedName>
    <definedName name="BExO71MMHEBC11LG4HXDEQNHOII2" localSheetId="7" hidden="1">#REF!</definedName>
    <definedName name="BExO71MMHEBC11LG4HXDEQNHOII2" localSheetId="6" hidden="1">#REF!</definedName>
    <definedName name="BExO71MMHEBC11LG4HXDEQNHOII2" localSheetId="5" hidden="1">#REF!</definedName>
    <definedName name="BExO71MMHEBC11LG4HXDEQNHOII2" localSheetId="3" hidden="1">#REF!</definedName>
    <definedName name="BExO71MMHEBC11LG4HXDEQNHOII2" hidden="1">#REF!</definedName>
    <definedName name="BExO71S28H4XYOYYLAXOO93QV4TF" localSheetId="15" hidden="1">#REF!</definedName>
    <definedName name="BExO71S28H4XYOYYLAXOO93QV4TF" localSheetId="14" hidden="1">#REF!</definedName>
    <definedName name="BExO71S28H4XYOYYLAXOO93QV4TF" localSheetId="13" hidden="1">#REF!</definedName>
    <definedName name="BExO71S28H4XYOYYLAXOO93QV4TF" localSheetId="12" hidden="1">#REF!</definedName>
    <definedName name="BExO71S28H4XYOYYLAXOO93QV4TF" localSheetId="11" hidden="1">#REF!</definedName>
    <definedName name="BExO71S28H4XYOYYLAXOO93QV4TF" localSheetId="10" hidden="1">#REF!</definedName>
    <definedName name="BExO71S28H4XYOYYLAXOO93QV4TF" localSheetId="9" hidden="1">#REF!</definedName>
    <definedName name="BExO71S28H4XYOYYLAXOO93QV4TF" localSheetId="8" hidden="1">#REF!</definedName>
    <definedName name="BExO71S28H4XYOYYLAXOO93QV4TF" localSheetId="7" hidden="1">#REF!</definedName>
    <definedName name="BExO71S28H4XYOYYLAXOO93QV4TF" localSheetId="6" hidden="1">#REF!</definedName>
    <definedName name="BExO71S28H4XYOYYLAXOO93QV4TF" localSheetId="5" hidden="1">#REF!</definedName>
    <definedName name="BExO71S28H4XYOYYLAXOO93QV4TF" localSheetId="3" hidden="1">#REF!</definedName>
    <definedName name="BExO71S28H4XYOYYLAXOO93QV4TF" hidden="1">#REF!</definedName>
    <definedName name="BExO7BIP1737MIY7S6K4XYMTIO95" localSheetId="15" hidden="1">#REF!</definedName>
    <definedName name="BExO7BIP1737MIY7S6K4XYMTIO95" localSheetId="14" hidden="1">#REF!</definedName>
    <definedName name="BExO7BIP1737MIY7S6K4XYMTIO95" localSheetId="13" hidden="1">#REF!</definedName>
    <definedName name="BExO7BIP1737MIY7S6K4XYMTIO95" localSheetId="12" hidden="1">#REF!</definedName>
    <definedName name="BExO7BIP1737MIY7S6K4XYMTIO95" localSheetId="11" hidden="1">#REF!</definedName>
    <definedName name="BExO7BIP1737MIY7S6K4XYMTIO95" localSheetId="10" hidden="1">#REF!</definedName>
    <definedName name="BExO7BIP1737MIY7S6K4XYMTIO95" localSheetId="9" hidden="1">#REF!</definedName>
    <definedName name="BExO7BIP1737MIY7S6K4XYMTIO95" localSheetId="8" hidden="1">#REF!</definedName>
    <definedName name="BExO7BIP1737MIY7S6K4XYMTIO95" localSheetId="7" hidden="1">#REF!</definedName>
    <definedName name="BExO7BIP1737MIY7S6K4XYMTIO95" localSheetId="6" hidden="1">#REF!</definedName>
    <definedName name="BExO7BIP1737MIY7S6K4XYMTIO95" localSheetId="5" hidden="1">#REF!</definedName>
    <definedName name="BExO7BIP1737MIY7S6K4XYMTIO95" localSheetId="3" hidden="1">#REF!</definedName>
    <definedName name="BExO7BIP1737MIY7S6K4XYMTIO95" hidden="1">#REF!</definedName>
    <definedName name="BExO7OUQS3XTUQ2LDKGQ8AAQ3OJJ" localSheetId="15" hidden="1">#REF!</definedName>
    <definedName name="BExO7OUQS3XTUQ2LDKGQ8AAQ3OJJ" localSheetId="14" hidden="1">#REF!</definedName>
    <definedName name="BExO7OUQS3XTUQ2LDKGQ8AAQ3OJJ" localSheetId="13" hidden="1">#REF!</definedName>
    <definedName name="BExO7OUQS3XTUQ2LDKGQ8AAQ3OJJ" localSheetId="12" hidden="1">#REF!</definedName>
    <definedName name="BExO7OUQS3XTUQ2LDKGQ8AAQ3OJJ" localSheetId="11" hidden="1">#REF!</definedName>
    <definedName name="BExO7OUQS3XTUQ2LDKGQ8AAQ3OJJ" localSheetId="10" hidden="1">#REF!</definedName>
    <definedName name="BExO7OUQS3XTUQ2LDKGQ8AAQ3OJJ" localSheetId="9" hidden="1">#REF!</definedName>
    <definedName name="BExO7OUQS3XTUQ2LDKGQ8AAQ3OJJ" localSheetId="8" hidden="1">#REF!</definedName>
    <definedName name="BExO7OUQS3XTUQ2LDKGQ8AAQ3OJJ" localSheetId="7" hidden="1">#REF!</definedName>
    <definedName name="BExO7OUQS3XTUQ2LDKGQ8AAQ3OJJ" localSheetId="6" hidden="1">#REF!</definedName>
    <definedName name="BExO7OUQS3XTUQ2LDKGQ8AAQ3OJJ" localSheetId="5" hidden="1">#REF!</definedName>
    <definedName name="BExO7OUQS3XTUQ2LDKGQ8AAQ3OJJ" localSheetId="3" hidden="1">#REF!</definedName>
    <definedName name="BExO7OUQS3XTUQ2LDKGQ8AAQ3OJJ" hidden="1">#REF!</definedName>
    <definedName name="BExO85HMYXZJ7SONWBKKIAXMCI3C" localSheetId="15" hidden="1">#REF!</definedName>
    <definedName name="BExO85HMYXZJ7SONWBKKIAXMCI3C" localSheetId="14" hidden="1">#REF!</definedName>
    <definedName name="BExO85HMYXZJ7SONWBKKIAXMCI3C" localSheetId="13" hidden="1">#REF!</definedName>
    <definedName name="BExO85HMYXZJ7SONWBKKIAXMCI3C" localSheetId="12" hidden="1">#REF!</definedName>
    <definedName name="BExO85HMYXZJ7SONWBKKIAXMCI3C" localSheetId="11" hidden="1">#REF!</definedName>
    <definedName name="BExO85HMYXZJ7SONWBKKIAXMCI3C" localSheetId="10" hidden="1">#REF!</definedName>
    <definedName name="BExO85HMYXZJ7SONWBKKIAXMCI3C" localSheetId="9" hidden="1">#REF!</definedName>
    <definedName name="BExO85HMYXZJ7SONWBKKIAXMCI3C" localSheetId="8" hidden="1">#REF!</definedName>
    <definedName name="BExO85HMYXZJ7SONWBKKIAXMCI3C" localSheetId="7" hidden="1">#REF!</definedName>
    <definedName name="BExO85HMYXZJ7SONWBKKIAXMCI3C" localSheetId="6" hidden="1">#REF!</definedName>
    <definedName name="BExO85HMYXZJ7SONWBKKIAXMCI3C" localSheetId="5" hidden="1">#REF!</definedName>
    <definedName name="BExO85HMYXZJ7SONWBKKIAXMCI3C" localSheetId="3" hidden="1">#REF!</definedName>
    <definedName name="BExO85HMYXZJ7SONWBKKIAXMCI3C" hidden="1">#REF!</definedName>
    <definedName name="BExO863922O4PBGQMUNEQKGN3K96" localSheetId="15" hidden="1">#REF!</definedName>
    <definedName name="BExO863922O4PBGQMUNEQKGN3K96" localSheetId="14" hidden="1">#REF!</definedName>
    <definedName name="BExO863922O4PBGQMUNEQKGN3K96" localSheetId="13" hidden="1">#REF!</definedName>
    <definedName name="BExO863922O4PBGQMUNEQKGN3K96" localSheetId="12" hidden="1">#REF!</definedName>
    <definedName name="BExO863922O4PBGQMUNEQKGN3K96" localSheetId="11" hidden="1">#REF!</definedName>
    <definedName name="BExO863922O4PBGQMUNEQKGN3K96" localSheetId="10" hidden="1">#REF!</definedName>
    <definedName name="BExO863922O4PBGQMUNEQKGN3K96" localSheetId="9" hidden="1">#REF!</definedName>
    <definedName name="BExO863922O4PBGQMUNEQKGN3K96" localSheetId="8" hidden="1">#REF!</definedName>
    <definedName name="BExO863922O4PBGQMUNEQKGN3K96" localSheetId="7" hidden="1">#REF!</definedName>
    <definedName name="BExO863922O4PBGQMUNEQKGN3K96" localSheetId="6" hidden="1">#REF!</definedName>
    <definedName name="BExO863922O4PBGQMUNEQKGN3K96" localSheetId="5" hidden="1">#REF!</definedName>
    <definedName name="BExO863922O4PBGQMUNEQKGN3K96" localSheetId="3" hidden="1">#REF!</definedName>
    <definedName name="BExO863922O4PBGQMUNEQKGN3K96" hidden="1">#REF!</definedName>
    <definedName name="BExO89ZIOXN0HOKHY24F7HDZ87UT" localSheetId="15" hidden="1">#REF!</definedName>
    <definedName name="BExO89ZIOXN0HOKHY24F7HDZ87UT" localSheetId="14" hidden="1">#REF!</definedName>
    <definedName name="BExO89ZIOXN0HOKHY24F7HDZ87UT" localSheetId="13" hidden="1">#REF!</definedName>
    <definedName name="BExO89ZIOXN0HOKHY24F7HDZ87UT" localSheetId="12" hidden="1">#REF!</definedName>
    <definedName name="BExO89ZIOXN0HOKHY24F7HDZ87UT" localSheetId="11" hidden="1">#REF!</definedName>
    <definedName name="BExO89ZIOXN0HOKHY24F7HDZ87UT" localSheetId="10" hidden="1">#REF!</definedName>
    <definedName name="BExO89ZIOXN0HOKHY24F7HDZ87UT" localSheetId="9" hidden="1">#REF!</definedName>
    <definedName name="BExO89ZIOXN0HOKHY24F7HDZ87UT" localSheetId="8" hidden="1">#REF!</definedName>
    <definedName name="BExO89ZIOXN0HOKHY24F7HDZ87UT" localSheetId="7" hidden="1">#REF!</definedName>
    <definedName name="BExO89ZIOXN0HOKHY24F7HDZ87UT" localSheetId="6" hidden="1">#REF!</definedName>
    <definedName name="BExO89ZIOXN0HOKHY24F7HDZ87UT" localSheetId="5" hidden="1">#REF!</definedName>
    <definedName name="BExO89ZIOXN0HOKHY24F7HDZ87UT" localSheetId="3" hidden="1">#REF!</definedName>
    <definedName name="BExO89ZIOXN0HOKHY24F7HDZ87UT" hidden="1">#REF!</definedName>
    <definedName name="BExO8A4SWOKD9WI5E6DITCL3LZZC" localSheetId="15" hidden="1">#REF!</definedName>
    <definedName name="BExO8A4SWOKD9WI5E6DITCL3LZZC" localSheetId="14" hidden="1">#REF!</definedName>
    <definedName name="BExO8A4SWOKD9WI5E6DITCL3LZZC" localSheetId="13" hidden="1">#REF!</definedName>
    <definedName name="BExO8A4SWOKD9WI5E6DITCL3LZZC" localSheetId="12" hidden="1">#REF!</definedName>
    <definedName name="BExO8A4SWOKD9WI5E6DITCL3LZZC" localSheetId="11" hidden="1">#REF!</definedName>
    <definedName name="BExO8A4SWOKD9WI5E6DITCL3LZZC" localSheetId="10" hidden="1">#REF!</definedName>
    <definedName name="BExO8A4SWOKD9WI5E6DITCL3LZZC" localSheetId="9" hidden="1">#REF!</definedName>
    <definedName name="BExO8A4SWOKD9WI5E6DITCL3LZZC" localSheetId="8" hidden="1">#REF!</definedName>
    <definedName name="BExO8A4SWOKD9WI5E6DITCL3LZZC" localSheetId="7" hidden="1">#REF!</definedName>
    <definedName name="BExO8A4SWOKD9WI5E6DITCL3LZZC" localSheetId="6" hidden="1">#REF!</definedName>
    <definedName name="BExO8A4SWOKD9WI5E6DITCL3LZZC" localSheetId="5" hidden="1">#REF!</definedName>
    <definedName name="BExO8A4SWOKD9WI5E6DITCL3LZZC" localSheetId="3" hidden="1">#REF!</definedName>
    <definedName name="BExO8A4SWOKD9WI5E6DITCL3LZZC" hidden="1">#REF!</definedName>
    <definedName name="BExO8CDTBCABLEUD6PE2UM2EZ6C4" localSheetId="15" hidden="1">#REF!</definedName>
    <definedName name="BExO8CDTBCABLEUD6PE2UM2EZ6C4" localSheetId="14" hidden="1">#REF!</definedName>
    <definedName name="BExO8CDTBCABLEUD6PE2UM2EZ6C4" localSheetId="13" hidden="1">#REF!</definedName>
    <definedName name="BExO8CDTBCABLEUD6PE2UM2EZ6C4" localSheetId="12" hidden="1">#REF!</definedName>
    <definedName name="BExO8CDTBCABLEUD6PE2UM2EZ6C4" localSheetId="11" hidden="1">#REF!</definedName>
    <definedName name="BExO8CDTBCABLEUD6PE2UM2EZ6C4" localSheetId="10" hidden="1">#REF!</definedName>
    <definedName name="BExO8CDTBCABLEUD6PE2UM2EZ6C4" localSheetId="9" hidden="1">#REF!</definedName>
    <definedName name="BExO8CDTBCABLEUD6PE2UM2EZ6C4" localSheetId="8" hidden="1">#REF!</definedName>
    <definedName name="BExO8CDTBCABLEUD6PE2UM2EZ6C4" localSheetId="7" hidden="1">#REF!</definedName>
    <definedName name="BExO8CDTBCABLEUD6PE2UM2EZ6C4" localSheetId="6" hidden="1">#REF!</definedName>
    <definedName name="BExO8CDTBCABLEUD6PE2UM2EZ6C4" localSheetId="5" hidden="1">#REF!</definedName>
    <definedName name="BExO8CDTBCABLEUD6PE2UM2EZ6C4" localSheetId="3" hidden="1">#REF!</definedName>
    <definedName name="BExO8CDTBCABLEUD6PE2UM2EZ6C4" hidden="1">#REF!</definedName>
    <definedName name="BExO8UTAGQWDBQZEEF4HUNMLQCVU" localSheetId="15" hidden="1">#REF!</definedName>
    <definedName name="BExO8UTAGQWDBQZEEF4HUNMLQCVU" localSheetId="14" hidden="1">#REF!</definedName>
    <definedName name="BExO8UTAGQWDBQZEEF4HUNMLQCVU" localSheetId="13" hidden="1">#REF!</definedName>
    <definedName name="BExO8UTAGQWDBQZEEF4HUNMLQCVU" localSheetId="12" hidden="1">#REF!</definedName>
    <definedName name="BExO8UTAGQWDBQZEEF4HUNMLQCVU" localSheetId="11" hidden="1">#REF!</definedName>
    <definedName name="BExO8UTAGQWDBQZEEF4HUNMLQCVU" localSheetId="10" hidden="1">#REF!</definedName>
    <definedName name="BExO8UTAGQWDBQZEEF4HUNMLQCVU" localSheetId="9" hidden="1">#REF!</definedName>
    <definedName name="BExO8UTAGQWDBQZEEF4HUNMLQCVU" localSheetId="8" hidden="1">#REF!</definedName>
    <definedName name="BExO8UTAGQWDBQZEEF4HUNMLQCVU" localSheetId="7" hidden="1">#REF!</definedName>
    <definedName name="BExO8UTAGQWDBQZEEF4HUNMLQCVU" localSheetId="6" hidden="1">#REF!</definedName>
    <definedName name="BExO8UTAGQWDBQZEEF4HUNMLQCVU" localSheetId="5" hidden="1">#REF!</definedName>
    <definedName name="BExO8UTAGQWDBQZEEF4HUNMLQCVU" localSheetId="3" hidden="1">#REF!</definedName>
    <definedName name="BExO8UTAGQWDBQZEEF4HUNMLQCVU" hidden="1">#REF!</definedName>
    <definedName name="BExO937E20IHMGQOZMECL3VZC7OX" localSheetId="15" hidden="1">#REF!</definedName>
    <definedName name="BExO937E20IHMGQOZMECL3VZC7OX" localSheetId="14" hidden="1">#REF!</definedName>
    <definedName name="BExO937E20IHMGQOZMECL3VZC7OX" localSheetId="13" hidden="1">#REF!</definedName>
    <definedName name="BExO937E20IHMGQOZMECL3VZC7OX" localSheetId="12" hidden="1">#REF!</definedName>
    <definedName name="BExO937E20IHMGQOZMECL3VZC7OX" localSheetId="11" hidden="1">#REF!</definedName>
    <definedName name="BExO937E20IHMGQOZMECL3VZC7OX" localSheetId="10" hidden="1">#REF!</definedName>
    <definedName name="BExO937E20IHMGQOZMECL3VZC7OX" localSheetId="9" hidden="1">#REF!</definedName>
    <definedName name="BExO937E20IHMGQOZMECL3VZC7OX" localSheetId="8" hidden="1">#REF!</definedName>
    <definedName name="BExO937E20IHMGQOZMECL3VZC7OX" localSheetId="7" hidden="1">#REF!</definedName>
    <definedName name="BExO937E20IHMGQOZMECL3VZC7OX" localSheetId="6" hidden="1">#REF!</definedName>
    <definedName name="BExO937E20IHMGQOZMECL3VZC7OX" localSheetId="5" hidden="1">#REF!</definedName>
    <definedName name="BExO937E20IHMGQOZMECL3VZC7OX" localSheetId="3" hidden="1">#REF!</definedName>
    <definedName name="BExO937E20IHMGQOZMECL3VZC7OX" hidden="1">#REF!</definedName>
    <definedName name="BExO94UTJKQQ7TJTTJRTSR70YVJC" localSheetId="15" hidden="1">#REF!</definedName>
    <definedName name="BExO94UTJKQQ7TJTTJRTSR70YVJC" localSheetId="14" hidden="1">#REF!</definedName>
    <definedName name="BExO94UTJKQQ7TJTTJRTSR70YVJC" localSheetId="13" hidden="1">#REF!</definedName>
    <definedName name="BExO94UTJKQQ7TJTTJRTSR70YVJC" localSheetId="12" hidden="1">#REF!</definedName>
    <definedName name="BExO94UTJKQQ7TJTTJRTSR70YVJC" localSheetId="11" hidden="1">#REF!</definedName>
    <definedName name="BExO94UTJKQQ7TJTTJRTSR70YVJC" localSheetId="10" hidden="1">#REF!</definedName>
    <definedName name="BExO94UTJKQQ7TJTTJRTSR70YVJC" localSheetId="9" hidden="1">#REF!</definedName>
    <definedName name="BExO94UTJKQQ7TJTTJRTSR70YVJC" localSheetId="8" hidden="1">#REF!</definedName>
    <definedName name="BExO94UTJKQQ7TJTTJRTSR70YVJC" localSheetId="7" hidden="1">#REF!</definedName>
    <definedName name="BExO94UTJKQQ7TJTTJRTSR70YVJC" localSheetId="6" hidden="1">#REF!</definedName>
    <definedName name="BExO94UTJKQQ7TJTTJRTSR70YVJC" localSheetId="5" hidden="1">#REF!</definedName>
    <definedName name="BExO94UTJKQQ7TJTTJRTSR70YVJC" localSheetId="3" hidden="1">#REF!</definedName>
    <definedName name="BExO94UTJKQQ7TJTTJRTSR70YVJC" hidden="1">#REF!</definedName>
    <definedName name="BExO9EALFB2R8VULHML1AVRPHME0" localSheetId="15" hidden="1">#REF!</definedName>
    <definedName name="BExO9EALFB2R8VULHML1AVRPHME0" localSheetId="14" hidden="1">#REF!</definedName>
    <definedName name="BExO9EALFB2R8VULHML1AVRPHME0" localSheetId="13" hidden="1">#REF!</definedName>
    <definedName name="BExO9EALFB2R8VULHML1AVRPHME0" localSheetId="12" hidden="1">#REF!</definedName>
    <definedName name="BExO9EALFB2R8VULHML1AVRPHME0" localSheetId="11" hidden="1">#REF!</definedName>
    <definedName name="BExO9EALFB2R8VULHML1AVRPHME0" localSheetId="10" hidden="1">#REF!</definedName>
    <definedName name="BExO9EALFB2R8VULHML1AVRPHME0" localSheetId="9" hidden="1">#REF!</definedName>
    <definedName name="BExO9EALFB2R8VULHML1AVRPHME0" localSheetId="8" hidden="1">#REF!</definedName>
    <definedName name="BExO9EALFB2R8VULHML1AVRPHME0" localSheetId="7" hidden="1">#REF!</definedName>
    <definedName name="BExO9EALFB2R8VULHML1AVRPHME0" localSheetId="6" hidden="1">#REF!</definedName>
    <definedName name="BExO9EALFB2R8VULHML1AVRPHME0" localSheetId="5" hidden="1">#REF!</definedName>
    <definedName name="BExO9EALFB2R8VULHML1AVRPHME0" localSheetId="3" hidden="1">#REF!</definedName>
    <definedName name="BExO9EALFB2R8VULHML1AVRPHME0" hidden="1">#REF!</definedName>
    <definedName name="BExO9J3A438976RXIUX5U9SU5T55" localSheetId="15" hidden="1">#REF!</definedName>
    <definedName name="BExO9J3A438976RXIUX5U9SU5T55" localSheetId="14" hidden="1">#REF!</definedName>
    <definedName name="BExO9J3A438976RXIUX5U9SU5T55" localSheetId="13" hidden="1">#REF!</definedName>
    <definedName name="BExO9J3A438976RXIUX5U9SU5T55" localSheetId="12" hidden="1">#REF!</definedName>
    <definedName name="BExO9J3A438976RXIUX5U9SU5T55" localSheetId="11" hidden="1">#REF!</definedName>
    <definedName name="BExO9J3A438976RXIUX5U9SU5T55" localSheetId="10" hidden="1">#REF!</definedName>
    <definedName name="BExO9J3A438976RXIUX5U9SU5T55" localSheetId="9" hidden="1">#REF!</definedName>
    <definedName name="BExO9J3A438976RXIUX5U9SU5T55" localSheetId="8" hidden="1">#REF!</definedName>
    <definedName name="BExO9J3A438976RXIUX5U9SU5T55" localSheetId="7" hidden="1">#REF!</definedName>
    <definedName name="BExO9J3A438976RXIUX5U9SU5T55" localSheetId="6" hidden="1">#REF!</definedName>
    <definedName name="BExO9J3A438976RXIUX5U9SU5T55" localSheetId="5" hidden="1">#REF!</definedName>
    <definedName name="BExO9J3A438976RXIUX5U9SU5T55" localSheetId="3" hidden="1">#REF!</definedName>
    <definedName name="BExO9J3A438976RXIUX5U9SU5T55" hidden="1">#REF!</definedName>
    <definedName name="BExO9RS5RXFJ1911HL3CCK6M74EP" localSheetId="15" hidden="1">#REF!</definedName>
    <definedName name="BExO9RS5RXFJ1911HL3CCK6M74EP" localSheetId="14" hidden="1">#REF!</definedName>
    <definedName name="BExO9RS5RXFJ1911HL3CCK6M74EP" localSheetId="13" hidden="1">#REF!</definedName>
    <definedName name="BExO9RS5RXFJ1911HL3CCK6M74EP" localSheetId="12" hidden="1">#REF!</definedName>
    <definedName name="BExO9RS5RXFJ1911HL3CCK6M74EP" localSheetId="11" hidden="1">#REF!</definedName>
    <definedName name="BExO9RS5RXFJ1911HL3CCK6M74EP" localSheetId="10" hidden="1">#REF!</definedName>
    <definedName name="BExO9RS5RXFJ1911HL3CCK6M74EP" localSheetId="9" hidden="1">#REF!</definedName>
    <definedName name="BExO9RS5RXFJ1911HL3CCK6M74EP" localSheetId="8" hidden="1">#REF!</definedName>
    <definedName name="BExO9RS5RXFJ1911HL3CCK6M74EP" localSheetId="7" hidden="1">#REF!</definedName>
    <definedName name="BExO9RS5RXFJ1911HL3CCK6M74EP" localSheetId="6" hidden="1">#REF!</definedName>
    <definedName name="BExO9RS5RXFJ1911HL3CCK6M74EP" localSheetId="5" hidden="1">#REF!</definedName>
    <definedName name="BExO9RS5RXFJ1911HL3CCK6M74EP" localSheetId="3" hidden="1">#REF!</definedName>
    <definedName name="BExO9RS5RXFJ1911HL3CCK6M74EP" hidden="1">#REF!</definedName>
    <definedName name="BExO9SDRI1M6KMHXSG3AE5L0F2U3" localSheetId="15" hidden="1">#REF!</definedName>
    <definedName name="BExO9SDRI1M6KMHXSG3AE5L0F2U3" localSheetId="14" hidden="1">#REF!</definedName>
    <definedName name="BExO9SDRI1M6KMHXSG3AE5L0F2U3" localSheetId="13" hidden="1">#REF!</definedName>
    <definedName name="BExO9SDRI1M6KMHXSG3AE5L0F2U3" localSheetId="12" hidden="1">#REF!</definedName>
    <definedName name="BExO9SDRI1M6KMHXSG3AE5L0F2U3" localSheetId="11" hidden="1">#REF!</definedName>
    <definedName name="BExO9SDRI1M6KMHXSG3AE5L0F2U3" localSheetId="10" hidden="1">#REF!</definedName>
    <definedName name="BExO9SDRI1M6KMHXSG3AE5L0F2U3" localSheetId="9" hidden="1">#REF!</definedName>
    <definedName name="BExO9SDRI1M6KMHXSG3AE5L0F2U3" localSheetId="8" hidden="1">#REF!</definedName>
    <definedName name="BExO9SDRI1M6KMHXSG3AE5L0F2U3" localSheetId="7" hidden="1">#REF!</definedName>
    <definedName name="BExO9SDRI1M6KMHXSG3AE5L0F2U3" localSheetId="6" hidden="1">#REF!</definedName>
    <definedName name="BExO9SDRI1M6KMHXSG3AE5L0F2U3" localSheetId="5" hidden="1">#REF!</definedName>
    <definedName name="BExO9SDRI1M6KMHXSG3AE5L0F2U3" localSheetId="3" hidden="1">#REF!</definedName>
    <definedName name="BExO9SDRI1M6KMHXSG3AE5L0F2U3" hidden="1">#REF!</definedName>
    <definedName name="BExO9US253B9UNAYT7DWLMK2BO44" localSheetId="15" hidden="1">#REF!</definedName>
    <definedName name="BExO9US253B9UNAYT7DWLMK2BO44" localSheetId="14" hidden="1">#REF!</definedName>
    <definedName name="BExO9US253B9UNAYT7DWLMK2BO44" localSheetId="13" hidden="1">#REF!</definedName>
    <definedName name="BExO9US253B9UNAYT7DWLMK2BO44" localSheetId="12" hidden="1">#REF!</definedName>
    <definedName name="BExO9US253B9UNAYT7DWLMK2BO44" localSheetId="11" hidden="1">#REF!</definedName>
    <definedName name="BExO9US253B9UNAYT7DWLMK2BO44" localSheetId="10" hidden="1">#REF!</definedName>
    <definedName name="BExO9US253B9UNAYT7DWLMK2BO44" localSheetId="9" hidden="1">#REF!</definedName>
    <definedName name="BExO9US253B9UNAYT7DWLMK2BO44" localSheetId="8" hidden="1">#REF!</definedName>
    <definedName name="BExO9US253B9UNAYT7DWLMK2BO44" localSheetId="7" hidden="1">#REF!</definedName>
    <definedName name="BExO9US253B9UNAYT7DWLMK2BO44" localSheetId="6" hidden="1">#REF!</definedName>
    <definedName name="BExO9US253B9UNAYT7DWLMK2BO44" localSheetId="5" hidden="1">#REF!</definedName>
    <definedName name="BExO9US253B9UNAYT7DWLMK2BO44" localSheetId="3" hidden="1">#REF!</definedName>
    <definedName name="BExO9US253B9UNAYT7DWLMK2BO44" hidden="1">#REF!</definedName>
    <definedName name="BExO9V2U2YXAY904GYYGU6TD8Y7M" localSheetId="15" hidden="1">#REF!</definedName>
    <definedName name="BExO9V2U2YXAY904GYYGU6TD8Y7M" localSheetId="14" hidden="1">#REF!</definedName>
    <definedName name="BExO9V2U2YXAY904GYYGU6TD8Y7M" localSheetId="13" hidden="1">#REF!</definedName>
    <definedName name="BExO9V2U2YXAY904GYYGU6TD8Y7M" localSheetId="12" hidden="1">#REF!</definedName>
    <definedName name="BExO9V2U2YXAY904GYYGU6TD8Y7M" localSheetId="11" hidden="1">#REF!</definedName>
    <definedName name="BExO9V2U2YXAY904GYYGU6TD8Y7M" localSheetId="10" hidden="1">#REF!</definedName>
    <definedName name="BExO9V2U2YXAY904GYYGU6TD8Y7M" localSheetId="9" hidden="1">#REF!</definedName>
    <definedName name="BExO9V2U2YXAY904GYYGU6TD8Y7M" localSheetId="8" hidden="1">#REF!</definedName>
    <definedName name="BExO9V2U2YXAY904GYYGU6TD8Y7M" localSheetId="7" hidden="1">#REF!</definedName>
    <definedName name="BExO9V2U2YXAY904GYYGU6TD8Y7M" localSheetId="6" hidden="1">#REF!</definedName>
    <definedName name="BExO9V2U2YXAY904GYYGU6TD8Y7M" localSheetId="5" hidden="1">#REF!</definedName>
    <definedName name="BExO9V2U2YXAY904GYYGU6TD8Y7M" localSheetId="3" hidden="1">#REF!</definedName>
    <definedName name="BExO9V2U2YXAY904GYYGU6TD8Y7M" hidden="1">#REF!</definedName>
    <definedName name="BExOAAIG18X4V98C7122L5F65P5C" localSheetId="15" hidden="1">#REF!</definedName>
    <definedName name="BExOAAIG18X4V98C7122L5F65P5C" localSheetId="14" hidden="1">#REF!</definedName>
    <definedName name="BExOAAIG18X4V98C7122L5F65P5C" localSheetId="13" hidden="1">#REF!</definedName>
    <definedName name="BExOAAIG18X4V98C7122L5F65P5C" localSheetId="12" hidden="1">#REF!</definedName>
    <definedName name="BExOAAIG18X4V98C7122L5F65P5C" localSheetId="11" hidden="1">#REF!</definedName>
    <definedName name="BExOAAIG18X4V98C7122L5F65P5C" localSheetId="10" hidden="1">#REF!</definedName>
    <definedName name="BExOAAIG18X4V98C7122L5F65P5C" localSheetId="9" hidden="1">#REF!</definedName>
    <definedName name="BExOAAIG18X4V98C7122L5F65P5C" localSheetId="8" hidden="1">#REF!</definedName>
    <definedName name="BExOAAIG18X4V98C7122L5F65P5C" localSheetId="7" hidden="1">#REF!</definedName>
    <definedName name="BExOAAIG18X4V98C7122L5F65P5C" localSheetId="6" hidden="1">#REF!</definedName>
    <definedName name="BExOAAIG18X4V98C7122L5F65P5C" localSheetId="5" hidden="1">#REF!</definedName>
    <definedName name="BExOAAIG18X4V98C7122L5F65P5C" localSheetId="3" hidden="1">#REF!</definedName>
    <definedName name="BExOAAIG18X4V98C7122L5F65P5C" hidden="1">#REF!</definedName>
    <definedName name="BExOAQ3GKCT7YZW1EMVU3EILSZL2" localSheetId="15" hidden="1">#REF!</definedName>
    <definedName name="BExOAQ3GKCT7YZW1EMVU3EILSZL2" localSheetId="14" hidden="1">#REF!</definedName>
    <definedName name="BExOAQ3GKCT7YZW1EMVU3EILSZL2" localSheetId="13" hidden="1">#REF!</definedName>
    <definedName name="BExOAQ3GKCT7YZW1EMVU3EILSZL2" localSheetId="12" hidden="1">#REF!</definedName>
    <definedName name="BExOAQ3GKCT7YZW1EMVU3EILSZL2" localSheetId="11" hidden="1">#REF!</definedName>
    <definedName name="BExOAQ3GKCT7YZW1EMVU3EILSZL2" localSheetId="10" hidden="1">#REF!</definedName>
    <definedName name="BExOAQ3GKCT7YZW1EMVU3EILSZL2" localSheetId="9" hidden="1">#REF!</definedName>
    <definedName name="BExOAQ3GKCT7YZW1EMVU3EILSZL2" localSheetId="8" hidden="1">#REF!</definedName>
    <definedName name="BExOAQ3GKCT7YZW1EMVU3EILSZL2" localSheetId="7" hidden="1">#REF!</definedName>
    <definedName name="BExOAQ3GKCT7YZW1EMVU3EILSZL2" localSheetId="6" hidden="1">#REF!</definedName>
    <definedName name="BExOAQ3GKCT7YZW1EMVU3EILSZL2" localSheetId="5" hidden="1">#REF!</definedName>
    <definedName name="BExOAQ3GKCT7YZW1EMVU3EILSZL2" localSheetId="3" hidden="1">#REF!</definedName>
    <definedName name="BExOAQ3GKCT7YZW1EMVU3EILSZL2" hidden="1">#REF!</definedName>
    <definedName name="BExOATZQ6SF8DASYLBQ0Z6D2WPSC" localSheetId="15" hidden="1">#REF!</definedName>
    <definedName name="BExOATZQ6SF8DASYLBQ0Z6D2WPSC" localSheetId="14" hidden="1">#REF!</definedName>
    <definedName name="BExOATZQ6SF8DASYLBQ0Z6D2WPSC" localSheetId="13" hidden="1">#REF!</definedName>
    <definedName name="BExOATZQ6SF8DASYLBQ0Z6D2WPSC" localSheetId="12" hidden="1">#REF!</definedName>
    <definedName name="BExOATZQ6SF8DASYLBQ0Z6D2WPSC" localSheetId="11" hidden="1">#REF!</definedName>
    <definedName name="BExOATZQ6SF8DASYLBQ0Z6D2WPSC" localSheetId="10" hidden="1">#REF!</definedName>
    <definedName name="BExOATZQ6SF8DASYLBQ0Z6D2WPSC" localSheetId="9" hidden="1">#REF!</definedName>
    <definedName name="BExOATZQ6SF8DASYLBQ0Z6D2WPSC" localSheetId="8" hidden="1">#REF!</definedName>
    <definedName name="BExOATZQ6SF8DASYLBQ0Z6D2WPSC" localSheetId="7" hidden="1">#REF!</definedName>
    <definedName name="BExOATZQ6SF8DASYLBQ0Z6D2WPSC" localSheetId="6" hidden="1">#REF!</definedName>
    <definedName name="BExOATZQ6SF8DASYLBQ0Z6D2WPSC" localSheetId="5" hidden="1">#REF!</definedName>
    <definedName name="BExOATZQ6SF8DASYLBQ0Z6D2WPSC" localSheetId="3" hidden="1">#REF!</definedName>
    <definedName name="BExOATZQ6SF8DASYLBQ0Z6D2WPSC" hidden="1">#REF!</definedName>
    <definedName name="BExOB9KT2THGV4SPLDVFTFXS4B14" localSheetId="15" hidden="1">#REF!</definedName>
    <definedName name="BExOB9KT2THGV4SPLDVFTFXS4B14" localSheetId="14" hidden="1">#REF!</definedName>
    <definedName name="BExOB9KT2THGV4SPLDVFTFXS4B14" localSheetId="13" hidden="1">#REF!</definedName>
    <definedName name="BExOB9KT2THGV4SPLDVFTFXS4B14" localSheetId="12" hidden="1">#REF!</definedName>
    <definedName name="BExOB9KT2THGV4SPLDVFTFXS4B14" localSheetId="11" hidden="1">#REF!</definedName>
    <definedName name="BExOB9KT2THGV4SPLDVFTFXS4B14" localSheetId="10" hidden="1">#REF!</definedName>
    <definedName name="BExOB9KT2THGV4SPLDVFTFXS4B14" localSheetId="9" hidden="1">#REF!</definedName>
    <definedName name="BExOB9KT2THGV4SPLDVFTFXS4B14" localSheetId="8" hidden="1">#REF!</definedName>
    <definedName name="BExOB9KT2THGV4SPLDVFTFXS4B14" localSheetId="7" hidden="1">#REF!</definedName>
    <definedName name="BExOB9KT2THGV4SPLDVFTFXS4B14" localSheetId="6" hidden="1">#REF!</definedName>
    <definedName name="BExOB9KT2THGV4SPLDVFTFXS4B14" localSheetId="5" hidden="1">#REF!</definedName>
    <definedName name="BExOB9KT2THGV4SPLDVFTFXS4B14" localSheetId="3" hidden="1">#REF!</definedName>
    <definedName name="BExOB9KT2THGV4SPLDVFTFXS4B14" hidden="1">#REF!</definedName>
    <definedName name="BExOBEZ0IE2WBEYY3D3CMRI72N1K" localSheetId="15" hidden="1">#REF!</definedName>
    <definedName name="BExOBEZ0IE2WBEYY3D3CMRI72N1K" localSheetId="14" hidden="1">#REF!</definedName>
    <definedName name="BExOBEZ0IE2WBEYY3D3CMRI72N1K" localSheetId="13" hidden="1">#REF!</definedName>
    <definedName name="BExOBEZ0IE2WBEYY3D3CMRI72N1K" localSheetId="12" hidden="1">#REF!</definedName>
    <definedName name="BExOBEZ0IE2WBEYY3D3CMRI72N1K" localSheetId="11" hidden="1">#REF!</definedName>
    <definedName name="BExOBEZ0IE2WBEYY3D3CMRI72N1K" localSheetId="10" hidden="1">#REF!</definedName>
    <definedName name="BExOBEZ0IE2WBEYY3D3CMRI72N1K" localSheetId="9" hidden="1">#REF!</definedName>
    <definedName name="BExOBEZ0IE2WBEYY3D3CMRI72N1K" localSheetId="8" hidden="1">#REF!</definedName>
    <definedName name="BExOBEZ0IE2WBEYY3D3CMRI72N1K" localSheetId="7" hidden="1">#REF!</definedName>
    <definedName name="BExOBEZ0IE2WBEYY3D3CMRI72N1K" localSheetId="6" hidden="1">#REF!</definedName>
    <definedName name="BExOBEZ0IE2WBEYY3D3CMRI72N1K" localSheetId="5" hidden="1">#REF!</definedName>
    <definedName name="BExOBEZ0IE2WBEYY3D3CMRI72N1K" localSheetId="3" hidden="1">#REF!</definedName>
    <definedName name="BExOBEZ0IE2WBEYY3D3CMRI72N1K" hidden="1">#REF!</definedName>
    <definedName name="BExOBF9TFH4NSBTR7JD2Q1165NIU" localSheetId="15" hidden="1">#REF!</definedName>
    <definedName name="BExOBF9TFH4NSBTR7JD2Q1165NIU" localSheetId="14" hidden="1">#REF!</definedName>
    <definedName name="BExOBF9TFH4NSBTR7JD2Q1165NIU" localSheetId="13" hidden="1">#REF!</definedName>
    <definedName name="BExOBF9TFH4NSBTR7JD2Q1165NIU" localSheetId="12" hidden="1">#REF!</definedName>
    <definedName name="BExOBF9TFH4NSBTR7JD2Q1165NIU" localSheetId="11" hidden="1">#REF!</definedName>
    <definedName name="BExOBF9TFH4NSBTR7JD2Q1165NIU" localSheetId="10" hidden="1">#REF!</definedName>
    <definedName name="BExOBF9TFH4NSBTR7JD2Q1165NIU" localSheetId="9" hidden="1">#REF!</definedName>
    <definedName name="BExOBF9TFH4NSBTR7JD2Q1165NIU" localSheetId="8" hidden="1">#REF!</definedName>
    <definedName name="BExOBF9TFH4NSBTR7JD2Q1165NIU" localSheetId="7" hidden="1">#REF!</definedName>
    <definedName name="BExOBF9TFH4NSBTR7JD2Q1165NIU" localSheetId="6" hidden="1">#REF!</definedName>
    <definedName name="BExOBF9TFH4NSBTR7JD2Q1165NIU" localSheetId="5" hidden="1">#REF!</definedName>
    <definedName name="BExOBF9TFH4NSBTR7JD2Q1165NIU" localSheetId="3" hidden="1">#REF!</definedName>
    <definedName name="BExOBF9TFH4NSBTR7JD2Q1165NIU" hidden="1">#REF!</definedName>
    <definedName name="BExOBIPU8760ITY0C8N27XZ3KWEF" localSheetId="15" hidden="1">#REF!</definedName>
    <definedName name="BExOBIPU8760ITY0C8N27XZ3KWEF" localSheetId="14" hidden="1">#REF!</definedName>
    <definedName name="BExOBIPU8760ITY0C8N27XZ3KWEF" localSheetId="13" hidden="1">#REF!</definedName>
    <definedName name="BExOBIPU8760ITY0C8N27XZ3KWEF" localSheetId="12" hidden="1">#REF!</definedName>
    <definedName name="BExOBIPU8760ITY0C8N27XZ3KWEF" localSheetId="11" hidden="1">#REF!</definedName>
    <definedName name="BExOBIPU8760ITY0C8N27XZ3KWEF" localSheetId="10" hidden="1">#REF!</definedName>
    <definedName name="BExOBIPU8760ITY0C8N27XZ3KWEF" localSheetId="9" hidden="1">#REF!</definedName>
    <definedName name="BExOBIPU8760ITY0C8N27XZ3KWEF" localSheetId="8" hidden="1">#REF!</definedName>
    <definedName name="BExOBIPU8760ITY0C8N27XZ3KWEF" localSheetId="7" hidden="1">#REF!</definedName>
    <definedName name="BExOBIPU8760ITY0C8N27XZ3KWEF" localSheetId="6" hidden="1">#REF!</definedName>
    <definedName name="BExOBIPU8760ITY0C8N27XZ3KWEF" localSheetId="5" hidden="1">#REF!</definedName>
    <definedName name="BExOBIPU8760ITY0C8N27XZ3KWEF" localSheetId="3" hidden="1">#REF!</definedName>
    <definedName name="BExOBIPU8760ITY0C8N27XZ3KWEF" hidden="1">#REF!</definedName>
    <definedName name="BExOBM0I5L0MZ1G4H9MGMD87SBMZ" localSheetId="15" hidden="1">#REF!</definedName>
    <definedName name="BExOBM0I5L0MZ1G4H9MGMD87SBMZ" localSheetId="14" hidden="1">#REF!</definedName>
    <definedName name="BExOBM0I5L0MZ1G4H9MGMD87SBMZ" localSheetId="13" hidden="1">#REF!</definedName>
    <definedName name="BExOBM0I5L0MZ1G4H9MGMD87SBMZ" localSheetId="12" hidden="1">#REF!</definedName>
    <definedName name="BExOBM0I5L0MZ1G4H9MGMD87SBMZ" localSheetId="11" hidden="1">#REF!</definedName>
    <definedName name="BExOBM0I5L0MZ1G4H9MGMD87SBMZ" localSheetId="10" hidden="1">#REF!</definedName>
    <definedName name="BExOBM0I5L0MZ1G4H9MGMD87SBMZ" localSheetId="9" hidden="1">#REF!</definedName>
    <definedName name="BExOBM0I5L0MZ1G4H9MGMD87SBMZ" localSheetId="8" hidden="1">#REF!</definedName>
    <definedName name="BExOBM0I5L0MZ1G4H9MGMD87SBMZ" localSheetId="7" hidden="1">#REF!</definedName>
    <definedName name="BExOBM0I5L0MZ1G4H9MGMD87SBMZ" localSheetId="6" hidden="1">#REF!</definedName>
    <definedName name="BExOBM0I5L0MZ1G4H9MGMD87SBMZ" localSheetId="5" hidden="1">#REF!</definedName>
    <definedName name="BExOBM0I5L0MZ1G4H9MGMD87SBMZ" localSheetId="3" hidden="1">#REF!</definedName>
    <definedName name="BExOBM0I5L0MZ1G4H9MGMD87SBMZ" hidden="1">#REF!</definedName>
    <definedName name="BExOBOUXMP88KJY2BX2JLUJH5N0K" localSheetId="15" hidden="1">#REF!</definedName>
    <definedName name="BExOBOUXMP88KJY2BX2JLUJH5N0K" localSheetId="14" hidden="1">#REF!</definedName>
    <definedName name="BExOBOUXMP88KJY2BX2JLUJH5N0K" localSheetId="13" hidden="1">#REF!</definedName>
    <definedName name="BExOBOUXMP88KJY2BX2JLUJH5N0K" localSheetId="12" hidden="1">#REF!</definedName>
    <definedName name="BExOBOUXMP88KJY2BX2JLUJH5N0K" localSheetId="11" hidden="1">#REF!</definedName>
    <definedName name="BExOBOUXMP88KJY2BX2JLUJH5N0K" localSheetId="10" hidden="1">#REF!</definedName>
    <definedName name="BExOBOUXMP88KJY2BX2JLUJH5N0K" localSheetId="9" hidden="1">#REF!</definedName>
    <definedName name="BExOBOUXMP88KJY2BX2JLUJH5N0K" localSheetId="8" hidden="1">#REF!</definedName>
    <definedName name="BExOBOUXMP88KJY2BX2JLUJH5N0K" localSheetId="7" hidden="1">#REF!</definedName>
    <definedName name="BExOBOUXMP88KJY2BX2JLUJH5N0K" localSheetId="6" hidden="1">#REF!</definedName>
    <definedName name="BExOBOUXMP88KJY2BX2JLUJH5N0K" localSheetId="5" hidden="1">#REF!</definedName>
    <definedName name="BExOBOUXMP88KJY2BX2JLUJH5N0K" localSheetId="3" hidden="1">#REF!</definedName>
    <definedName name="BExOBOUXMP88KJY2BX2JLUJH5N0K" hidden="1">#REF!</definedName>
    <definedName name="BExOBP0FKQ4SVR59FB48UNLKCOR6" localSheetId="15" hidden="1">#REF!</definedName>
    <definedName name="BExOBP0FKQ4SVR59FB48UNLKCOR6" localSheetId="14" hidden="1">#REF!</definedName>
    <definedName name="BExOBP0FKQ4SVR59FB48UNLKCOR6" localSheetId="13" hidden="1">#REF!</definedName>
    <definedName name="BExOBP0FKQ4SVR59FB48UNLKCOR6" localSheetId="12" hidden="1">#REF!</definedName>
    <definedName name="BExOBP0FKQ4SVR59FB48UNLKCOR6" localSheetId="11" hidden="1">#REF!</definedName>
    <definedName name="BExOBP0FKQ4SVR59FB48UNLKCOR6" localSheetId="10" hidden="1">#REF!</definedName>
    <definedName name="BExOBP0FKQ4SVR59FB48UNLKCOR6" localSheetId="9" hidden="1">#REF!</definedName>
    <definedName name="BExOBP0FKQ4SVR59FB48UNLKCOR6" localSheetId="8" hidden="1">#REF!</definedName>
    <definedName name="BExOBP0FKQ4SVR59FB48UNLKCOR6" localSheetId="7" hidden="1">#REF!</definedName>
    <definedName name="BExOBP0FKQ4SVR59FB48UNLKCOR6" localSheetId="6" hidden="1">#REF!</definedName>
    <definedName name="BExOBP0FKQ4SVR59FB48UNLKCOR6" localSheetId="5" hidden="1">#REF!</definedName>
    <definedName name="BExOBP0FKQ4SVR59FB48UNLKCOR6" localSheetId="3" hidden="1">#REF!</definedName>
    <definedName name="BExOBP0FKQ4SVR59FB48UNLKCOR6" hidden="1">#REF!</definedName>
    <definedName name="BExOBTNR0XX9V82O76VVWUQABHT8" localSheetId="15" hidden="1">#REF!</definedName>
    <definedName name="BExOBTNR0XX9V82O76VVWUQABHT8" localSheetId="14" hidden="1">#REF!</definedName>
    <definedName name="BExOBTNR0XX9V82O76VVWUQABHT8" localSheetId="13" hidden="1">#REF!</definedName>
    <definedName name="BExOBTNR0XX9V82O76VVWUQABHT8" localSheetId="12" hidden="1">#REF!</definedName>
    <definedName name="BExOBTNR0XX9V82O76VVWUQABHT8" localSheetId="11" hidden="1">#REF!</definedName>
    <definedName name="BExOBTNR0XX9V82O76VVWUQABHT8" localSheetId="10" hidden="1">#REF!</definedName>
    <definedName name="BExOBTNR0XX9V82O76VVWUQABHT8" localSheetId="9" hidden="1">#REF!</definedName>
    <definedName name="BExOBTNR0XX9V82O76VVWUQABHT8" localSheetId="8" hidden="1">#REF!</definedName>
    <definedName name="BExOBTNR0XX9V82O76VVWUQABHT8" localSheetId="7" hidden="1">#REF!</definedName>
    <definedName name="BExOBTNR0XX9V82O76VVWUQABHT8" localSheetId="6" hidden="1">#REF!</definedName>
    <definedName name="BExOBTNR0XX9V82O76VVWUQABHT8" localSheetId="5" hidden="1">#REF!</definedName>
    <definedName name="BExOBTNR0XX9V82O76VVWUQABHT8" localSheetId="3" hidden="1">#REF!</definedName>
    <definedName name="BExOBTNR0XX9V82O76VVWUQABHT8" hidden="1">#REF!</definedName>
    <definedName name="BExOBYAVUCQ0IGM0Y6A75QHP0Q1A" localSheetId="15" hidden="1">#REF!</definedName>
    <definedName name="BExOBYAVUCQ0IGM0Y6A75QHP0Q1A" localSheetId="14" hidden="1">#REF!</definedName>
    <definedName name="BExOBYAVUCQ0IGM0Y6A75QHP0Q1A" localSheetId="13" hidden="1">#REF!</definedName>
    <definedName name="BExOBYAVUCQ0IGM0Y6A75QHP0Q1A" localSheetId="12" hidden="1">#REF!</definedName>
    <definedName name="BExOBYAVUCQ0IGM0Y6A75QHP0Q1A" localSheetId="11" hidden="1">#REF!</definedName>
    <definedName name="BExOBYAVUCQ0IGM0Y6A75QHP0Q1A" localSheetId="10" hidden="1">#REF!</definedName>
    <definedName name="BExOBYAVUCQ0IGM0Y6A75QHP0Q1A" localSheetId="9" hidden="1">#REF!</definedName>
    <definedName name="BExOBYAVUCQ0IGM0Y6A75QHP0Q1A" localSheetId="8" hidden="1">#REF!</definedName>
    <definedName name="BExOBYAVUCQ0IGM0Y6A75QHP0Q1A" localSheetId="7" hidden="1">#REF!</definedName>
    <definedName name="BExOBYAVUCQ0IGM0Y6A75QHP0Q1A" localSheetId="6" hidden="1">#REF!</definedName>
    <definedName name="BExOBYAVUCQ0IGM0Y6A75QHP0Q1A" localSheetId="5" hidden="1">#REF!</definedName>
    <definedName name="BExOBYAVUCQ0IGM0Y6A75QHP0Q1A" localSheetId="3" hidden="1">#REF!</definedName>
    <definedName name="BExOBYAVUCQ0IGM0Y6A75QHP0Q1A" hidden="1">#REF!</definedName>
    <definedName name="BExOC3UEHB1CZNINSQHZANWJYKR8" localSheetId="15" hidden="1">#REF!</definedName>
    <definedName name="BExOC3UEHB1CZNINSQHZANWJYKR8" localSheetId="14" hidden="1">#REF!</definedName>
    <definedName name="BExOC3UEHB1CZNINSQHZANWJYKR8" localSheetId="13" hidden="1">#REF!</definedName>
    <definedName name="BExOC3UEHB1CZNINSQHZANWJYKR8" localSheetId="12" hidden="1">#REF!</definedName>
    <definedName name="BExOC3UEHB1CZNINSQHZANWJYKR8" localSheetId="11" hidden="1">#REF!</definedName>
    <definedName name="BExOC3UEHB1CZNINSQHZANWJYKR8" localSheetId="10" hidden="1">#REF!</definedName>
    <definedName name="BExOC3UEHB1CZNINSQHZANWJYKR8" localSheetId="9" hidden="1">#REF!</definedName>
    <definedName name="BExOC3UEHB1CZNINSQHZANWJYKR8" localSheetId="8" hidden="1">#REF!</definedName>
    <definedName name="BExOC3UEHB1CZNINSQHZANWJYKR8" localSheetId="7" hidden="1">#REF!</definedName>
    <definedName name="BExOC3UEHB1CZNINSQHZANWJYKR8" localSheetId="6" hidden="1">#REF!</definedName>
    <definedName name="BExOC3UEHB1CZNINSQHZANWJYKR8" localSheetId="5" hidden="1">#REF!</definedName>
    <definedName name="BExOC3UEHB1CZNINSQHZANWJYKR8" localSheetId="3" hidden="1">#REF!</definedName>
    <definedName name="BExOC3UEHB1CZNINSQHZANWJYKR8" hidden="1">#REF!</definedName>
    <definedName name="BExOCBSF3XGO9YJ23LX2H78VOUR7" localSheetId="15" hidden="1">#REF!</definedName>
    <definedName name="BExOCBSF3XGO9YJ23LX2H78VOUR7" localSheetId="14" hidden="1">#REF!</definedName>
    <definedName name="BExOCBSF3XGO9YJ23LX2H78VOUR7" localSheetId="13" hidden="1">#REF!</definedName>
    <definedName name="BExOCBSF3XGO9YJ23LX2H78VOUR7" localSheetId="12" hidden="1">#REF!</definedName>
    <definedName name="BExOCBSF3XGO9YJ23LX2H78VOUR7" localSheetId="11" hidden="1">#REF!</definedName>
    <definedName name="BExOCBSF3XGO9YJ23LX2H78VOUR7" localSheetId="10" hidden="1">#REF!</definedName>
    <definedName name="BExOCBSF3XGO9YJ23LX2H78VOUR7" localSheetId="9" hidden="1">#REF!</definedName>
    <definedName name="BExOCBSF3XGO9YJ23LX2H78VOUR7" localSheetId="8" hidden="1">#REF!</definedName>
    <definedName name="BExOCBSF3XGO9YJ23LX2H78VOUR7" localSheetId="7" hidden="1">#REF!</definedName>
    <definedName name="BExOCBSF3XGO9YJ23LX2H78VOUR7" localSheetId="6" hidden="1">#REF!</definedName>
    <definedName name="BExOCBSF3XGO9YJ23LX2H78VOUR7" localSheetId="5" hidden="1">#REF!</definedName>
    <definedName name="BExOCBSF3XGO9YJ23LX2H78VOUR7" localSheetId="3" hidden="1">#REF!</definedName>
    <definedName name="BExOCBSF3XGO9YJ23LX2H78VOUR7" hidden="1">#REF!</definedName>
    <definedName name="BExOCEHJCLIUR23CB4TC9OEFJGFX" localSheetId="15" hidden="1">#REF!</definedName>
    <definedName name="BExOCEHJCLIUR23CB4TC9OEFJGFX" localSheetId="14" hidden="1">#REF!</definedName>
    <definedName name="BExOCEHJCLIUR23CB4TC9OEFJGFX" localSheetId="13" hidden="1">#REF!</definedName>
    <definedName name="BExOCEHJCLIUR23CB4TC9OEFJGFX" localSheetId="12" hidden="1">#REF!</definedName>
    <definedName name="BExOCEHJCLIUR23CB4TC9OEFJGFX" localSheetId="11" hidden="1">#REF!</definedName>
    <definedName name="BExOCEHJCLIUR23CB4TC9OEFJGFX" localSheetId="10" hidden="1">#REF!</definedName>
    <definedName name="BExOCEHJCLIUR23CB4TC9OEFJGFX" localSheetId="9" hidden="1">#REF!</definedName>
    <definedName name="BExOCEHJCLIUR23CB4TC9OEFJGFX" localSheetId="8" hidden="1">#REF!</definedName>
    <definedName name="BExOCEHJCLIUR23CB4TC9OEFJGFX" localSheetId="7" hidden="1">#REF!</definedName>
    <definedName name="BExOCEHJCLIUR23CB4TC9OEFJGFX" localSheetId="6" hidden="1">#REF!</definedName>
    <definedName name="BExOCEHJCLIUR23CB4TC9OEFJGFX" localSheetId="5" hidden="1">#REF!</definedName>
    <definedName name="BExOCEHJCLIUR23CB4TC9OEFJGFX" localSheetId="3" hidden="1">#REF!</definedName>
    <definedName name="BExOCEHJCLIUR23CB4TC9OEFJGFX" hidden="1">#REF!</definedName>
    <definedName name="BExOCKXFMOW6WPFEVX1I7R7FNDSS" localSheetId="15" hidden="1">#REF!</definedName>
    <definedName name="BExOCKXFMOW6WPFEVX1I7R7FNDSS" localSheetId="14" hidden="1">#REF!</definedName>
    <definedName name="BExOCKXFMOW6WPFEVX1I7R7FNDSS" localSheetId="13" hidden="1">#REF!</definedName>
    <definedName name="BExOCKXFMOW6WPFEVX1I7R7FNDSS" localSheetId="12" hidden="1">#REF!</definedName>
    <definedName name="BExOCKXFMOW6WPFEVX1I7R7FNDSS" localSheetId="11" hidden="1">#REF!</definedName>
    <definedName name="BExOCKXFMOW6WPFEVX1I7R7FNDSS" localSheetId="10" hidden="1">#REF!</definedName>
    <definedName name="BExOCKXFMOW6WPFEVX1I7R7FNDSS" localSheetId="9" hidden="1">#REF!</definedName>
    <definedName name="BExOCKXFMOW6WPFEVX1I7R7FNDSS" localSheetId="8" hidden="1">#REF!</definedName>
    <definedName name="BExOCKXFMOW6WPFEVX1I7R7FNDSS" localSheetId="7" hidden="1">#REF!</definedName>
    <definedName name="BExOCKXFMOW6WPFEVX1I7R7FNDSS" localSheetId="6" hidden="1">#REF!</definedName>
    <definedName name="BExOCKXFMOW6WPFEVX1I7R7FNDSS" localSheetId="5" hidden="1">#REF!</definedName>
    <definedName name="BExOCKXFMOW6WPFEVX1I7R7FNDSS" localSheetId="3" hidden="1">#REF!</definedName>
    <definedName name="BExOCKXFMOW6WPFEVX1I7R7FNDSS" hidden="1">#REF!</definedName>
    <definedName name="BExOCM4L30L6FV3N2PR4O6X8WY2M" localSheetId="15" hidden="1">#REF!</definedName>
    <definedName name="BExOCM4L30L6FV3N2PR4O6X8WY2M" localSheetId="14" hidden="1">#REF!</definedName>
    <definedName name="BExOCM4L30L6FV3N2PR4O6X8WY2M" localSheetId="13" hidden="1">#REF!</definedName>
    <definedName name="BExOCM4L30L6FV3N2PR4O6X8WY2M" localSheetId="12" hidden="1">#REF!</definedName>
    <definedName name="BExOCM4L30L6FV3N2PR4O6X8WY2M" localSheetId="11" hidden="1">#REF!</definedName>
    <definedName name="BExOCM4L30L6FV3N2PR4O6X8WY2M" localSheetId="10" hidden="1">#REF!</definedName>
    <definedName name="BExOCM4L30L6FV3N2PR4O6X8WY2M" localSheetId="9" hidden="1">#REF!</definedName>
    <definedName name="BExOCM4L30L6FV3N2PR4O6X8WY2M" localSheetId="8" hidden="1">#REF!</definedName>
    <definedName name="BExOCM4L30L6FV3N2PR4O6X8WY2M" localSheetId="7" hidden="1">#REF!</definedName>
    <definedName name="BExOCM4L30L6FV3N2PR4O6X8WY2M" localSheetId="6" hidden="1">#REF!</definedName>
    <definedName name="BExOCM4L30L6FV3N2PR4O6X8WY2M" localSheetId="5" hidden="1">#REF!</definedName>
    <definedName name="BExOCM4L30L6FV3N2PR4O6X8WY2M" localSheetId="3" hidden="1">#REF!</definedName>
    <definedName name="BExOCM4L30L6FV3N2PR4O6X8WY2M" hidden="1">#REF!</definedName>
    <definedName name="BExOCYEXOB95DH5NOB0M5NOYX398" localSheetId="15" hidden="1">#REF!</definedName>
    <definedName name="BExOCYEXOB95DH5NOB0M5NOYX398" localSheetId="14" hidden="1">#REF!</definedName>
    <definedName name="BExOCYEXOB95DH5NOB0M5NOYX398" localSheetId="13" hidden="1">#REF!</definedName>
    <definedName name="BExOCYEXOB95DH5NOB0M5NOYX398" localSheetId="12" hidden="1">#REF!</definedName>
    <definedName name="BExOCYEXOB95DH5NOB0M5NOYX398" localSheetId="11" hidden="1">#REF!</definedName>
    <definedName name="BExOCYEXOB95DH5NOB0M5NOYX398" localSheetId="10" hidden="1">#REF!</definedName>
    <definedName name="BExOCYEXOB95DH5NOB0M5NOYX398" localSheetId="9" hidden="1">#REF!</definedName>
    <definedName name="BExOCYEXOB95DH5NOB0M5NOYX398" localSheetId="8" hidden="1">#REF!</definedName>
    <definedName name="BExOCYEXOB95DH5NOB0M5NOYX398" localSheetId="7" hidden="1">#REF!</definedName>
    <definedName name="BExOCYEXOB95DH5NOB0M5NOYX398" localSheetId="6" hidden="1">#REF!</definedName>
    <definedName name="BExOCYEXOB95DH5NOB0M5NOYX398" localSheetId="5" hidden="1">#REF!</definedName>
    <definedName name="BExOCYEXOB95DH5NOB0M5NOYX398" localSheetId="3" hidden="1">#REF!</definedName>
    <definedName name="BExOCYEXOB95DH5NOB0M5NOYX398" hidden="1">#REF!</definedName>
    <definedName name="BExOD4ERMDMFD8X1016N4EXOUR0S" localSheetId="15" hidden="1">#REF!</definedName>
    <definedName name="BExOD4ERMDMFD8X1016N4EXOUR0S" localSheetId="14" hidden="1">#REF!</definedName>
    <definedName name="BExOD4ERMDMFD8X1016N4EXOUR0S" localSheetId="13" hidden="1">#REF!</definedName>
    <definedName name="BExOD4ERMDMFD8X1016N4EXOUR0S" localSheetId="12" hidden="1">#REF!</definedName>
    <definedName name="BExOD4ERMDMFD8X1016N4EXOUR0S" localSheetId="11" hidden="1">#REF!</definedName>
    <definedName name="BExOD4ERMDMFD8X1016N4EXOUR0S" localSheetId="10" hidden="1">#REF!</definedName>
    <definedName name="BExOD4ERMDMFD8X1016N4EXOUR0S" localSheetId="9" hidden="1">#REF!</definedName>
    <definedName name="BExOD4ERMDMFD8X1016N4EXOUR0S" localSheetId="8" hidden="1">#REF!</definedName>
    <definedName name="BExOD4ERMDMFD8X1016N4EXOUR0S" localSheetId="7" hidden="1">#REF!</definedName>
    <definedName name="BExOD4ERMDMFD8X1016N4EXOUR0S" localSheetId="6" hidden="1">#REF!</definedName>
    <definedName name="BExOD4ERMDMFD8X1016N4EXOUR0S" localSheetId="5" hidden="1">#REF!</definedName>
    <definedName name="BExOD4ERMDMFD8X1016N4EXOUR0S" localSheetId="3" hidden="1">#REF!</definedName>
    <definedName name="BExOD4ERMDMFD8X1016N4EXOUR0S" hidden="1">#REF!</definedName>
    <definedName name="BExOD55RS7BQUHRQ6H3USVGKR0P7" localSheetId="15" hidden="1">#REF!</definedName>
    <definedName name="BExOD55RS7BQUHRQ6H3USVGKR0P7" localSheetId="14" hidden="1">#REF!</definedName>
    <definedName name="BExOD55RS7BQUHRQ6H3USVGKR0P7" localSheetId="13" hidden="1">#REF!</definedName>
    <definedName name="BExOD55RS7BQUHRQ6H3USVGKR0P7" localSheetId="12" hidden="1">#REF!</definedName>
    <definedName name="BExOD55RS7BQUHRQ6H3USVGKR0P7" localSheetId="11" hidden="1">#REF!</definedName>
    <definedName name="BExOD55RS7BQUHRQ6H3USVGKR0P7" localSheetId="10" hidden="1">#REF!</definedName>
    <definedName name="BExOD55RS7BQUHRQ6H3USVGKR0P7" localSheetId="9" hidden="1">#REF!</definedName>
    <definedName name="BExOD55RS7BQUHRQ6H3USVGKR0P7" localSheetId="8" hidden="1">#REF!</definedName>
    <definedName name="BExOD55RS7BQUHRQ6H3USVGKR0P7" localSheetId="7" hidden="1">#REF!</definedName>
    <definedName name="BExOD55RS7BQUHRQ6H3USVGKR0P7" localSheetId="6" hidden="1">#REF!</definedName>
    <definedName name="BExOD55RS7BQUHRQ6H3USVGKR0P7" localSheetId="5" hidden="1">#REF!</definedName>
    <definedName name="BExOD55RS7BQUHRQ6H3USVGKR0P7" localSheetId="3" hidden="1">#REF!</definedName>
    <definedName name="BExOD55RS7BQUHRQ6H3USVGKR0P7" hidden="1">#REF!</definedName>
    <definedName name="BExODEWDDEABM4ZY3XREJIBZ8IVP" localSheetId="15" hidden="1">#REF!</definedName>
    <definedName name="BExODEWDDEABM4ZY3XREJIBZ8IVP" localSheetId="14" hidden="1">#REF!</definedName>
    <definedName name="BExODEWDDEABM4ZY3XREJIBZ8IVP" localSheetId="13" hidden="1">#REF!</definedName>
    <definedName name="BExODEWDDEABM4ZY3XREJIBZ8IVP" localSheetId="12" hidden="1">#REF!</definedName>
    <definedName name="BExODEWDDEABM4ZY3XREJIBZ8IVP" localSheetId="11" hidden="1">#REF!</definedName>
    <definedName name="BExODEWDDEABM4ZY3XREJIBZ8IVP" localSheetId="10" hidden="1">#REF!</definedName>
    <definedName name="BExODEWDDEABM4ZY3XREJIBZ8IVP" localSheetId="9" hidden="1">#REF!</definedName>
    <definedName name="BExODEWDDEABM4ZY3XREJIBZ8IVP" localSheetId="8" hidden="1">#REF!</definedName>
    <definedName name="BExODEWDDEABM4ZY3XREJIBZ8IVP" localSheetId="7" hidden="1">#REF!</definedName>
    <definedName name="BExODEWDDEABM4ZY3XREJIBZ8IVP" localSheetId="6" hidden="1">#REF!</definedName>
    <definedName name="BExODEWDDEABM4ZY3XREJIBZ8IVP" localSheetId="5" hidden="1">#REF!</definedName>
    <definedName name="BExODEWDDEABM4ZY3XREJIBZ8IVP" localSheetId="3" hidden="1">#REF!</definedName>
    <definedName name="BExODEWDDEABM4ZY3XREJIBZ8IVP" hidden="1">#REF!</definedName>
    <definedName name="BExODICDVVLFKWA22B3L0CKKTAZA" localSheetId="15" hidden="1">#REF!</definedName>
    <definedName name="BExODICDVVLFKWA22B3L0CKKTAZA" localSheetId="14" hidden="1">#REF!</definedName>
    <definedName name="BExODICDVVLFKWA22B3L0CKKTAZA" localSheetId="13" hidden="1">#REF!</definedName>
    <definedName name="BExODICDVVLFKWA22B3L0CKKTAZA" localSheetId="12" hidden="1">#REF!</definedName>
    <definedName name="BExODICDVVLFKWA22B3L0CKKTAZA" localSheetId="11" hidden="1">#REF!</definedName>
    <definedName name="BExODICDVVLFKWA22B3L0CKKTAZA" localSheetId="10" hidden="1">#REF!</definedName>
    <definedName name="BExODICDVVLFKWA22B3L0CKKTAZA" localSheetId="9" hidden="1">#REF!</definedName>
    <definedName name="BExODICDVVLFKWA22B3L0CKKTAZA" localSheetId="8" hidden="1">#REF!</definedName>
    <definedName name="BExODICDVVLFKWA22B3L0CKKTAZA" localSheetId="7" hidden="1">#REF!</definedName>
    <definedName name="BExODICDVVLFKWA22B3L0CKKTAZA" localSheetId="6" hidden="1">#REF!</definedName>
    <definedName name="BExODICDVVLFKWA22B3L0CKKTAZA" localSheetId="5" hidden="1">#REF!</definedName>
    <definedName name="BExODICDVVLFKWA22B3L0CKKTAZA" localSheetId="3" hidden="1">#REF!</definedName>
    <definedName name="BExODICDVVLFKWA22B3L0CKKTAZA" hidden="1">#REF!</definedName>
    <definedName name="BExODZFEIWV26E8RFU7XQYX1J458" localSheetId="15" hidden="1">#REF!</definedName>
    <definedName name="BExODZFEIWV26E8RFU7XQYX1J458" localSheetId="14" hidden="1">#REF!</definedName>
    <definedName name="BExODZFEIWV26E8RFU7XQYX1J458" localSheetId="13" hidden="1">#REF!</definedName>
    <definedName name="BExODZFEIWV26E8RFU7XQYX1J458" localSheetId="12" hidden="1">#REF!</definedName>
    <definedName name="BExODZFEIWV26E8RFU7XQYX1J458" localSheetId="11" hidden="1">#REF!</definedName>
    <definedName name="BExODZFEIWV26E8RFU7XQYX1J458" localSheetId="10" hidden="1">#REF!</definedName>
    <definedName name="BExODZFEIWV26E8RFU7XQYX1J458" localSheetId="9" hidden="1">#REF!</definedName>
    <definedName name="BExODZFEIWV26E8RFU7XQYX1J458" localSheetId="8" hidden="1">#REF!</definedName>
    <definedName name="BExODZFEIWV26E8RFU7XQYX1J458" localSheetId="7" hidden="1">#REF!</definedName>
    <definedName name="BExODZFEIWV26E8RFU7XQYX1J458" localSheetId="6" hidden="1">#REF!</definedName>
    <definedName name="BExODZFEIWV26E8RFU7XQYX1J458" localSheetId="5" hidden="1">#REF!</definedName>
    <definedName name="BExODZFEIWV26E8RFU7XQYX1J458" localSheetId="3" hidden="1">#REF!</definedName>
    <definedName name="BExODZFEIWV26E8RFU7XQYX1J458" hidden="1">#REF!</definedName>
    <definedName name="BExOE0S111KPTELH26PPXE94J3GJ" localSheetId="15" hidden="1">#REF!</definedName>
    <definedName name="BExOE0S111KPTELH26PPXE94J3GJ" localSheetId="14" hidden="1">#REF!</definedName>
    <definedName name="BExOE0S111KPTELH26PPXE94J3GJ" localSheetId="13" hidden="1">#REF!</definedName>
    <definedName name="BExOE0S111KPTELH26PPXE94J3GJ" localSheetId="12" hidden="1">#REF!</definedName>
    <definedName name="BExOE0S111KPTELH26PPXE94J3GJ" localSheetId="11" hidden="1">#REF!</definedName>
    <definedName name="BExOE0S111KPTELH26PPXE94J3GJ" localSheetId="10" hidden="1">#REF!</definedName>
    <definedName name="BExOE0S111KPTELH26PPXE94J3GJ" localSheetId="9" hidden="1">#REF!</definedName>
    <definedName name="BExOE0S111KPTELH26PPXE94J3GJ" localSheetId="8" hidden="1">#REF!</definedName>
    <definedName name="BExOE0S111KPTELH26PPXE94J3GJ" localSheetId="7" hidden="1">#REF!</definedName>
    <definedName name="BExOE0S111KPTELH26PPXE94J3GJ" localSheetId="6" hidden="1">#REF!</definedName>
    <definedName name="BExOE0S111KPTELH26PPXE94J3GJ" localSheetId="5" hidden="1">#REF!</definedName>
    <definedName name="BExOE0S111KPTELH26PPXE94J3GJ" localSheetId="3" hidden="1">#REF!</definedName>
    <definedName name="BExOE0S111KPTELH26PPXE94J3GJ" hidden="1">#REF!</definedName>
    <definedName name="BExOE5KH3JKKPZO401YAB3A11G1U" localSheetId="15" hidden="1">#REF!</definedName>
    <definedName name="BExOE5KH3JKKPZO401YAB3A11G1U" localSheetId="14" hidden="1">#REF!</definedName>
    <definedName name="BExOE5KH3JKKPZO401YAB3A11G1U" localSheetId="13" hidden="1">#REF!</definedName>
    <definedName name="BExOE5KH3JKKPZO401YAB3A11G1U" localSheetId="12" hidden="1">#REF!</definedName>
    <definedName name="BExOE5KH3JKKPZO401YAB3A11G1U" localSheetId="11" hidden="1">#REF!</definedName>
    <definedName name="BExOE5KH3JKKPZO401YAB3A11G1U" localSheetId="10" hidden="1">#REF!</definedName>
    <definedName name="BExOE5KH3JKKPZO401YAB3A11G1U" localSheetId="9" hidden="1">#REF!</definedName>
    <definedName name="BExOE5KH3JKKPZO401YAB3A11G1U" localSheetId="8" hidden="1">#REF!</definedName>
    <definedName name="BExOE5KH3JKKPZO401YAB3A11G1U" localSheetId="7" hidden="1">#REF!</definedName>
    <definedName name="BExOE5KH3JKKPZO401YAB3A11G1U" localSheetId="6" hidden="1">#REF!</definedName>
    <definedName name="BExOE5KH3JKKPZO401YAB3A11G1U" localSheetId="5" hidden="1">#REF!</definedName>
    <definedName name="BExOE5KH3JKKPZO401YAB3A11G1U" localSheetId="3" hidden="1">#REF!</definedName>
    <definedName name="BExOE5KH3JKKPZO401YAB3A11G1U" hidden="1">#REF!</definedName>
    <definedName name="BExOEBKG55EROA2VL360A06LKASE" localSheetId="15" hidden="1">#REF!</definedName>
    <definedName name="BExOEBKG55EROA2VL360A06LKASE" localSheetId="14" hidden="1">#REF!</definedName>
    <definedName name="BExOEBKG55EROA2VL360A06LKASE" localSheetId="13" hidden="1">#REF!</definedName>
    <definedName name="BExOEBKG55EROA2VL360A06LKASE" localSheetId="12" hidden="1">#REF!</definedName>
    <definedName name="BExOEBKG55EROA2VL360A06LKASE" localSheetId="11" hidden="1">#REF!</definedName>
    <definedName name="BExOEBKG55EROA2VL360A06LKASE" localSheetId="10" hidden="1">#REF!</definedName>
    <definedName name="BExOEBKG55EROA2VL360A06LKASE" localSheetId="9" hidden="1">#REF!</definedName>
    <definedName name="BExOEBKG55EROA2VL360A06LKASE" localSheetId="8" hidden="1">#REF!</definedName>
    <definedName name="BExOEBKG55EROA2VL360A06LKASE" localSheetId="7" hidden="1">#REF!</definedName>
    <definedName name="BExOEBKG55EROA2VL360A06LKASE" localSheetId="6" hidden="1">#REF!</definedName>
    <definedName name="BExOEBKG55EROA2VL360A06LKASE" localSheetId="5" hidden="1">#REF!</definedName>
    <definedName name="BExOEBKG55EROA2VL360A06LKASE" localSheetId="3" hidden="1">#REF!</definedName>
    <definedName name="BExOEBKG55EROA2VL360A06LKASE" hidden="1">#REF!</definedName>
    <definedName name="BExOEFWUBETCPIYF89P9SBDOI3X5" localSheetId="15" hidden="1">#REF!</definedName>
    <definedName name="BExOEFWUBETCPIYF89P9SBDOI3X5" localSheetId="14" hidden="1">#REF!</definedName>
    <definedName name="BExOEFWUBETCPIYF89P9SBDOI3X5" localSheetId="13" hidden="1">#REF!</definedName>
    <definedName name="BExOEFWUBETCPIYF89P9SBDOI3X5" localSheetId="12" hidden="1">#REF!</definedName>
    <definedName name="BExOEFWUBETCPIYF89P9SBDOI3X5" localSheetId="11" hidden="1">#REF!</definedName>
    <definedName name="BExOEFWUBETCPIYF89P9SBDOI3X5" localSheetId="10" hidden="1">#REF!</definedName>
    <definedName name="BExOEFWUBETCPIYF89P9SBDOI3X5" localSheetId="9" hidden="1">#REF!</definedName>
    <definedName name="BExOEFWUBETCPIYF89P9SBDOI3X5" localSheetId="8" hidden="1">#REF!</definedName>
    <definedName name="BExOEFWUBETCPIYF89P9SBDOI3X5" localSheetId="7" hidden="1">#REF!</definedName>
    <definedName name="BExOEFWUBETCPIYF89P9SBDOI3X5" localSheetId="6" hidden="1">#REF!</definedName>
    <definedName name="BExOEFWUBETCPIYF89P9SBDOI3X5" localSheetId="5" hidden="1">#REF!</definedName>
    <definedName name="BExOEFWUBETCPIYF89P9SBDOI3X5" localSheetId="3" hidden="1">#REF!</definedName>
    <definedName name="BExOEFWUBETCPIYF89P9SBDOI3X5" hidden="1">#REF!</definedName>
    <definedName name="BExOEL08MN74RQKVY0P43PFHPTVB" localSheetId="15" hidden="1">#REF!</definedName>
    <definedName name="BExOEL08MN74RQKVY0P43PFHPTVB" localSheetId="14" hidden="1">#REF!</definedName>
    <definedName name="BExOEL08MN74RQKVY0P43PFHPTVB" localSheetId="13" hidden="1">#REF!</definedName>
    <definedName name="BExOEL08MN74RQKVY0P43PFHPTVB" localSheetId="12" hidden="1">#REF!</definedName>
    <definedName name="BExOEL08MN74RQKVY0P43PFHPTVB" localSheetId="11" hidden="1">#REF!</definedName>
    <definedName name="BExOEL08MN74RQKVY0P43PFHPTVB" localSheetId="10" hidden="1">#REF!</definedName>
    <definedName name="BExOEL08MN74RQKVY0P43PFHPTVB" localSheetId="9" hidden="1">#REF!</definedName>
    <definedName name="BExOEL08MN74RQKVY0P43PFHPTVB" localSheetId="8" hidden="1">#REF!</definedName>
    <definedName name="BExOEL08MN74RQKVY0P43PFHPTVB" localSheetId="7" hidden="1">#REF!</definedName>
    <definedName name="BExOEL08MN74RQKVY0P43PFHPTVB" localSheetId="6" hidden="1">#REF!</definedName>
    <definedName name="BExOEL08MN74RQKVY0P43PFHPTVB" localSheetId="5" hidden="1">#REF!</definedName>
    <definedName name="BExOEL08MN74RQKVY0P43PFHPTVB" localSheetId="3" hidden="1">#REF!</definedName>
    <definedName name="BExOEL08MN74RQKVY0P43PFHPTVB" hidden="1">#REF!</definedName>
    <definedName name="BExOERG5LWXYYEN1DY1H2FWRJS9T" localSheetId="15" hidden="1">#REF!</definedName>
    <definedName name="BExOERG5LWXYYEN1DY1H2FWRJS9T" localSheetId="14" hidden="1">#REF!</definedName>
    <definedName name="BExOERG5LWXYYEN1DY1H2FWRJS9T" localSheetId="13" hidden="1">#REF!</definedName>
    <definedName name="BExOERG5LWXYYEN1DY1H2FWRJS9T" localSheetId="12" hidden="1">#REF!</definedName>
    <definedName name="BExOERG5LWXYYEN1DY1H2FWRJS9T" localSheetId="11" hidden="1">#REF!</definedName>
    <definedName name="BExOERG5LWXYYEN1DY1H2FWRJS9T" localSheetId="10" hidden="1">#REF!</definedName>
    <definedName name="BExOERG5LWXYYEN1DY1H2FWRJS9T" localSheetId="9" hidden="1">#REF!</definedName>
    <definedName name="BExOERG5LWXYYEN1DY1H2FWRJS9T" localSheetId="8" hidden="1">#REF!</definedName>
    <definedName name="BExOERG5LWXYYEN1DY1H2FWRJS9T" localSheetId="7" hidden="1">#REF!</definedName>
    <definedName name="BExOERG5LWXYYEN1DY1H2FWRJS9T" localSheetId="6" hidden="1">#REF!</definedName>
    <definedName name="BExOERG5LWXYYEN1DY1H2FWRJS9T" localSheetId="5" hidden="1">#REF!</definedName>
    <definedName name="BExOERG5LWXYYEN1DY1H2FWRJS9T" localSheetId="3" hidden="1">#REF!</definedName>
    <definedName name="BExOERG5LWXYYEN1DY1H2FWRJS9T" hidden="1">#REF!</definedName>
    <definedName name="BExOEV1S6JJVO5PP4BZ20SNGZR7D" localSheetId="15" hidden="1">#REF!</definedName>
    <definedName name="BExOEV1S6JJVO5PP4BZ20SNGZR7D" localSheetId="14" hidden="1">#REF!</definedName>
    <definedName name="BExOEV1S6JJVO5PP4BZ20SNGZR7D" localSheetId="13" hidden="1">#REF!</definedName>
    <definedName name="BExOEV1S6JJVO5PP4BZ20SNGZR7D" localSheetId="12" hidden="1">#REF!</definedName>
    <definedName name="BExOEV1S6JJVO5PP4BZ20SNGZR7D" localSheetId="11" hidden="1">#REF!</definedName>
    <definedName name="BExOEV1S6JJVO5PP4BZ20SNGZR7D" localSheetId="10" hidden="1">#REF!</definedName>
    <definedName name="BExOEV1S6JJVO5PP4BZ20SNGZR7D" localSheetId="9" hidden="1">#REF!</definedName>
    <definedName name="BExOEV1S6JJVO5PP4BZ20SNGZR7D" localSheetId="8" hidden="1">#REF!</definedName>
    <definedName name="BExOEV1S6JJVO5PP4BZ20SNGZR7D" localSheetId="7" hidden="1">#REF!</definedName>
    <definedName name="BExOEV1S6JJVO5PP4BZ20SNGZR7D" localSheetId="6" hidden="1">#REF!</definedName>
    <definedName name="BExOEV1S6JJVO5PP4BZ20SNGZR7D" localSheetId="5" hidden="1">#REF!</definedName>
    <definedName name="BExOEV1S6JJVO5PP4BZ20SNGZR7D" localSheetId="3" hidden="1">#REF!</definedName>
    <definedName name="BExOEV1S6JJVO5PP4BZ20SNGZR7D" hidden="1">#REF!</definedName>
    <definedName name="BExOEVNDLRXW33RF3AMMCDLTLROJ" localSheetId="15" hidden="1">#REF!</definedName>
    <definedName name="BExOEVNDLRXW33RF3AMMCDLTLROJ" localSheetId="14" hidden="1">#REF!</definedName>
    <definedName name="BExOEVNDLRXW33RF3AMMCDLTLROJ" localSheetId="13" hidden="1">#REF!</definedName>
    <definedName name="BExOEVNDLRXW33RF3AMMCDLTLROJ" localSheetId="12" hidden="1">#REF!</definedName>
    <definedName name="BExOEVNDLRXW33RF3AMMCDLTLROJ" localSheetId="11" hidden="1">#REF!</definedName>
    <definedName name="BExOEVNDLRXW33RF3AMMCDLTLROJ" localSheetId="10" hidden="1">#REF!</definedName>
    <definedName name="BExOEVNDLRXW33RF3AMMCDLTLROJ" localSheetId="9" hidden="1">#REF!</definedName>
    <definedName name="BExOEVNDLRXW33RF3AMMCDLTLROJ" localSheetId="8" hidden="1">#REF!</definedName>
    <definedName name="BExOEVNDLRXW33RF3AMMCDLTLROJ" localSheetId="7" hidden="1">#REF!</definedName>
    <definedName name="BExOEVNDLRXW33RF3AMMCDLTLROJ" localSheetId="6" hidden="1">#REF!</definedName>
    <definedName name="BExOEVNDLRXW33RF3AMMCDLTLROJ" localSheetId="5" hidden="1">#REF!</definedName>
    <definedName name="BExOEVNDLRXW33RF3AMMCDLTLROJ" localSheetId="3" hidden="1">#REF!</definedName>
    <definedName name="BExOEVNDLRXW33RF3AMMCDLTLROJ" hidden="1">#REF!</definedName>
    <definedName name="BExOEZOXV3VXUB6VGSS85GXATYAC" localSheetId="15" hidden="1">#REF!</definedName>
    <definedName name="BExOEZOXV3VXUB6VGSS85GXATYAC" localSheetId="14" hidden="1">#REF!</definedName>
    <definedName name="BExOEZOXV3VXUB6VGSS85GXATYAC" localSheetId="13" hidden="1">#REF!</definedName>
    <definedName name="BExOEZOXV3VXUB6VGSS85GXATYAC" localSheetId="12" hidden="1">#REF!</definedName>
    <definedName name="BExOEZOXV3VXUB6VGSS85GXATYAC" localSheetId="11" hidden="1">#REF!</definedName>
    <definedName name="BExOEZOXV3VXUB6VGSS85GXATYAC" localSheetId="10" hidden="1">#REF!</definedName>
    <definedName name="BExOEZOXV3VXUB6VGSS85GXATYAC" localSheetId="9" hidden="1">#REF!</definedName>
    <definedName name="BExOEZOXV3VXUB6VGSS85GXATYAC" localSheetId="8" hidden="1">#REF!</definedName>
    <definedName name="BExOEZOXV3VXUB6VGSS85GXATYAC" localSheetId="7" hidden="1">#REF!</definedName>
    <definedName name="BExOEZOXV3VXUB6VGSS85GXATYAC" localSheetId="6" hidden="1">#REF!</definedName>
    <definedName name="BExOEZOXV3VXUB6VGSS85GXATYAC" localSheetId="5" hidden="1">#REF!</definedName>
    <definedName name="BExOEZOXV3VXUB6VGSS85GXATYAC" localSheetId="3" hidden="1">#REF!</definedName>
    <definedName name="BExOEZOXV3VXUB6VGSS85GXATYAC" hidden="1">#REF!</definedName>
    <definedName name="BExOFDBSAZV60157PIDWCSSUN3MJ" localSheetId="15" hidden="1">#REF!</definedName>
    <definedName name="BExOFDBSAZV60157PIDWCSSUN3MJ" localSheetId="14" hidden="1">#REF!</definedName>
    <definedName name="BExOFDBSAZV60157PIDWCSSUN3MJ" localSheetId="13" hidden="1">#REF!</definedName>
    <definedName name="BExOFDBSAZV60157PIDWCSSUN3MJ" localSheetId="12" hidden="1">#REF!</definedName>
    <definedName name="BExOFDBSAZV60157PIDWCSSUN3MJ" localSheetId="11" hidden="1">#REF!</definedName>
    <definedName name="BExOFDBSAZV60157PIDWCSSUN3MJ" localSheetId="10" hidden="1">#REF!</definedName>
    <definedName name="BExOFDBSAZV60157PIDWCSSUN3MJ" localSheetId="9" hidden="1">#REF!</definedName>
    <definedName name="BExOFDBSAZV60157PIDWCSSUN3MJ" localSheetId="8" hidden="1">#REF!</definedName>
    <definedName name="BExOFDBSAZV60157PIDWCSSUN3MJ" localSheetId="7" hidden="1">#REF!</definedName>
    <definedName name="BExOFDBSAZV60157PIDWCSSUN3MJ" localSheetId="6" hidden="1">#REF!</definedName>
    <definedName name="BExOFDBSAZV60157PIDWCSSUN3MJ" localSheetId="5" hidden="1">#REF!</definedName>
    <definedName name="BExOFDBSAZV60157PIDWCSSUN3MJ" localSheetId="3" hidden="1">#REF!</definedName>
    <definedName name="BExOFDBSAZV60157PIDWCSSUN3MJ" hidden="1">#REF!</definedName>
    <definedName name="BExOFEDNCYI2TPTMQ8SJN3AW4YMF" localSheetId="15" hidden="1">#REF!</definedName>
    <definedName name="BExOFEDNCYI2TPTMQ8SJN3AW4YMF" localSheetId="14" hidden="1">#REF!</definedName>
    <definedName name="BExOFEDNCYI2TPTMQ8SJN3AW4YMF" localSheetId="13" hidden="1">#REF!</definedName>
    <definedName name="BExOFEDNCYI2TPTMQ8SJN3AW4YMF" localSheetId="12" hidden="1">#REF!</definedName>
    <definedName name="BExOFEDNCYI2TPTMQ8SJN3AW4YMF" localSheetId="11" hidden="1">#REF!</definedName>
    <definedName name="BExOFEDNCYI2TPTMQ8SJN3AW4YMF" localSheetId="10" hidden="1">#REF!</definedName>
    <definedName name="BExOFEDNCYI2TPTMQ8SJN3AW4YMF" localSheetId="9" hidden="1">#REF!</definedName>
    <definedName name="BExOFEDNCYI2TPTMQ8SJN3AW4YMF" localSheetId="8" hidden="1">#REF!</definedName>
    <definedName name="BExOFEDNCYI2TPTMQ8SJN3AW4YMF" localSheetId="7" hidden="1">#REF!</definedName>
    <definedName name="BExOFEDNCYI2TPTMQ8SJN3AW4YMF" localSheetId="6" hidden="1">#REF!</definedName>
    <definedName name="BExOFEDNCYI2TPTMQ8SJN3AW4YMF" localSheetId="5" hidden="1">#REF!</definedName>
    <definedName name="BExOFEDNCYI2TPTMQ8SJN3AW4YMF" localSheetId="3" hidden="1">#REF!</definedName>
    <definedName name="BExOFEDNCYI2TPTMQ8SJN3AW4YMF" hidden="1">#REF!</definedName>
    <definedName name="BExOFVLXVD6RVHSQO8KZOOACSV24" localSheetId="15" hidden="1">#REF!</definedName>
    <definedName name="BExOFVLXVD6RVHSQO8KZOOACSV24" localSheetId="14" hidden="1">#REF!</definedName>
    <definedName name="BExOFVLXVD6RVHSQO8KZOOACSV24" localSheetId="13" hidden="1">#REF!</definedName>
    <definedName name="BExOFVLXVD6RVHSQO8KZOOACSV24" localSheetId="12" hidden="1">#REF!</definedName>
    <definedName name="BExOFVLXVD6RVHSQO8KZOOACSV24" localSheetId="11" hidden="1">#REF!</definedName>
    <definedName name="BExOFVLXVD6RVHSQO8KZOOACSV24" localSheetId="10" hidden="1">#REF!</definedName>
    <definedName name="BExOFVLXVD6RVHSQO8KZOOACSV24" localSheetId="9" hidden="1">#REF!</definedName>
    <definedName name="BExOFVLXVD6RVHSQO8KZOOACSV24" localSheetId="8" hidden="1">#REF!</definedName>
    <definedName name="BExOFVLXVD6RVHSQO8KZOOACSV24" localSheetId="7" hidden="1">#REF!</definedName>
    <definedName name="BExOFVLXVD6RVHSQO8KZOOACSV24" localSheetId="6" hidden="1">#REF!</definedName>
    <definedName name="BExOFVLXVD6RVHSQO8KZOOACSV24" localSheetId="5" hidden="1">#REF!</definedName>
    <definedName name="BExOFVLXVD6RVHSQO8KZOOACSV24" localSheetId="3" hidden="1">#REF!</definedName>
    <definedName name="BExOFVLXVD6RVHSQO8KZOOACSV24" hidden="1">#REF!</definedName>
    <definedName name="BExOG2SW3XOGP9VAPQ3THV3VWV12" localSheetId="15" hidden="1">#REF!</definedName>
    <definedName name="BExOG2SW3XOGP9VAPQ3THV3VWV12" localSheetId="14" hidden="1">#REF!</definedName>
    <definedName name="BExOG2SW3XOGP9VAPQ3THV3VWV12" localSheetId="13" hidden="1">#REF!</definedName>
    <definedName name="BExOG2SW3XOGP9VAPQ3THV3VWV12" localSheetId="12" hidden="1">#REF!</definedName>
    <definedName name="BExOG2SW3XOGP9VAPQ3THV3VWV12" localSheetId="11" hidden="1">#REF!</definedName>
    <definedName name="BExOG2SW3XOGP9VAPQ3THV3VWV12" localSheetId="10" hidden="1">#REF!</definedName>
    <definedName name="BExOG2SW3XOGP9VAPQ3THV3VWV12" localSheetId="9" hidden="1">#REF!</definedName>
    <definedName name="BExOG2SW3XOGP9VAPQ3THV3VWV12" localSheetId="8" hidden="1">#REF!</definedName>
    <definedName name="BExOG2SW3XOGP9VAPQ3THV3VWV12" localSheetId="7" hidden="1">#REF!</definedName>
    <definedName name="BExOG2SW3XOGP9VAPQ3THV3VWV12" localSheetId="6" hidden="1">#REF!</definedName>
    <definedName name="BExOG2SW3XOGP9VAPQ3THV3VWV12" localSheetId="5" hidden="1">#REF!</definedName>
    <definedName name="BExOG2SW3XOGP9VAPQ3THV3VWV12" localSheetId="3" hidden="1">#REF!</definedName>
    <definedName name="BExOG2SW3XOGP9VAPQ3THV3VWV12" hidden="1">#REF!</definedName>
    <definedName name="BExOG45J81K4OPA40KW5VQU54KY3" localSheetId="15" hidden="1">#REF!</definedName>
    <definedName name="BExOG45J81K4OPA40KW5VQU54KY3" localSheetId="14" hidden="1">#REF!</definedName>
    <definedName name="BExOG45J81K4OPA40KW5VQU54KY3" localSheetId="13" hidden="1">#REF!</definedName>
    <definedName name="BExOG45J81K4OPA40KW5VQU54KY3" localSheetId="12" hidden="1">#REF!</definedName>
    <definedName name="BExOG45J81K4OPA40KW5VQU54KY3" localSheetId="11" hidden="1">#REF!</definedName>
    <definedName name="BExOG45J81K4OPA40KW5VQU54KY3" localSheetId="10" hidden="1">#REF!</definedName>
    <definedName name="BExOG45J81K4OPA40KW5VQU54KY3" localSheetId="9" hidden="1">#REF!</definedName>
    <definedName name="BExOG45J81K4OPA40KW5VQU54KY3" localSheetId="8" hidden="1">#REF!</definedName>
    <definedName name="BExOG45J81K4OPA40KW5VQU54KY3" localSheetId="7" hidden="1">#REF!</definedName>
    <definedName name="BExOG45J81K4OPA40KW5VQU54KY3" localSheetId="6" hidden="1">#REF!</definedName>
    <definedName name="BExOG45J81K4OPA40KW5VQU54KY3" localSheetId="5" hidden="1">#REF!</definedName>
    <definedName name="BExOG45J81K4OPA40KW5VQU54KY3" localSheetId="3" hidden="1">#REF!</definedName>
    <definedName name="BExOG45J81K4OPA40KW5VQU54KY3" hidden="1">#REF!</definedName>
    <definedName name="BExOGFE2SCL8HHT4DFAXKLUTJZOG" localSheetId="15" hidden="1">#REF!</definedName>
    <definedName name="BExOGFE2SCL8HHT4DFAXKLUTJZOG" localSheetId="14" hidden="1">#REF!</definedName>
    <definedName name="BExOGFE2SCL8HHT4DFAXKLUTJZOG" localSheetId="13" hidden="1">#REF!</definedName>
    <definedName name="BExOGFE2SCL8HHT4DFAXKLUTJZOG" localSheetId="12" hidden="1">#REF!</definedName>
    <definedName name="BExOGFE2SCL8HHT4DFAXKLUTJZOG" localSheetId="11" hidden="1">#REF!</definedName>
    <definedName name="BExOGFE2SCL8HHT4DFAXKLUTJZOG" localSheetId="10" hidden="1">#REF!</definedName>
    <definedName name="BExOGFE2SCL8HHT4DFAXKLUTJZOG" localSheetId="9" hidden="1">#REF!</definedName>
    <definedName name="BExOGFE2SCL8HHT4DFAXKLUTJZOG" localSheetId="8" hidden="1">#REF!</definedName>
    <definedName name="BExOGFE2SCL8HHT4DFAXKLUTJZOG" localSheetId="7" hidden="1">#REF!</definedName>
    <definedName name="BExOGFE2SCL8HHT4DFAXKLUTJZOG" localSheetId="6" hidden="1">#REF!</definedName>
    <definedName name="BExOGFE2SCL8HHT4DFAXKLUTJZOG" localSheetId="5" hidden="1">#REF!</definedName>
    <definedName name="BExOGFE2SCL8HHT4DFAXKLUTJZOG" localSheetId="3" hidden="1">#REF!</definedName>
    <definedName name="BExOGFE2SCL8HHT4DFAXKLUTJZOG" hidden="1">#REF!</definedName>
    <definedName name="BExOGH1IMADJCZMFDE6NMBBKO558" localSheetId="15" hidden="1">#REF!</definedName>
    <definedName name="BExOGH1IMADJCZMFDE6NMBBKO558" localSheetId="14" hidden="1">#REF!</definedName>
    <definedName name="BExOGH1IMADJCZMFDE6NMBBKO558" localSheetId="13" hidden="1">#REF!</definedName>
    <definedName name="BExOGH1IMADJCZMFDE6NMBBKO558" localSheetId="12" hidden="1">#REF!</definedName>
    <definedName name="BExOGH1IMADJCZMFDE6NMBBKO558" localSheetId="11" hidden="1">#REF!</definedName>
    <definedName name="BExOGH1IMADJCZMFDE6NMBBKO558" localSheetId="10" hidden="1">#REF!</definedName>
    <definedName name="BExOGH1IMADJCZMFDE6NMBBKO558" localSheetId="9" hidden="1">#REF!</definedName>
    <definedName name="BExOGH1IMADJCZMFDE6NMBBKO558" localSheetId="8" hidden="1">#REF!</definedName>
    <definedName name="BExOGH1IMADJCZMFDE6NMBBKO558" localSheetId="7" hidden="1">#REF!</definedName>
    <definedName name="BExOGH1IMADJCZMFDE6NMBBKO558" localSheetId="6" hidden="1">#REF!</definedName>
    <definedName name="BExOGH1IMADJCZMFDE6NMBBKO558" localSheetId="5" hidden="1">#REF!</definedName>
    <definedName name="BExOGH1IMADJCZMFDE6NMBBKO558" localSheetId="3" hidden="1">#REF!</definedName>
    <definedName name="BExOGH1IMADJCZMFDE6NMBBKO558" hidden="1">#REF!</definedName>
    <definedName name="BExOGT6D0LJ3C22RDW8COECKB1J5" localSheetId="15" hidden="1">#REF!</definedName>
    <definedName name="BExOGT6D0LJ3C22RDW8COECKB1J5" localSheetId="14" hidden="1">#REF!</definedName>
    <definedName name="BExOGT6D0LJ3C22RDW8COECKB1J5" localSheetId="13" hidden="1">#REF!</definedName>
    <definedName name="BExOGT6D0LJ3C22RDW8COECKB1J5" localSheetId="12" hidden="1">#REF!</definedName>
    <definedName name="BExOGT6D0LJ3C22RDW8COECKB1J5" localSheetId="11" hidden="1">#REF!</definedName>
    <definedName name="BExOGT6D0LJ3C22RDW8COECKB1J5" localSheetId="10" hidden="1">#REF!</definedName>
    <definedName name="BExOGT6D0LJ3C22RDW8COECKB1J5" localSheetId="9" hidden="1">#REF!</definedName>
    <definedName name="BExOGT6D0LJ3C22RDW8COECKB1J5" localSheetId="8" hidden="1">#REF!</definedName>
    <definedName name="BExOGT6D0LJ3C22RDW8COECKB1J5" localSheetId="7" hidden="1">#REF!</definedName>
    <definedName name="BExOGT6D0LJ3C22RDW8COECKB1J5" localSheetId="6" hidden="1">#REF!</definedName>
    <definedName name="BExOGT6D0LJ3C22RDW8COECKB1J5" localSheetId="5" hidden="1">#REF!</definedName>
    <definedName name="BExOGT6D0LJ3C22RDW8COECKB1J5" localSheetId="3" hidden="1">#REF!</definedName>
    <definedName name="BExOGT6D0LJ3C22RDW8COECKB1J5" hidden="1">#REF!</definedName>
    <definedName name="BExOGTMI1HT31M1RGWVRAVHAK7DE" localSheetId="15" hidden="1">#REF!</definedName>
    <definedName name="BExOGTMI1HT31M1RGWVRAVHAK7DE" localSheetId="14" hidden="1">#REF!</definedName>
    <definedName name="BExOGTMI1HT31M1RGWVRAVHAK7DE" localSheetId="13" hidden="1">#REF!</definedName>
    <definedName name="BExOGTMI1HT31M1RGWVRAVHAK7DE" localSheetId="12" hidden="1">#REF!</definedName>
    <definedName name="BExOGTMI1HT31M1RGWVRAVHAK7DE" localSheetId="11" hidden="1">#REF!</definedName>
    <definedName name="BExOGTMI1HT31M1RGWVRAVHAK7DE" localSheetId="10" hidden="1">#REF!</definedName>
    <definedName name="BExOGTMI1HT31M1RGWVRAVHAK7DE" localSheetId="9" hidden="1">#REF!</definedName>
    <definedName name="BExOGTMI1HT31M1RGWVRAVHAK7DE" localSheetId="8" hidden="1">#REF!</definedName>
    <definedName name="BExOGTMI1HT31M1RGWVRAVHAK7DE" localSheetId="7" hidden="1">#REF!</definedName>
    <definedName name="BExOGTMI1HT31M1RGWVRAVHAK7DE" localSheetId="6" hidden="1">#REF!</definedName>
    <definedName name="BExOGTMI1HT31M1RGWVRAVHAK7DE" localSheetId="5" hidden="1">#REF!</definedName>
    <definedName name="BExOGTMI1HT31M1RGWVRAVHAK7DE" localSheetId="3" hidden="1">#REF!</definedName>
    <definedName name="BExOGTMI1HT31M1RGWVRAVHAK7DE" hidden="1">#REF!</definedName>
    <definedName name="BExOGXO9JE5XSE9GC3I6O21UEKAO" localSheetId="15" hidden="1">#REF!</definedName>
    <definedName name="BExOGXO9JE5XSE9GC3I6O21UEKAO" localSheetId="14" hidden="1">#REF!</definedName>
    <definedName name="BExOGXO9JE5XSE9GC3I6O21UEKAO" localSheetId="13" hidden="1">#REF!</definedName>
    <definedName name="BExOGXO9JE5XSE9GC3I6O21UEKAO" localSheetId="12" hidden="1">#REF!</definedName>
    <definedName name="BExOGXO9JE5XSE9GC3I6O21UEKAO" localSheetId="11" hidden="1">#REF!</definedName>
    <definedName name="BExOGXO9JE5XSE9GC3I6O21UEKAO" localSheetId="10" hidden="1">#REF!</definedName>
    <definedName name="BExOGXO9JE5XSE9GC3I6O21UEKAO" localSheetId="9" hidden="1">#REF!</definedName>
    <definedName name="BExOGXO9JE5XSE9GC3I6O21UEKAO" localSheetId="8" hidden="1">#REF!</definedName>
    <definedName name="BExOGXO9JE5XSE9GC3I6O21UEKAO" localSheetId="7" hidden="1">#REF!</definedName>
    <definedName name="BExOGXO9JE5XSE9GC3I6O21UEKAO" localSheetId="6" hidden="1">#REF!</definedName>
    <definedName name="BExOGXO9JE5XSE9GC3I6O21UEKAO" localSheetId="5" hidden="1">#REF!</definedName>
    <definedName name="BExOGXO9JE5XSE9GC3I6O21UEKAO" localSheetId="3" hidden="1">#REF!</definedName>
    <definedName name="BExOGXO9JE5XSE9GC3I6O21UEKAO" hidden="1">#REF!</definedName>
    <definedName name="BExOH9ICQA5WPLVJIKJVPWUPKSYO" localSheetId="15" hidden="1">#REF!</definedName>
    <definedName name="BExOH9ICQA5WPLVJIKJVPWUPKSYO" localSheetId="14" hidden="1">#REF!</definedName>
    <definedName name="BExOH9ICQA5WPLVJIKJVPWUPKSYO" localSheetId="13" hidden="1">#REF!</definedName>
    <definedName name="BExOH9ICQA5WPLVJIKJVPWUPKSYO" localSheetId="12" hidden="1">#REF!</definedName>
    <definedName name="BExOH9ICQA5WPLVJIKJVPWUPKSYO" localSheetId="11" hidden="1">#REF!</definedName>
    <definedName name="BExOH9ICQA5WPLVJIKJVPWUPKSYO" localSheetId="10" hidden="1">#REF!</definedName>
    <definedName name="BExOH9ICQA5WPLVJIKJVPWUPKSYO" localSheetId="9" hidden="1">#REF!</definedName>
    <definedName name="BExOH9ICQA5WPLVJIKJVPWUPKSYO" localSheetId="8" hidden="1">#REF!</definedName>
    <definedName name="BExOH9ICQA5WPLVJIKJVPWUPKSYO" localSheetId="7" hidden="1">#REF!</definedName>
    <definedName name="BExOH9ICQA5WPLVJIKJVPWUPKSYO" localSheetId="6" hidden="1">#REF!</definedName>
    <definedName name="BExOH9ICQA5WPLVJIKJVPWUPKSYO" localSheetId="5" hidden="1">#REF!</definedName>
    <definedName name="BExOH9ICQA5WPLVJIKJVPWUPKSYO" localSheetId="3" hidden="1">#REF!</definedName>
    <definedName name="BExOH9ICQA5WPLVJIKJVPWUPKSYO" hidden="1">#REF!</definedName>
    <definedName name="BExOH9ICZ13C1LAW8OTYTR9S7ZP3" localSheetId="15" hidden="1">#REF!</definedName>
    <definedName name="BExOH9ICZ13C1LAW8OTYTR9S7ZP3" localSheetId="14" hidden="1">#REF!</definedName>
    <definedName name="BExOH9ICZ13C1LAW8OTYTR9S7ZP3" localSheetId="13" hidden="1">#REF!</definedName>
    <definedName name="BExOH9ICZ13C1LAW8OTYTR9S7ZP3" localSheetId="12" hidden="1">#REF!</definedName>
    <definedName name="BExOH9ICZ13C1LAW8OTYTR9S7ZP3" localSheetId="11" hidden="1">#REF!</definedName>
    <definedName name="BExOH9ICZ13C1LAW8OTYTR9S7ZP3" localSheetId="10" hidden="1">#REF!</definedName>
    <definedName name="BExOH9ICZ13C1LAW8OTYTR9S7ZP3" localSheetId="9" hidden="1">#REF!</definedName>
    <definedName name="BExOH9ICZ13C1LAW8OTYTR9S7ZP3" localSheetId="8" hidden="1">#REF!</definedName>
    <definedName name="BExOH9ICZ13C1LAW8OTYTR9S7ZP3" localSheetId="7" hidden="1">#REF!</definedName>
    <definedName name="BExOH9ICZ13C1LAW8OTYTR9S7ZP3" localSheetId="6" hidden="1">#REF!</definedName>
    <definedName name="BExOH9ICZ13C1LAW8OTYTR9S7ZP3" localSheetId="5" hidden="1">#REF!</definedName>
    <definedName name="BExOH9ICZ13C1LAW8OTYTR9S7ZP3" localSheetId="3" hidden="1">#REF!</definedName>
    <definedName name="BExOH9ICZ13C1LAW8OTYTR9S7ZP3" hidden="1">#REF!</definedName>
    <definedName name="BExOHGEJ8V8OXT32FSU173XLXBDH" localSheetId="15" hidden="1">#REF!</definedName>
    <definedName name="BExOHGEJ8V8OXT32FSU173XLXBDH" localSheetId="14" hidden="1">#REF!</definedName>
    <definedName name="BExOHGEJ8V8OXT32FSU173XLXBDH" localSheetId="13" hidden="1">#REF!</definedName>
    <definedName name="BExOHGEJ8V8OXT32FSU173XLXBDH" localSheetId="12" hidden="1">#REF!</definedName>
    <definedName name="BExOHGEJ8V8OXT32FSU173XLXBDH" localSheetId="11" hidden="1">#REF!</definedName>
    <definedName name="BExOHGEJ8V8OXT32FSU173XLXBDH" localSheetId="10" hidden="1">#REF!</definedName>
    <definedName name="BExOHGEJ8V8OXT32FSU173XLXBDH" localSheetId="9" hidden="1">#REF!</definedName>
    <definedName name="BExOHGEJ8V8OXT32FSU173XLXBDH" localSheetId="8" hidden="1">#REF!</definedName>
    <definedName name="BExOHGEJ8V8OXT32FSU173XLXBDH" localSheetId="7" hidden="1">#REF!</definedName>
    <definedName name="BExOHGEJ8V8OXT32FSU173XLXBDH" localSheetId="6" hidden="1">#REF!</definedName>
    <definedName name="BExOHGEJ8V8OXT32FSU173XLXBDH" localSheetId="5" hidden="1">#REF!</definedName>
    <definedName name="BExOHGEJ8V8OXT32FSU173XLXBDH" localSheetId="3" hidden="1">#REF!</definedName>
    <definedName name="BExOHGEJ8V8OXT32FSU173XLXBDH" hidden="1">#REF!</definedName>
    <definedName name="BExOHL75H3OT4WAKKPUXIVXWFVDS" localSheetId="15" hidden="1">#REF!</definedName>
    <definedName name="BExOHL75H3OT4WAKKPUXIVXWFVDS" localSheetId="14" hidden="1">#REF!</definedName>
    <definedName name="BExOHL75H3OT4WAKKPUXIVXWFVDS" localSheetId="13" hidden="1">#REF!</definedName>
    <definedName name="BExOHL75H3OT4WAKKPUXIVXWFVDS" localSheetId="12" hidden="1">#REF!</definedName>
    <definedName name="BExOHL75H3OT4WAKKPUXIVXWFVDS" localSheetId="11" hidden="1">#REF!</definedName>
    <definedName name="BExOHL75H3OT4WAKKPUXIVXWFVDS" localSheetId="10" hidden="1">#REF!</definedName>
    <definedName name="BExOHL75H3OT4WAKKPUXIVXWFVDS" localSheetId="9" hidden="1">#REF!</definedName>
    <definedName name="BExOHL75H3OT4WAKKPUXIVXWFVDS" localSheetId="8" hidden="1">#REF!</definedName>
    <definedName name="BExOHL75H3OT4WAKKPUXIVXWFVDS" localSheetId="7" hidden="1">#REF!</definedName>
    <definedName name="BExOHL75H3OT4WAKKPUXIVXWFVDS" localSheetId="6" hidden="1">#REF!</definedName>
    <definedName name="BExOHL75H3OT4WAKKPUXIVXWFVDS" localSheetId="5" hidden="1">#REF!</definedName>
    <definedName name="BExOHL75H3OT4WAKKPUXIVXWFVDS" localSheetId="3" hidden="1">#REF!</definedName>
    <definedName name="BExOHL75H3OT4WAKKPUXIVXWFVDS" hidden="1">#REF!</definedName>
    <definedName name="BExOHLHXXJL6363CC082M9M5VVXQ" localSheetId="15" hidden="1">#REF!</definedName>
    <definedName name="BExOHLHXXJL6363CC082M9M5VVXQ" localSheetId="14" hidden="1">#REF!</definedName>
    <definedName name="BExOHLHXXJL6363CC082M9M5VVXQ" localSheetId="13" hidden="1">#REF!</definedName>
    <definedName name="BExOHLHXXJL6363CC082M9M5VVXQ" localSheetId="12" hidden="1">#REF!</definedName>
    <definedName name="BExOHLHXXJL6363CC082M9M5VVXQ" localSheetId="11" hidden="1">#REF!</definedName>
    <definedName name="BExOHLHXXJL6363CC082M9M5VVXQ" localSheetId="10" hidden="1">#REF!</definedName>
    <definedName name="BExOHLHXXJL6363CC082M9M5VVXQ" localSheetId="9" hidden="1">#REF!</definedName>
    <definedName name="BExOHLHXXJL6363CC082M9M5VVXQ" localSheetId="8" hidden="1">#REF!</definedName>
    <definedName name="BExOHLHXXJL6363CC082M9M5VVXQ" localSheetId="7" hidden="1">#REF!</definedName>
    <definedName name="BExOHLHXXJL6363CC082M9M5VVXQ" localSheetId="6" hidden="1">#REF!</definedName>
    <definedName name="BExOHLHXXJL6363CC082M9M5VVXQ" localSheetId="5" hidden="1">#REF!</definedName>
    <definedName name="BExOHLHXXJL6363CC082M9M5VVXQ" localSheetId="3" hidden="1">#REF!</definedName>
    <definedName name="BExOHLHXXJL6363CC082M9M5VVXQ" hidden="1">#REF!</definedName>
    <definedName name="BExOHNAO5UDXSO73BK2ARHWKS90Y" localSheetId="15" hidden="1">#REF!</definedName>
    <definedName name="BExOHNAO5UDXSO73BK2ARHWKS90Y" localSheetId="14" hidden="1">#REF!</definedName>
    <definedName name="BExOHNAO5UDXSO73BK2ARHWKS90Y" localSheetId="13" hidden="1">#REF!</definedName>
    <definedName name="BExOHNAO5UDXSO73BK2ARHWKS90Y" localSheetId="12" hidden="1">#REF!</definedName>
    <definedName name="BExOHNAO5UDXSO73BK2ARHWKS90Y" localSheetId="11" hidden="1">#REF!</definedName>
    <definedName name="BExOHNAO5UDXSO73BK2ARHWKS90Y" localSheetId="10" hidden="1">#REF!</definedName>
    <definedName name="BExOHNAO5UDXSO73BK2ARHWKS90Y" localSheetId="9" hidden="1">#REF!</definedName>
    <definedName name="BExOHNAO5UDXSO73BK2ARHWKS90Y" localSheetId="8" hidden="1">#REF!</definedName>
    <definedName name="BExOHNAO5UDXSO73BK2ARHWKS90Y" localSheetId="7" hidden="1">#REF!</definedName>
    <definedName name="BExOHNAO5UDXSO73BK2ARHWKS90Y" localSheetId="6" hidden="1">#REF!</definedName>
    <definedName name="BExOHNAO5UDXSO73BK2ARHWKS90Y" localSheetId="5" hidden="1">#REF!</definedName>
    <definedName name="BExOHNAO5UDXSO73BK2ARHWKS90Y" localSheetId="3" hidden="1">#REF!</definedName>
    <definedName name="BExOHNAO5UDXSO73BK2ARHWKS90Y" hidden="1">#REF!</definedName>
    <definedName name="BExOHR1G1I9A9CI1HG94EWBLWNM2" localSheetId="15" hidden="1">#REF!</definedName>
    <definedName name="BExOHR1G1I9A9CI1HG94EWBLWNM2" localSheetId="14" hidden="1">#REF!</definedName>
    <definedName name="BExOHR1G1I9A9CI1HG94EWBLWNM2" localSheetId="13" hidden="1">#REF!</definedName>
    <definedName name="BExOHR1G1I9A9CI1HG94EWBLWNM2" localSheetId="12" hidden="1">#REF!</definedName>
    <definedName name="BExOHR1G1I9A9CI1HG94EWBLWNM2" localSheetId="11" hidden="1">#REF!</definedName>
    <definedName name="BExOHR1G1I9A9CI1HG94EWBLWNM2" localSheetId="10" hidden="1">#REF!</definedName>
    <definedName name="BExOHR1G1I9A9CI1HG94EWBLWNM2" localSheetId="9" hidden="1">#REF!</definedName>
    <definedName name="BExOHR1G1I9A9CI1HG94EWBLWNM2" localSheetId="8" hidden="1">#REF!</definedName>
    <definedName name="BExOHR1G1I9A9CI1HG94EWBLWNM2" localSheetId="7" hidden="1">#REF!</definedName>
    <definedName name="BExOHR1G1I9A9CI1HG94EWBLWNM2" localSheetId="6" hidden="1">#REF!</definedName>
    <definedName name="BExOHR1G1I9A9CI1HG94EWBLWNM2" localSheetId="5" hidden="1">#REF!</definedName>
    <definedName name="BExOHR1G1I9A9CI1HG94EWBLWNM2" localSheetId="3" hidden="1">#REF!</definedName>
    <definedName name="BExOHR1G1I9A9CI1HG94EWBLWNM2" hidden="1">#REF!</definedName>
    <definedName name="BExOHTQPP8LQ98L6PYUI6QW08YID" localSheetId="15" hidden="1">#REF!</definedName>
    <definedName name="BExOHTQPP8LQ98L6PYUI6QW08YID" localSheetId="14" hidden="1">#REF!</definedName>
    <definedName name="BExOHTQPP8LQ98L6PYUI6QW08YID" localSheetId="13" hidden="1">#REF!</definedName>
    <definedName name="BExOHTQPP8LQ98L6PYUI6QW08YID" localSheetId="12" hidden="1">#REF!</definedName>
    <definedName name="BExOHTQPP8LQ98L6PYUI6QW08YID" localSheetId="11" hidden="1">#REF!</definedName>
    <definedName name="BExOHTQPP8LQ98L6PYUI6QW08YID" localSheetId="10" hidden="1">#REF!</definedName>
    <definedName name="BExOHTQPP8LQ98L6PYUI6QW08YID" localSheetId="9" hidden="1">#REF!</definedName>
    <definedName name="BExOHTQPP8LQ98L6PYUI6QW08YID" localSheetId="8" hidden="1">#REF!</definedName>
    <definedName name="BExOHTQPP8LQ98L6PYUI6QW08YID" localSheetId="7" hidden="1">#REF!</definedName>
    <definedName name="BExOHTQPP8LQ98L6PYUI6QW08YID" localSheetId="6" hidden="1">#REF!</definedName>
    <definedName name="BExOHTQPP8LQ98L6PYUI6QW08YID" localSheetId="5" hidden="1">#REF!</definedName>
    <definedName name="BExOHTQPP8LQ98L6PYUI6QW08YID" localSheetId="3" hidden="1">#REF!</definedName>
    <definedName name="BExOHTQPP8LQ98L6PYUI6QW08YID" hidden="1">#REF!</definedName>
    <definedName name="BExOHUHN7UXHYAJFJJFU805UZ0NB" localSheetId="15" hidden="1">#REF!</definedName>
    <definedName name="BExOHUHN7UXHYAJFJJFU805UZ0NB" localSheetId="14" hidden="1">#REF!</definedName>
    <definedName name="BExOHUHN7UXHYAJFJJFU805UZ0NB" localSheetId="13" hidden="1">#REF!</definedName>
    <definedName name="BExOHUHN7UXHYAJFJJFU805UZ0NB" localSheetId="12" hidden="1">#REF!</definedName>
    <definedName name="BExOHUHN7UXHYAJFJJFU805UZ0NB" localSheetId="11" hidden="1">#REF!</definedName>
    <definedName name="BExOHUHN7UXHYAJFJJFU805UZ0NB" localSheetId="10" hidden="1">#REF!</definedName>
    <definedName name="BExOHUHN7UXHYAJFJJFU805UZ0NB" localSheetId="9" hidden="1">#REF!</definedName>
    <definedName name="BExOHUHN7UXHYAJFJJFU805UZ0NB" localSheetId="8" hidden="1">#REF!</definedName>
    <definedName name="BExOHUHN7UXHYAJFJJFU805UZ0NB" localSheetId="7" hidden="1">#REF!</definedName>
    <definedName name="BExOHUHN7UXHYAJFJJFU805UZ0NB" localSheetId="6" hidden="1">#REF!</definedName>
    <definedName name="BExOHUHN7UXHYAJFJJFU805UZ0NB" localSheetId="5" hidden="1">#REF!</definedName>
    <definedName name="BExOHUHN7UXHYAJFJJFU805UZ0NB" localSheetId="3" hidden="1">#REF!</definedName>
    <definedName name="BExOHUHN7UXHYAJFJJFU805UZ0NB" hidden="1">#REF!</definedName>
    <definedName name="BExOHX6Q6NJI793PGX59O5EKTP4G" localSheetId="15" hidden="1">#REF!</definedName>
    <definedName name="BExOHX6Q6NJI793PGX59O5EKTP4G" localSheetId="14" hidden="1">#REF!</definedName>
    <definedName name="BExOHX6Q6NJI793PGX59O5EKTP4G" localSheetId="13" hidden="1">#REF!</definedName>
    <definedName name="BExOHX6Q6NJI793PGX59O5EKTP4G" localSheetId="12" hidden="1">#REF!</definedName>
    <definedName name="BExOHX6Q6NJI793PGX59O5EKTP4G" localSheetId="11" hidden="1">#REF!</definedName>
    <definedName name="BExOHX6Q6NJI793PGX59O5EKTP4G" localSheetId="10" hidden="1">#REF!</definedName>
    <definedName name="BExOHX6Q6NJI793PGX59O5EKTP4G" localSheetId="9" hidden="1">#REF!</definedName>
    <definedName name="BExOHX6Q6NJI793PGX59O5EKTP4G" localSheetId="8" hidden="1">#REF!</definedName>
    <definedName name="BExOHX6Q6NJI793PGX59O5EKTP4G" localSheetId="7" hidden="1">#REF!</definedName>
    <definedName name="BExOHX6Q6NJI793PGX59O5EKTP4G" localSheetId="6" hidden="1">#REF!</definedName>
    <definedName name="BExOHX6Q6NJI793PGX59O5EKTP4G" localSheetId="5" hidden="1">#REF!</definedName>
    <definedName name="BExOHX6Q6NJI793PGX59O5EKTP4G" localSheetId="3" hidden="1">#REF!</definedName>
    <definedName name="BExOHX6Q6NJI793PGX59O5EKTP4G" hidden="1">#REF!</definedName>
    <definedName name="BExOI5VMTHH7Y8MQQ1N635CHYI0P" localSheetId="15" hidden="1">#REF!</definedName>
    <definedName name="BExOI5VMTHH7Y8MQQ1N635CHYI0P" localSheetId="14" hidden="1">#REF!</definedName>
    <definedName name="BExOI5VMTHH7Y8MQQ1N635CHYI0P" localSheetId="13" hidden="1">#REF!</definedName>
    <definedName name="BExOI5VMTHH7Y8MQQ1N635CHYI0P" localSheetId="12" hidden="1">#REF!</definedName>
    <definedName name="BExOI5VMTHH7Y8MQQ1N635CHYI0P" localSheetId="11" hidden="1">#REF!</definedName>
    <definedName name="BExOI5VMTHH7Y8MQQ1N635CHYI0P" localSheetId="10" hidden="1">#REF!</definedName>
    <definedName name="BExOI5VMTHH7Y8MQQ1N635CHYI0P" localSheetId="9" hidden="1">#REF!</definedName>
    <definedName name="BExOI5VMTHH7Y8MQQ1N635CHYI0P" localSheetId="8" hidden="1">#REF!</definedName>
    <definedName name="BExOI5VMTHH7Y8MQQ1N635CHYI0P" localSheetId="7" hidden="1">#REF!</definedName>
    <definedName name="BExOI5VMTHH7Y8MQQ1N635CHYI0P" localSheetId="6" hidden="1">#REF!</definedName>
    <definedName name="BExOI5VMTHH7Y8MQQ1N635CHYI0P" localSheetId="5" hidden="1">#REF!</definedName>
    <definedName name="BExOI5VMTHH7Y8MQQ1N635CHYI0P" localSheetId="3" hidden="1">#REF!</definedName>
    <definedName name="BExOI5VMTHH7Y8MQQ1N635CHYI0P" hidden="1">#REF!</definedName>
    <definedName name="BExOIEVCP4Y6VDS23AK84MCYYHRT" localSheetId="15" hidden="1">#REF!</definedName>
    <definedName name="BExOIEVCP4Y6VDS23AK84MCYYHRT" localSheetId="14" hidden="1">#REF!</definedName>
    <definedName name="BExOIEVCP4Y6VDS23AK84MCYYHRT" localSheetId="13" hidden="1">#REF!</definedName>
    <definedName name="BExOIEVCP4Y6VDS23AK84MCYYHRT" localSheetId="12" hidden="1">#REF!</definedName>
    <definedName name="BExOIEVCP4Y6VDS23AK84MCYYHRT" localSheetId="11" hidden="1">#REF!</definedName>
    <definedName name="BExOIEVCP4Y6VDS23AK84MCYYHRT" localSheetId="10" hidden="1">#REF!</definedName>
    <definedName name="BExOIEVCP4Y6VDS23AK84MCYYHRT" localSheetId="9" hidden="1">#REF!</definedName>
    <definedName name="BExOIEVCP4Y6VDS23AK84MCYYHRT" localSheetId="8" hidden="1">#REF!</definedName>
    <definedName name="BExOIEVCP4Y6VDS23AK84MCYYHRT" localSheetId="7" hidden="1">#REF!</definedName>
    <definedName name="BExOIEVCP4Y6VDS23AK84MCYYHRT" localSheetId="6" hidden="1">#REF!</definedName>
    <definedName name="BExOIEVCP4Y6VDS23AK84MCYYHRT" localSheetId="5" hidden="1">#REF!</definedName>
    <definedName name="BExOIEVCP4Y6VDS23AK84MCYYHRT" localSheetId="3" hidden="1">#REF!</definedName>
    <definedName name="BExOIEVCP4Y6VDS23AK84MCYYHRT" hidden="1">#REF!</definedName>
    <definedName name="BExOIFRP0HEHF5D7JSZ0X8ADJ79U" localSheetId="15" hidden="1">#REF!</definedName>
    <definedName name="BExOIFRP0HEHF5D7JSZ0X8ADJ79U" localSheetId="14" hidden="1">#REF!</definedName>
    <definedName name="BExOIFRP0HEHF5D7JSZ0X8ADJ79U" localSheetId="13" hidden="1">#REF!</definedName>
    <definedName name="BExOIFRP0HEHF5D7JSZ0X8ADJ79U" localSheetId="12" hidden="1">#REF!</definedName>
    <definedName name="BExOIFRP0HEHF5D7JSZ0X8ADJ79U" localSheetId="11" hidden="1">#REF!</definedName>
    <definedName name="BExOIFRP0HEHF5D7JSZ0X8ADJ79U" localSheetId="10" hidden="1">#REF!</definedName>
    <definedName name="BExOIFRP0HEHF5D7JSZ0X8ADJ79U" localSheetId="9" hidden="1">#REF!</definedName>
    <definedName name="BExOIFRP0HEHF5D7JSZ0X8ADJ79U" localSheetId="8" hidden="1">#REF!</definedName>
    <definedName name="BExOIFRP0HEHF5D7JSZ0X8ADJ79U" localSheetId="7" hidden="1">#REF!</definedName>
    <definedName name="BExOIFRP0HEHF5D7JSZ0X8ADJ79U" localSheetId="6" hidden="1">#REF!</definedName>
    <definedName name="BExOIFRP0HEHF5D7JSZ0X8ADJ79U" localSheetId="5" hidden="1">#REF!</definedName>
    <definedName name="BExOIFRP0HEHF5D7JSZ0X8ADJ79U" localSheetId="3" hidden="1">#REF!</definedName>
    <definedName name="BExOIFRP0HEHF5D7JSZ0X8ADJ79U" hidden="1">#REF!</definedName>
    <definedName name="BExOIHPQIXR0NDR5WD01BZKPKEO3" localSheetId="15" hidden="1">#REF!</definedName>
    <definedName name="BExOIHPQIXR0NDR5WD01BZKPKEO3" localSheetId="14" hidden="1">#REF!</definedName>
    <definedName name="BExOIHPQIXR0NDR5WD01BZKPKEO3" localSheetId="13" hidden="1">#REF!</definedName>
    <definedName name="BExOIHPQIXR0NDR5WD01BZKPKEO3" localSheetId="12" hidden="1">#REF!</definedName>
    <definedName name="BExOIHPQIXR0NDR5WD01BZKPKEO3" localSheetId="11" hidden="1">#REF!</definedName>
    <definedName name="BExOIHPQIXR0NDR5WD01BZKPKEO3" localSheetId="10" hidden="1">#REF!</definedName>
    <definedName name="BExOIHPQIXR0NDR5WD01BZKPKEO3" localSheetId="9" hidden="1">#REF!</definedName>
    <definedName name="BExOIHPQIXR0NDR5WD01BZKPKEO3" localSheetId="8" hidden="1">#REF!</definedName>
    <definedName name="BExOIHPQIXR0NDR5WD01BZKPKEO3" localSheetId="7" hidden="1">#REF!</definedName>
    <definedName name="BExOIHPQIXR0NDR5WD01BZKPKEO3" localSheetId="6" hidden="1">#REF!</definedName>
    <definedName name="BExOIHPQIXR0NDR5WD01BZKPKEO3" localSheetId="5" hidden="1">#REF!</definedName>
    <definedName name="BExOIHPQIXR0NDR5WD01BZKPKEO3" localSheetId="3" hidden="1">#REF!</definedName>
    <definedName name="BExOIHPQIXR0NDR5WD01BZKPKEO3" hidden="1">#REF!</definedName>
    <definedName name="BExOIM7L0Z3LSII9P7ZTV4KJ8RMA" localSheetId="15" hidden="1">#REF!</definedName>
    <definedName name="BExOIM7L0Z3LSII9P7ZTV4KJ8RMA" localSheetId="14" hidden="1">#REF!</definedName>
    <definedName name="BExOIM7L0Z3LSII9P7ZTV4KJ8RMA" localSheetId="13" hidden="1">#REF!</definedName>
    <definedName name="BExOIM7L0Z3LSII9P7ZTV4KJ8RMA" localSheetId="12" hidden="1">#REF!</definedName>
    <definedName name="BExOIM7L0Z3LSII9P7ZTV4KJ8RMA" localSheetId="11" hidden="1">#REF!</definedName>
    <definedName name="BExOIM7L0Z3LSII9P7ZTV4KJ8RMA" localSheetId="10" hidden="1">#REF!</definedName>
    <definedName name="BExOIM7L0Z3LSII9P7ZTV4KJ8RMA" localSheetId="9" hidden="1">#REF!</definedName>
    <definedName name="BExOIM7L0Z3LSII9P7ZTV4KJ8RMA" localSheetId="8" hidden="1">#REF!</definedName>
    <definedName name="BExOIM7L0Z3LSII9P7ZTV4KJ8RMA" localSheetId="7" hidden="1">#REF!</definedName>
    <definedName name="BExOIM7L0Z3LSII9P7ZTV4KJ8RMA" localSheetId="6" hidden="1">#REF!</definedName>
    <definedName name="BExOIM7L0Z3LSII9P7ZTV4KJ8RMA" localSheetId="5" hidden="1">#REF!</definedName>
    <definedName name="BExOIM7L0Z3LSII9P7ZTV4KJ8RMA" localSheetId="3" hidden="1">#REF!</definedName>
    <definedName name="BExOIM7L0Z3LSII9P7ZTV4KJ8RMA" hidden="1">#REF!</definedName>
    <definedName name="BExOIWJVMJ6MG6JC4SPD1L00OHU1" localSheetId="15" hidden="1">#REF!</definedName>
    <definedName name="BExOIWJVMJ6MG6JC4SPD1L00OHU1" localSheetId="14" hidden="1">#REF!</definedName>
    <definedName name="BExOIWJVMJ6MG6JC4SPD1L00OHU1" localSheetId="13" hidden="1">#REF!</definedName>
    <definedName name="BExOIWJVMJ6MG6JC4SPD1L00OHU1" localSheetId="12" hidden="1">#REF!</definedName>
    <definedName name="BExOIWJVMJ6MG6JC4SPD1L00OHU1" localSheetId="11" hidden="1">#REF!</definedName>
    <definedName name="BExOIWJVMJ6MG6JC4SPD1L00OHU1" localSheetId="10" hidden="1">#REF!</definedName>
    <definedName name="BExOIWJVMJ6MG6JC4SPD1L00OHU1" localSheetId="9" hidden="1">#REF!</definedName>
    <definedName name="BExOIWJVMJ6MG6JC4SPD1L00OHU1" localSheetId="8" hidden="1">#REF!</definedName>
    <definedName name="BExOIWJVMJ6MG6JC4SPD1L00OHU1" localSheetId="7" hidden="1">#REF!</definedName>
    <definedName name="BExOIWJVMJ6MG6JC4SPD1L00OHU1" localSheetId="6" hidden="1">#REF!</definedName>
    <definedName name="BExOIWJVMJ6MG6JC4SPD1L00OHU1" localSheetId="5" hidden="1">#REF!</definedName>
    <definedName name="BExOIWJVMJ6MG6JC4SPD1L00OHU1" localSheetId="3" hidden="1">#REF!</definedName>
    <definedName name="BExOIWJVMJ6MG6JC4SPD1L00OHU1" hidden="1">#REF!</definedName>
    <definedName name="BExOIYCN8Z4JK3OOG86KYUCV0ME8" localSheetId="15" hidden="1">#REF!</definedName>
    <definedName name="BExOIYCN8Z4JK3OOG86KYUCV0ME8" localSheetId="14" hidden="1">#REF!</definedName>
    <definedName name="BExOIYCN8Z4JK3OOG86KYUCV0ME8" localSheetId="13" hidden="1">#REF!</definedName>
    <definedName name="BExOIYCN8Z4JK3OOG86KYUCV0ME8" localSheetId="12" hidden="1">#REF!</definedName>
    <definedName name="BExOIYCN8Z4JK3OOG86KYUCV0ME8" localSheetId="11" hidden="1">#REF!</definedName>
    <definedName name="BExOIYCN8Z4JK3OOG86KYUCV0ME8" localSheetId="10" hidden="1">#REF!</definedName>
    <definedName name="BExOIYCN8Z4JK3OOG86KYUCV0ME8" localSheetId="9" hidden="1">#REF!</definedName>
    <definedName name="BExOIYCN8Z4JK3OOG86KYUCV0ME8" localSheetId="8" hidden="1">#REF!</definedName>
    <definedName name="BExOIYCN8Z4JK3OOG86KYUCV0ME8" localSheetId="7" hidden="1">#REF!</definedName>
    <definedName name="BExOIYCN8Z4JK3OOG86KYUCV0ME8" localSheetId="6" hidden="1">#REF!</definedName>
    <definedName name="BExOIYCN8Z4JK3OOG86KYUCV0ME8" localSheetId="5" hidden="1">#REF!</definedName>
    <definedName name="BExOIYCN8Z4JK3OOG86KYUCV0ME8" localSheetId="3" hidden="1">#REF!</definedName>
    <definedName name="BExOIYCN8Z4JK3OOG86KYUCV0ME8" hidden="1">#REF!</definedName>
    <definedName name="BExOJ3AKZ9BCBZT3KD8WMSLK6MN2" localSheetId="15" hidden="1">#REF!</definedName>
    <definedName name="BExOJ3AKZ9BCBZT3KD8WMSLK6MN2" localSheetId="14" hidden="1">#REF!</definedName>
    <definedName name="BExOJ3AKZ9BCBZT3KD8WMSLK6MN2" localSheetId="13" hidden="1">#REF!</definedName>
    <definedName name="BExOJ3AKZ9BCBZT3KD8WMSLK6MN2" localSheetId="12" hidden="1">#REF!</definedName>
    <definedName name="BExOJ3AKZ9BCBZT3KD8WMSLK6MN2" localSheetId="11" hidden="1">#REF!</definedName>
    <definedName name="BExOJ3AKZ9BCBZT3KD8WMSLK6MN2" localSheetId="10" hidden="1">#REF!</definedName>
    <definedName name="BExOJ3AKZ9BCBZT3KD8WMSLK6MN2" localSheetId="9" hidden="1">#REF!</definedName>
    <definedName name="BExOJ3AKZ9BCBZT3KD8WMSLK6MN2" localSheetId="8" hidden="1">#REF!</definedName>
    <definedName name="BExOJ3AKZ9BCBZT3KD8WMSLK6MN2" localSheetId="7" hidden="1">#REF!</definedName>
    <definedName name="BExOJ3AKZ9BCBZT3KD8WMSLK6MN2" localSheetId="6" hidden="1">#REF!</definedName>
    <definedName name="BExOJ3AKZ9BCBZT3KD8WMSLK6MN2" localSheetId="5" hidden="1">#REF!</definedName>
    <definedName name="BExOJ3AKZ9BCBZT3KD8WMSLK6MN2" localSheetId="3" hidden="1">#REF!</definedName>
    <definedName name="BExOJ3AKZ9BCBZT3KD8WMSLK6MN2" hidden="1">#REF!</definedName>
    <definedName name="BExOJ7XQK71I4YZDD29AKOOWZ47E" localSheetId="15" hidden="1">#REF!</definedName>
    <definedName name="BExOJ7XQK71I4YZDD29AKOOWZ47E" localSheetId="14" hidden="1">#REF!</definedName>
    <definedName name="BExOJ7XQK71I4YZDD29AKOOWZ47E" localSheetId="13" hidden="1">#REF!</definedName>
    <definedName name="BExOJ7XQK71I4YZDD29AKOOWZ47E" localSheetId="12" hidden="1">#REF!</definedName>
    <definedName name="BExOJ7XQK71I4YZDD29AKOOWZ47E" localSheetId="11" hidden="1">#REF!</definedName>
    <definedName name="BExOJ7XQK71I4YZDD29AKOOWZ47E" localSheetId="10" hidden="1">#REF!</definedName>
    <definedName name="BExOJ7XQK71I4YZDD29AKOOWZ47E" localSheetId="9" hidden="1">#REF!</definedName>
    <definedName name="BExOJ7XQK71I4YZDD29AKOOWZ47E" localSheetId="8" hidden="1">#REF!</definedName>
    <definedName name="BExOJ7XQK71I4YZDD29AKOOWZ47E" localSheetId="7" hidden="1">#REF!</definedName>
    <definedName name="BExOJ7XQK71I4YZDD29AKOOWZ47E" localSheetId="6" hidden="1">#REF!</definedName>
    <definedName name="BExOJ7XQK71I4YZDD29AKOOWZ47E" localSheetId="5" hidden="1">#REF!</definedName>
    <definedName name="BExOJ7XQK71I4YZDD29AKOOWZ47E" localSheetId="3" hidden="1">#REF!</definedName>
    <definedName name="BExOJ7XQK71I4YZDD29AKOOWZ47E" hidden="1">#REF!</definedName>
    <definedName name="BExOJAXS2THXXIJMV2F2LZKMI589" localSheetId="15" hidden="1">#REF!</definedName>
    <definedName name="BExOJAXS2THXXIJMV2F2LZKMI589" localSheetId="14" hidden="1">#REF!</definedName>
    <definedName name="BExOJAXS2THXXIJMV2F2LZKMI589" localSheetId="13" hidden="1">#REF!</definedName>
    <definedName name="BExOJAXS2THXXIJMV2F2LZKMI589" localSheetId="12" hidden="1">#REF!</definedName>
    <definedName name="BExOJAXS2THXXIJMV2F2LZKMI589" localSheetId="11" hidden="1">#REF!</definedName>
    <definedName name="BExOJAXS2THXXIJMV2F2LZKMI589" localSheetId="10" hidden="1">#REF!</definedName>
    <definedName name="BExOJAXS2THXXIJMV2F2LZKMI589" localSheetId="9" hidden="1">#REF!</definedName>
    <definedName name="BExOJAXS2THXXIJMV2F2LZKMI589" localSheetId="8" hidden="1">#REF!</definedName>
    <definedName name="BExOJAXS2THXXIJMV2F2LZKMI589" localSheetId="7" hidden="1">#REF!</definedName>
    <definedName name="BExOJAXS2THXXIJMV2F2LZKMI589" localSheetId="6" hidden="1">#REF!</definedName>
    <definedName name="BExOJAXS2THXXIJMV2F2LZKMI589" localSheetId="5" hidden="1">#REF!</definedName>
    <definedName name="BExOJAXS2THXXIJMV2F2LZKMI589" localSheetId="3" hidden="1">#REF!</definedName>
    <definedName name="BExOJAXS2THXXIJMV2F2LZKMI589" hidden="1">#REF!</definedName>
    <definedName name="BExOJDXKJ43BMD5CFWEMSU5R1BP9" localSheetId="15" hidden="1">#REF!</definedName>
    <definedName name="BExOJDXKJ43BMD5CFWEMSU5R1BP9" localSheetId="14" hidden="1">#REF!</definedName>
    <definedName name="BExOJDXKJ43BMD5CFWEMSU5R1BP9" localSheetId="13" hidden="1">#REF!</definedName>
    <definedName name="BExOJDXKJ43BMD5CFWEMSU5R1BP9" localSheetId="12" hidden="1">#REF!</definedName>
    <definedName name="BExOJDXKJ43BMD5CFWEMSU5R1BP9" localSheetId="11" hidden="1">#REF!</definedName>
    <definedName name="BExOJDXKJ43BMD5CFWEMSU5R1BP9" localSheetId="10" hidden="1">#REF!</definedName>
    <definedName name="BExOJDXKJ43BMD5CFWEMSU5R1BP9" localSheetId="9" hidden="1">#REF!</definedName>
    <definedName name="BExOJDXKJ43BMD5CFWEMSU5R1BP9" localSheetId="8" hidden="1">#REF!</definedName>
    <definedName name="BExOJDXKJ43BMD5CFWEMSU5R1BP9" localSheetId="7" hidden="1">#REF!</definedName>
    <definedName name="BExOJDXKJ43BMD5CFWEMSU5R1BP9" localSheetId="6" hidden="1">#REF!</definedName>
    <definedName name="BExOJDXKJ43BMD5CFWEMSU5R1BP9" localSheetId="5" hidden="1">#REF!</definedName>
    <definedName name="BExOJDXKJ43BMD5CFWEMSU5R1BP9" localSheetId="3" hidden="1">#REF!</definedName>
    <definedName name="BExOJDXKJ43BMD5CFWEMSU5R1BP9" hidden="1">#REF!</definedName>
    <definedName name="BExOJHZ9KOD9LEP7ES426LHOCXEY" localSheetId="15" hidden="1">#REF!</definedName>
    <definedName name="BExOJHZ9KOD9LEP7ES426LHOCXEY" localSheetId="14" hidden="1">#REF!</definedName>
    <definedName name="BExOJHZ9KOD9LEP7ES426LHOCXEY" localSheetId="13" hidden="1">#REF!</definedName>
    <definedName name="BExOJHZ9KOD9LEP7ES426LHOCXEY" localSheetId="12" hidden="1">#REF!</definedName>
    <definedName name="BExOJHZ9KOD9LEP7ES426LHOCXEY" localSheetId="11" hidden="1">#REF!</definedName>
    <definedName name="BExOJHZ9KOD9LEP7ES426LHOCXEY" localSheetId="10" hidden="1">#REF!</definedName>
    <definedName name="BExOJHZ9KOD9LEP7ES426LHOCXEY" localSheetId="9" hidden="1">#REF!</definedName>
    <definedName name="BExOJHZ9KOD9LEP7ES426LHOCXEY" localSheetId="8" hidden="1">#REF!</definedName>
    <definedName name="BExOJHZ9KOD9LEP7ES426LHOCXEY" localSheetId="7" hidden="1">#REF!</definedName>
    <definedName name="BExOJHZ9KOD9LEP7ES426LHOCXEY" localSheetId="6" hidden="1">#REF!</definedName>
    <definedName name="BExOJHZ9KOD9LEP7ES426LHOCXEY" localSheetId="5" hidden="1">#REF!</definedName>
    <definedName name="BExOJHZ9KOD9LEP7ES426LHOCXEY" localSheetId="3" hidden="1">#REF!</definedName>
    <definedName name="BExOJHZ9KOD9LEP7ES426LHOCXEY" hidden="1">#REF!</definedName>
    <definedName name="BExOJM0W6XGSW5MXPTTX0GNF6SFT" localSheetId="15" hidden="1">#REF!</definedName>
    <definedName name="BExOJM0W6XGSW5MXPTTX0GNF6SFT" localSheetId="14" hidden="1">#REF!</definedName>
    <definedName name="BExOJM0W6XGSW5MXPTTX0GNF6SFT" localSheetId="13" hidden="1">#REF!</definedName>
    <definedName name="BExOJM0W6XGSW5MXPTTX0GNF6SFT" localSheetId="12" hidden="1">#REF!</definedName>
    <definedName name="BExOJM0W6XGSW5MXPTTX0GNF6SFT" localSheetId="11" hidden="1">#REF!</definedName>
    <definedName name="BExOJM0W6XGSW5MXPTTX0GNF6SFT" localSheetId="10" hidden="1">#REF!</definedName>
    <definedName name="BExOJM0W6XGSW5MXPTTX0GNF6SFT" localSheetId="9" hidden="1">#REF!</definedName>
    <definedName name="BExOJM0W6XGSW5MXPTTX0GNF6SFT" localSheetId="8" hidden="1">#REF!</definedName>
    <definedName name="BExOJM0W6XGSW5MXPTTX0GNF6SFT" localSheetId="7" hidden="1">#REF!</definedName>
    <definedName name="BExOJM0W6XGSW5MXPTTX0GNF6SFT" localSheetId="6" hidden="1">#REF!</definedName>
    <definedName name="BExOJM0W6XGSW5MXPTTX0GNF6SFT" localSheetId="5" hidden="1">#REF!</definedName>
    <definedName name="BExOJM0W6XGSW5MXPTTX0GNF6SFT" localSheetId="3" hidden="1">#REF!</definedName>
    <definedName name="BExOJM0W6XGSW5MXPTTX0GNF6SFT" hidden="1">#REF!</definedName>
    <definedName name="BExOJQ7XL1X94G2GP88DSU6OTRKY" localSheetId="15" hidden="1">#REF!</definedName>
    <definedName name="BExOJQ7XL1X94G2GP88DSU6OTRKY" localSheetId="14" hidden="1">#REF!</definedName>
    <definedName name="BExOJQ7XL1X94G2GP88DSU6OTRKY" localSheetId="13" hidden="1">#REF!</definedName>
    <definedName name="BExOJQ7XL1X94G2GP88DSU6OTRKY" localSheetId="12" hidden="1">#REF!</definedName>
    <definedName name="BExOJQ7XL1X94G2GP88DSU6OTRKY" localSheetId="11" hidden="1">#REF!</definedName>
    <definedName name="BExOJQ7XL1X94G2GP88DSU6OTRKY" localSheetId="10" hidden="1">#REF!</definedName>
    <definedName name="BExOJQ7XL1X94G2GP88DSU6OTRKY" localSheetId="9" hidden="1">#REF!</definedName>
    <definedName name="BExOJQ7XL1X94G2GP88DSU6OTRKY" localSheetId="8" hidden="1">#REF!</definedName>
    <definedName name="BExOJQ7XL1X94G2GP88DSU6OTRKY" localSheetId="7" hidden="1">#REF!</definedName>
    <definedName name="BExOJQ7XL1X94G2GP88DSU6OTRKY" localSheetId="6" hidden="1">#REF!</definedName>
    <definedName name="BExOJQ7XL1X94G2GP88DSU6OTRKY" localSheetId="5" hidden="1">#REF!</definedName>
    <definedName name="BExOJQ7XL1X94G2GP88DSU6OTRKY" localSheetId="3" hidden="1">#REF!</definedName>
    <definedName name="BExOJQ7XL1X94G2GP88DSU6OTRKY" hidden="1">#REF!</definedName>
    <definedName name="BExOJXEUJJ9SYRJXKYYV2NCCDT2R" localSheetId="15" hidden="1">#REF!</definedName>
    <definedName name="BExOJXEUJJ9SYRJXKYYV2NCCDT2R" localSheetId="14" hidden="1">#REF!</definedName>
    <definedName name="BExOJXEUJJ9SYRJXKYYV2NCCDT2R" localSheetId="13" hidden="1">#REF!</definedName>
    <definedName name="BExOJXEUJJ9SYRJXKYYV2NCCDT2R" localSheetId="12" hidden="1">#REF!</definedName>
    <definedName name="BExOJXEUJJ9SYRJXKYYV2NCCDT2R" localSheetId="11" hidden="1">#REF!</definedName>
    <definedName name="BExOJXEUJJ9SYRJXKYYV2NCCDT2R" localSheetId="10" hidden="1">#REF!</definedName>
    <definedName name="BExOJXEUJJ9SYRJXKYYV2NCCDT2R" localSheetId="9" hidden="1">#REF!</definedName>
    <definedName name="BExOJXEUJJ9SYRJXKYYV2NCCDT2R" localSheetId="8" hidden="1">#REF!</definedName>
    <definedName name="BExOJXEUJJ9SYRJXKYYV2NCCDT2R" localSheetId="7" hidden="1">#REF!</definedName>
    <definedName name="BExOJXEUJJ9SYRJXKYYV2NCCDT2R" localSheetId="6" hidden="1">#REF!</definedName>
    <definedName name="BExOJXEUJJ9SYRJXKYYV2NCCDT2R" localSheetId="5" hidden="1">#REF!</definedName>
    <definedName name="BExOJXEUJJ9SYRJXKYYV2NCCDT2R" localSheetId="3" hidden="1">#REF!</definedName>
    <definedName name="BExOJXEUJJ9SYRJXKYYV2NCCDT2R" hidden="1">#REF!</definedName>
    <definedName name="BExOK0EQYM9JUMAGWOUN7QDH7VMZ" localSheetId="15" hidden="1">#REF!</definedName>
    <definedName name="BExOK0EQYM9JUMAGWOUN7QDH7VMZ" localSheetId="14" hidden="1">#REF!</definedName>
    <definedName name="BExOK0EQYM9JUMAGWOUN7QDH7VMZ" localSheetId="13" hidden="1">#REF!</definedName>
    <definedName name="BExOK0EQYM9JUMAGWOUN7QDH7VMZ" localSheetId="12" hidden="1">#REF!</definedName>
    <definedName name="BExOK0EQYM9JUMAGWOUN7QDH7VMZ" localSheetId="11" hidden="1">#REF!</definedName>
    <definedName name="BExOK0EQYM9JUMAGWOUN7QDH7VMZ" localSheetId="10" hidden="1">#REF!</definedName>
    <definedName name="BExOK0EQYM9JUMAGWOUN7QDH7VMZ" localSheetId="9" hidden="1">#REF!</definedName>
    <definedName name="BExOK0EQYM9JUMAGWOUN7QDH7VMZ" localSheetId="8" hidden="1">#REF!</definedName>
    <definedName name="BExOK0EQYM9JUMAGWOUN7QDH7VMZ" localSheetId="7" hidden="1">#REF!</definedName>
    <definedName name="BExOK0EQYM9JUMAGWOUN7QDH7VMZ" localSheetId="6" hidden="1">#REF!</definedName>
    <definedName name="BExOK0EQYM9JUMAGWOUN7QDH7VMZ" localSheetId="5" hidden="1">#REF!</definedName>
    <definedName name="BExOK0EQYM9JUMAGWOUN7QDH7VMZ" localSheetId="3" hidden="1">#REF!</definedName>
    <definedName name="BExOK0EQYM9JUMAGWOUN7QDH7VMZ" hidden="1">#REF!</definedName>
    <definedName name="BExOK10DBCM0O0CLRF8BB6EEWGB2" localSheetId="15" hidden="1">#REF!</definedName>
    <definedName name="BExOK10DBCM0O0CLRF8BB6EEWGB2" localSheetId="14" hidden="1">#REF!</definedName>
    <definedName name="BExOK10DBCM0O0CLRF8BB6EEWGB2" localSheetId="13" hidden="1">#REF!</definedName>
    <definedName name="BExOK10DBCM0O0CLRF8BB6EEWGB2" localSheetId="12" hidden="1">#REF!</definedName>
    <definedName name="BExOK10DBCM0O0CLRF8BB6EEWGB2" localSheetId="11" hidden="1">#REF!</definedName>
    <definedName name="BExOK10DBCM0O0CLRF8BB6EEWGB2" localSheetId="10" hidden="1">#REF!</definedName>
    <definedName name="BExOK10DBCM0O0CLRF8BB6EEWGB2" localSheetId="9" hidden="1">#REF!</definedName>
    <definedName name="BExOK10DBCM0O0CLRF8BB6EEWGB2" localSheetId="8" hidden="1">#REF!</definedName>
    <definedName name="BExOK10DBCM0O0CLRF8BB6EEWGB2" localSheetId="7" hidden="1">#REF!</definedName>
    <definedName name="BExOK10DBCM0O0CLRF8BB6EEWGB2" localSheetId="6" hidden="1">#REF!</definedName>
    <definedName name="BExOK10DBCM0O0CLRF8BB6EEWGB2" localSheetId="5" hidden="1">#REF!</definedName>
    <definedName name="BExOK10DBCM0O0CLRF8BB6EEWGB2" localSheetId="3" hidden="1">#REF!</definedName>
    <definedName name="BExOK10DBCM0O0CLRF8BB6EEWGB2" hidden="1">#REF!</definedName>
    <definedName name="BExOK45QZPFPJ08Z5BZOFLNGPHCZ" localSheetId="15" hidden="1">#REF!</definedName>
    <definedName name="BExOK45QZPFPJ08Z5BZOFLNGPHCZ" localSheetId="14" hidden="1">#REF!</definedName>
    <definedName name="BExOK45QZPFPJ08Z5BZOFLNGPHCZ" localSheetId="13" hidden="1">#REF!</definedName>
    <definedName name="BExOK45QZPFPJ08Z5BZOFLNGPHCZ" localSheetId="12" hidden="1">#REF!</definedName>
    <definedName name="BExOK45QZPFPJ08Z5BZOFLNGPHCZ" localSheetId="11" hidden="1">#REF!</definedName>
    <definedName name="BExOK45QZPFPJ08Z5BZOFLNGPHCZ" localSheetId="10" hidden="1">#REF!</definedName>
    <definedName name="BExOK45QZPFPJ08Z5BZOFLNGPHCZ" localSheetId="9" hidden="1">#REF!</definedName>
    <definedName name="BExOK45QZPFPJ08Z5BZOFLNGPHCZ" localSheetId="8" hidden="1">#REF!</definedName>
    <definedName name="BExOK45QZPFPJ08Z5BZOFLNGPHCZ" localSheetId="7" hidden="1">#REF!</definedName>
    <definedName name="BExOK45QZPFPJ08Z5BZOFLNGPHCZ" localSheetId="6" hidden="1">#REF!</definedName>
    <definedName name="BExOK45QZPFPJ08Z5BZOFLNGPHCZ" localSheetId="5" hidden="1">#REF!</definedName>
    <definedName name="BExOK45QZPFPJ08Z5BZOFLNGPHCZ" localSheetId="3" hidden="1">#REF!</definedName>
    <definedName name="BExOK45QZPFPJ08Z5BZOFLNGPHCZ" hidden="1">#REF!</definedName>
    <definedName name="BExOK4WM9O7QNG6O57FOASI5QSN1" localSheetId="15" hidden="1">#REF!</definedName>
    <definedName name="BExOK4WM9O7QNG6O57FOASI5QSN1" localSheetId="14" hidden="1">#REF!</definedName>
    <definedName name="BExOK4WM9O7QNG6O57FOASI5QSN1" localSheetId="13" hidden="1">#REF!</definedName>
    <definedName name="BExOK4WM9O7QNG6O57FOASI5QSN1" localSheetId="12" hidden="1">#REF!</definedName>
    <definedName name="BExOK4WM9O7QNG6O57FOASI5QSN1" localSheetId="11" hidden="1">#REF!</definedName>
    <definedName name="BExOK4WM9O7QNG6O57FOASI5QSN1" localSheetId="10" hidden="1">#REF!</definedName>
    <definedName name="BExOK4WM9O7QNG6O57FOASI5QSN1" localSheetId="9" hidden="1">#REF!</definedName>
    <definedName name="BExOK4WM9O7QNG6O57FOASI5QSN1" localSheetId="8" hidden="1">#REF!</definedName>
    <definedName name="BExOK4WM9O7QNG6O57FOASI5QSN1" localSheetId="7" hidden="1">#REF!</definedName>
    <definedName name="BExOK4WM9O7QNG6O57FOASI5QSN1" localSheetId="6" hidden="1">#REF!</definedName>
    <definedName name="BExOK4WM9O7QNG6O57FOASI5QSN1" localSheetId="5" hidden="1">#REF!</definedName>
    <definedName name="BExOK4WM9O7QNG6O57FOASI5QSN1" localSheetId="3" hidden="1">#REF!</definedName>
    <definedName name="BExOK4WM9O7QNG6O57FOASI5QSN1" hidden="1">#REF!</definedName>
    <definedName name="BExOK57E3HXBUDOQB4M87JK9OPNE" localSheetId="15" hidden="1">#REF!</definedName>
    <definedName name="BExOK57E3HXBUDOQB4M87JK9OPNE" localSheetId="14" hidden="1">#REF!</definedName>
    <definedName name="BExOK57E3HXBUDOQB4M87JK9OPNE" localSheetId="13" hidden="1">#REF!</definedName>
    <definedName name="BExOK57E3HXBUDOQB4M87JK9OPNE" localSheetId="12" hidden="1">#REF!</definedName>
    <definedName name="BExOK57E3HXBUDOQB4M87JK9OPNE" localSheetId="11" hidden="1">#REF!</definedName>
    <definedName name="BExOK57E3HXBUDOQB4M87JK9OPNE" localSheetId="10" hidden="1">#REF!</definedName>
    <definedName name="BExOK57E3HXBUDOQB4M87JK9OPNE" localSheetId="9" hidden="1">#REF!</definedName>
    <definedName name="BExOK57E3HXBUDOQB4M87JK9OPNE" localSheetId="8" hidden="1">#REF!</definedName>
    <definedName name="BExOK57E3HXBUDOQB4M87JK9OPNE" localSheetId="7" hidden="1">#REF!</definedName>
    <definedName name="BExOK57E3HXBUDOQB4M87JK9OPNE" localSheetId="6" hidden="1">#REF!</definedName>
    <definedName name="BExOK57E3HXBUDOQB4M87JK9OPNE" localSheetId="5" hidden="1">#REF!</definedName>
    <definedName name="BExOK57E3HXBUDOQB4M87JK9OPNE" localSheetId="3" hidden="1">#REF!</definedName>
    <definedName name="BExOK57E3HXBUDOQB4M87JK9OPNE" hidden="1">#REF!</definedName>
    <definedName name="BExOKJLBFD15HACQ01HQLY1U5SE2" localSheetId="15" hidden="1">#REF!</definedName>
    <definedName name="BExOKJLBFD15HACQ01HQLY1U5SE2" localSheetId="14" hidden="1">#REF!</definedName>
    <definedName name="BExOKJLBFD15HACQ01HQLY1U5SE2" localSheetId="13" hidden="1">#REF!</definedName>
    <definedName name="BExOKJLBFD15HACQ01HQLY1U5SE2" localSheetId="12" hidden="1">#REF!</definedName>
    <definedName name="BExOKJLBFD15HACQ01HQLY1U5SE2" localSheetId="11" hidden="1">#REF!</definedName>
    <definedName name="BExOKJLBFD15HACQ01HQLY1U5SE2" localSheetId="10" hidden="1">#REF!</definedName>
    <definedName name="BExOKJLBFD15HACQ01HQLY1U5SE2" localSheetId="9" hidden="1">#REF!</definedName>
    <definedName name="BExOKJLBFD15HACQ01HQLY1U5SE2" localSheetId="8" hidden="1">#REF!</definedName>
    <definedName name="BExOKJLBFD15HACQ01HQLY1U5SE2" localSheetId="7" hidden="1">#REF!</definedName>
    <definedName name="BExOKJLBFD15HACQ01HQLY1U5SE2" localSheetId="6" hidden="1">#REF!</definedName>
    <definedName name="BExOKJLBFD15HACQ01HQLY1U5SE2" localSheetId="5" hidden="1">#REF!</definedName>
    <definedName name="BExOKJLBFD15HACQ01HQLY1U5SE2" localSheetId="3" hidden="1">#REF!</definedName>
    <definedName name="BExOKJLBFD15HACQ01HQLY1U5SE2" hidden="1">#REF!</definedName>
    <definedName name="BExOKTXMJP351VXKH8VT6SXUNIMF" localSheetId="15" hidden="1">#REF!</definedName>
    <definedName name="BExOKTXMJP351VXKH8VT6SXUNIMF" localSheetId="14" hidden="1">#REF!</definedName>
    <definedName name="BExOKTXMJP351VXKH8VT6SXUNIMF" localSheetId="13" hidden="1">#REF!</definedName>
    <definedName name="BExOKTXMJP351VXKH8VT6SXUNIMF" localSheetId="12" hidden="1">#REF!</definedName>
    <definedName name="BExOKTXMJP351VXKH8VT6SXUNIMF" localSheetId="11" hidden="1">#REF!</definedName>
    <definedName name="BExOKTXMJP351VXKH8VT6SXUNIMF" localSheetId="10" hidden="1">#REF!</definedName>
    <definedName name="BExOKTXMJP351VXKH8VT6SXUNIMF" localSheetId="9" hidden="1">#REF!</definedName>
    <definedName name="BExOKTXMJP351VXKH8VT6SXUNIMF" localSheetId="8" hidden="1">#REF!</definedName>
    <definedName name="BExOKTXMJP351VXKH8VT6SXUNIMF" localSheetId="7" hidden="1">#REF!</definedName>
    <definedName name="BExOKTXMJP351VXKH8VT6SXUNIMF" localSheetId="6" hidden="1">#REF!</definedName>
    <definedName name="BExOKTXMJP351VXKH8VT6SXUNIMF" localSheetId="5" hidden="1">#REF!</definedName>
    <definedName name="BExOKTXMJP351VXKH8VT6SXUNIMF" localSheetId="3" hidden="1">#REF!</definedName>
    <definedName name="BExOKTXMJP351VXKH8VT6SXUNIMF" hidden="1">#REF!</definedName>
    <definedName name="BExOKU8GMLOCNVORDE329819XN67" localSheetId="15" hidden="1">#REF!</definedName>
    <definedName name="BExOKU8GMLOCNVORDE329819XN67" localSheetId="14" hidden="1">#REF!</definedName>
    <definedName name="BExOKU8GMLOCNVORDE329819XN67" localSheetId="13" hidden="1">#REF!</definedName>
    <definedName name="BExOKU8GMLOCNVORDE329819XN67" localSheetId="12" hidden="1">#REF!</definedName>
    <definedName name="BExOKU8GMLOCNVORDE329819XN67" localSheetId="11" hidden="1">#REF!</definedName>
    <definedName name="BExOKU8GMLOCNVORDE329819XN67" localSheetId="10" hidden="1">#REF!</definedName>
    <definedName name="BExOKU8GMLOCNVORDE329819XN67" localSheetId="9" hidden="1">#REF!</definedName>
    <definedName name="BExOKU8GMLOCNVORDE329819XN67" localSheetId="8" hidden="1">#REF!</definedName>
    <definedName name="BExOKU8GMLOCNVORDE329819XN67" localSheetId="7" hidden="1">#REF!</definedName>
    <definedName name="BExOKU8GMLOCNVORDE329819XN67" localSheetId="6" hidden="1">#REF!</definedName>
    <definedName name="BExOKU8GMLOCNVORDE329819XN67" localSheetId="5" hidden="1">#REF!</definedName>
    <definedName name="BExOKU8GMLOCNVORDE329819XN67" localSheetId="3" hidden="1">#REF!</definedName>
    <definedName name="BExOKU8GMLOCNVORDE329819XN67" hidden="1">#REF!</definedName>
    <definedName name="BExOL0Z3Z7IAMHPB91EO2MF49U57" localSheetId="15" hidden="1">#REF!</definedName>
    <definedName name="BExOL0Z3Z7IAMHPB91EO2MF49U57" localSheetId="14" hidden="1">#REF!</definedName>
    <definedName name="BExOL0Z3Z7IAMHPB91EO2MF49U57" localSheetId="13" hidden="1">#REF!</definedName>
    <definedName name="BExOL0Z3Z7IAMHPB91EO2MF49U57" localSheetId="12" hidden="1">#REF!</definedName>
    <definedName name="BExOL0Z3Z7IAMHPB91EO2MF49U57" localSheetId="11" hidden="1">#REF!</definedName>
    <definedName name="BExOL0Z3Z7IAMHPB91EO2MF49U57" localSheetId="10" hidden="1">#REF!</definedName>
    <definedName name="BExOL0Z3Z7IAMHPB91EO2MF49U57" localSheetId="9" hidden="1">#REF!</definedName>
    <definedName name="BExOL0Z3Z7IAMHPB91EO2MF49U57" localSheetId="8" hidden="1">#REF!</definedName>
    <definedName name="BExOL0Z3Z7IAMHPB91EO2MF49U57" localSheetId="7" hidden="1">#REF!</definedName>
    <definedName name="BExOL0Z3Z7IAMHPB91EO2MF49U57" localSheetId="6" hidden="1">#REF!</definedName>
    <definedName name="BExOL0Z3Z7IAMHPB91EO2MF49U57" localSheetId="5" hidden="1">#REF!</definedName>
    <definedName name="BExOL0Z3Z7IAMHPB91EO2MF49U57" localSheetId="3" hidden="1">#REF!</definedName>
    <definedName name="BExOL0Z3Z7IAMHPB91EO2MF49U57" hidden="1">#REF!</definedName>
    <definedName name="BExOL7KH12VAR0LG741SIOJTLWFD" localSheetId="15" hidden="1">#REF!</definedName>
    <definedName name="BExOL7KH12VAR0LG741SIOJTLWFD" localSheetId="14" hidden="1">#REF!</definedName>
    <definedName name="BExOL7KH12VAR0LG741SIOJTLWFD" localSheetId="13" hidden="1">#REF!</definedName>
    <definedName name="BExOL7KH12VAR0LG741SIOJTLWFD" localSheetId="12" hidden="1">#REF!</definedName>
    <definedName name="BExOL7KH12VAR0LG741SIOJTLWFD" localSheetId="11" hidden="1">#REF!</definedName>
    <definedName name="BExOL7KH12VAR0LG741SIOJTLWFD" localSheetId="10" hidden="1">#REF!</definedName>
    <definedName name="BExOL7KH12VAR0LG741SIOJTLWFD" localSheetId="9" hidden="1">#REF!</definedName>
    <definedName name="BExOL7KH12VAR0LG741SIOJTLWFD" localSheetId="8" hidden="1">#REF!</definedName>
    <definedName name="BExOL7KH12VAR0LG741SIOJTLWFD" localSheetId="7" hidden="1">#REF!</definedName>
    <definedName name="BExOL7KH12VAR0LG741SIOJTLWFD" localSheetId="6" hidden="1">#REF!</definedName>
    <definedName name="BExOL7KH12VAR0LG741SIOJTLWFD" localSheetId="5" hidden="1">#REF!</definedName>
    <definedName name="BExOL7KH12VAR0LG741SIOJTLWFD" localSheetId="3" hidden="1">#REF!</definedName>
    <definedName name="BExOL7KH12VAR0LG741SIOJTLWFD" hidden="1">#REF!</definedName>
    <definedName name="BExOLGUYDBS2V3UOK4DVPUW5JZN7" localSheetId="15" hidden="1">#REF!</definedName>
    <definedName name="BExOLGUYDBS2V3UOK4DVPUW5JZN7" localSheetId="14" hidden="1">#REF!</definedName>
    <definedName name="BExOLGUYDBS2V3UOK4DVPUW5JZN7" localSheetId="13" hidden="1">#REF!</definedName>
    <definedName name="BExOLGUYDBS2V3UOK4DVPUW5JZN7" localSheetId="12" hidden="1">#REF!</definedName>
    <definedName name="BExOLGUYDBS2V3UOK4DVPUW5JZN7" localSheetId="11" hidden="1">#REF!</definedName>
    <definedName name="BExOLGUYDBS2V3UOK4DVPUW5JZN7" localSheetId="10" hidden="1">#REF!</definedName>
    <definedName name="BExOLGUYDBS2V3UOK4DVPUW5JZN7" localSheetId="9" hidden="1">#REF!</definedName>
    <definedName name="BExOLGUYDBS2V3UOK4DVPUW5JZN7" localSheetId="8" hidden="1">#REF!</definedName>
    <definedName name="BExOLGUYDBS2V3UOK4DVPUW5JZN7" localSheetId="7" hidden="1">#REF!</definedName>
    <definedName name="BExOLGUYDBS2V3UOK4DVPUW5JZN7" localSheetId="6" hidden="1">#REF!</definedName>
    <definedName name="BExOLGUYDBS2V3UOK4DVPUW5JZN7" localSheetId="5" hidden="1">#REF!</definedName>
    <definedName name="BExOLGUYDBS2V3UOK4DVPUW5JZN7" localSheetId="3" hidden="1">#REF!</definedName>
    <definedName name="BExOLGUYDBS2V3UOK4DVPUW5JZN7" hidden="1">#REF!</definedName>
    <definedName name="BExOLICXFHJLILCJVFMJE5MGGWKR" localSheetId="15" hidden="1">#REF!</definedName>
    <definedName name="BExOLICXFHJLILCJVFMJE5MGGWKR" localSheetId="14" hidden="1">#REF!</definedName>
    <definedName name="BExOLICXFHJLILCJVFMJE5MGGWKR" localSheetId="13" hidden="1">#REF!</definedName>
    <definedName name="BExOLICXFHJLILCJVFMJE5MGGWKR" localSheetId="12" hidden="1">#REF!</definedName>
    <definedName name="BExOLICXFHJLILCJVFMJE5MGGWKR" localSheetId="11" hidden="1">#REF!</definedName>
    <definedName name="BExOLICXFHJLILCJVFMJE5MGGWKR" localSheetId="10" hidden="1">#REF!</definedName>
    <definedName name="BExOLICXFHJLILCJVFMJE5MGGWKR" localSheetId="9" hidden="1">#REF!</definedName>
    <definedName name="BExOLICXFHJLILCJVFMJE5MGGWKR" localSheetId="8" hidden="1">#REF!</definedName>
    <definedName name="BExOLICXFHJLILCJVFMJE5MGGWKR" localSheetId="7" hidden="1">#REF!</definedName>
    <definedName name="BExOLICXFHJLILCJVFMJE5MGGWKR" localSheetId="6" hidden="1">#REF!</definedName>
    <definedName name="BExOLICXFHJLILCJVFMJE5MGGWKR" localSheetId="5" hidden="1">#REF!</definedName>
    <definedName name="BExOLICXFHJLILCJVFMJE5MGGWKR" localSheetId="3" hidden="1">#REF!</definedName>
    <definedName name="BExOLICXFHJLILCJVFMJE5MGGWKR" hidden="1">#REF!</definedName>
    <definedName name="BExOLOI0WJS3QC12I3ISL0D9AWOF" localSheetId="15" hidden="1">#REF!</definedName>
    <definedName name="BExOLOI0WJS3QC12I3ISL0D9AWOF" localSheetId="14" hidden="1">#REF!</definedName>
    <definedName name="BExOLOI0WJS3QC12I3ISL0D9AWOF" localSheetId="13" hidden="1">#REF!</definedName>
    <definedName name="BExOLOI0WJS3QC12I3ISL0D9AWOF" localSheetId="12" hidden="1">#REF!</definedName>
    <definedName name="BExOLOI0WJS3QC12I3ISL0D9AWOF" localSheetId="11" hidden="1">#REF!</definedName>
    <definedName name="BExOLOI0WJS3QC12I3ISL0D9AWOF" localSheetId="10" hidden="1">#REF!</definedName>
    <definedName name="BExOLOI0WJS3QC12I3ISL0D9AWOF" localSheetId="9" hidden="1">#REF!</definedName>
    <definedName name="BExOLOI0WJS3QC12I3ISL0D9AWOF" localSheetId="8" hidden="1">#REF!</definedName>
    <definedName name="BExOLOI0WJS3QC12I3ISL0D9AWOF" localSheetId="7" hidden="1">#REF!</definedName>
    <definedName name="BExOLOI0WJS3QC12I3ISL0D9AWOF" localSheetId="6" hidden="1">#REF!</definedName>
    <definedName name="BExOLOI0WJS3QC12I3ISL0D9AWOF" localSheetId="5" hidden="1">#REF!</definedName>
    <definedName name="BExOLOI0WJS3QC12I3ISL0D9AWOF" localSheetId="3" hidden="1">#REF!</definedName>
    <definedName name="BExOLOI0WJS3QC12I3ISL0D9AWOF" hidden="1">#REF!</definedName>
    <definedName name="BExOLQ5A7IWI0W12J7315E7LBI0O" localSheetId="15" hidden="1">#REF!</definedName>
    <definedName name="BExOLQ5A7IWI0W12J7315E7LBI0O" localSheetId="14" hidden="1">#REF!</definedName>
    <definedName name="BExOLQ5A7IWI0W12J7315E7LBI0O" localSheetId="13" hidden="1">#REF!</definedName>
    <definedName name="BExOLQ5A7IWI0W12J7315E7LBI0O" localSheetId="12" hidden="1">#REF!</definedName>
    <definedName name="BExOLQ5A7IWI0W12J7315E7LBI0O" localSheetId="11" hidden="1">#REF!</definedName>
    <definedName name="BExOLQ5A7IWI0W12J7315E7LBI0O" localSheetId="10" hidden="1">#REF!</definedName>
    <definedName name="BExOLQ5A7IWI0W12J7315E7LBI0O" localSheetId="9" hidden="1">#REF!</definedName>
    <definedName name="BExOLQ5A7IWI0W12J7315E7LBI0O" localSheetId="8" hidden="1">#REF!</definedName>
    <definedName name="BExOLQ5A7IWI0W12J7315E7LBI0O" localSheetId="7" hidden="1">#REF!</definedName>
    <definedName name="BExOLQ5A7IWI0W12J7315E7LBI0O" localSheetId="6" hidden="1">#REF!</definedName>
    <definedName name="BExOLQ5A7IWI0W12J7315E7LBI0O" localSheetId="5" hidden="1">#REF!</definedName>
    <definedName name="BExOLQ5A7IWI0W12J7315E7LBI0O" localSheetId="3" hidden="1">#REF!</definedName>
    <definedName name="BExOLQ5A7IWI0W12J7315E7LBI0O" hidden="1">#REF!</definedName>
    <definedName name="BExOLYZNG5RBD0BTS1OEZJNU92Q5" localSheetId="15" hidden="1">#REF!</definedName>
    <definedName name="BExOLYZNG5RBD0BTS1OEZJNU92Q5" localSheetId="14" hidden="1">#REF!</definedName>
    <definedName name="BExOLYZNG5RBD0BTS1OEZJNU92Q5" localSheetId="13" hidden="1">#REF!</definedName>
    <definedName name="BExOLYZNG5RBD0BTS1OEZJNU92Q5" localSheetId="12" hidden="1">#REF!</definedName>
    <definedName name="BExOLYZNG5RBD0BTS1OEZJNU92Q5" localSheetId="11" hidden="1">#REF!</definedName>
    <definedName name="BExOLYZNG5RBD0BTS1OEZJNU92Q5" localSheetId="10" hidden="1">#REF!</definedName>
    <definedName name="BExOLYZNG5RBD0BTS1OEZJNU92Q5" localSheetId="9" hidden="1">#REF!</definedName>
    <definedName name="BExOLYZNG5RBD0BTS1OEZJNU92Q5" localSheetId="8" hidden="1">#REF!</definedName>
    <definedName name="BExOLYZNG5RBD0BTS1OEZJNU92Q5" localSheetId="7" hidden="1">#REF!</definedName>
    <definedName name="BExOLYZNG5RBD0BTS1OEZJNU92Q5" localSheetId="6" hidden="1">#REF!</definedName>
    <definedName name="BExOLYZNG5RBD0BTS1OEZJNU92Q5" localSheetId="5" hidden="1">#REF!</definedName>
    <definedName name="BExOLYZNG5RBD0BTS1OEZJNU92Q5" localSheetId="3" hidden="1">#REF!</definedName>
    <definedName name="BExOLYZNG5RBD0BTS1OEZJNU92Q5" hidden="1">#REF!</definedName>
    <definedName name="BExOM136CSOYSV2NE3NAU04Z4414" localSheetId="15" hidden="1">#REF!</definedName>
    <definedName name="BExOM136CSOYSV2NE3NAU04Z4414" localSheetId="14" hidden="1">#REF!</definedName>
    <definedName name="BExOM136CSOYSV2NE3NAU04Z4414" localSheetId="13" hidden="1">#REF!</definedName>
    <definedName name="BExOM136CSOYSV2NE3NAU04Z4414" localSheetId="12" hidden="1">#REF!</definedName>
    <definedName name="BExOM136CSOYSV2NE3NAU04Z4414" localSheetId="11" hidden="1">#REF!</definedName>
    <definedName name="BExOM136CSOYSV2NE3NAU04Z4414" localSheetId="10" hidden="1">#REF!</definedName>
    <definedName name="BExOM136CSOYSV2NE3NAU04Z4414" localSheetId="9" hidden="1">#REF!</definedName>
    <definedName name="BExOM136CSOYSV2NE3NAU04Z4414" localSheetId="8" hidden="1">#REF!</definedName>
    <definedName name="BExOM136CSOYSV2NE3NAU04Z4414" localSheetId="7" hidden="1">#REF!</definedName>
    <definedName name="BExOM136CSOYSV2NE3NAU04Z4414" localSheetId="6" hidden="1">#REF!</definedName>
    <definedName name="BExOM136CSOYSV2NE3NAU04Z4414" localSheetId="5" hidden="1">#REF!</definedName>
    <definedName name="BExOM136CSOYSV2NE3NAU04Z4414" localSheetId="3" hidden="1">#REF!</definedName>
    <definedName name="BExOM136CSOYSV2NE3NAU04Z4414" hidden="1">#REF!</definedName>
    <definedName name="BExOM3HIJ3UZPOKJI68KPBJAHPDC" localSheetId="15" hidden="1">#REF!</definedName>
    <definedName name="BExOM3HIJ3UZPOKJI68KPBJAHPDC" localSheetId="14" hidden="1">#REF!</definedName>
    <definedName name="BExOM3HIJ3UZPOKJI68KPBJAHPDC" localSheetId="13" hidden="1">#REF!</definedName>
    <definedName name="BExOM3HIJ3UZPOKJI68KPBJAHPDC" localSheetId="12" hidden="1">#REF!</definedName>
    <definedName name="BExOM3HIJ3UZPOKJI68KPBJAHPDC" localSheetId="11" hidden="1">#REF!</definedName>
    <definedName name="BExOM3HIJ3UZPOKJI68KPBJAHPDC" localSheetId="10" hidden="1">#REF!</definedName>
    <definedName name="BExOM3HIJ3UZPOKJI68KPBJAHPDC" localSheetId="9" hidden="1">#REF!</definedName>
    <definedName name="BExOM3HIJ3UZPOKJI68KPBJAHPDC" localSheetId="8" hidden="1">#REF!</definedName>
    <definedName name="BExOM3HIJ3UZPOKJI68KPBJAHPDC" localSheetId="7" hidden="1">#REF!</definedName>
    <definedName name="BExOM3HIJ3UZPOKJI68KPBJAHPDC" localSheetId="6" hidden="1">#REF!</definedName>
    <definedName name="BExOM3HIJ3UZPOKJI68KPBJAHPDC" localSheetId="5" hidden="1">#REF!</definedName>
    <definedName name="BExOM3HIJ3UZPOKJI68KPBJAHPDC" localSheetId="3" hidden="1">#REF!</definedName>
    <definedName name="BExOM3HIJ3UZPOKJI68KPBJAHPDC" hidden="1">#REF!</definedName>
    <definedName name="BExOM5QC0I90GVJG1G7NFAIINKAQ" localSheetId="15" hidden="1">#REF!</definedName>
    <definedName name="BExOM5QC0I90GVJG1G7NFAIINKAQ" localSheetId="14" hidden="1">#REF!</definedName>
    <definedName name="BExOM5QC0I90GVJG1G7NFAIINKAQ" localSheetId="13" hidden="1">#REF!</definedName>
    <definedName name="BExOM5QC0I90GVJG1G7NFAIINKAQ" localSheetId="12" hidden="1">#REF!</definedName>
    <definedName name="BExOM5QC0I90GVJG1G7NFAIINKAQ" localSheetId="11" hidden="1">#REF!</definedName>
    <definedName name="BExOM5QC0I90GVJG1G7NFAIINKAQ" localSheetId="10" hidden="1">#REF!</definedName>
    <definedName name="BExOM5QC0I90GVJG1G7NFAIINKAQ" localSheetId="9" hidden="1">#REF!</definedName>
    <definedName name="BExOM5QC0I90GVJG1G7NFAIINKAQ" localSheetId="8" hidden="1">#REF!</definedName>
    <definedName name="BExOM5QC0I90GVJG1G7NFAIINKAQ" localSheetId="7" hidden="1">#REF!</definedName>
    <definedName name="BExOM5QC0I90GVJG1G7NFAIINKAQ" localSheetId="6" hidden="1">#REF!</definedName>
    <definedName name="BExOM5QC0I90GVJG1G7NFAIINKAQ" localSheetId="5" hidden="1">#REF!</definedName>
    <definedName name="BExOM5QC0I90GVJG1G7NFAIINKAQ" localSheetId="3" hidden="1">#REF!</definedName>
    <definedName name="BExOM5QC0I90GVJG1G7NFAIINKAQ" hidden="1">#REF!</definedName>
    <definedName name="BExOMKPURE33YQ3K1JG9NVQD4W49" localSheetId="15" hidden="1">#REF!</definedName>
    <definedName name="BExOMKPURE33YQ3K1JG9NVQD4W49" localSheetId="14" hidden="1">#REF!</definedName>
    <definedName name="BExOMKPURE33YQ3K1JG9NVQD4W49" localSheetId="13" hidden="1">#REF!</definedName>
    <definedName name="BExOMKPURE33YQ3K1JG9NVQD4W49" localSheetId="12" hidden="1">#REF!</definedName>
    <definedName name="BExOMKPURE33YQ3K1JG9NVQD4W49" localSheetId="11" hidden="1">#REF!</definedName>
    <definedName name="BExOMKPURE33YQ3K1JG9NVQD4W49" localSheetId="10" hidden="1">#REF!</definedName>
    <definedName name="BExOMKPURE33YQ3K1JG9NVQD4W49" localSheetId="9" hidden="1">#REF!</definedName>
    <definedName name="BExOMKPURE33YQ3K1JG9NVQD4W49" localSheetId="8" hidden="1">#REF!</definedName>
    <definedName name="BExOMKPURE33YQ3K1JG9NVQD4W49" localSheetId="7" hidden="1">#REF!</definedName>
    <definedName name="BExOMKPURE33YQ3K1JG9NVQD4W49" localSheetId="6" hidden="1">#REF!</definedName>
    <definedName name="BExOMKPURE33YQ3K1JG9NVQD4W49" localSheetId="5" hidden="1">#REF!</definedName>
    <definedName name="BExOMKPURE33YQ3K1JG9NVQD4W49" localSheetId="3" hidden="1">#REF!</definedName>
    <definedName name="BExOMKPURE33YQ3K1JG9NVQD4W49" hidden="1">#REF!</definedName>
    <definedName name="BExOMP7NGCLUNFK50QD2LPKRG078" localSheetId="15" hidden="1">#REF!</definedName>
    <definedName name="BExOMP7NGCLUNFK50QD2LPKRG078" localSheetId="14" hidden="1">#REF!</definedName>
    <definedName name="BExOMP7NGCLUNFK50QD2LPKRG078" localSheetId="13" hidden="1">#REF!</definedName>
    <definedName name="BExOMP7NGCLUNFK50QD2LPKRG078" localSheetId="12" hidden="1">#REF!</definedName>
    <definedName name="BExOMP7NGCLUNFK50QD2LPKRG078" localSheetId="11" hidden="1">#REF!</definedName>
    <definedName name="BExOMP7NGCLUNFK50QD2LPKRG078" localSheetId="10" hidden="1">#REF!</definedName>
    <definedName name="BExOMP7NGCLUNFK50QD2LPKRG078" localSheetId="9" hidden="1">#REF!</definedName>
    <definedName name="BExOMP7NGCLUNFK50QD2LPKRG078" localSheetId="8" hidden="1">#REF!</definedName>
    <definedName name="BExOMP7NGCLUNFK50QD2LPKRG078" localSheetId="7" hidden="1">#REF!</definedName>
    <definedName name="BExOMP7NGCLUNFK50QD2LPKRG078" localSheetId="6" hidden="1">#REF!</definedName>
    <definedName name="BExOMP7NGCLUNFK50QD2LPKRG078" localSheetId="5" hidden="1">#REF!</definedName>
    <definedName name="BExOMP7NGCLUNFK50QD2LPKRG078" localSheetId="3" hidden="1">#REF!</definedName>
    <definedName name="BExOMP7NGCLUNFK50QD2LPKRG078" hidden="1">#REF!</definedName>
    <definedName name="BExOMPNX2853XA8AUM0BLA7CS86A" localSheetId="15" hidden="1">#REF!</definedName>
    <definedName name="BExOMPNX2853XA8AUM0BLA7CS86A" localSheetId="14" hidden="1">#REF!</definedName>
    <definedName name="BExOMPNX2853XA8AUM0BLA7CS86A" localSheetId="13" hidden="1">#REF!</definedName>
    <definedName name="BExOMPNX2853XA8AUM0BLA7CS86A" localSheetId="12" hidden="1">#REF!</definedName>
    <definedName name="BExOMPNX2853XA8AUM0BLA7CS86A" localSheetId="11" hidden="1">#REF!</definedName>
    <definedName name="BExOMPNX2853XA8AUM0BLA7CS86A" localSheetId="10" hidden="1">#REF!</definedName>
    <definedName name="BExOMPNX2853XA8AUM0BLA7CS86A" localSheetId="9" hidden="1">#REF!</definedName>
    <definedName name="BExOMPNX2853XA8AUM0BLA7CS86A" localSheetId="8" hidden="1">#REF!</definedName>
    <definedName name="BExOMPNX2853XA8AUM0BLA7CS86A" localSheetId="7" hidden="1">#REF!</definedName>
    <definedName name="BExOMPNX2853XA8AUM0BLA7CS86A" localSheetId="6" hidden="1">#REF!</definedName>
    <definedName name="BExOMPNX2853XA8AUM0BLA7CS86A" localSheetId="5" hidden="1">#REF!</definedName>
    <definedName name="BExOMPNX2853XA8AUM0BLA7CS86A" localSheetId="3" hidden="1">#REF!</definedName>
    <definedName name="BExOMPNX2853XA8AUM0BLA7CS86A" hidden="1">#REF!</definedName>
    <definedName name="BExOMU0A6XMY48SZRYL4WQZD13BI" localSheetId="15" hidden="1">#REF!</definedName>
    <definedName name="BExOMU0A6XMY48SZRYL4WQZD13BI" localSheetId="14" hidden="1">#REF!</definedName>
    <definedName name="BExOMU0A6XMY48SZRYL4WQZD13BI" localSheetId="13" hidden="1">#REF!</definedName>
    <definedName name="BExOMU0A6XMY48SZRYL4WQZD13BI" localSheetId="12" hidden="1">#REF!</definedName>
    <definedName name="BExOMU0A6XMY48SZRYL4WQZD13BI" localSheetId="11" hidden="1">#REF!</definedName>
    <definedName name="BExOMU0A6XMY48SZRYL4WQZD13BI" localSheetId="10" hidden="1">#REF!</definedName>
    <definedName name="BExOMU0A6XMY48SZRYL4WQZD13BI" localSheetId="9" hidden="1">#REF!</definedName>
    <definedName name="BExOMU0A6XMY48SZRYL4WQZD13BI" localSheetId="8" hidden="1">#REF!</definedName>
    <definedName name="BExOMU0A6XMY48SZRYL4WQZD13BI" localSheetId="7" hidden="1">#REF!</definedName>
    <definedName name="BExOMU0A6XMY48SZRYL4WQZD13BI" localSheetId="6" hidden="1">#REF!</definedName>
    <definedName name="BExOMU0A6XMY48SZRYL4WQZD13BI" localSheetId="5" hidden="1">#REF!</definedName>
    <definedName name="BExOMU0A6XMY48SZRYL4WQZD13BI" localSheetId="3" hidden="1">#REF!</definedName>
    <definedName name="BExOMU0A6XMY48SZRYL4WQZD13BI" hidden="1">#REF!</definedName>
    <definedName name="BExOMVT0HSNC59DJP4CLISASGHKL" localSheetId="15" hidden="1">#REF!</definedName>
    <definedName name="BExOMVT0HSNC59DJP4CLISASGHKL" localSheetId="14" hidden="1">#REF!</definedName>
    <definedName name="BExOMVT0HSNC59DJP4CLISASGHKL" localSheetId="13" hidden="1">#REF!</definedName>
    <definedName name="BExOMVT0HSNC59DJP4CLISASGHKL" localSheetId="12" hidden="1">#REF!</definedName>
    <definedName name="BExOMVT0HSNC59DJP4CLISASGHKL" localSheetId="11" hidden="1">#REF!</definedName>
    <definedName name="BExOMVT0HSNC59DJP4CLISASGHKL" localSheetId="10" hidden="1">#REF!</definedName>
    <definedName name="BExOMVT0HSNC59DJP4CLISASGHKL" localSheetId="9" hidden="1">#REF!</definedName>
    <definedName name="BExOMVT0HSNC59DJP4CLISASGHKL" localSheetId="8" hidden="1">#REF!</definedName>
    <definedName name="BExOMVT0HSNC59DJP4CLISASGHKL" localSheetId="7" hidden="1">#REF!</definedName>
    <definedName name="BExOMVT0HSNC59DJP4CLISASGHKL" localSheetId="6" hidden="1">#REF!</definedName>
    <definedName name="BExOMVT0HSNC59DJP4CLISASGHKL" localSheetId="5" hidden="1">#REF!</definedName>
    <definedName name="BExOMVT0HSNC59DJP4CLISASGHKL" localSheetId="3" hidden="1">#REF!</definedName>
    <definedName name="BExOMVT0HSNC59DJP4CLISASGHKL" hidden="1">#REF!</definedName>
    <definedName name="BExON0AX35F2SI0UCVMGWGVIUNI3" localSheetId="15" hidden="1">#REF!</definedName>
    <definedName name="BExON0AX35F2SI0UCVMGWGVIUNI3" localSheetId="14" hidden="1">#REF!</definedName>
    <definedName name="BExON0AX35F2SI0UCVMGWGVIUNI3" localSheetId="13" hidden="1">#REF!</definedName>
    <definedName name="BExON0AX35F2SI0UCVMGWGVIUNI3" localSheetId="12" hidden="1">#REF!</definedName>
    <definedName name="BExON0AX35F2SI0UCVMGWGVIUNI3" localSheetId="11" hidden="1">#REF!</definedName>
    <definedName name="BExON0AX35F2SI0UCVMGWGVIUNI3" localSheetId="10" hidden="1">#REF!</definedName>
    <definedName name="BExON0AX35F2SI0UCVMGWGVIUNI3" localSheetId="9" hidden="1">#REF!</definedName>
    <definedName name="BExON0AX35F2SI0UCVMGWGVIUNI3" localSheetId="8" hidden="1">#REF!</definedName>
    <definedName name="BExON0AX35F2SI0UCVMGWGVIUNI3" localSheetId="7" hidden="1">#REF!</definedName>
    <definedName name="BExON0AX35F2SI0UCVMGWGVIUNI3" localSheetId="6" hidden="1">#REF!</definedName>
    <definedName name="BExON0AX35F2SI0UCVMGWGVIUNI3" localSheetId="5" hidden="1">#REF!</definedName>
    <definedName name="BExON0AX35F2SI0UCVMGWGVIUNI3" localSheetId="3" hidden="1">#REF!</definedName>
    <definedName name="BExON0AX35F2SI0UCVMGWGVIUNI3" hidden="1">#REF!</definedName>
    <definedName name="BExON1I19LN0T10YIIYC5NE9UGMR" localSheetId="15" hidden="1">#REF!</definedName>
    <definedName name="BExON1I19LN0T10YIIYC5NE9UGMR" localSheetId="14" hidden="1">#REF!</definedName>
    <definedName name="BExON1I19LN0T10YIIYC5NE9UGMR" localSheetId="13" hidden="1">#REF!</definedName>
    <definedName name="BExON1I19LN0T10YIIYC5NE9UGMR" localSheetId="12" hidden="1">#REF!</definedName>
    <definedName name="BExON1I19LN0T10YIIYC5NE9UGMR" localSheetId="11" hidden="1">#REF!</definedName>
    <definedName name="BExON1I19LN0T10YIIYC5NE9UGMR" localSheetId="10" hidden="1">#REF!</definedName>
    <definedName name="BExON1I19LN0T10YIIYC5NE9UGMR" localSheetId="9" hidden="1">#REF!</definedName>
    <definedName name="BExON1I19LN0T10YIIYC5NE9UGMR" localSheetId="8" hidden="1">#REF!</definedName>
    <definedName name="BExON1I19LN0T10YIIYC5NE9UGMR" localSheetId="7" hidden="1">#REF!</definedName>
    <definedName name="BExON1I19LN0T10YIIYC5NE9UGMR" localSheetId="6" hidden="1">#REF!</definedName>
    <definedName name="BExON1I19LN0T10YIIYC5NE9UGMR" localSheetId="5" hidden="1">#REF!</definedName>
    <definedName name="BExON1I19LN0T10YIIYC5NE9UGMR" localSheetId="3" hidden="1">#REF!</definedName>
    <definedName name="BExON1I19LN0T10YIIYC5NE9UGMR" hidden="1">#REF!</definedName>
    <definedName name="BExON41U4296DV3DPG6I5EF3OEYF" localSheetId="15" hidden="1">#REF!</definedName>
    <definedName name="BExON41U4296DV3DPG6I5EF3OEYF" localSheetId="14" hidden="1">#REF!</definedName>
    <definedName name="BExON41U4296DV3DPG6I5EF3OEYF" localSheetId="13" hidden="1">#REF!</definedName>
    <definedName name="BExON41U4296DV3DPG6I5EF3OEYF" localSheetId="12" hidden="1">#REF!</definedName>
    <definedName name="BExON41U4296DV3DPG6I5EF3OEYF" localSheetId="11" hidden="1">#REF!</definedName>
    <definedName name="BExON41U4296DV3DPG6I5EF3OEYF" localSheetId="10" hidden="1">#REF!</definedName>
    <definedName name="BExON41U4296DV3DPG6I5EF3OEYF" localSheetId="9" hidden="1">#REF!</definedName>
    <definedName name="BExON41U4296DV3DPG6I5EF3OEYF" localSheetId="8" hidden="1">#REF!</definedName>
    <definedName name="BExON41U4296DV3DPG6I5EF3OEYF" localSheetId="7" hidden="1">#REF!</definedName>
    <definedName name="BExON41U4296DV3DPG6I5EF3OEYF" localSheetId="6" hidden="1">#REF!</definedName>
    <definedName name="BExON41U4296DV3DPG6I5EF3OEYF" localSheetId="5" hidden="1">#REF!</definedName>
    <definedName name="BExON41U4296DV3DPG6I5EF3OEYF" localSheetId="3" hidden="1">#REF!</definedName>
    <definedName name="BExON41U4296DV3DPG6I5EF3OEYF" hidden="1">#REF!</definedName>
    <definedName name="BExONB3A7CO4YD8RB41PHC93BQ9M" localSheetId="15" hidden="1">#REF!</definedName>
    <definedName name="BExONB3A7CO4YD8RB41PHC93BQ9M" localSheetId="14" hidden="1">#REF!</definedName>
    <definedName name="BExONB3A7CO4YD8RB41PHC93BQ9M" localSheetId="13" hidden="1">#REF!</definedName>
    <definedName name="BExONB3A7CO4YD8RB41PHC93BQ9M" localSheetId="12" hidden="1">#REF!</definedName>
    <definedName name="BExONB3A7CO4YD8RB41PHC93BQ9M" localSheetId="11" hidden="1">#REF!</definedName>
    <definedName name="BExONB3A7CO4YD8RB41PHC93BQ9M" localSheetId="10" hidden="1">#REF!</definedName>
    <definedName name="BExONB3A7CO4YD8RB41PHC93BQ9M" localSheetId="9" hidden="1">#REF!</definedName>
    <definedName name="BExONB3A7CO4YD8RB41PHC93BQ9M" localSheetId="8" hidden="1">#REF!</definedName>
    <definedName name="BExONB3A7CO4YD8RB41PHC93BQ9M" localSheetId="7" hidden="1">#REF!</definedName>
    <definedName name="BExONB3A7CO4YD8RB41PHC93BQ9M" localSheetId="6" hidden="1">#REF!</definedName>
    <definedName name="BExONB3A7CO4YD8RB41PHC93BQ9M" localSheetId="5" hidden="1">#REF!</definedName>
    <definedName name="BExONB3A7CO4YD8RB41PHC93BQ9M" localSheetId="3" hidden="1">#REF!</definedName>
    <definedName name="BExONB3A7CO4YD8RB41PHC93BQ9M" hidden="1">#REF!</definedName>
    <definedName name="BExONFQH6UUXF8V0GI4BRIST9RFO" localSheetId="15" hidden="1">#REF!</definedName>
    <definedName name="BExONFQH6UUXF8V0GI4BRIST9RFO" localSheetId="14" hidden="1">#REF!</definedName>
    <definedName name="BExONFQH6UUXF8V0GI4BRIST9RFO" localSheetId="13" hidden="1">#REF!</definedName>
    <definedName name="BExONFQH6UUXF8V0GI4BRIST9RFO" localSheetId="12" hidden="1">#REF!</definedName>
    <definedName name="BExONFQH6UUXF8V0GI4BRIST9RFO" localSheetId="11" hidden="1">#REF!</definedName>
    <definedName name="BExONFQH6UUXF8V0GI4BRIST9RFO" localSheetId="10" hidden="1">#REF!</definedName>
    <definedName name="BExONFQH6UUXF8V0GI4BRIST9RFO" localSheetId="9" hidden="1">#REF!</definedName>
    <definedName name="BExONFQH6UUXF8V0GI4BRIST9RFO" localSheetId="8" hidden="1">#REF!</definedName>
    <definedName name="BExONFQH6UUXF8V0GI4BRIST9RFO" localSheetId="7" hidden="1">#REF!</definedName>
    <definedName name="BExONFQH6UUXF8V0GI4BRIST9RFO" localSheetId="6" hidden="1">#REF!</definedName>
    <definedName name="BExONFQH6UUXF8V0GI4BRIST9RFO" localSheetId="5" hidden="1">#REF!</definedName>
    <definedName name="BExONFQH6UUXF8V0GI4BRIST9RFO" localSheetId="3" hidden="1">#REF!</definedName>
    <definedName name="BExONFQH6UUXF8V0GI4BRIST9RFO" hidden="1">#REF!</definedName>
    <definedName name="BExONIL31DZWU7IFVN3VV0XTXJA1" localSheetId="15" hidden="1">#REF!</definedName>
    <definedName name="BExONIL31DZWU7IFVN3VV0XTXJA1" localSheetId="14" hidden="1">#REF!</definedName>
    <definedName name="BExONIL31DZWU7IFVN3VV0XTXJA1" localSheetId="13" hidden="1">#REF!</definedName>
    <definedName name="BExONIL31DZWU7IFVN3VV0XTXJA1" localSheetId="12" hidden="1">#REF!</definedName>
    <definedName name="BExONIL31DZWU7IFVN3VV0XTXJA1" localSheetId="11" hidden="1">#REF!</definedName>
    <definedName name="BExONIL31DZWU7IFVN3VV0XTXJA1" localSheetId="10" hidden="1">#REF!</definedName>
    <definedName name="BExONIL31DZWU7IFVN3VV0XTXJA1" localSheetId="9" hidden="1">#REF!</definedName>
    <definedName name="BExONIL31DZWU7IFVN3VV0XTXJA1" localSheetId="8" hidden="1">#REF!</definedName>
    <definedName name="BExONIL31DZWU7IFVN3VV0XTXJA1" localSheetId="7" hidden="1">#REF!</definedName>
    <definedName name="BExONIL31DZWU7IFVN3VV0XTXJA1" localSheetId="6" hidden="1">#REF!</definedName>
    <definedName name="BExONIL31DZWU7IFVN3VV0XTXJA1" localSheetId="5" hidden="1">#REF!</definedName>
    <definedName name="BExONIL31DZWU7IFVN3VV0XTXJA1" localSheetId="3" hidden="1">#REF!</definedName>
    <definedName name="BExONIL31DZWU7IFVN3VV0XTXJA1" hidden="1">#REF!</definedName>
    <definedName name="BExONJ1BU17R0F5A2UP1UGJBOGKS" localSheetId="15" hidden="1">#REF!</definedName>
    <definedName name="BExONJ1BU17R0F5A2UP1UGJBOGKS" localSheetId="14" hidden="1">#REF!</definedName>
    <definedName name="BExONJ1BU17R0F5A2UP1UGJBOGKS" localSheetId="13" hidden="1">#REF!</definedName>
    <definedName name="BExONJ1BU17R0F5A2UP1UGJBOGKS" localSheetId="12" hidden="1">#REF!</definedName>
    <definedName name="BExONJ1BU17R0F5A2UP1UGJBOGKS" localSheetId="11" hidden="1">#REF!</definedName>
    <definedName name="BExONJ1BU17R0F5A2UP1UGJBOGKS" localSheetId="10" hidden="1">#REF!</definedName>
    <definedName name="BExONJ1BU17R0F5A2UP1UGJBOGKS" localSheetId="9" hidden="1">#REF!</definedName>
    <definedName name="BExONJ1BU17R0F5A2UP1UGJBOGKS" localSheetId="8" hidden="1">#REF!</definedName>
    <definedName name="BExONJ1BU17R0F5A2UP1UGJBOGKS" localSheetId="7" hidden="1">#REF!</definedName>
    <definedName name="BExONJ1BU17R0F5A2UP1UGJBOGKS" localSheetId="6" hidden="1">#REF!</definedName>
    <definedName name="BExONJ1BU17R0F5A2UP1UGJBOGKS" localSheetId="5" hidden="1">#REF!</definedName>
    <definedName name="BExONJ1BU17R0F5A2UP1UGJBOGKS" localSheetId="3" hidden="1">#REF!</definedName>
    <definedName name="BExONJ1BU17R0F5A2UP1UGJBOGKS" hidden="1">#REF!</definedName>
    <definedName name="BExONKZDHE8SS0P4YRLGEQR9KYHF" localSheetId="15" hidden="1">#REF!</definedName>
    <definedName name="BExONKZDHE8SS0P4YRLGEQR9KYHF" localSheetId="14" hidden="1">#REF!</definedName>
    <definedName name="BExONKZDHE8SS0P4YRLGEQR9KYHF" localSheetId="13" hidden="1">#REF!</definedName>
    <definedName name="BExONKZDHE8SS0P4YRLGEQR9KYHF" localSheetId="12" hidden="1">#REF!</definedName>
    <definedName name="BExONKZDHE8SS0P4YRLGEQR9KYHF" localSheetId="11" hidden="1">#REF!</definedName>
    <definedName name="BExONKZDHE8SS0P4YRLGEQR9KYHF" localSheetId="10" hidden="1">#REF!</definedName>
    <definedName name="BExONKZDHE8SS0P4YRLGEQR9KYHF" localSheetId="9" hidden="1">#REF!</definedName>
    <definedName name="BExONKZDHE8SS0P4YRLGEQR9KYHF" localSheetId="8" hidden="1">#REF!</definedName>
    <definedName name="BExONKZDHE8SS0P4YRLGEQR9KYHF" localSheetId="7" hidden="1">#REF!</definedName>
    <definedName name="BExONKZDHE8SS0P4YRLGEQR9KYHF" localSheetId="6" hidden="1">#REF!</definedName>
    <definedName name="BExONKZDHE8SS0P4YRLGEQR9KYHF" localSheetId="5" hidden="1">#REF!</definedName>
    <definedName name="BExONKZDHE8SS0P4YRLGEQR9KYHF" localSheetId="3" hidden="1">#REF!</definedName>
    <definedName name="BExONKZDHE8SS0P4YRLGEQR9KYHF" hidden="1">#REF!</definedName>
    <definedName name="BExONNZ9VMHVX3J6NLNJY7KZA61O" localSheetId="15" hidden="1">#REF!</definedName>
    <definedName name="BExONNZ9VMHVX3J6NLNJY7KZA61O" localSheetId="14" hidden="1">#REF!</definedName>
    <definedName name="BExONNZ9VMHVX3J6NLNJY7KZA61O" localSheetId="13" hidden="1">#REF!</definedName>
    <definedName name="BExONNZ9VMHVX3J6NLNJY7KZA61O" localSheetId="12" hidden="1">#REF!</definedName>
    <definedName name="BExONNZ9VMHVX3J6NLNJY7KZA61O" localSheetId="11" hidden="1">#REF!</definedName>
    <definedName name="BExONNZ9VMHVX3J6NLNJY7KZA61O" localSheetId="10" hidden="1">#REF!</definedName>
    <definedName name="BExONNZ9VMHVX3J6NLNJY7KZA61O" localSheetId="9" hidden="1">#REF!</definedName>
    <definedName name="BExONNZ9VMHVX3J6NLNJY7KZA61O" localSheetId="8" hidden="1">#REF!</definedName>
    <definedName name="BExONNZ9VMHVX3J6NLNJY7KZA61O" localSheetId="7" hidden="1">#REF!</definedName>
    <definedName name="BExONNZ9VMHVX3J6NLNJY7KZA61O" localSheetId="6" hidden="1">#REF!</definedName>
    <definedName name="BExONNZ9VMHVX3J6NLNJY7KZA61O" localSheetId="5" hidden="1">#REF!</definedName>
    <definedName name="BExONNZ9VMHVX3J6NLNJY7KZA61O" localSheetId="3" hidden="1">#REF!</definedName>
    <definedName name="BExONNZ9VMHVX3J6NLNJY7KZA61O" hidden="1">#REF!</definedName>
    <definedName name="BExONRQ1BAA4F3TXP2MYQ4YCZ09S" localSheetId="15" hidden="1">#REF!</definedName>
    <definedName name="BExONRQ1BAA4F3TXP2MYQ4YCZ09S" localSheetId="14" hidden="1">#REF!</definedName>
    <definedName name="BExONRQ1BAA4F3TXP2MYQ4YCZ09S" localSheetId="13" hidden="1">#REF!</definedName>
    <definedName name="BExONRQ1BAA4F3TXP2MYQ4YCZ09S" localSheetId="12" hidden="1">#REF!</definedName>
    <definedName name="BExONRQ1BAA4F3TXP2MYQ4YCZ09S" localSheetId="11" hidden="1">#REF!</definedName>
    <definedName name="BExONRQ1BAA4F3TXP2MYQ4YCZ09S" localSheetId="10" hidden="1">#REF!</definedName>
    <definedName name="BExONRQ1BAA4F3TXP2MYQ4YCZ09S" localSheetId="9" hidden="1">#REF!</definedName>
    <definedName name="BExONRQ1BAA4F3TXP2MYQ4YCZ09S" localSheetId="8" hidden="1">#REF!</definedName>
    <definedName name="BExONRQ1BAA4F3TXP2MYQ4YCZ09S" localSheetId="7" hidden="1">#REF!</definedName>
    <definedName name="BExONRQ1BAA4F3TXP2MYQ4YCZ09S" localSheetId="6" hidden="1">#REF!</definedName>
    <definedName name="BExONRQ1BAA4F3TXP2MYQ4YCZ09S" localSheetId="5" hidden="1">#REF!</definedName>
    <definedName name="BExONRQ1BAA4F3TXP2MYQ4YCZ09S" localSheetId="3" hidden="1">#REF!</definedName>
    <definedName name="BExONRQ1BAA4F3TXP2MYQ4YCZ09S" hidden="1">#REF!</definedName>
    <definedName name="BExONU4ENMND8RLZX0L5EHPYQQSB" localSheetId="15" hidden="1">#REF!</definedName>
    <definedName name="BExONU4ENMND8RLZX0L5EHPYQQSB" localSheetId="14" hidden="1">#REF!</definedName>
    <definedName name="BExONU4ENMND8RLZX0L5EHPYQQSB" localSheetId="13" hidden="1">#REF!</definedName>
    <definedName name="BExONU4ENMND8RLZX0L5EHPYQQSB" localSheetId="12" hidden="1">#REF!</definedName>
    <definedName name="BExONU4ENMND8RLZX0L5EHPYQQSB" localSheetId="11" hidden="1">#REF!</definedName>
    <definedName name="BExONU4ENMND8RLZX0L5EHPYQQSB" localSheetId="10" hidden="1">#REF!</definedName>
    <definedName name="BExONU4ENMND8RLZX0L5EHPYQQSB" localSheetId="9" hidden="1">#REF!</definedName>
    <definedName name="BExONU4ENMND8RLZX0L5EHPYQQSB" localSheetId="8" hidden="1">#REF!</definedName>
    <definedName name="BExONU4ENMND8RLZX0L5EHPYQQSB" localSheetId="7" hidden="1">#REF!</definedName>
    <definedName name="BExONU4ENMND8RLZX0L5EHPYQQSB" localSheetId="6" hidden="1">#REF!</definedName>
    <definedName name="BExONU4ENMND8RLZX0L5EHPYQQSB" localSheetId="5" hidden="1">#REF!</definedName>
    <definedName name="BExONU4ENMND8RLZX0L5EHPYQQSB" localSheetId="3" hidden="1">#REF!</definedName>
    <definedName name="BExONU4ENMND8RLZX0L5EHPYQQSB" hidden="1">#REF!</definedName>
    <definedName name="BExONXPUEU6ZRSIX4PDJ1DXY679I" localSheetId="15" hidden="1">#REF!</definedName>
    <definedName name="BExONXPUEU6ZRSIX4PDJ1DXY679I" localSheetId="14" hidden="1">#REF!</definedName>
    <definedName name="BExONXPUEU6ZRSIX4PDJ1DXY679I" localSheetId="13" hidden="1">#REF!</definedName>
    <definedName name="BExONXPUEU6ZRSIX4PDJ1DXY679I" localSheetId="12" hidden="1">#REF!</definedName>
    <definedName name="BExONXPUEU6ZRSIX4PDJ1DXY679I" localSheetId="11" hidden="1">#REF!</definedName>
    <definedName name="BExONXPUEU6ZRSIX4PDJ1DXY679I" localSheetId="10" hidden="1">#REF!</definedName>
    <definedName name="BExONXPUEU6ZRSIX4PDJ1DXY679I" localSheetId="9" hidden="1">#REF!</definedName>
    <definedName name="BExONXPUEU6ZRSIX4PDJ1DXY679I" localSheetId="8" hidden="1">#REF!</definedName>
    <definedName name="BExONXPUEU6ZRSIX4PDJ1DXY679I" localSheetId="7" hidden="1">#REF!</definedName>
    <definedName name="BExONXPUEU6ZRSIX4PDJ1DXY679I" localSheetId="6" hidden="1">#REF!</definedName>
    <definedName name="BExONXPUEU6ZRSIX4PDJ1DXY679I" localSheetId="5" hidden="1">#REF!</definedName>
    <definedName name="BExONXPUEU6ZRSIX4PDJ1DXY679I" localSheetId="3" hidden="1">#REF!</definedName>
    <definedName name="BExONXPUEU6ZRSIX4PDJ1DXY679I" hidden="1">#REF!</definedName>
    <definedName name="BExOO0KEG2WL5WKKMHN0S2UTIUNG" localSheetId="15" hidden="1">#REF!</definedName>
    <definedName name="BExOO0KEG2WL5WKKMHN0S2UTIUNG" localSheetId="14" hidden="1">#REF!</definedName>
    <definedName name="BExOO0KEG2WL5WKKMHN0S2UTIUNG" localSheetId="13" hidden="1">#REF!</definedName>
    <definedName name="BExOO0KEG2WL5WKKMHN0S2UTIUNG" localSheetId="12" hidden="1">#REF!</definedName>
    <definedName name="BExOO0KEG2WL5WKKMHN0S2UTIUNG" localSheetId="11" hidden="1">#REF!</definedName>
    <definedName name="BExOO0KEG2WL5WKKMHN0S2UTIUNG" localSheetId="10" hidden="1">#REF!</definedName>
    <definedName name="BExOO0KEG2WL5WKKMHN0S2UTIUNG" localSheetId="9" hidden="1">#REF!</definedName>
    <definedName name="BExOO0KEG2WL5WKKMHN0S2UTIUNG" localSheetId="8" hidden="1">#REF!</definedName>
    <definedName name="BExOO0KEG2WL5WKKMHN0S2UTIUNG" localSheetId="7" hidden="1">#REF!</definedName>
    <definedName name="BExOO0KEG2WL5WKKMHN0S2UTIUNG" localSheetId="6" hidden="1">#REF!</definedName>
    <definedName name="BExOO0KEG2WL5WKKMHN0S2UTIUNG" localSheetId="5" hidden="1">#REF!</definedName>
    <definedName name="BExOO0KEG2WL5WKKMHN0S2UTIUNG" localSheetId="3" hidden="1">#REF!</definedName>
    <definedName name="BExOO0KEG2WL5WKKMHN0S2UTIUNG" hidden="1">#REF!</definedName>
    <definedName name="BExOO1WWIZSGB0YTGKESB45TSVMZ" localSheetId="15" hidden="1">#REF!</definedName>
    <definedName name="BExOO1WWIZSGB0YTGKESB45TSVMZ" localSheetId="14" hidden="1">#REF!</definedName>
    <definedName name="BExOO1WWIZSGB0YTGKESB45TSVMZ" localSheetId="13" hidden="1">#REF!</definedName>
    <definedName name="BExOO1WWIZSGB0YTGKESB45TSVMZ" localSheetId="12" hidden="1">#REF!</definedName>
    <definedName name="BExOO1WWIZSGB0YTGKESB45TSVMZ" localSheetId="11" hidden="1">#REF!</definedName>
    <definedName name="BExOO1WWIZSGB0YTGKESB45TSVMZ" localSheetId="10" hidden="1">#REF!</definedName>
    <definedName name="BExOO1WWIZSGB0YTGKESB45TSVMZ" localSheetId="9" hidden="1">#REF!</definedName>
    <definedName name="BExOO1WWIZSGB0YTGKESB45TSVMZ" localSheetId="8" hidden="1">#REF!</definedName>
    <definedName name="BExOO1WWIZSGB0YTGKESB45TSVMZ" localSheetId="7" hidden="1">#REF!</definedName>
    <definedName name="BExOO1WWIZSGB0YTGKESB45TSVMZ" localSheetId="6" hidden="1">#REF!</definedName>
    <definedName name="BExOO1WWIZSGB0YTGKESB45TSVMZ" localSheetId="5" hidden="1">#REF!</definedName>
    <definedName name="BExOO1WWIZSGB0YTGKESB45TSVMZ" localSheetId="3" hidden="1">#REF!</definedName>
    <definedName name="BExOO1WWIZSGB0YTGKESB45TSVMZ" hidden="1">#REF!</definedName>
    <definedName name="BExOO4B8FPAFYPHCTYTX37P1TQM5" localSheetId="15" hidden="1">#REF!</definedName>
    <definedName name="BExOO4B8FPAFYPHCTYTX37P1TQM5" localSheetId="14" hidden="1">#REF!</definedName>
    <definedName name="BExOO4B8FPAFYPHCTYTX37P1TQM5" localSheetId="13" hidden="1">#REF!</definedName>
    <definedName name="BExOO4B8FPAFYPHCTYTX37P1TQM5" localSheetId="12" hidden="1">#REF!</definedName>
    <definedName name="BExOO4B8FPAFYPHCTYTX37P1TQM5" localSheetId="11" hidden="1">#REF!</definedName>
    <definedName name="BExOO4B8FPAFYPHCTYTX37P1TQM5" localSheetId="10" hidden="1">#REF!</definedName>
    <definedName name="BExOO4B8FPAFYPHCTYTX37P1TQM5" localSheetId="9" hidden="1">#REF!</definedName>
    <definedName name="BExOO4B8FPAFYPHCTYTX37P1TQM5" localSheetId="8" hidden="1">#REF!</definedName>
    <definedName name="BExOO4B8FPAFYPHCTYTX37P1TQM5" localSheetId="7" hidden="1">#REF!</definedName>
    <definedName name="BExOO4B8FPAFYPHCTYTX37P1TQM5" localSheetId="6" hidden="1">#REF!</definedName>
    <definedName name="BExOO4B8FPAFYPHCTYTX37P1TQM5" localSheetId="5" hidden="1">#REF!</definedName>
    <definedName name="BExOO4B8FPAFYPHCTYTX37P1TQM5" localSheetId="3" hidden="1">#REF!</definedName>
    <definedName name="BExOO4B8FPAFYPHCTYTX37P1TQM5" hidden="1">#REF!</definedName>
    <definedName name="BExOOIULUDOJRMYABWV5CCL906X6" localSheetId="15" hidden="1">#REF!</definedName>
    <definedName name="BExOOIULUDOJRMYABWV5CCL906X6" localSheetId="14" hidden="1">#REF!</definedName>
    <definedName name="BExOOIULUDOJRMYABWV5CCL906X6" localSheetId="13" hidden="1">#REF!</definedName>
    <definedName name="BExOOIULUDOJRMYABWV5CCL906X6" localSheetId="12" hidden="1">#REF!</definedName>
    <definedName name="BExOOIULUDOJRMYABWV5CCL906X6" localSheetId="11" hidden="1">#REF!</definedName>
    <definedName name="BExOOIULUDOJRMYABWV5CCL906X6" localSheetId="10" hidden="1">#REF!</definedName>
    <definedName name="BExOOIULUDOJRMYABWV5CCL906X6" localSheetId="9" hidden="1">#REF!</definedName>
    <definedName name="BExOOIULUDOJRMYABWV5CCL906X6" localSheetId="8" hidden="1">#REF!</definedName>
    <definedName name="BExOOIULUDOJRMYABWV5CCL906X6" localSheetId="7" hidden="1">#REF!</definedName>
    <definedName name="BExOOIULUDOJRMYABWV5CCL906X6" localSheetId="6" hidden="1">#REF!</definedName>
    <definedName name="BExOOIULUDOJRMYABWV5CCL906X6" localSheetId="5" hidden="1">#REF!</definedName>
    <definedName name="BExOOIULUDOJRMYABWV5CCL906X6" localSheetId="3" hidden="1">#REF!</definedName>
    <definedName name="BExOOIULUDOJRMYABWV5CCL906X6" hidden="1">#REF!</definedName>
    <definedName name="BExOOJLIWKJW5S7XWJXD8TYV5HQ9" localSheetId="15" hidden="1">#REF!</definedName>
    <definedName name="BExOOJLIWKJW5S7XWJXD8TYV5HQ9" localSheetId="14" hidden="1">#REF!</definedName>
    <definedName name="BExOOJLIWKJW5S7XWJXD8TYV5HQ9" localSheetId="13" hidden="1">#REF!</definedName>
    <definedName name="BExOOJLIWKJW5S7XWJXD8TYV5HQ9" localSheetId="12" hidden="1">#REF!</definedName>
    <definedName name="BExOOJLIWKJW5S7XWJXD8TYV5HQ9" localSheetId="11" hidden="1">#REF!</definedName>
    <definedName name="BExOOJLIWKJW5S7XWJXD8TYV5HQ9" localSheetId="10" hidden="1">#REF!</definedName>
    <definedName name="BExOOJLIWKJW5S7XWJXD8TYV5HQ9" localSheetId="9" hidden="1">#REF!</definedName>
    <definedName name="BExOOJLIWKJW5S7XWJXD8TYV5HQ9" localSheetId="8" hidden="1">#REF!</definedName>
    <definedName name="BExOOJLIWKJW5S7XWJXD8TYV5HQ9" localSheetId="7" hidden="1">#REF!</definedName>
    <definedName name="BExOOJLIWKJW5S7XWJXD8TYV5HQ9" localSheetId="6" hidden="1">#REF!</definedName>
    <definedName name="BExOOJLIWKJW5S7XWJXD8TYV5HQ9" localSheetId="5" hidden="1">#REF!</definedName>
    <definedName name="BExOOJLIWKJW5S7XWJXD8TYV5HQ9" localSheetId="3" hidden="1">#REF!</definedName>
    <definedName name="BExOOJLIWKJW5S7XWJXD8TYV5HQ9" hidden="1">#REF!</definedName>
    <definedName name="BExOOQ1JVWQ9LYXD0V94BRXKTA1I" localSheetId="15" hidden="1">#REF!</definedName>
    <definedName name="BExOOQ1JVWQ9LYXD0V94BRXKTA1I" localSheetId="14" hidden="1">#REF!</definedName>
    <definedName name="BExOOQ1JVWQ9LYXD0V94BRXKTA1I" localSheetId="13" hidden="1">#REF!</definedName>
    <definedName name="BExOOQ1JVWQ9LYXD0V94BRXKTA1I" localSheetId="12" hidden="1">#REF!</definedName>
    <definedName name="BExOOQ1JVWQ9LYXD0V94BRXKTA1I" localSheetId="11" hidden="1">#REF!</definedName>
    <definedName name="BExOOQ1JVWQ9LYXD0V94BRXKTA1I" localSheetId="10" hidden="1">#REF!</definedName>
    <definedName name="BExOOQ1JVWQ9LYXD0V94BRXKTA1I" localSheetId="9" hidden="1">#REF!</definedName>
    <definedName name="BExOOQ1JVWQ9LYXD0V94BRXKTA1I" localSheetId="8" hidden="1">#REF!</definedName>
    <definedName name="BExOOQ1JVWQ9LYXD0V94BRXKTA1I" localSheetId="7" hidden="1">#REF!</definedName>
    <definedName name="BExOOQ1JVWQ9LYXD0V94BRXKTA1I" localSheetId="6" hidden="1">#REF!</definedName>
    <definedName name="BExOOQ1JVWQ9LYXD0V94BRXKTA1I" localSheetId="5" hidden="1">#REF!</definedName>
    <definedName name="BExOOQ1JVWQ9LYXD0V94BRXKTA1I" localSheetId="3" hidden="1">#REF!</definedName>
    <definedName name="BExOOQ1JVWQ9LYXD0V94BRXKTA1I" hidden="1">#REF!</definedName>
    <definedName name="BExOOTN0KTXJCL7E476XBN1CJ553" localSheetId="15" hidden="1">#REF!</definedName>
    <definedName name="BExOOTN0KTXJCL7E476XBN1CJ553" localSheetId="14" hidden="1">#REF!</definedName>
    <definedName name="BExOOTN0KTXJCL7E476XBN1CJ553" localSheetId="13" hidden="1">#REF!</definedName>
    <definedName name="BExOOTN0KTXJCL7E476XBN1CJ553" localSheetId="12" hidden="1">#REF!</definedName>
    <definedName name="BExOOTN0KTXJCL7E476XBN1CJ553" localSheetId="11" hidden="1">#REF!</definedName>
    <definedName name="BExOOTN0KTXJCL7E476XBN1CJ553" localSheetId="10" hidden="1">#REF!</definedName>
    <definedName name="BExOOTN0KTXJCL7E476XBN1CJ553" localSheetId="9" hidden="1">#REF!</definedName>
    <definedName name="BExOOTN0KTXJCL7E476XBN1CJ553" localSheetId="8" hidden="1">#REF!</definedName>
    <definedName name="BExOOTN0KTXJCL7E476XBN1CJ553" localSheetId="7" hidden="1">#REF!</definedName>
    <definedName name="BExOOTN0KTXJCL7E476XBN1CJ553" localSheetId="6" hidden="1">#REF!</definedName>
    <definedName name="BExOOTN0KTXJCL7E476XBN1CJ553" localSheetId="5" hidden="1">#REF!</definedName>
    <definedName name="BExOOTN0KTXJCL7E476XBN1CJ553" localSheetId="3" hidden="1">#REF!</definedName>
    <definedName name="BExOOTN0KTXJCL7E476XBN1CJ553" hidden="1">#REF!</definedName>
    <definedName name="BExOOVVUJIJNAYDICUUQQ9O7O3TW" localSheetId="15" hidden="1">#REF!</definedName>
    <definedName name="BExOOVVUJIJNAYDICUUQQ9O7O3TW" localSheetId="14" hidden="1">#REF!</definedName>
    <definedName name="BExOOVVUJIJNAYDICUUQQ9O7O3TW" localSheetId="13" hidden="1">#REF!</definedName>
    <definedName name="BExOOVVUJIJNAYDICUUQQ9O7O3TW" localSheetId="12" hidden="1">#REF!</definedName>
    <definedName name="BExOOVVUJIJNAYDICUUQQ9O7O3TW" localSheetId="11" hidden="1">#REF!</definedName>
    <definedName name="BExOOVVUJIJNAYDICUUQQ9O7O3TW" localSheetId="10" hidden="1">#REF!</definedName>
    <definedName name="BExOOVVUJIJNAYDICUUQQ9O7O3TW" localSheetId="9" hidden="1">#REF!</definedName>
    <definedName name="BExOOVVUJIJNAYDICUUQQ9O7O3TW" localSheetId="8" hidden="1">#REF!</definedName>
    <definedName name="BExOOVVUJIJNAYDICUUQQ9O7O3TW" localSheetId="7" hidden="1">#REF!</definedName>
    <definedName name="BExOOVVUJIJNAYDICUUQQ9O7O3TW" localSheetId="6" hidden="1">#REF!</definedName>
    <definedName name="BExOOVVUJIJNAYDICUUQQ9O7O3TW" localSheetId="5" hidden="1">#REF!</definedName>
    <definedName name="BExOOVVUJIJNAYDICUUQQ9O7O3TW" localSheetId="3" hidden="1">#REF!</definedName>
    <definedName name="BExOOVVUJIJNAYDICUUQQ9O7O3TW" hidden="1">#REF!</definedName>
    <definedName name="BExOP9DDU5MZJKWGFT0MKL44YKIV" localSheetId="15" hidden="1">#REF!</definedName>
    <definedName name="BExOP9DDU5MZJKWGFT0MKL44YKIV" localSheetId="14" hidden="1">#REF!</definedName>
    <definedName name="BExOP9DDU5MZJKWGFT0MKL44YKIV" localSheetId="13" hidden="1">#REF!</definedName>
    <definedName name="BExOP9DDU5MZJKWGFT0MKL44YKIV" localSheetId="12" hidden="1">#REF!</definedName>
    <definedName name="BExOP9DDU5MZJKWGFT0MKL44YKIV" localSheetId="11" hidden="1">#REF!</definedName>
    <definedName name="BExOP9DDU5MZJKWGFT0MKL44YKIV" localSheetId="10" hidden="1">#REF!</definedName>
    <definedName name="BExOP9DDU5MZJKWGFT0MKL44YKIV" localSheetId="9" hidden="1">#REF!</definedName>
    <definedName name="BExOP9DDU5MZJKWGFT0MKL44YKIV" localSheetId="8" hidden="1">#REF!</definedName>
    <definedName name="BExOP9DDU5MZJKWGFT0MKL44YKIV" localSheetId="7" hidden="1">#REF!</definedName>
    <definedName name="BExOP9DDU5MZJKWGFT0MKL44YKIV" localSheetId="6" hidden="1">#REF!</definedName>
    <definedName name="BExOP9DDU5MZJKWGFT0MKL44YKIV" localSheetId="5" hidden="1">#REF!</definedName>
    <definedName name="BExOP9DDU5MZJKWGFT0MKL44YKIV" localSheetId="3" hidden="1">#REF!</definedName>
    <definedName name="BExOP9DDU5MZJKWGFT0MKL44YKIV" hidden="1">#REF!</definedName>
    <definedName name="BExOP9DEBV5W5P4Q25J3XCJBP5S9" localSheetId="15" hidden="1">#REF!</definedName>
    <definedName name="BExOP9DEBV5W5P4Q25J3XCJBP5S9" localSheetId="14" hidden="1">#REF!</definedName>
    <definedName name="BExOP9DEBV5W5P4Q25J3XCJBP5S9" localSheetId="13" hidden="1">#REF!</definedName>
    <definedName name="BExOP9DEBV5W5P4Q25J3XCJBP5S9" localSheetId="12" hidden="1">#REF!</definedName>
    <definedName name="BExOP9DEBV5W5P4Q25J3XCJBP5S9" localSheetId="11" hidden="1">#REF!</definedName>
    <definedName name="BExOP9DEBV5W5P4Q25J3XCJBP5S9" localSheetId="10" hidden="1">#REF!</definedName>
    <definedName name="BExOP9DEBV5W5P4Q25J3XCJBP5S9" localSheetId="9" hidden="1">#REF!</definedName>
    <definedName name="BExOP9DEBV5W5P4Q25J3XCJBP5S9" localSheetId="8" hidden="1">#REF!</definedName>
    <definedName name="BExOP9DEBV5W5P4Q25J3XCJBP5S9" localSheetId="7" hidden="1">#REF!</definedName>
    <definedName name="BExOP9DEBV5W5P4Q25J3XCJBP5S9" localSheetId="6" hidden="1">#REF!</definedName>
    <definedName name="BExOP9DEBV5W5P4Q25J3XCJBP5S9" localSheetId="5" hidden="1">#REF!</definedName>
    <definedName name="BExOP9DEBV5W5P4Q25J3XCJBP5S9" localSheetId="3" hidden="1">#REF!</definedName>
    <definedName name="BExOP9DEBV5W5P4Q25J3XCJBP5S9" hidden="1">#REF!</definedName>
    <definedName name="BExOPFNYRBL0BFM23LZBJTADNOE4" localSheetId="15" hidden="1">#REF!</definedName>
    <definedName name="BExOPFNYRBL0BFM23LZBJTADNOE4" localSheetId="14" hidden="1">#REF!</definedName>
    <definedName name="BExOPFNYRBL0BFM23LZBJTADNOE4" localSheetId="13" hidden="1">#REF!</definedName>
    <definedName name="BExOPFNYRBL0BFM23LZBJTADNOE4" localSheetId="12" hidden="1">#REF!</definedName>
    <definedName name="BExOPFNYRBL0BFM23LZBJTADNOE4" localSheetId="11" hidden="1">#REF!</definedName>
    <definedName name="BExOPFNYRBL0BFM23LZBJTADNOE4" localSheetId="10" hidden="1">#REF!</definedName>
    <definedName name="BExOPFNYRBL0BFM23LZBJTADNOE4" localSheetId="9" hidden="1">#REF!</definedName>
    <definedName name="BExOPFNYRBL0BFM23LZBJTADNOE4" localSheetId="8" hidden="1">#REF!</definedName>
    <definedName name="BExOPFNYRBL0BFM23LZBJTADNOE4" localSheetId="7" hidden="1">#REF!</definedName>
    <definedName name="BExOPFNYRBL0BFM23LZBJTADNOE4" localSheetId="6" hidden="1">#REF!</definedName>
    <definedName name="BExOPFNYRBL0BFM23LZBJTADNOE4" localSheetId="5" hidden="1">#REF!</definedName>
    <definedName name="BExOPFNYRBL0BFM23LZBJTADNOE4" localSheetId="3" hidden="1">#REF!</definedName>
    <definedName name="BExOPFNYRBL0BFM23LZBJTADNOE4" hidden="1">#REF!</definedName>
    <definedName name="BExOPINVFSIZMCVT9YGT2AODVCX3" localSheetId="15" hidden="1">#REF!</definedName>
    <definedName name="BExOPINVFSIZMCVT9YGT2AODVCX3" localSheetId="14" hidden="1">#REF!</definedName>
    <definedName name="BExOPINVFSIZMCVT9YGT2AODVCX3" localSheetId="13" hidden="1">#REF!</definedName>
    <definedName name="BExOPINVFSIZMCVT9YGT2AODVCX3" localSheetId="12" hidden="1">#REF!</definedName>
    <definedName name="BExOPINVFSIZMCVT9YGT2AODVCX3" localSheetId="11" hidden="1">#REF!</definedName>
    <definedName name="BExOPINVFSIZMCVT9YGT2AODVCX3" localSheetId="10" hidden="1">#REF!</definedName>
    <definedName name="BExOPINVFSIZMCVT9YGT2AODVCX3" localSheetId="9" hidden="1">#REF!</definedName>
    <definedName name="BExOPINVFSIZMCVT9YGT2AODVCX3" localSheetId="8" hidden="1">#REF!</definedName>
    <definedName name="BExOPINVFSIZMCVT9YGT2AODVCX3" localSheetId="7" hidden="1">#REF!</definedName>
    <definedName name="BExOPINVFSIZMCVT9YGT2AODVCX3" localSheetId="6" hidden="1">#REF!</definedName>
    <definedName name="BExOPINVFSIZMCVT9YGT2AODVCX3" localSheetId="5" hidden="1">#REF!</definedName>
    <definedName name="BExOPINVFSIZMCVT9YGT2AODVCX3" localSheetId="3" hidden="1">#REF!</definedName>
    <definedName name="BExOPINVFSIZMCVT9YGT2AODVCX3" hidden="1">#REF!</definedName>
    <definedName name="BExOQ1JN4SAC44RTMZIGHSW023WA" localSheetId="15" hidden="1">#REF!</definedName>
    <definedName name="BExOQ1JN4SAC44RTMZIGHSW023WA" localSheetId="14" hidden="1">#REF!</definedName>
    <definedName name="BExOQ1JN4SAC44RTMZIGHSW023WA" localSheetId="13" hidden="1">#REF!</definedName>
    <definedName name="BExOQ1JN4SAC44RTMZIGHSW023WA" localSheetId="12" hidden="1">#REF!</definedName>
    <definedName name="BExOQ1JN4SAC44RTMZIGHSW023WA" localSheetId="11" hidden="1">#REF!</definedName>
    <definedName name="BExOQ1JN4SAC44RTMZIGHSW023WA" localSheetId="10" hidden="1">#REF!</definedName>
    <definedName name="BExOQ1JN4SAC44RTMZIGHSW023WA" localSheetId="9" hidden="1">#REF!</definedName>
    <definedName name="BExOQ1JN4SAC44RTMZIGHSW023WA" localSheetId="8" hidden="1">#REF!</definedName>
    <definedName name="BExOQ1JN4SAC44RTMZIGHSW023WA" localSheetId="7" hidden="1">#REF!</definedName>
    <definedName name="BExOQ1JN4SAC44RTMZIGHSW023WA" localSheetId="6" hidden="1">#REF!</definedName>
    <definedName name="BExOQ1JN4SAC44RTMZIGHSW023WA" localSheetId="5" hidden="1">#REF!</definedName>
    <definedName name="BExOQ1JN4SAC44RTMZIGHSW023WA" localSheetId="3" hidden="1">#REF!</definedName>
    <definedName name="BExOQ1JN4SAC44RTMZIGHSW023WA" hidden="1">#REF!</definedName>
    <definedName name="BExOQ256YMF115DJL3KBPNKABJ90" localSheetId="15" hidden="1">#REF!</definedName>
    <definedName name="BExOQ256YMF115DJL3KBPNKABJ90" localSheetId="14" hidden="1">#REF!</definedName>
    <definedName name="BExOQ256YMF115DJL3KBPNKABJ90" localSheetId="13" hidden="1">#REF!</definedName>
    <definedName name="BExOQ256YMF115DJL3KBPNKABJ90" localSheetId="12" hidden="1">#REF!</definedName>
    <definedName name="BExOQ256YMF115DJL3KBPNKABJ90" localSheetId="11" hidden="1">#REF!</definedName>
    <definedName name="BExOQ256YMF115DJL3KBPNKABJ90" localSheetId="10" hidden="1">#REF!</definedName>
    <definedName name="BExOQ256YMF115DJL3KBPNKABJ90" localSheetId="9" hidden="1">#REF!</definedName>
    <definedName name="BExOQ256YMF115DJL3KBPNKABJ90" localSheetId="8" hidden="1">#REF!</definedName>
    <definedName name="BExOQ256YMF115DJL3KBPNKABJ90" localSheetId="7" hidden="1">#REF!</definedName>
    <definedName name="BExOQ256YMF115DJL3KBPNKABJ90" localSheetId="6" hidden="1">#REF!</definedName>
    <definedName name="BExOQ256YMF115DJL3KBPNKABJ90" localSheetId="5" hidden="1">#REF!</definedName>
    <definedName name="BExOQ256YMF115DJL3KBPNKABJ90" localSheetId="3" hidden="1">#REF!</definedName>
    <definedName name="BExOQ256YMF115DJL3KBPNKABJ90" hidden="1">#REF!</definedName>
    <definedName name="BExQ19DEUOLC11IW32E2AMVZLFF1" localSheetId="15" hidden="1">#REF!</definedName>
    <definedName name="BExQ19DEUOLC11IW32E2AMVZLFF1" localSheetId="14" hidden="1">#REF!</definedName>
    <definedName name="BExQ19DEUOLC11IW32E2AMVZLFF1" localSheetId="13" hidden="1">#REF!</definedName>
    <definedName name="BExQ19DEUOLC11IW32E2AMVZLFF1" localSheetId="12" hidden="1">#REF!</definedName>
    <definedName name="BExQ19DEUOLC11IW32E2AMVZLFF1" localSheetId="11" hidden="1">#REF!</definedName>
    <definedName name="BExQ19DEUOLC11IW32E2AMVZLFF1" localSheetId="10" hidden="1">#REF!</definedName>
    <definedName name="BExQ19DEUOLC11IW32E2AMVZLFF1" localSheetId="9" hidden="1">#REF!</definedName>
    <definedName name="BExQ19DEUOLC11IW32E2AMVZLFF1" localSheetId="8" hidden="1">#REF!</definedName>
    <definedName name="BExQ19DEUOLC11IW32E2AMVZLFF1" localSheetId="7" hidden="1">#REF!</definedName>
    <definedName name="BExQ19DEUOLC11IW32E2AMVZLFF1" localSheetId="6" hidden="1">#REF!</definedName>
    <definedName name="BExQ19DEUOLC11IW32E2AMVZLFF1" localSheetId="5" hidden="1">#REF!</definedName>
    <definedName name="BExQ19DEUOLC11IW32E2AMVZLFF1" localSheetId="3" hidden="1">#REF!</definedName>
    <definedName name="BExQ19DEUOLC11IW32E2AMVZLFF1" hidden="1">#REF!</definedName>
    <definedName name="BExQ1OCW3L24TN0BYVRE2NE3IK1O" localSheetId="15" hidden="1">#REF!</definedName>
    <definedName name="BExQ1OCW3L24TN0BYVRE2NE3IK1O" localSheetId="14" hidden="1">#REF!</definedName>
    <definedName name="BExQ1OCW3L24TN0BYVRE2NE3IK1O" localSheetId="13" hidden="1">#REF!</definedName>
    <definedName name="BExQ1OCW3L24TN0BYVRE2NE3IK1O" localSheetId="12" hidden="1">#REF!</definedName>
    <definedName name="BExQ1OCW3L24TN0BYVRE2NE3IK1O" localSheetId="11" hidden="1">#REF!</definedName>
    <definedName name="BExQ1OCW3L24TN0BYVRE2NE3IK1O" localSheetId="10" hidden="1">#REF!</definedName>
    <definedName name="BExQ1OCW3L24TN0BYVRE2NE3IK1O" localSheetId="9" hidden="1">#REF!</definedName>
    <definedName name="BExQ1OCW3L24TN0BYVRE2NE3IK1O" localSheetId="8" hidden="1">#REF!</definedName>
    <definedName name="BExQ1OCW3L24TN0BYVRE2NE3IK1O" localSheetId="7" hidden="1">#REF!</definedName>
    <definedName name="BExQ1OCW3L24TN0BYVRE2NE3IK1O" localSheetId="6" hidden="1">#REF!</definedName>
    <definedName name="BExQ1OCW3L24TN0BYVRE2NE3IK1O" localSheetId="5" hidden="1">#REF!</definedName>
    <definedName name="BExQ1OCW3L24TN0BYVRE2NE3IK1O" localSheetId="3" hidden="1">#REF!</definedName>
    <definedName name="BExQ1OCW3L24TN0BYVRE2NE3IK1O" hidden="1">#REF!</definedName>
    <definedName name="BExQ29C73XR33S3668YYSYZAIHTG" localSheetId="15" hidden="1">#REF!</definedName>
    <definedName name="BExQ29C73XR33S3668YYSYZAIHTG" localSheetId="14" hidden="1">#REF!</definedName>
    <definedName name="BExQ29C73XR33S3668YYSYZAIHTG" localSheetId="13" hidden="1">#REF!</definedName>
    <definedName name="BExQ29C73XR33S3668YYSYZAIHTG" localSheetId="12" hidden="1">#REF!</definedName>
    <definedName name="BExQ29C73XR33S3668YYSYZAIHTG" localSheetId="11" hidden="1">#REF!</definedName>
    <definedName name="BExQ29C73XR33S3668YYSYZAIHTG" localSheetId="10" hidden="1">#REF!</definedName>
    <definedName name="BExQ29C73XR33S3668YYSYZAIHTG" localSheetId="9" hidden="1">#REF!</definedName>
    <definedName name="BExQ29C73XR33S3668YYSYZAIHTG" localSheetId="8" hidden="1">#REF!</definedName>
    <definedName name="BExQ29C73XR33S3668YYSYZAIHTG" localSheetId="7" hidden="1">#REF!</definedName>
    <definedName name="BExQ29C73XR33S3668YYSYZAIHTG" localSheetId="6" hidden="1">#REF!</definedName>
    <definedName name="BExQ29C73XR33S3668YYSYZAIHTG" localSheetId="5" hidden="1">#REF!</definedName>
    <definedName name="BExQ29C73XR33S3668YYSYZAIHTG" localSheetId="3" hidden="1">#REF!</definedName>
    <definedName name="BExQ29C73XR33S3668YYSYZAIHTG" hidden="1">#REF!</definedName>
    <definedName name="BExQ2FS228IUDUP2023RA1D4AO4C" localSheetId="15" hidden="1">#REF!</definedName>
    <definedName name="BExQ2FS228IUDUP2023RA1D4AO4C" localSheetId="14" hidden="1">#REF!</definedName>
    <definedName name="BExQ2FS228IUDUP2023RA1D4AO4C" localSheetId="13" hidden="1">#REF!</definedName>
    <definedName name="BExQ2FS228IUDUP2023RA1D4AO4C" localSheetId="12" hidden="1">#REF!</definedName>
    <definedName name="BExQ2FS228IUDUP2023RA1D4AO4C" localSheetId="11" hidden="1">#REF!</definedName>
    <definedName name="BExQ2FS228IUDUP2023RA1D4AO4C" localSheetId="10" hidden="1">#REF!</definedName>
    <definedName name="BExQ2FS228IUDUP2023RA1D4AO4C" localSheetId="9" hidden="1">#REF!</definedName>
    <definedName name="BExQ2FS228IUDUP2023RA1D4AO4C" localSheetId="8" hidden="1">#REF!</definedName>
    <definedName name="BExQ2FS228IUDUP2023RA1D4AO4C" localSheetId="7" hidden="1">#REF!</definedName>
    <definedName name="BExQ2FS228IUDUP2023RA1D4AO4C" localSheetId="6" hidden="1">#REF!</definedName>
    <definedName name="BExQ2FS228IUDUP2023RA1D4AO4C" localSheetId="5" hidden="1">#REF!</definedName>
    <definedName name="BExQ2FS228IUDUP2023RA1D4AO4C" localSheetId="3" hidden="1">#REF!</definedName>
    <definedName name="BExQ2FS228IUDUP2023RA1D4AO4C" hidden="1">#REF!</definedName>
    <definedName name="BExQ2L0XYWLY9VPZWXYYFRIRQRJ1" localSheetId="15" hidden="1">#REF!</definedName>
    <definedName name="BExQ2L0XYWLY9VPZWXYYFRIRQRJ1" localSheetId="14" hidden="1">#REF!</definedName>
    <definedName name="BExQ2L0XYWLY9VPZWXYYFRIRQRJ1" localSheetId="13" hidden="1">#REF!</definedName>
    <definedName name="BExQ2L0XYWLY9VPZWXYYFRIRQRJ1" localSheetId="12" hidden="1">#REF!</definedName>
    <definedName name="BExQ2L0XYWLY9VPZWXYYFRIRQRJ1" localSheetId="11" hidden="1">#REF!</definedName>
    <definedName name="BExQ2L0XYWLY9VPZWXYYFRIRQRJ1" localSheetId="10" hidden="1">#REF!</definedName>
    <definedName name="BExQ2L0XYWLY9VPZWXYYFRIRQRJ1" localSheetId="9" hidden="1">#REF!</definedName>
    <definedName name="BExQ2L0XYWLY9VPZWXYYFRIRQRJ1" localSheetId="8" hidden="1">#REF!</definedName>
    <definedName name="BExQ2L0XYWLY9VPZWXYYFRIRQRJ1" localSheetId="7" hidden="1">#REF!</definedName>
    <definedName name="BExQ2L0XYWLY9VPZWXYYFRIRQRJ1" localSheetId="6" hidden="1">#REF!</definedName>
    <definedName name="BExQ2L0XYWLY9VPZWXYYFRIRQRJ1" localSheetId="5" hidden="1">#REF!</definedName>
    <definedName name="BExQ2L0XYWLY9VPZWXYYFRIRQRJ1" localSheetId="3" hidden="1">#REF!</definedName>
    <definedName name="BExQ2L0XYWLY9VPZWXYYFRIRQRJ1" hidden="1">#REF!</definedName>
    <definedName name="BExQ2M841F5Z1BQYR8DG5FKK0LIU" localSheetId="15" hidden="1">#REF!</definedName>
    <definedName name="BExQ2M841F5Z1BQYR8DG5FKK0LIU" localSheetId="14" hidden="1">#REF!</definedName>
    <definedName name="BExQ2M841F5Z1BQYR8DG5FKK0LIU" localSheetId="13" hidden="1">#REF!</definedName>
    <definedName name="BExQ2M841F5Z1BQYR8DG5FKK0LIU" localSheetId="12" hidden="1">#REF!</definedName>
    <definedName name="BExQ2M841F5Z1BQYR8DG5FKK0LIU" localSheetId="11" hidden="1">#REF!</definedName>
    <definedName name="BExQ2M841F5Z1BQYR8DG5FKK0LIU" localSheetId="10" hidden="1">#REF!</definedName>
    <definedName name="BExQ2M841F5Z1BQYR8DG5FKK0LIU" localSheetId="9" hidden="1">#REF!</definedName>
    <definedName name="BExQ2M841F5Z1BQYR8DG5FKK0LIU" localSheetId="8" hidden="1">#REF!</definedName>
    <definedName name="BExQ2M841F5Z1BQYR8DG5FKK0LIU" localSheetId="7" hidden="1">#REF!</definedName>
    <definedName name="BExQ2M841F5Z1BQYR8DG5FKK0LIU" localSheetId="6" hidden="1">#REF!</definedName>
    <definedName name="BExQ2M841F5Z1BQYR8DG5FKK0LIU" localSheetId="5" hidden="1">#REF!</definedName>
    <definedName name="BExQ2M841F5Z1BQYR8DG5FKK0LIU" localSheetId="3" hidden="1">#REF!</definedName>
    <definedName name="BExQ2M841F5Z1BQYR8DG5FKK0LIU" hidden="1">#REF!</definedName>
    <definedName name="BExQ2STHO7AXYTS1VPPHQMX1WT30" localSheetId="15" hidden="1">#REF!</definedName>
    <definedName name="BExQ2STHO7AXYTS1VPPHQMX1WT30" localSheetId="14" hidden="1">#REF!</definedName>
    <definedName name="BExQ2STHO7AXYTS1VPPHQMX1WT30" localSheetId="13" hidden="1">#REF!</definedName>
    <definedName name="BExQ2STHO7AXYTS1VPPHQMX1WT30" localSheetId="12" hidden="1">#REF!</definedName>
    <definedName name="BExQ2STHO7AXYTS1VPPHQMX1WT30" localSheetId="11" hidden="1">#REF!</definedName>
    <definedName name="BExQ2STHO7AXYTS1VPPHQMX1WT30" localSheetId="10" hidden="1">#REF!</definedName>
    <definedName name="BExQ2STHO7AXYTS1VPPHQMX1WT30" localSheetId="9" hidden="1">#REF!</definedName>
    <definedName name="BExQ2STHO7AXYTS1VPPHQMX1WT30" localSheetId="8" hidden="1">#REF!</definedName>
    <definedName name="BExQ2STHO7AXYTS1VPPHQMX1WT30" localSheetId="7" hidden="1">#REF!</definedName>
    <definedName name="BExQ2STHO7AXYTS1VPPHQMX1WT30" localSheetId="6" hidden="1">#REF!</definedName>
    <definedName name="BExQ2STHO7AXYTS1VPPHQMX1WT30" localSheetId="5" hidden="1">#REF!</definedName>
    <definedName name="BExQ2STHO7AXYTS1VPPHQMX1WT30" localSheetId="3" hidden="1">#REF!</definedName>
    <definedName name="BExQ2STHO7AXYTS1VPPHQMX1WT30" hidden="1">#REF!</definedName>
    <definedName name="BExQ2XWXHMQMQ99FF9293AEQHABB" localSheetId="15" hidden="1">#REF!</definedName>
    <definedName name="BExQ2XWXHMQMQ99FF9293AEQHABB" localSheetId="14" hidden="1">#REF!</definedName>
    <definedName name="BExQ2XWXHMQMQ99FF9293AEQHABB" localSheetId="13" hidden="1">#REF!</definedName>
    <definedName name="BExQ2XWXHMQMQ99FF9293AEQHABB" localSheetId="12" hidden="1">#REF!</definedName>
    <definedName name="BExQ2XWXHMQMQ99FF9293AEQHABB" localSheetId="11" hidden="1">#REF!</definedName>
    <definedName name="BExQ2XWXHMQMQ99FF9293AEQHABB" localSheetId="10" hidden="1">#REF!</definedName>
    <definedName name="BExQ2XWXHMQMQ99FF9293AEQHABB" localSheetId="9" hidden="1">#REF!</definedName>
    <definedName name="BExQ2XWXHMQMQ99FF9293AEQHABB" localSheetId="8" hidden="1">#REF!</definedName>
    <definedName name="BExQ2XWXHMQMQ99FF9293AEQHABB" localSheetId="7" hidden="1">#REF!</definedName>
    <definedName name="BExQ2XWXHMQMQ99FF9293AEQHABB" localSheetId="6" hidden="1">#REF!</definedName>
    <definedName name="BExQ2XWXHMQMQ99FF9293AEQHABB" localSheetId="5" hidden="1">#REF!</definedName>
    <definedName name="BExQ2XWXHMQMQ99FF9293AEQHABB" localSheetId="3" hidden="1">#REF!</definedName>
    <definedName name="BExQ2XWXHMQMQ99FF9293AEQHABB" hidden="1">#REF!</definedName>
    <definedName name="BExQ300G8I8TK45A0MVHV15422EU" localSheetId="15" hidden="1">#REF!</definedName>
    <definedName name="BExQ300G8I8TK45A0MVHV15422EU" localSheetId="14" hidden="1">#REF!</definedName>
    <definedName name="BExQ300G8I8TK45A0MVHV15422EU" localSheetId="13" hidden="1">#REF!</definedName>
    <definedName name="BExQ300G8I8TK45A0MVHV15422EU" localSheetId="12" hidden="1">#REF!</definedName>
    <definedName name="BExQ300G8I8TK45A0MVHV15422EU" localSheetId="11" hidden="1">#REF!</definedName>
    <definedName name="BExQ300G8I8TK45A0MVHV15422EU" localSheetId="10" hidden="1">#REF!</definedName>
    <definedName name="BExQ300G8I8TK45A0MVHV15422EU" localSheetId="9" hidden="1">#REF!</definedName>
    <definedName name="BExQ300G8I8TK45A0MVHV15422EU" localSheetId="8" hidden="1">#REF!</definedName>
    <definedName name="BExQ300G8I8TK45A0MVHV15422EU" localSheetId="7" hidden="1">#REF!</definedName>
    <definedName name="BExQ300G8I8TK45A0MVHV15422EU" localSheetId="6" hidden="1">#REF!</definedName>
    <definedName name="BExQ300G8I8TK45A0MVHV15422EU" localSheetId="5" hidden="1">#REF!</definedName>
    <definedName name="BExQ300G8I8TK45A0MVHV15422EU" localSheetId="3" hidden="1">#REF!</definedName>
    <definedName name="BExQ300G8I8TK45A0MVHV15422EU" hidden="1">#REF!</definedName>
    <definedName name="BExQ305RBEODGNAETZ0EZQLLDZZD" localSheetId="15" hidden="1">#REF!</definedName>
    <definedName name="BExQ305RBEODGNAETZ0EZQLLDZZD" localSheetId="14" hidden="1">#REF!</definedName>
    <definedName name="BExQ305RBEODGNAETZ0EZQLLDZZD" localSheetId="13" hidden="1">#REF!</definedName>
    <definedName name="BExQ305RBEODGNAETZ0EZQLLDZZD" localSheetId="12" hidden="1">#REF!</definedName>
    <definedName name="BExQ305RBEODGNAETZ0EZQLLDZZD" localSheetId="11" hidden="1">#REF!</definedName>
    <definedName name="BExQ305RBEODGNAETZ0EZQLLDZZD" localSheetId="10" hidden="1">#REF!</definedName>
    <definedName name="BExQ305RBEODGNAETZ0EZQLLDZZD" localSheetId="9" hidden="1">#REF!</definedName>
    <definedName name="BExQ305RBEODGNAETZ0EZQLLDZZD" localSheetId="8" hidden="1">#REF!</definedName>
    <definedName name="BExQ305RBEODGNAETZ0EZQLLDZZD" localSheetId="7" hidden="1">#REF!</definedName>
    <definedName name="BExQ305RBEODGNAETZ0EZQLLDZZD" localSheetId="6" hidden="1">#REF!</definedName>
    <definedName name="BExQ305RBEODGNAETZ0EZQLLDZZD" localSheetId="5" hidden="1">#REF!</definedName>
    <definedName name="BExQ305RBEODGNAETZ0EZQLLDZZD" localSheetId="3" hidden="1">#REF!</definedName>
    <definedName name="BExQ305RBEODGNAETZ0EZQLLDZZD" hidden="1">#REF!</definedName>
    <definedName name="BExQ37SZQJSC2C73FY2IJY852LVP" localSheetId="15" hidden="1">#REF!</definedName>
    <definedName name="BExQ37SZQJSC2C73FY2IJY852LVP" localSheetId="14" hidden="1">#REF!</definedName>
    <definedName name="BExQ37SZQJSC2C73FY2IJY852LVP" localSheetId="13" hidden="1">#REF!</definedName>
    <definedName name="BExQ37SZQJSC2C73FY2IJY852LVP" localSheetId="12" hidden="1">#REF!</definedName>
    <definedName name="BExQ37SZQJSC2C73FY2IJY852LVP" localSheetId="11" hidden="1">#REF!</definedName>
    <definedName name="BExQ37SZQJSC2C73FY2IJY852LVP" localSheetId="10" hidden="1">#REF!</definedName>
    <definedName name="BExQ37SZQJSC2C73FY2IJY852LVP" localSheetId="9" hidden="1">#REF!</definedName>
    <definedName name="BExQ37SZQJSC2C73FY2IJY852LVP" localSheetId="8" hidden="1">#REF!</definedName>
    <definedName name="BExQ37SZQJSC2C73FY2IJY852LVP" localSheetId="7" hidden="1">#REF!</definedName>
    <definedName name="BExQ37SZQJSC2C73FY2IJY852LVP" localSheetId="6" hidden="1">#REF!</definedName>
    <definedName name="BExQ37SZQJSC2C73FY2IJY852LVP" localSheetId="5" hidden="1">#REF!</definedName>
    <definedName name="BExQ37SZQJSC2C73FY2IJY852LVP" localSheetId="3" hidden="1">#REF!</definedName>
    <definedName name="BExQ37SZQJSC2C73FY2IJY852LVP" hidden="1">#REF!</definedName>
    <definedName name="BExQ39R28MXSG2SEV956F0KZ20AN" localSheetId="15" hidden="1">#REF!</definedName>
    <definedName name="BExQ39R28MXSG2SEV956F0KZ20AN" localSheetId="14" hidden="1">#REF!</definedName>
    <definedName name="BExQ39R28MXSG2SEV956F0KZ20AN" localSheetId="13" hidden="1">#REF!</definedName>
    <definedName name="BExQ39R28MXSG2SEV956F0KZ20AN" localSheetId="12" hidden="1">#REF!</definedName>
    <definedName name="BExQ39R28MXSG2SEV956F0KZ20AN" localSheetId="11" hidden="1">#REF!</definedName>
    <definedName name="BExQ39R28MXSG2SEV956F0KZ20AN" localSheetId="10" hidden="1">#REF!</definedName>
    <definedName name="BExQ39R28MXSG2SEV956F0KZ20AN" localSheetId="9" hidden="1">#REF!</definedName>
    <definedName name="BExQ39R28MXSG2SEV956F0KZ20AN" localSheetId="8" hidden="1">#REF!</definedName>
    <definedName name="BExQ39R28MXSG2SEV956F0KZ20AN" localSheetId="7" hidden="1">#REF!</definedName>
    <definedName name="BExQ39R28MXSG2SEV956F0KZ20AN" localSheetId="6" hidden="1">#REF!</definedName>
    <definedName name="BExQ39R28MXSG2SEV956F0KZ20AN" localSheetId="5" hidden="1">#REF!</definedName>
    <definedName name="BExQ39R28MXSG2SEV956F0KZ20AN" localSheetId="3" hidden="1">#REF!</definedName>
    <definedName name="BExQ39R28MXSG2SEV956F0KZ20AN" hidden="1">#REF!</definedName>
    <definedName name="BExQ3D1P3M5Z3HLMEZ17E0BLEE4U" localSheetId="15" hidden="1">#REF!</definedName>
    <definedName name="BExQ3D1P3M5Z3HLMEZ17E0BLEE4U" localSheetId="14" hidden="1">#REF!</definedName>
    <definedName name="BExQ3D1P3M5Z3HLMEZ17E0BLEE4U" localSheetId="13" hidden="1">#REF!</definedName>
    <definedName name="BExQ3D1P3M5Z3HLMEZ17E0BLEE4U" localSheetId="12" hidden="1">#REF!</definedName>
    <definedName name="BExQ3D1P3M5Z3HLMEZ17E0BLEE4U" localSheetId="11" hidden="1">#REF!</definedName>
    <definedName name="BExQ3D1P3M5Z3HLMEZ17E0BLEE4U" localSheetId="10" hidden="1">#REF!</definedName>
    <definedName name="BExQ3D1P3M5Z3HLMEZ17E0BLEE4U" localSheetId="9" hidden="1">#REF!</definedName>
    <definedName name="BExQ3D1P3M5Z3HLMEZ17E0BLEE4U" localSheetId="8" hidden="1">#REF!</definedName>
    <definedName name="BExQ3D1P3M5Z3HLMEZ17E0BLEE4U" localSheetId="7" hidden="1">#REF!</definedName>
    <definedName name="BExQ3D1P3M5Z3HLMEZ17E0BLEE4U" localSheetId="6" hidden="1">#REF!</definedName>
    <definedName name="BExQ3D1P3M5Z3HLMEZ17E0BLEE4U" localSheetId="5" hidden="1">#REF!</definedName>
    <definedName name="BExQ3D1P3M5Z3HLMEZ17E0BLEE4U" localSheetId="3" hidden="1">#REF!</definedName>
    <definedName name="BExQ3D1P3M5Z3HLMEZ17E0BLEE4U" hidden="1">#REF!</definedName>
    <definedName name="BExQ3EZX6BA2WHKI84SG78UPRTSE" localSheetId="15" hidden="1">#REF!</definedName>
    <definedName name="BExQ3EZX6BA2WHKI84SG78UPRTSE" localSheetId="14" hidden="1">#REF!</definedName>
    <definedName name="BExQ3EZX6BA2WHKI84SG78UPRTSE" localSheetId="13" hidden="1">#REF!</definedName>
    <definedName name="BExQ3EZX6BA2WHKI84SG78UPRTSE" localSheetId="12" hidden="1">#REF!</definedName>
    <definedName name="BExQ3EZX6BA2WHKI84SG78UPRTSE" localSheetId="11" hidden="1">#REF!</definedName>
    <definedName name="BExQ3EZX6BA2WHKI84SG78UPRTSE" localSheetId="10" hidden="1">#REF!</definedName>
    <definedName name="BExQ3EZX6BA2WHKI84SG78UPRTSE" localSheetId="9" hidden="1">#REF!</definedName>
    <definedName name="BExQ3EZX6BA2WHKI84SG78UPRTSE" localSheetId="8" hidden="1">#REF!</definedName>
    <definedName name="BExQ3EZX6BA2WHKI84SG78UPRTSE" localSheetId="7" hidden="1">#REF!</definedName>
    <definedName name="BExQ3EZX6BA2WHKI84SG78UPRTSE" localSheetId="6" hidden="1">#REF!</definedName>
    <definedName name="BExQ3EZX6BA2WHKI84SG78UPRTSE" localSheetId="5" hidden="1">#REF!</definedName>
    <definedName name="BExQ3EZX6BA2WHKI84SG78UPRTSE" localSheetId="3" hidden="1">#REF!</definedName>
    <definedName name="BExQ3EZX6BA2WHKI84SG78UPRTSE" hidden="1">#REF!</definedName>
    <definedName name="BExQ3KOX6620WUSBG7PGACNC936P" localSheetId="15" hidden="1">#REF!</definedName>
    <definedName name="BExQ3KOX6620WUSBG7PGACNC936P" localSheetId="14" hidden="1">#REF!</definedName>
    <definedName name="BExQ3KOX6620WUSBG7PGACNC936P" localSheetId="13" hidden="1">#REF!</definedName>
    <definedName name="BExQ3KOX6620WUSBG7PGACNC936P" localSheetId="12" hidden="1">#REF!</definedName>
    <definedName name="BExQ3KOX6620WUSBG7PGACNC936P" localSheetId="11" hidden="1">#REF!</definedName>
    <definedName name="BExQ3KOX6620WUSBG7PGACNC936P" localSheetId="10" hidden="1">#REF!</definedName>
    <definedName name="BExQ3KOX6620WUSBG7PGACNC936P" localSheetId="9" hidden="1">#REF!</definedName>
    <definedName name="BExQ3KOX6620WUSBG7PGACNC936P" localSheetId="8" hidden="1">#REF!</definedName>
    <definedName name="BExQ3KOX6620WUSBG7PGACNC936P" localSheetId="7" hidden="1">#REF!</definedName>
    <definedName name="BExQ3KOX6620WUSBG7PGACNC936P" localSheetId="6" hidden="1">#REF!</definedName>
    <definedName name="BExQ3KOX6620WUSBG7PGACNC936P" localSheetId="5" hidden="1">#REF!</definedName>
    <definedName name="BExQ3KOX6620WUSBG7PGACNC936P" localSheetId="3" hidden="1">#REF!</definedName>
    <definedName name="BExQ3KOX6620WUSBG7PGACNC936P" hidden="1">#REF!</definedName>
    <definedName name="BExQ3O4W7QF8BOXTUT4IOGF6YKUD" localSheetId="15" hidden="1">#REF!</definedName>
    <definedName name="BExQ3O4W7QF8BOXTUT4IOGF6YKUD" localSheetId="14" hidden="1">#REF!</definedName>
    <definedName name="BExQ3O4W7QF8BOXTUT4IOGF6YKUD" localSheetId="13" hidden="1">#REF!</definedName>
    <definedName name="BExQ3O4W7QF8BOXTUT4IOGF6YKUD" localSheetId="12" hidden="1">#REF!</definedName>
    <definedName name="BExQ3O4W7QF8BOXTUT4IOGF6YKUD" localSheetId="11" hidden="1">#REF!</definedName>
    <definedName name="BExQ3O4W7QF8BOXTUT4IOGF6YKUD" localSheetId="10" hidden="1">#REF!</definedName>
    <definedName name="BExQ3O4W7QF8BOXTUT4IOGF6YKUD" localSheetId="9" hidden="1">#REF!</definedName>
    <definedName name="BExQ3O4W7QF8BOXTUT4IOGF6YKUD" localSheetId="8" hidden="1">#REF!</definedName>
    <definedName name="BExQ3O4W7QF8BOXTUT4IOGF6YKUD" localSheetId="7" hidden="1">#REF!</definedName>
    <definedName name="BExQ3O4W7QF8BOXTUT4IOGF6YKUD" localSheetId="6" hidden="1">#REF!</definedName>
    <definedName name="BExQ3O4W7QF8BOXTUT4IOGF6YKUD" localSheetId="5" hidden="1">#REF!</definedName>
    <definedName name="BExQ3O4W7QF8BOXTUT4IOGF6YKUD" localSheetId="3" hidden="1">#REF!</definedName>
    <definedName name="BExQ3O4W7QF8BOXTUT4IOGF6YKUD" hidden="1">#REF!</definedName>
    <definedName name="BExQ3PXOWSN8561ZR8IEY8ZASI3B" localSheetId="15" hidden="1">#REF!</definedName>
    <definedName name="BExQ3PXOWSN8561ZR8IEY8ZASI3B" localSheetId="14" hidden="1">#REF!</definedName>
    <definedName name="BExQ3PXOWSN8561ZR8IEY8ZASI3B" localSheetId="13" hidden="1">#REF!</definedName>
    <definedName name="BExQ3PXOWSN8561ZR8IEY8ZASI3B" localSheetId="12" hidden="1">#REF!</definedName>
    <definedName name="BExQ3PXOWSN8561ZR8IEY8ZASI3B" localSheetId="11" hidden="1">#REF!</definedName>
    <definedName name="BExQ3PXOWSN8561ZR8IEY8ZASI3B" localSheetId="10" hidden="1">#REF!</definedName>
    <definedName name="BExQ3PXOWSN8561ZR8IEY8ZASI3B" localSheetId="9" hidden="1">#REF!</definedName>
    <definedName name="BExQ3PXOWSN8561ZR8IEY8ZASI3B" localSheetId="8" hidden="1">#REF!</definedName>
    <definedName name="BExQ3PXOWSN8561ZR8IEY8ZASI3B" localSheetId="7" hidden="1">#REF!</definedName>
    <definedName name="BExQ3PXOWSN8561ZR8IEY8ZASI3B" localSheetId="6" hidden="1">#REF!</definedName>
    <definedName name="BExQ3PXOWSN8561ZR8IEY8ZASI3B" localSheetId="5" hidden="1">#REF!</definedName>
    <definedName name="BExQ3PXOWSN8561ZR8IEY8ZASI3B" localSheetId="3" hidden="1">#REF!</definedName>
    <definedName name="BExQ3PXOWSN8561ZR8IEY8ZASI3B" hidden="1">#REF!</definedName>
    <definedName name="BExQ3TZF04IPY0B0UG9CQQ5736UA" localSheetId="15" hidden="1">#REF!</definedName>
    <definedName name="BExQ3TZF04IPY0B0UG9CQQ5736UA" localSheetId="14" hidden="1">#REF!</definedName>
    <definedName name="BExQ3TZF04IPY0B0UG9CQQ5736UA" localSheetId="13" hidden="1">#REF!</definedName>
    <definedName name="BExQ3TZF04IPY0B0UG9CQQ5736UA" localSheetId="12" hidden="1">#REF!</definedName>
    <definedName name="BExQ3TZF04IPY0B0UG9CQQ5736UA" localSheetId="11" hidden="1">#REF!</definedName>
    <definedName name="BExQ3TZF04IPY0B0UG9CQQ5736UA" localSheetId="10" hidden="1">#REF!</definedName>
    <definedName name="BExQ3TZF04IPY0B0UG9CQQ5736UA" localSheetId="9" hidden="1">#REF!</definedName>
    <definedName name="BExQ3TZF04IPY0B0UG9CQQ5736UA" localSheetId="8" hidden="1">#REF!</definedName>
    <definedName name="BExQ3TZF04IPY0B0UG9CQQ5736UA" localSheetId="7" hidden="1">#REF!</definedName>
    <definedName name="BExQ3TZF04IPY0B0UG9CQQ5736UA" localSheetId="6" hidden="1">#REF!</definedName>
    <definedName name="BExQ3TZF04IPY0B0UG9CQQ5736UA" localSheetId="5" hidden="1">#REF!</definedName>
    <definedName name="BExQ3TZF04IPY0B0UG9CQQ5736UA" localSheetId="3" hidden="1">#REF!</definedName>
    <definedName name="BExQ3TZF04IPY0B0UG9CQQ5736UA" hidden="1">#REF!</definedName>
    <definedName name="BExQ42IU9MNDYLODP41DL6YTZMAR" localSheetId="15" hidden="1">#REF!</definedName>
    <definedName name="BExQ42IU9MNDYLODP41DL6YTZMAR" localSheetId="14" hidden="1">#REF!</definedName>
    <definedName name="BExQ42IU9MNDYLODP41DL6YTZMAR" localSheetId="13" hidden="1">#REF!</definedName>
    <definedName name="BExQ42IU9MNDYLODP41DL6YTZMAR" localSheetId="12" hidden="1">#REF!</definedName>
    <definedName name="BExQ42IU9MNDYLODP41DL6YTZMAR" localSheetId="11" hidden="1">#REF!</definedName>
    <definedName name="BExQ42IU9MNDYLODP41DL6YTZMAR" localSheetId="10" hidden="1">#REF!</definedName>
    <definedName name="BExQ42IU9MNDYLODP41DL6YTZMAR" localSheetId="9" hidden="1">#REF!</definedName>
    <definedName name="BExQ42IU9MNDYLODP41DL6YTZMAR" localSheetId="8" hidden="1">#REF!</definedName>
    <definedName name="BExQ42IU9MNDYLODP41DL6YTZMAR" localSheetId="7" hidden="1">#REF!</definedName>
    <definedName name="BExQ42IU9MNDYLODP41DL6YTZMAR" localSheetId="6" hidden="1">#REF!</definedName>
    <definedName name="BExQ42IU9MNDYLODP41DL6YTZMAR" localSheetId="5" hidden="1">#REF!</definedName>
    <definedName name="BExQ42IU9MNDYLODP41DL6YTZMAR" localSheetId="3" hidden="1">#REF!</definedName>
    <definedName name="BExQ42IU9MNDYLODP41DL6YTZMAR" hidden="1">#REF!</definedName>
    <definedName name="BExQ42O4PHH156IHXSW0JAYAC0NJ" localSheetId="15" hidden="1">#REF!</definedName>
    <definedName name="BExQ42O4PHH156IHXSW0JAYAC0NJ" localSheetId="14" hidden="1">#REF!</definedName>
    <definedName name="BExQ42O4PHH156IHXSW0JAYAC0NJ" localSheetId="13" hidden="1">#REF!</definedName>
    <definedName name="BExQ42O4PHH156IHXSW0JAYAC0NJ" localSheetId="12" hidden="1">#REF!</definedName>
    <definedName name="BExQ42O4PHH156IHXSW0JAYAC0NJ" localSheetId="11" hidden="1">#REF!</definedName>
    <definedName name="BExQ42O4PHH156IHXSW0JAYAC0NJ" localSheetId="10" hidden="1">#REF!</definedName>
    <definedName name="BExQ42O4PHH156IHXSW0JAYAC0NJ" localSheetId="9" hidden="1">#REF!</definedName>
    <definedName name="BExQ42O4PHH156IHXSW0JAYAC0NJ" localSheetId="8" hidden="1">#REF!</definedName>
    <definedName name="BExQ42O4PHH156IHXSW0JAYAC0NJ" localSheetId="7" hidden="1">#REF!</definedName>
    <definedName name="BExQ42O4PHH156IHXSW0JAYAC0NJ" localSheetId="6" hidden="1">#REF!</definedName>
    <definedName name="BExQ42O4PHH156IHXSW0JAYAC0NJ" localSheetId="5" hidden="1">#REF!</definedName>
    <definedName name="BExQ42O4PHH156IHXSW0JAYAC0NJ" localSheetId="3" hidden="1">#REF!</definedName>
    <definedName name="BExQ42O4PHH156IHXSW0JAYAC0NJ" hidden="1">#REF!</definedName>
    <definedName name="BExQ452HF7N1HYPXJXQ8WD6SOWUV" localSheetId="15" hidden="1">#REF!</definedName>
    <definedName name="BExQ452HF7N1HYPXJXQ8WD6SOWUV" localSheetId="14" hidden="1">#REF!</definedName>
    <definedName name="BExQ452HF7N1HYPXJXQ8WD6SOWUV" localSheetId="13" hidden="1">#REF!</definedName>
    <definedName name="BExQ452HF7N1HYPXJXQ8WD6SOWUV" localSheetId="12" hidden="1">#REF!</definedName>
    <definedName name="BExQ452HF7N1HYPXJXQ8WD6SOWUV" localSheetId="11" hidden="1">#REF!</definedName>
    <definedName name="BExQ452HF7N1HYPXJXQ8WD6SOWUV" localSheetId="10" hidden="1">#REF!</definedName>
    <definedName name="BExQ452HF7N1HYPXJXQ8WD6SOWUV" localSheetId="9" hidden="1">#REF!</definedName>
    <definedName name="BExQ452HF7N1HYPXJXQ8WD6SOWUV" localSheetId="8" hidden="1">#REF!</definedName>
    <definedName name="BExQ452HF7N1HYPXJXQ8WD6SOWUV" localSheetId="7" hidden="1">#REF!</definedName>
    <definedName name="BExQ452HF7N1HYPXJXQ8WD6SOWUV" localSheetId="6" hidden="1">#REF!</definedName>
    <definedName name="BExQ452HF7N1HYPXJXQ8WD6SOWUV" localSheetId="5" hidden="1">#REF!</definedName>
    <definedName name="BExQ452HF7N1HYPXJXQ8WD6SOWUV" localSheetId="3" hidden="1">#REF!</definedName>
    <definedName name="BExQ452HF7N1HYPXJXQ8WD6SOWUV" hidden="1">#REF!</definedName>
    <definedName name="BExQ4BTBSHPHVEDRCXC2ROW8PLFC" localSheetId="15" hidden="1">#REF!</definedName>
    <definedName name="BExQ4BTBSHPHVEDRCXC2ROW8PLFC" localSheetId="14" hidden="1">#REF!</definedName>
    <definedName name="BExQ4BTBSHPHVEDRCXC2ROW8PLFC" localSheetId="13" hidden="1">#REF!</definedName>
    <definedName name="BExQ4BTBSHPHVEDRCXC2ROW8PLFC" localSheetId="12" hidden="1">#REF!</definedName>
    <definedName name="BExQ4BTBSHPHVEDRCXC2ROW8PLFC" localSheetId="11" hidden="1">#REF!</definedName>
    <definedName name="BExQ4BTBSHPHVEDRCXC2ROW8PLFC" localSheetId="10" hidden="1">#REF!</definedName>
    <definedName name="BExQ4BTBSHPHVEDRCXC2ROW8PLFC" localSheetId="9" hidden="1">#REF!</definedName>
    <definedName name="BExQ4BTBSHPHVEDRCXC2ROW8PLFC" localSheetId="8" hidden="1">#REF!</definedName>
    <definedName name="BExQ4BTBSHPHVEDRCXC2ROW8PLFC" localSheetId="7" hidden="1">#REF!</definedName>
    <definedName name="BExQ4BTBSHPHVEDRCXC2ROW8PLFC" localSheetId="6" hidden="1">#REF!</definedName>
    <definedName name="BExQ4BTBSHPHVEDRCXC2ROW8PLFC" localSheetId="5" hidden="1">#REF!</definedName>
    <definedName name="BExQ4BTBSHPHVEDRCXC2ROW8PLFC" localSheetId="3" hidden="1">#REF!</definedName>
    <definedName name="BExQ4BTBSHPHVEDRCXC2ROW8PLFC" hidden="1">#REF!</definedName>
    <definedName name="BExQ4DGKF54SRKQUTUT4B1CZSS62" localSheetId="15" hidden="1">#REF!</definedName>
    <definedName name="BExQ4DGKF54SRKQUTUT4B1CZSS62" localSheetId="14" hidden="1">#REF!</definedName>
    <definedName name="BExQ4DGKF54SRKQUTUT4B1CZSS62" localSheetId="13" hidden="1">#REF!</definedName>
    <definedName name="BExQ4DGKF54SRKQUTUT4B1CZSS62" localSheetId="12" hidden="1">#REF!</definedName>
    <definedName name="BExQ4DGKF54SRKQUTUT4B1CZSS62" localSheetId="11" hidden="1">#REF!</definedName>
    <definedName name="BExQ4DGKF54SRKQUTUT4B1CZSS62" localSheetId="10" hidden="1">#REF!</definedName>
    <definedName name="BExQ4DGKF54SRKQUTUT4B1CZSS62" localSheetId="9" hidden="1">#REF!</definedName>
    <definedName name="BExQ4DGKF54SRKQUTUT4B1CZSS62" localSheetId="8" hidden="1">#REF!</definedName>
    <definedName name="BExQ4DGKF54SRKQUTUT4B1CZSS62" localSheetId="7" hidden="1">#REF!</definedName>
    <definedName name="BExQ4DGKF54SRKQUTUT4B1CZSS62" localSheetId="6" hidden="1">#REF!</definedName>
    <definedName name="BExQ4DGKF54SRKQUTUT4B1CZSS62" localSheetId="5" hidden="1">#REF!</definedName>
    <definedName name="BExQ4DGKF54SRKQUTUT4B1CZSS62" localSheetId="3" hidden="1">#REF!</definedName>
    <definedName name="BExQ4DGKF54SRKQUTUT4B1CZSS62" hidden="1">#REF!</definedName>
    <definedName name="BExQ4T74LQ5PYTV1MUQUW75A4BDY" localSheetId="15" hidden="1">#REF!</definedName>
    <definedName name="BExQ4T74LQ5PYTV1MUQUW75A4BDY" localSheetId="14" hidden="1">#REF!</definedName>
    <definedName name="BExQ4T74LQ5PYTV1MUQUW75A4BDY" localSheetId="13" hidden="1">#REF!</definedName>
    <definedName name="BExQ4T74LQ5PYTV1MUQUW75A4BDY" localSheetId="12" hidden="1">#REF!</definedName>
    <definedName name="BExQ4T74LQ5PYTV1MUQUW75A4BDY" localSheetId="11" hidden="1">#REF!</definedName>
    <definedName name="BExQ4T74LQ5PYTV1MUQUW75A4BDY" localSheetId="10" hidden="1">#REF!</definedName>
    <definedName name="BExQ4T74LQ5PYTV1MUQUW75A4BDY" localSheetId="9" hidden="1">#REF!</definedName>
    <definedName name="BExQ4T74LQ5PYTV1MUQUW75A4BDY" localSheetId="8" hidden="1">#REF!</definedName>
    <definedName name="BExQ4T74LQ5PYTV1MUQUW75A4BDY" localSheetId="7" hidden="1">#REF!</definedName>
    <definedName name="BExQ4T74LQ5PYTV1MUQUW75A4BDY" localSheetId="6" hidden="1">#REF!</definedName>
    <definedName name="BExQ4T74LQ5PYTV1MUQUW75A4BDY" localSheetId="5" hidden="1">#REF!</definedName>
    <definedName name="BExQ4T74LQ5PYTV1MUQUW75A4BDY" localSheetId="3" hidden="1">#REF!</definedName>
    <definedName name="BExQ4T74LQ5PYTV1MUQUW75A4BDY" hidden="1">#REF!</definedName>
    <definedName name="BExQ4XJHD7EJCNH7S1MJDZJ2MNWG" localSheetId="15" hidden="1">#REF!</definedName>
    <definedName name="BExQ4XJHD7EJCNH7S1MJDZJ2MNWG" localSheetId="14" hidden="1">#REF!</definedName>
    <definedName name="BExQ4XJHD7EJCNH7S1MJDZJ2MNWG" localSheetId="13" hidden="1">#REF!</definedName>
    <definedName name="BExQ4XJHD7EJCNH7S1MJDZJ2MNWG" localSheetId="12" hidden="1">#REF!</definedName>
    <definedName name="BExQ4XJHD7EJCNH7S1MJDZJ2MNWG" localSheetId="11" hidden="1">#REF!</definedName>
    <definedName name="BExQ4XJHD7EJCNH7S1MJDZJ2MNWG" localSheetId="10" hidden="1">#REF!</definedName>
    <definedName name="BExQ4XJHD7EJCNH7S1MJDZJ2MNWG" localSheetId="9" hidden="1">#REF!</definedName>
    <definedName name="BExQ4XJHD7EJCNH7S1MJDZJ2MNWG" localSheetId="8" hidden="1">#REF!</definedName>
    <definedName name="BExQ4XJHD7EJCNH7S1MJDZJ2MNWG" localSheetId="7" hidden="1">#REF!</definedName>
    <definedName name="BExQ4XJHD7EJCNH7S1MJDZJ2MNWG" localSheetId="6" hidden="1">#REF!</definedName>
    <definedName name="BExQ4XJHD7EJCNH7S1MJDZJ2MNWG" localSheetId="5" hidden="1">#REF!</definedName>
    <definedName name="BExQ4XJHD7EJCNH7S1MJDZJ2MNWG" localSheetId="3" hidden="1">#REF!</definedName>
    <definedName name="BExQ4XJHD7EJCNH7S1MJDZJ2MNWG" hidden="1">#REF!</definedName>
    <definedName name="BExQ5039ZCEWBUJHU682G4S89J03" localSheetId="15" hidden="1">#REF!</definedName>
    <definedName name="BExQ5039ZCEWBUJHU682G4S89J03" localSheetId="14" hidden="1">#REF!</definedName>
    <definedName name="BExQ5039ZCEWBUJHU682G4S89J03" localSheetId="13" hidden="1">#REF!</definedName>
    <definedName name="BExQ5039ZCEWBUJHU682G4S89J03" localSheetId="12" hidden="1">#REF!</definedName>
    <definedName name="BExQ5039ZCEWBUJHU682G4S89J03" localSheetId="11" hidden="1">#REF!</definedName>
    <definedName name="BExQ5039ZCEWBUJHU682G4S89J03" localSheetId="10" hidden="1">#REF!</definedName>
    <definedName name="BExQ5039ZCEWBUJHU682G4S89J03" localSheetId="9" hidden="1">#REF!</definedName>
    <definedName name="BExQ5039ZCEWBUJHU682G4S89J03" localSheetId="8" hidden="1">#REF!</definedName>
    <definedName name="BExQ5039ZCEWBUJHU682G4S89J03" localSheetId="7" hidden="1">#REF!</definedName>
    <definedName name="BExQ5039ZCEWBUJHU682G4S89J03" localSheetId="6" hidden="1">#REF!</definedName>
    <definedName name="BExQ5039ZCEWBUJHU682G4S89J03" localSheetId="5" hidden="1">#REF!</definedName>
    <definedName name="BExQ5039ZCEWBUJHU682G4S89J03" localSheetId="3" hidden="1">#REF!</definedName>
    <definedName name="BExQ5039ZCEWBUJHU682G4S89J03" hidden="1">#REF!</definedName>
    <definedName name="BExQ56Z9W6YHZHRXOFFI8EFA7CDI" localSheetId="15" hidden="1">#REF!</definedName>
    <definedName name="BExQ56Z9W6YHZHRXOFFI8EFA7CDI" localSheetId="14" hidden="1">#REF!</definedName>
    <definedName name="BExQ56Z9W6YHZHRXOFFI8EFA7CDI" localSheetId="13" hidden="1">#REF!</definedName>
    <definedName name="BExQ56Z9W6YHZHRXOFFI8EFA7CDI" localSheetId="12" hidden="1">#REF!</definedName>
    <definedName name="BExQ56Z9W6YHZHRXOFFI8EFA7CDI" localSheetId="11" hidden="1">#REF!</definedName>
    <definedName name="BExQ56Z9W6YHZHRXOFFI8EFA7CDI" localSheetId="10" hidden="1">#REF!</definedName>
    <definedName name="BExQ56Z9W6YHZHRXOFFI8EFA7CDI" localSheetId="9" hidden="1">#REF!</definedName>
    <definedName name="BExQ56Z9W6YHZHRXOFFI8EFA7CDI" localSheetId="8" hidden="1">#REF!</definedName>
    <definedName name="BExQ56Z9W6YHZHRXOFFI8EFA7CDI" localSheetId="7" hidden="1">#REF!</definedName>
    <definedName name="BExQ56Z9W6YHZHRXOFFI8EFA7CDI" localSheetId="6" hidden="1">#REF!</definedName>
    <definedName name="BExQ56Z9W6YHZHRXOFFI8EFA7CDI" localSheetId="5" hidden="1">#REF!</definedName>
    <definedName name="BExQ56Z9W6YHZHRXOFFI8EFA7CDI" localSheetId="3" hidden="1">#REF!</definedName>
    <definedName name="BExQ56Z9W6YHZHRXOFFI8EFA7CDI" hidden="1">#REF!</definedName>
    <definedName name="BExQ58MP5FO5Q5CIXVMMYWWPEFW3" localSheetId="15" hidden="1">#REF!</definedName>
    <definedName name="BExQ58MP5FO5Q5CIXVMMYWWPEFW3" localSheetId="14" hidden="1">#REF!</definedName>
    <definedName name="BExQ58MP5FO5Q5CIXVMMYWWPEFW3" localSheetId="13" hidden="1">#REF!</definedName>
    <definedName name="BExQ58MP5FO5Q5CIXVMMYWWPEFW3" localSheetId="12" hidden="1">#REF!</definedName>
    <definedName name="BExQ58MP5FO5Q5CIXVMMYWWPEFW3" localSheetId="11" hidden="1">#REF!</definedName>
    <definedName name="BExQ58MP5FO5Q5CIXVMMYWWPEFW3" localSheetId="10" hidden="1">#REF!</definedName>
    <definedName name="BExQ58MP5FO5Q5CIXVMMYWWPEFW3" localSheetId="9" hidden="1">#REF!</definedName>
    <definedName name="BExQ58MP5FO5Q5CIXVMMYWWPEFW3" localSheetId="8" hidden="1">#REF!</definedName>
    <definedName name="BExQ58MP5FO5Q5CIXVMMYWWPEFW3" localSheetId="7" hidden="1">#REF!</definedName>
    <definedName name="BExQ58MP5FO5Q5CIXVMMYWWPEFW3" localSheetId="6" hidden="1">#REF!</definedName>
    <definedName name="BExQ58MP5FO5Q5CIXVMMYWWPEFW3" localSheetId="5" hidden="1">#REF!</definedName>
    <definedName name="BExQ58MP5FO5Q5CIXVMMYWWPEFW3" localSheetId="3" hidden="1">#REF!</definedName>
    <definedName name="BExQ58MP5FO5Q5CIXVMMYWWPEFW3" hidden="1">#REF!</definedName>
    <definedName name="BExQ5KX3Z668H1KUCKZ9J24HUQ1F" localSheetId="15" hidden="1">#REF!</definedName>
    <definedName name="BExQ5KX3Z668H1KUCKZ9J24HUQ1F" localSheetId="14" hidden="1">#REF!</definedName>
    <definedName name="BExQ5KX3Z668H1KUCKZ9J24HUQ1F" localSheetId="13" hidden="1">#REF!</definedName>
    <definedName name="BExQ5KX3Z668H1KUCKZ9J24HUQ1F" localSheetId="12" hidden="1">#REF!</definedName>
    <definedName name="BExQ5KX3Z668H1KUCKZ9J24HUQ1F" localSheetId="11" hidden="1">#REF!</definedName>
    <definedName name="BExQ5KX3Z668H1KUCKZ9J24HUQ1F" localSheetId="10" hidden="1">#REF!</definedName>
    <definedName name="BExQ5KX3Z668H1KUCKZ9J24HUQ1F" localSheetId="9" hidden="1">#REF!</definedName>
    <definedName name="BExQ5KX3Z668H1KUCKZ9J24HUQ1F" localSheetId="8" hidden="1">#REF!</definedName>
    <definedName name="BExQ5KX3Z668H1KUCKZ9J24HUQ1F" localSheetId="7" hidden="1">#REF!</definedName>
    <definedName name="BExQ5KX3Z668H1KUCKZ9J24HUQ1F" localSheetId="6" hidden="1">#REF!</definedName>
    <definedName name="BExQ5KX3Z668H1KUCKZ9J24HUQ1F" localSheetId="5" hidden="1">#REF!</definedName>
    <definedName name="BExQ5KX3Z668H1KUCKZ9J24HUQ1F" localSheetId="3" hidden="1">#REF!</definedName>
    <definedName name="BExQ5KX3Z668H1KUCKZ9J24HUQ1F" hidden="1">#REF!</definedName>
    <definedName name="BExQ5SPMSOCJYLAY20NB5A6O32RE" localSheetId="15" hidden="1">#REF!</definedName>
    <definedName name="BExQ5SPMSOCJYLAY20NB5A6O32RE" localSheetId="14" hidden="1">#REF!</definedName>
    <definedName name="BExQ5SPMSOCJYLAY20NB5A6O32RE" localSheetId="13" hidden="1">#REF!</definedName>
    <definedName name="BExQ5SPMSOCJYLAY20NB5A6O32RE" localSheetId="12" hidden="1">#REF!</definedName>
    <definedName name="BExQ5SPMSOCJYLAY20NB5A6O32RE" localSheetId="11" hidden="1">#REF!</definedName>
    <definedName name="BExQ5SPMSOCJYLAY20NB5A6O32RE" localSheetId="10" hidden="1">#REF!</definedName>
    <definedName name="BExQ5SPMSOCJYLAY20NB5A6O32RE" localSheetId="9" hidden="1">#REF!</definedName>
    <definedName name="BExQ5SPMSOCJYLAY20NB5A6O32RE" localSheetId="8" hidden="1">#REF!</definedName>
    <definedName name="BExQ5SPMSOCJYLAY20NB5A6O32RE" localSheetId="7" hidden="1">#REF!</definedName>
    <definedName name="BExQ5SPMSOCJYLAY20NB5A6O32RE" localSheetId="6" hidden="1">#REF!</definedName>
    <definedName name="BExQ5SPMSOCJYLAY20NB5A6O32RE" localSheetId="5" hidden="1">#REF!</definedName>
    <definedName name="BExQ5SPMSOCJYLAY20NB5A6O32RE" localSheetId="3" hidden="1">#REF!</definedName>
    <definedName name="BExQ5SPMSOCJYLAY20NB5A6O32RE" hidden="1">#REF!</definedName>
    <definedName name="BExQ5UICMGTMK790KTLK49MAGXRC" localSheetId="15" hidden="1">#REF!</definedName>
    <definedName name="BExQ5UICMGTMK790KTLK49MAGXRC" localSheetId="14" hidden="1">#REF!</definedName>
    <definedName name="BExQ5UICMGTMK790KTLK49MAGXRC" localSheetId="13" hidden="1">#REF!</definedName>
    <definedName name="BExQ5UICMGTMK790KTLK49MAGXRC" localSheetId="12" hidden="1">#REF!</definedName>
    <definedName name="BExQ5UICMGTMK790KTLK49MAGXRC" localSheetId="11" hidden="1">#REF!</definedName>
    <definedName name="BExQ5UICMGTMK790KTLK49MAGXRC" localSheetId="10" hidden="1">#REF!</definedName>
    <definedName name="BExQ5UICMGTMK790KTLK49MAGXRC" localSheetId="9" hidden="1">#REF!</definedName>
    <definedName name="BExQ5UICMGTMK790KTLK49MAGXRC" localSheetId="8" hidden="1">#REF!</definedName>
    <definedName name="BExQ5UICMGTMK790KTLK49MAGXRC" localSheetId="7" hidden="1">#REF!</definedName>
    <definedName name="BExQ5UICMGTMK790KTLK49MAGXRC" localSheetId="6" hidden="1">#REF!</definedName>
    <definedName name="BExQ5UICMGTMK790KTLK49MAGXRC" localSheetId="5" hidden="1">#REF!</definedName>
    <definedName name="BExQ5UICMGTMK790KTLK49MAGXRC" localSheetId="3" hidden="1">#REF!</definedName>
    <definedName name="BExQ5UICMGTMK790KTLK49MAGXRC" hidden="1">#REF!</definedName>
    <definedName name="BExQ5YUUK9FD0QGTY4WD0W90O7OL" localSheetId="15" hidden="1">#REF!</definedName>
    <definedName name="BExQ5YUUK9FD0QGTY4WD0W90O7OL" localSheetId="14" hidden="1">#REF!</definedName>
    <definedName name="BExQ5YUUK9FD0QGTY4WD0W90O7OL" localSheetId="13" hidden="1">#REF!</definedName>
    <definedName name="BExQ5YUUK9FD0QGTY4WD0W90O7OL" localSheetId="12" hidden="1">#REF!</definedName>
    <definedName name="BExQ5YUUK9FD0QGTY4WD0W90O7OL" localSheetId="11" hidden="1">#REF!</definedName>
    <definedName name="BExQ5YUUK9FD0QGTY4WD0W90O7OL" localSheetId="10" hidden="1">#REF!</definedName>
    <definedName name="BExQ5YUUK9FD0QGTY4WD0W90O7OL" localSheetId="9" hidden="1">#REF!</definedName>
    <definedName name="BExQ5YUUK9FD0QGTY4WD0W90O7OL" localSheetId="8" hidden="1">#REF!</definedName>
    <definedName name="BExQ5YUUK9FD0QGTY4WD0W90O7OL" localSheetId="7" hidden="1">#REF!</definedName>
    <definedName name="BExQ5YUUK9FD0QGTY4WD0W90O7OL" localSheetId="6" hidden="1">#REF!</definedName>
    <definedName name="BExQ5YUUK9FD0QGTY4WD0W90O7OL" localSheetId="5" hidden="1">#REF!</definedName>
    <definedName name="BExQ5YUUK9FD0QGTY4WD0W90O7OL" localSheetId="3" hidden="1">#REF!</definedName>
    <definedName name="BExQ5YUUK9FD0QGTY4WD0W90O7OL" hidden="1">#REF!</definedName>
    <definedName name="BExQ62WGBSDPG7ZU34W0N8X45R3X" localSheetId="15" hidden="1">#REF!</definedName>
    <definedName name="BExQ62WGBSDPG7ZU34W0N8X45R3X" localSheetId="14" hidden="1">#REF!</definedName>
    <definedName name="BExQ62WGBSDPG7ZU34W0N8X45R3X" localSheetId="13" hidden="1">#REF!</definedName>
    <definedName name="BExQ62WGBSDPG7ZU34W0N8X45R3X" localSheetId="12" hidden="1">#REF!</definedName>
    <definedName name="BExQ62WGBSDPG7ZU34W0N8X45R3X" localSheetId="11" hidden="1">#REF!</definedName>
    <definedName name="BExQ62WGBSDPG7ZU34W0N8X45R3X" localSheetId="10" hidden="1">#REF!</definedName>
    <definedName name="BExQ62WGBSDPG7ZU34W0N8X45R3X" localSheetId="9" hidden="1">#REF!</definedName>
    <definedName name="BExQ62WGBSDPG7ZU34W0N8X45R3X" localSheetId="8" hidden="1">#REF!</definedName>
    <definedName name="BExQ62WGBSDPG7ZU34W0N8X45R3X" localSheetId="7" hidden="1">#REF!</definedName>
    <definedName name="BExQ62WGBSDPG7ZU34W0N8X45R3X" localSheetId="6" hidden="1">#REF!</definedName>
    <definedName name="BExQ62WGBSDPG7ZU34W0N8X45R3X" localSheetId="5" hidden="1">#REF!</definedName>
    <definedName name="BExQ62WGBSDPG7ZU34W0N8X45R3X" localSheetId="3" hidden="1">#REF!</definedName>
    <definedName name="BExQ62WGBSDPG7ZU34W0N8X45R3X" hidden="1">#REF!</definedName>
    <definedName name="BExQ63793YQ9BH7JLCNRIATIGTRG" localSheetId="15" hidden="1">#REF!</definedName>
    <definedName name="BExQ63793YQ9BH7JLCNRIATIGTRG" localSheetId="14" hidden="1">#REF!</definedName>
    <definedName name="BExQ63793YQ9BH7JLCNRIATIGTRG" localSheetId="13" hidden="1">#REF!</definedName>
    <definedName name="BExQ63793YQ9BH7JLCNRIATIGTRG" localSheetId="12" hidden="1">#REF!</definedName>
    <definedName name="BExQ63793YQ9BH7JLCNRIATIGTRG" localSheetId="11" hidden="1">#REF!</definedName>
    <definedName name="BExQ63793YQ9BH7JLCNRIATIGTRG" localSheetId="10" hidden="1">#REF!</definedName>
    <definedName name="BExQ63793YQ9BH7JLCNRIATIGTRG" localSheetId="9" hidden="1">#REF!</definedName>
    <definedName name="BExQ63793YQ9BH7JLCNRIATIGTRG" localSheetId="8" hidden="1">#REF!</definedName>
    <definedName name="BExQ63793YQ9BH7JLCNRIATIGTRG" localSheetId="7" hidden="1">#REF!</definedName>
    <definedName name="BExQ63793YQ9BH7JLCNRIATIGTRG" localSheetId="6" hidden="1">#REF!</definedName>
    <definedName name="BExQ63793YQ9BH7JLCNRIATIGTRG" localSheetId="5" hidden="1">#REF!</definedName>
    <definedName name="BExQ63793YQ9BH7JLCNRIATIGTRG" localSheetId="3" hidden="1">#REF!</definedName>
    <definedName name="BExQ63793YQ9BH7JLCNRIATIGTRG" hidden="1">#REF!</definedName>
    <definedName name="BExQ6CN1EF2UPZ57ZYMGK8TUJQSS" localSheetId="15" hidden="1">#REF!</definedName>
    <definedName name="BExQ6CN1EF2UPZ57ZYMGK8TUJQSS" localSheetId="14" hidden="1">#REF!</definedName>
    <definedName name="BExQ6CN1EF2UPZ57ZYMGK8TUJQSS" localSheetId="13" hidden="1">#REF!</definedName>
    <definedName name="BExQ6CN1EF2UPZ57ZYMGK8TUJQSS" localSheetId="12" hidden="1">#REF!</definedName>
    <definedName name="BExQ6CN1EF2UPZ57ZYMGK8TUJQSS" localSheetId="11" hidden="1">#REF!</definedName>
    <definedName name="BExQ6CN1EF2UPZ57ZYMGK8TUJQSS" localSheetId="10" hidden="1">#REF!</definedName>
    <definedName name="BExQ6CN1EF2UPZ57ZYMGK8TUJQSS" localSheetId="9" hidden="1">#REF!</definedName>
    <definedName name="BExQ6CN1EF2UPZ57ZYMGK8TUJQSS" localSheetId="8" hidden="1">#REF!</definedName>
    <definedName name="BExQ6CN1EF2UPZ57ZYMGK8TUJQSS" localSheetId="7" hidden="1">#REF!</definedName>
    <definedName name="BExQ6CN1EF2UPZ57ZYMGK8TUJQSS" localSheetId="6" hidden="1">#REF!</definedName>
    <definedName name="BExQ6CN1EF2UPZ57ZYMGK8TUJQSS" localSheetId="5" hidden="1">#REF!</definedName>
    <definedName name="BExQ6CN1EF2UPZ57ZYMGK8TUJQSS" localSheetId="3" hidden="1">#REF!</definedName>
    <definedName name="BExQ6CN1EF2UPZ57ZYMGK8TUJQSS" hidden="1">#REF!</definedName>
    <definedName name="BExQ6FSF8BMWVLJI7Y7MKPG9SU5O" localSheetId="15" hidden="1">#REF!</definedName>
    <definedName name="BExQ6FSF8BMWVLJI7Y7MKPG9SU5O" localSheetId="14" hidden="1">#REF!</definedName>
    <definedName name="BExQ6FSF8BMWVLJI7Y7MKPG9SU5O" localSheetId="13" hidden="1">#REF!</definedName>
    <definedName name="BExQ6FSF8BMWVLJI7Y7MKPG9SU5O" localSheetId="12" hidden="1">#REF!</definedName>
    <definedName name="BExQ6FSF8BMWVLJI7Y7MKPG9SU5O" localSheetId="11" hidden="1">#REF!</definedName>
    <definedName name="BExQ6FSF8BMWVLJI7Y7MKPG9SU5O" localSheetId="10" hidden="1">#REF!</definedName>
    <definedName name="BExQ6FSF8BMWVLJI7Y7MKPG9SU5O" localSheetId="9" hidden="1">#REF!</definedName>
    <definedName name="BExQ6FSF8BMWVLJI7Y7MKPG9SU5O" localSheetId="8" hidden="1">#REF!</definedName>
    <definedName name="BExQ6FSF8BMWVLJI7Y7MKPG9SU5O" localSheetId="7" hidden="1">#REF!</definedName>
    <definedName name="BExQ6FSF8BMWVLJI7Y7MKPG9SU5O" localSheetId="6" hidden="1">#REF!</definedName>
    <definedName name="BExQ6FSF8BMWVLJI7Y7MKPG9SU5O" localSheetId="5" hidden="1">#REF!</definedName>
    <definedName name="BExQ6FSF8BMWVLJI7Y7MKPG9SU5O" localSheetId="3" hidden="1">#REF!</definedName>
    <definedName name="BExQ6FSF8BMWVLJI7Y7MKPG9SU5O" hidden="1">#REF!</definedName>
    <definedName name="BExQ6M2YXJ8AMRJF3QGHC40ADAHZ" localSheetId="15" hidden="1">#REF!</definedName>
    <definedName name="BExQ6M2YXJ8AMRJF3QGHC40ADAHZ" localSheetId="14" hidden="1">#REF!</definedName>
    <definedName name="BExQ6M2YXJ8AMRJF3QGHC40ADAHZ" localSheetId="13" hidden="1">#REF!</definedName>
    <definedName name="BExQ6M2YXJ8AMRJF3QGHC40ADAHZ" localSheetId="12" hidden="1">#REF!</definedName>
    <definedName name="BExQ6M2YXJ8AMRJF3QGHC40ADAHZ" localSheetId="11" hidden="1">#REF!</definedName>
    <definedName name="BExQ6M2YXJ8AMRJF3QGHC40ADAHZ" localSheetId="10" hidden="1">#REF!</definedName>
    <definedName name="BExQ6M2YXJ8AMRJF3QGHC40ADAHZ" localSheetId="9" hidden="1">#REF!</definedName>
    <definedName name="BExQ6M2YXJ8AMRJF3QGHC40ADAHZ" localSheetId="8" hidden="1">#REF!</definedName>
    <definedName name="BExQ6M2YXJ8AMRJF3QGHC40ADAHZ" localSheetId="7" hidden="1">#REF!</definedName>
    <definedName name="BExQ6M2YXJ8AMRJF3QGHC40ADAHZ" localSheetId="6" hidden="1">#REF!</definedName>
    <definedName name="BExQ6M2YXJ8AMRJF3QGHC40ADAHZ" localSheetId="5" hidden="1">#REF!</definedName>
    <definedName name="BExQ6M2YXJ8AMRJF3QGHC40ADAHZ" localSheetId="3" hidden="1">#REF!</definedName>
    <definedName name="BExQ6M2YXJ8AMRJF3QGHC40ADAHZ" hidden="1">#REF!</definedName>
    <definedName name="BExQ6M8B0X44N9TV56ATUVHGDI00" localSheetId="15" hidden="1">#REF!</definedName>
    <definedName name="BExQ6M8B0X44N9TV56ATUVHGDI00" localSheetId="14" hidden="1">#REF!</definedName>
    <definedName name="BExQ6M8B0X44N9TV56ATUVHGDI00" localSheetId="13" hidden="1">#REF!</definedName>
    <definedName name="BExQ6M8B0X44N9TV56ATUVHGDI00" localSheetId="12" hidden="1">#REF!</definedName>
    <definedName name="BExQ6M8B0X44N9TV56ATUVHGDI00" localSheetId="11" hidden="1">#REF!</definedName>
    <definedName name="BExQ6M8B0X44N9TV56ATUVHGDI00" localSheetId="10" hidden="1">#REF!</definedName>
    <definedName name="BExQ6M8B0X44N9TV56ATUVHGDI00" localSheetId="9" hidden="1">#REF!</definedName>
    <definedName name="BExQ6M8B0X44N9TV56ATUVHGDI00" localSheetId="8" hidden="1">#REF!</definedName>
    <definedName name="BExQ6M8B0X44N9TV56ATUVHGDI00" localSheetId="7" hidden="1">#REF!</definedName>
    <definedName name="BExQ6M8B0X44N9TV56ATUVHGDI00" localSheetId="6" hidden="1">#REF!</definedName>
    <definedName name="BExQ6M8B0X44N9TV56ATUVHGDI00" localSheetId="5" hidden="1">#REF!</definedName>
    <definedName name="BExQ6M8B0X44N9TV56ATUVHGDI00" localSheetId="3" hidden="1">#REF!</definedName>
    <definedName name="BExQ6M8B0X44N9TV56ATUVHGDI00" hidden="1">#REF!</definedName>
    <definedName name="BExQ6POH065GV0I74XXVD0VUPBJW" localSheetId="15" hidden="1">#REF!</definedName>
    <definedName name="BExQ6POH065GV0I74XXVD0VUPBJW" localSheetId="14" hidden="1">#REF!</definedName>
    <definedName name="BExQ6POH065GV0I74XXVD0VUPBJW" localSheetId="13" hidden="1">#REF!</definedName>
    <definedName name="BExQ6POH065GV0I74XXVD0VUPBJW" localSheetId="12" hidden="1">#REF!</definedName>
    <definedName name="BExQ6POH065GV0I74XXVD0VUPBJW" localSheetId="11" hidden="1">#REF!</definedName>
    <definedName name="BExQ6POH065GV0I74XXVD0VUPBJW" localSheetId="10" hidden="1">#REF!</definedName>
    <definedName name="BExQ6POH065GV0I74XXVD0VUPBJW" localSheetId="9" hidden="1">#REF!</definedName>
    <definedName name="BExQ6POH065GV0I74XXVD0VUPBJW" localSheetId="8" hidden="1">#REF!</definedName>
    <definedName name="BExQ6POH065GV0I74XXVD0VUPBJW" localSheetId="7" hidden="1">#REF!</definedName>
    <definedName name="BExQ6POH065GV0I74XXVD0VUPBJW" localSheetId="6" hidden="1">#REF!</definedName>
    <definedName name="BExQ6POH065GV0I74XXVD0VUPBJW" localSheetId="5" hidden="1">#REF!</definedName>
    <definedName name="BExQ6POH065GV0I74XXVD0VUPBJW" localSheetId="3" hidden="1">#REF!</definedName>
    <definedName name="BExQ6POH065GV0I74XXVD0VUPBJW" hidden="1">#REF!</definedName>
    <definedName name="BExQ6WV9KPSMXPPLGZ3KK4WNYTHU" localSheetId="15" hidden="1">#REF!</definedName>
    <definedName name="BExQ6WV9KPSMXPPLGZ3KK4WNYTHU" localSheetId="14" hidden="1">#REF!</definedName>
    <definedName name="BExQ6WV9KPSMXPPLGZ3KK4WNYTHU" localSheetId="13" hidden="1">#REF!</definedName>
    <definedName name="BExQ6WV9KPSMXPPLGZ3KK4WNYTHU" localSheetId="12" hidden="1">#REF!</definedName>
    <definedName name="BExQ6WV9KPSMXPPLGZ3KK4WNYTHU" localSheetId="11" hidden="1">#REF!</definedName>
    <definedName name="BExQ6WV9KPSMXPPLGZ3KK4WNYTHU" localSheetId="10" hidden="1">#REF!</definedName>
    <definedName name="BExQ6WV9KPSMXPPLGZ3KK4WNYTHU" localSheetId="9" hidden="1">#REF!</definedName>
    <definedName name="BExQ6WV9KPSMXPPLGZ3KK4WNYTHU" localSheetId="8" hidden="1">#REF!</definedName>
    <definedName name="BExQ6WV9KPSMXPPLGZ3KK4WNYTHU" localSheetId="7" hidden="1">#REF!</definedName>
    <definedName name="BExQ6WV9KPSMXPPLGZ3KK4WNYTHU" localSheetId="6" hidden="1">#REF!</definedName>
    <definedName name="BExQ6WV9KPSMXPPLGZ3KK4WNYTHU" localSheetId="5" hidden="1">#REF!</definedName>
    <definedName name="BExQ6WV9KPSMXPPLGZ3KK4WNYTHU" localSheetId="3" hidden="1">#REF!</definedName>
    <definedName name="BExQ6WV9KPSMXPPLGZ3KK4WNYTHU" hidden="1">#REF!</definedName>
    <definedName name="BExQ7541G92R52ECOIYO6UXIWJJ4" localSheetId="15" hidden="1">#REF!</definedName>
    <definedName name="BExQ7541G92R52ECOIYO6UXIWJJ4" localSheetId="14" hidden="1">#REF!</definedName>
    <definedName name="BExQ7541G92R52ECOIYO6UXIWJJ4" localSheetId="13" hidden="1">#REF!</definedName>
    <definedName name="BExQ7541G92R52ECOIYO6UXIWJJ4" localSheetId="12" hidden="1">#REF!</definedName>
    <definedName name="BExQ7541G92R52ECOIYO6UXIWJJ4" localSheetId="11" hidden="1">#REF!</definedName>
    <definedName name="BExQ7541G92R52ECOIYO6UXIWJJ4" localSheetId="10" hidden="1">#REF!</definedName>
    <definedName name="BExQ7541G92R52ECOIYO6UXIWJJ4" localSheetId="9" hidden="1">#REF!</definedName>
    <definedName name="BExQ7541G92R52ECOIYO6UXIWJJ4" localSheetId="8" hidden="1">#REF!</definedName>
    <definedName name="BExQ7541G92R52ECOIYO6UXIWJJ4" localSheetId="7" hidden="1">#REF!</definedName>
    <definedName name="BExQ7541G92R52ECOIYO6UXIWJJ4" localSheetId="6" hidden="1">#REF!</definedName>
    <definedName name="BExQ7541G92R52ECOIYO6UXIWJJ4" localSheetId="5" hidden="1">#REF!</definedName>
    <definedName name="BExQ7541G92R52ECOIYO6UXIWJJ4" localSheetId="3" hidden="1">#REF!</definedName>
    <definedName name="BExQ7541G92R52ECOIYO6UXIWJJ4" hidden="1">#REF!</definedName>
    <definedName name="BExQ783XTMM2A9I3UKCFWJH1PP2N" localSheetId="15" hidden="1">#REF!</definedName>
    <definedName name="BExQ783XTMM2A9I3UKCFWJH1PP2N" localSheetId="14" hidden="1">#REF!</definedName>
    <definedName name="BExQ783XTMM2A9I3UKCFWJH1PP2N" localSheetId="13" hidden="1">#REF!</definedName>
    <definedName name="BExQ783XTMM2A9I3UKCFWJH1PP2N" localSheetId="12" hidden="1">#REF!</definedName>
    <definedName name="BExQ783XTMM2A9I3UKCFWJH1PP2N" localSheetId="11" hidden="1">#REF!</definedName>
    <definedName name="BExQ783XTMM2A9I3UKCFWJH1PP2N" localSheetId="10" hidden="1">#REF!</definedName>
    <definedName name="BExQ783XTMM2A9I3UKCFWJH1PP2N" localSheetId="9" hidden="1">#REF!</definedName>
    <definedName name="BExQ783XTMM2A9I3UKCFWJH1PP2N" localSheetId="8" hidden="1">#REF!</definedName>
    <definedName name="BExQ783XTMM2A9I3UKCFWJH1PP2N" localSheetId="7" hidden="1">#REF!</definedName>
    <definedName name="BExQ783XTMM2A9I3UKCFWJH1PP2N" localSheetId="6" hidden="1">#REF!</definedName>
    <definedName name="BExQ783XTMM2A9I3UKCFWJH1PP2N" localSheetId="5" hidden="1">#REF!</definedName>
    <definedName name="BExQ783XTMM2A9I3UKCFWJH1PP2N" localSheetId="3" hidden="1">#REF!</definedName>
    <definedName name="BExQ783XTMM2A9I3UKCFWJH1PP2N" hidden="1">#REF!</definedName>
    <definedName name="BExQ79LX01ZPQB8EGD1ZHR2VK2H3" localSheetId="15" hidden="1">#REF!</definedName>
    <definedName name="BExQ79LX01ZPQB8EGD1ZHR2VK2H3" localSheetId="14" hidden="1">#REF!</definedName>
    <definedName name="BExQ79LX01ZPQB8EGD1ZHR2VK2H3" localSheetId="13" hidden="1">#REF!</definedName>
    <definedName name="BExQ79LX01ZPQB8EGD1ZHR2VK2H3" localSheetId="12" hidden="1">#REF!</definedName>
    <definedName name="BExQ79LX01ZPQB8EGD1ZHR2VK2H3" localSheetId="11" hidden="1">#REF!</definedName>
    <definedName name="BExQ79LX01ZPQB8EGD1ZHR2VK2H3" localSheetId="10" hidden="1">#REF!</definedName>
    <definedName name="BExQ79LX01ZPQB8EGD1ZHR2VK2H3" localSheetId="9" hidden="1">#REF!</definedName>
    <definedName name="BExQ79LX01ZPQB8EGD1ZHR2VK2H3" localSheetId="8" hidden="1">#REF!</definedName>
    <definedName name="BExQ79LX01ZPQB8EGD1ZHR2VK2H3" localSheetId="7" hidden="1">#REF!</definedName>
    <definedName name="BExQ79LX01ZPQB8EGD1ZHR2VK2H3" localSheetId="6" hidden="1">#REF!</definedName>
    <definedName name="BExQ79LX01ZPQB8EGD1ZHR2VK2H3" localSheetId="5" hidden="1">#REF!</definedName>
    <definedName name="BExQ79LX01ZPQB8EGD1ZHR2VK2H3" localSheetId="3" hidden="1">#REF!</definedName>
    <definedName name="BExQ79LX01ZPQB8EGD1ZHR2VK2H3" hidden="1">#REF!</definedName>
    <definedName name="BExQ7B3V9MGDK2OIJ61XXFBFLJFZ" localSheetId="15" hidden="1">#REF!</definedName>
    <definedName name="BExQ7B3V9MGDK2OIJ61XXFBFLJFZ" localSheetId="14" hidden="1">#REF!</definedName>
    <definedName name="BExQ7B3V9MGDK2OIJ61XXFBFLJFZ" localSheetId="13" hidden="1">#REF!</definedName>
    <definedName name="BExQ7B3V9MGDK2OIJ61XXFBFLJFZ" localSheetId="12" hidden="1">#REF!</definedName>
    <definedName name="BExQ7B3V9MGDK2OIJ61XXFBFLJFZ" localSheetId="11" hidden="1">#REF!</definedName>
    <definedName name="BExQ7B3V9MGDK2OIJ61XXFBFLJFZ" localSheetId="10" hidden="1">#REF!</definedName>
    <definedName name="BExQ7B3V9MGDK2OIJ61XXFBFLJFZ" localSheetId="9" hidden="1">#REF!</definedName>
    <definedName name="BExQ7B3V9MGDK2OIJ61XXFBFLJFZ" localSheetId="8" hidden="1">#REF!</definedName>
    <definedName name="BExQ7B3V9MGDK2OIJ61XXFBFLJFZ" localSheetId="7" hidden="1">#REF!</definedName>
    <definedName name="BExQ7B3V9MGDK2OIJ61XXFBFLJFZ" localSheetId="6" hidden="1">#REF!</definedName>
    <definedName name="BExQ7B3V9MGDK2OIJ61XXFBFLJFZ" localSheetId="5" hidden="1">#REF!</definedName>
    <definedName name="BExQ7B3V9MGDK2OIJ61XXFBFLJFZ" localSheetId="3" hidden="1">#REF!</definedName>
    <definedName name="BExQ7B3V9MGDK2OIJ61XXFBFLJFZ" hidden="1">#REF!</definedName>
    <definedName name="BExQ7CB046NVPF9ZXDGA7OXOLSLX" localSheetId="15" hidden="1">#REF!</definedName>
    <definedName name="BExQ7CB046NVPF9ZXDGA7OXOLSLX" localSheetId="14" hidden="1">#REF!</definedName>
    <definedName name="BExQ7CB046NVPF9ZXDGA7OXOLSLX" localSheetId="13" hidden="1">#REF!</definedName>
    <definedName name="BExQ7CB046NVPF9ZXDGA7OXOLSLX" localSheetId="12" hidden="1">#REF!</definedName>
    <definedName name="BExQ7CB046NVPF9ZXDGA7OXOLSLX" localSheetId="11" hidden="1">#REF!</definedName>
    <definedName name="BExQ7CB046NVPF9ZXDGA7OXOLSLX" localSheetId="10" hidden="1">#REF!</definedName>
    <definedName name="BExQ7CB046NVPF9ZXDGA7OXOLSLX" localSheetId="9" hidden="1">#REF!</definedName>
    <definedName name="BExQ7CB046NVPF9ZXDGA7OXOLSLX" localSheetId="8" hidden="1">#REF!</definedName>
    <definedName name="BExQ7CB046NVPF9ZXDGA7OXOLSLX" localSheetId="7" hidden="1">#REF!</definedName>
    <definedName name="BExQ7CB046NVPF9ZXDGA7OXOLSLX" localSheetId="6" hidden="1">#REF!</definedName>
    <definedName name="BExQ7CB046NVPF9ZXDGA7OXOLSLX" localSheetId="5" hidden="1">#REF!</definedName>
    <definedName name="BExQ7CB046NVPF9ZXDGA7OXOLSLX" localSheetId="3" hidden="1">#REF!</definedName>
    <definedName name="BExQ7CB046NVPF9ZXDGA7OXOLSLX" hidden="1">#REF!</definedName>
    <definedName name="BExQ7IWDCGGOO1HTJ97YGO1CK3R9" localSheetId="15" hidden="1">#REF!</definedName>
    <definedName name="BExQ7IWDCGGOO1HTJ97YGO1CK3R9" localSheetId="14" hidden="1">#REF!</definedName>
    <definedName name="BExQ7IWDCGGOO1HTJ97YGO1CK3R9" localSheetId="13" hidden="1">#REF!</definedName>
    <definedName name="BExQ7IWDCGGOO1HTJ97YGO1CK3R9" localSheetId="12" hidden="1">#REF!</definedName>
    <definedName name="BExQ7IWDCGGOO1HTJ97YGO1CK3R9" localSheetId="11" hidden="1">#REF!</definedName>
    <definedName name="BExQ7IWDCGGOO1HTJ97YGO1CK3R9" localSheetId="10" hidden="1">#REF!</definedName>
    <definedName name="BExQ7IWDCGGOO1HTJ97YGO1CK3R9" localSheetId="9" hidden="1">#REF!</definedName>
    <definedName name="BExQ7IWDCGGOO1HTJ97YGO1CK3R9" localSheetId="8" hidden="1">#REF!</definedName>
    <definedName name="BExQ7IWDCGGOO1HTJ97YGO1CK3R9" localSheetId="7" hidden="1">#REF!</definedName>
    <definedName name="BExQ7IWDCGGOO1HTJ97YGO1CK3R9" localSheetId="6" hidden="1">#REF!</definedName>
    <definedName name="BExQ7IWDCGGOO1HTJ97YGO1CK3R9" localSheetId="5" hidden="1">#REF!</definedName>
    <definedName name="BExQ7IWDCGGOO1HTJ97YGO1CK3R9" localSheetId="3" hidden="1">#REF!</definedName>
    <definedName name="BExQ7IWDCGGOO1HTJ97YGO1CK3R9" hidden="1">#REF!</definedName>
    <definedName name="BExQ7JNFIEGS2HKNBALH3Q2N5G7Z" localSheetId="15" hidden="1">#REF!</definedName>
    <definedName name="BExQ7JNFIEGS2HKNBALH3Q2N5G7Z" localSheetId="14" hidden="1">#REF!</definedName>
    <definedName name="BExQ7JNFIEGS2HKNBALH3Q2N5G7Z" localSheetId="13" hidden="1">#REF!</definedName>
    <definedName name="BExQ7JNFIEGS2HKNBALH3Q2N5G7Z" localSheetId="12" hidden="1">#REF!</definedName>
    <definedName name="BExQ7JNFIEGS2HKNBALH3Q2N5G7Z" localSheetId="11" hidden="1">#REF!</definedName>
    <definedName name="BExQ7JNFIEGS2HKNBALH3Q2N5G7Z" localSheetId="10" hidden="1">#REF!</definedName>
    <definedName name="BExQ7JNFIEGS2HKNBALH3Q2N5G7Z" localSheetId="9" hidden="1">#REF!</definedName>
    <definedName name="BExQ7JNFIEGS2HKNBALH3Q2N5G7Z" localSheetId="8" hidden="1">#REF!</definedName>
    <definedName name="BExQ7JNFIEGS2HKNBALH3Q2N5G7Z" localSheetId="7" hidden="1">#REF!</definedName>
    <definedName name="BExQ7JNFIEGS2HKNBALH3Q2N5G7Z" localSheetId="6" hidden="1">#REF!</definedName>
    <definedName name="BExQ7JNFIEGS2HKNBALH3Q2N5G7Z" localSheetId="5" hidden="1">#REF!</definedName>
    <definedName name="BExQ7JNFIEGS2HKNBALH3Q2N5G7Z" localSheetId="3" hidden="1">#REF!</definedName>
    <definedName name="BExQ7JNFIEGS2HKNBALH3Q2N5G7Z" hidden="1">#REF!</definedName>
    <definedName name="BExQ7MY3U2Z1IZ71U5LJUD00VVB4" localSheetId="15" hidden="1">#REF!</definedName>
    <definedName name="BExQ7MY3U2Z1IZ71U5LJUD00VVB4" localSheetId="14" hidden="1">#REF!</definedName>
    <definedName name="BExQ7MY3U2Z1IZ71U5LJUD00VVB4" localSheetId="13" hidden="1">#REF!</definedName>
    <definedName name="BExQ7MY3U2Z1IZ71U5LJUD00VVB4" localSheetId="12" hidden="1">#REF!</definedName>
    <definedName name="BExQ7MY3U2Z1IZ71U5LJUD00VVB4" localSheetId="11" hidden="1">#REF!</definedName>
    <definedName name="BExQ7MY3U2Z1IZ71U5LJUD00VVB4" localSheetId="10" hidden="1">#REF!</definedName>
    <definedName name="BExQ7MY3U2Z1IZ71U5LJUD00VVB4" localSheetId="9" hidden="1">#REF!</definedName>
    <definedName name="BExQ7MY3U2Z1IZ71U5LJUD00VVB4" localSheetId="8" hidden="1">#REF!</definedName>
    <definedName name="BExQ7MY3U2Z1IZ71U5LJUD00VVB4" localSheetId="7" hidden="1">#REF!</definedName>
    <definedName name="BExQ7MY3U2Z1IZ71U5LJUD00VVB4" localSheetId="6" hidden="1">#REF!</definedName>
    <definedName name="BExQ7MY3U2Z1IZ71U5LJUD00VVB4" localSheetId="5" hidden="1">#REF!</definedName>
    <definedName name="BExQ7MY3U2Z1IZ71U5LJUD00VVB4" localSheetId="3" hidden="1">#REF!</definedName>
    <definedName name="BExQ7MY3U2Z1IZ71U5LJUD00VVB4" hidden="1">#REF!</definedName>
    <definedName name="BExQ7XL2Q1GVUFL1F9KK0K0EXMWG" localSheetId="15" hidden="1">#REF!</definedName>
    <definedName name="BExQ7XL2Q1GVUFL1F9KK0K0EXMWG" localSheetId="14" hidden="1">#REF!</definedName>
    <definedName name="BExQ7XL2Q1GVUFL1F9KK0K0EXMWG" localSheetId="13" hidden="1">#REF!</definedName>
    <definedName name="BExQ7XL2Q1GVUFL1F9KK0K0EXMWG" localSheetId="12" hidden="1">#REF!</definedName>
    <definedName name="BExQ7XL2Q1GVUFL1F9KK0K0EXMWG" localSheetId="11" hidden="1">#REF!</definedName>
    <definedName name="BExQ7XL2Q1GVUFL1F9KK0K0EXMWG" localSheetId="10" hidden="1">#REF!</definedName>
    <definedName name="BExQ7XL2Q1GVUFL1F9KK0K0EXMWG" localSheetId="9" hidden="1">#REF!</definedName>
    <definedName name="BExQ7XL2Q1GVUFL1F9KK0K0EXMWG" localSheetId="8" hidden="1">#REF!</definedName>
    <definedName name="BExQ7XL2Q1GVUFL1F9KK0K0EXMWG" localSheetId="7" hidden="1">#REF!</definedName>
    <definedName name="BExQ7XL2Q1GVUFL1F9KK0K0EXMWG" localSheetId="6" hidden="1">#REF!</definedName>
    <definedName name="BExQ7XL2Q1GVUFL1F9KK0K0EXMWG" localSheetId="5" hidden="1">#REF!</definedName>
    <definedName name="BExQ7XL2Q1GVUFL1F9KK0K0EXMWG" localSheetId="3" hidden="1">#REF!</definedName>
    <definedName name="BExQ7XL2Q1GVUFL1F9KK0K0EXMWG" hidden="1">#REF!</definedName>
    <definedName name="BExQ8469L3ZRZ3KYZPYMSJIDL7Y5" localSheetId="15" hidden="1">#REF!</definedName>
    <definedName name="BExQ8469L3ZRZ3KYZPYMSJIDL7Y5" localSheetId="14" hidden="1">#REF!</definedName>
    <definedName name="BExQ8469L3ZRZ3KYZPYMSJIDL7Y5" localSheetId="13" hidden="1">#REF!</definedName>
    <definedName name="BExQ8469L3ZRZ3KYZPYMSJIDL7Y5" localSheetId="12" hidden="1">#REF!</definedName>
    <definedName name="BExQ8469L3ZRZ3KYZPYMSJIDL7Y5" localSheetId="11" hidden="1">#REF!</definedName>
    <definedName name="BExQ8469L3ZRZ3KYZPYMSJIDL7Y5" localSheetId="10" hidden="1">#REF!</definedName>
    <definedName name="BExQ8469L3ZRZ3KYZPYMSJIDL7Y5" localSheetId="9" hidden="1">#REF!</definedName>
    <definedName name="BExQ8469L3ZRZ3KYZPYMSJIDL7Y5" localSheetId="8" hidden="1">#REF!</definedName>
    <definedName name="BExQ8469L3ZRZ3KYZPYMSJIDL7Y5" localSheetId="7" hidden="1">#REF!</definedName>
    <definedName name="BExQ8469L3ZRZ3KYZPYMSJIDL7Y5" localSheetId="6" hidden="1">#REF!</definedName>
    <definedName name="BExQ8469L3ZRZ3KYZPYMSJIDL7Y5" localSheetId="5" hidden="1">#REF!</definedName>
    <definedName name="BExQ8469L3ZRZ3KYZPYMSJIDL7Y5" localSheetId="3" hidden="1">#REF!</definedName>
    <definedName name="BExQ8469L3ZRZ3KYZPYMSJIDL7Y5" hidden="1">#REF!</definedName>
    <definedName name="BExQ84MJB94HL3BWRN50M4NCB6Z0" localSheetId="15" hidden="1">#REF!</definedName>
    <definedName name="BExQ84MJB94HL3BWRN50M4NCB6Z0" localSheetId="14" hidden="1">#REF!</definedName>
    <definedName name="BExQ84MJB94HL3BWRN50M4NCB6Z0" localSheetId="13" hidden="1">#REF!</definedName>
    <definedName name="BExQ84MJB94HL3BWRN50M4NCB6Z0" localSheetId="12" hidden="1">#REF!</definedName>
    <definedName name="BExQ84MJB94HL3BWRN50M4NCB6Z0" localSheetId="11" hidden="1">#REF!</definedName>
    <definedName name="BExQ84MJB94HL3BWRN50M4NCB6Z0" localSheetId="10" hidden="1">#REF!</definedName>
    <definedName name="BExQ84MJB94HL3BWRN50M4NCB6Z0" localSheetId="9" hidden="1">#REF!</definedName>
    <definedName name="BExQ84MJB94HL3BWRN50M4NCB6Z0" localSheetId="8" hidden="1">#REF!</definedName>
    <definedName name="BExQ84MJB94HL3BWRN50M4NCB6Z0" localSheetId="7" hidden="1">#REF!</definedName>
    <definedName name="BExQ84MJB94HL3BWRN50M4NCB6Z0" localSheetId="6" hidden="1">#REF!</definedName>
    <definedName name="BExQ84MJB94HL3BWRN50M4NCB6Z0" localSheetId="5" hidden="1">#REF!</definedName>
    <definedName name="BExQ84MJB94HL3BWRN50M4NCB6Z0" localSheetId="3" hidden="1">#REF!</definedName>
    <definedName name="BExQ84MJB94HL3BWRN50M4NCB6Z0" hidden="1">#REF!</definedName>
    <definedName name="BExQ8583ZE00NW7T9OF11OT9IA14" localSheetId="15" hidden="1">#REF!</definedName>
    <definedName name="BExQ8583ZE00NW7T9OF11OT9IA14" localSheetId="14" hidden="1">#REF!</definedName>
    <definedName name="BExQ8583ZE00NW7T9OF11OT9IA14" localSheetId="13" hidden="1">#REF!</definedName>
    <definedName name="BExQ8583ZE00NW7T9OF11OT9IA14" localSheetId="12" hidden="1">#REF!</definedName>
    <definedName name="BExQ8583ZE00NW7T9OF11OT9IA14" localSheetId="11" hidden="1">#REF!</definedName>
    <definedName name="BExQ8583ZE00NW7T9OF11OT9IA14" localSheetId="10" hidden="1">#REF!</definedName>
    <definedName name="BExQ8583ZE00NW7T9OF11OT9IA14" localSheetId="9" hidden="1">#REF!</definedName>
    <definedName name="BExQ8583ZE00NW7T9OF11OT9IA14" localSheetId="8" hidden="1">#REF!</definedName>
    <definedName name="BExQ8583ZE00NW7T9OF11OT9IA14" localSheetId="7" hidden="1">#REF!</definedName>
    <definedName name="BExQ8583ZE00NW7T9OF11OT9IA14" localSheetId="6" hidden="1">#REF!</definedName>
    <definedName name="BExQ8583ZE00NW7T9OF11OT9IA14" localSheetId="5" hidden="1">#REF!</definedName>
    <definedName name="BExQ8583ZE00NW7T9OF11OT9IA14" localSheetId="3" hidden="1">#REF!</definedName>
    <definedName name="BExQ8583ZE00NW7T9OF11OT9IA14" hidden="1">#REF!</definedName>
    <definedName name="BExQ8A0RPE3IMIFIZLUE7KD2N21W" localSheetId="15" hidden="1">#REF!</definedName>
    <definedName name="BExQ8A0RPE3IMIFIZLUE7KD2N21W" localSheetId="14" hidden="1">#REF!</definedName>
    <definedName name="BExQ8A0RPE3IMIFIZLUE7KD2N21W" localSheetId="13" hidden="1">#REF!</definedName>
    <definedName name="BExQ8A0RPE3IMIFIZLUE7KD2N21W" localSheetId="12" hidden="1">#REF!</definedName>
    <definedName name="BExQ8A0RPE3IMIFIZLUE7KD2N21W" localSheetId="11" hidden="1">#REF!</definedName>
    <definedName name="BExQ8A0RPE3IMIFIZLUE7KD2N21W" localSheetId="10" hidden="1">#REF!</definedName>
    <definedName name="BExQ8A0RPE3IMIFIZLUE7KD2N21W" localSheetId="9" hidden="1">#REF!</definedName>
    <definedName name="BExQ8A0RPE3IMIFIZLUE7KD2N21W" localSheetId="8" hidden="1">#REF!</definedName>
    <definedName name="BExQ8A0RPE3IMIFIZLUE7KD2N21W" localSheetId="7" hidden="1">#REF!</definedName>
    <definedName name="BExQ8A0RPE3IMIFIZLUE7KD2N21W" localSheetId="6" hidden="1">#REF!</definedName>
    <definedName name="BExQ8A0RPE3IMIFIZLUE7KD2N21W" localSheetId="5" hidden="1">#REF!</definedName>
    <definedName name="BExQ8A0RPE3IMIFIZLUE7KD2N21W" localSheetId="3" hidden="1">#REF!</definedName>
    <definedName name="BExQ8A0RPE3IMIFIZLUE7KD2N21W" hidden="1">#REF!</definedName>
    <definedName name="BExQ8ABK6H1ADV2R2OYT8NFFYG2N" localSheetId="15" hidden="1">#REF!</definedName>
    <definedName name="BExQ8ABK6H1ADV2R2OYT8NFFYG2N" localSheetId="14" hidden="1">#REF!</definedName>
    <definedName name="BExQ8ABK6H1ADV2R2OYT8NFFYG2N" localSheetId="13" hidden="1">#REF!</definedName>
    <definedName name="BExQ8ABK6H1ADV2R2OYT8NFFYG2N" localSheetId="12" hidden="1">#REF!</definedName>
    <definedName name="BExQ8ABK6H1ADV2R2OYT8NFFYG2N" localSheetId="11" hidden="1">#REF!</definedName>
    <definedName name="BExQ8ABK6H1ADV2R2OYT8NFFYG2N" localSheetId="10" hidden="1">#REF!</definedName>
    <definedName name="BExQ8ABK6H1ADV2R2OYT8NFFYG2N" localSheetId="9" hidden="1">#REF!</definedName>
    <definedName name="BExQ8ABK6H1ADV2R2OYT8NFFYG2N" localSheetId="8" hidden="1">#REF!</definedName>
    <definedName name="BExQ8ABK6H1ADV2R2OYT8NFFYG2N" localSheetId="7" hidden="1">#REF!</definedName>
    <definedName name="BExQ8ABK6H1ADV2R2OYT8NFFYG2N" localSheetId="6" hidden="1">#REF!</definedName>
    <definedName name="BExQ8ABK6H1ADV2R2OYT8NFFYG2N" localSheetId="5" hidden="1">#REF!</definedName>
    <definedName name="BExQ8ABK6H1ADV2R2OYT8NFFYG2N" localSheetId="3" hidden="1">#REF!</definedName>
    <definedName name="BExQ8ABK6H1ADV2R2OYT8NFFYG2N" hidden="1">#REF!</definedName>
    <definedName name="BExQ8DM90XJ6GCJIK9LC5O82I2TJ" localSheetId="15" hidden="1">#REF!</definedName>
    <definedName name="BExQ8DM90XJ6GCJIK9LC5O82I2TJ" localSheetId="14" hidden="1">#REF!</definedName>
    <definedName name="BExQ8DM90XJ6GCJIK9LC5O82I2TJ" localSheetId="13" hidden="1">#REF!</definedName>
    <definedName name="BExQ8DM90XJ6GCJIK9LC5O82I2TJ" localSheetId="12" hidden="1">#REF!</definedName>
    <definedName name="BExQ8DM90XJ6GCJIK9LC5O82I2TJ" localSheetId="11" hidden="1">#REF!</definedName>
    <definedName name="BExQ8DM90XJ6GCJIK9LC5O82I2TJ" localSheetId="10" hidden="1">#REF!</definedName>
    <definedName name="BExQ8DM90XJ6GCJIK9LC5O82I2TJ" localSheetId="9" hidden="1">#REF!</definedName>
    <definedName name="BExQ8DM90XJ6GCJIK9LC5O82I2TJ" localSheetId="8" hidden="1">#REF!</definedName>
    <definedName name="BExQ8DM90XJ6GCJIK9LC5O82I2TJ" localSheetId="7" hidden="1">#REF!</definedName>
    <definedName name="BExQ8DM90XJ6GCJIK9LC5O82I2TJ" localSheetId="6" hidden="1">#REF!</definedName>
    <definedName name="BExQ8DM90XJ6GCJIK9LC5O82I2TJ" localSheetId="5" hidden="1">#REF!</definedName>
    <definedName name="BExQ8DM90XJ6GCJIK9LC5O82I2TJ" localSheetId="3" hidden="1">#REF!</definedName>
    <definedName name="BExQ8DM90XJ6GCJIK9LC5O82I2TJ" hidden="1">#REF!</definedName>
    <definedName name="BExQ8G0K46ZORA0QVQTDI7Z8LXGF" localSheetId="15" hidden="1">#REF!</definedName>
    <definedName name="BExQ8G0K46ZORA0QVQTDI7Z8LXGF" localSheetId="14" hidden="1">#REF!</definedName>
    <definedName name="BExQ8G0K46ZORA0QVQTDI7Z8LXGF" localSheetId="13" hidden="1">#REF!</definedName>
    <definedName name="BExQ8G0K46ZORA0QVQTDI7Z8LXGF" localSheetId="12" hidden="1">#REF!</definedName>
    <definedName name="BExQ8G0K46ZORA0QVQTDI7Z8LXGF" localSheetId="11" hidden="1">#REF!</definedName>
    <definedName name="BExQ8G0K46ZORA0QVQTDI7Z8LXGF" localSheetId="10" hidden="1">#REF!</definedName>
    <definedName name="BExQ8G0K46ZORA0QVQTDI7Z8LXGF" localSheetId="9" hidden="1">#REF!</definedName>
    <definedName name="BExQ8G0K46ZORA0QVQTDI7Z8LXGF" localSheetId="8" hidden="1">#REF!</definedName>
    <definedName name="BExQ8G0K46ZORA0QVQTDI7Z8LXGF" localSheetId="7" hidden="1">#REF!</definedName>
    <definedName name="BExQ8G0K46ZORA0QVQTDI7Z8LXGF" localSheetId="6" hidden="1">#REF!</definedName>
    <definedName name="BExQ8G0K46ZORA0QVQTDI7Z8LXGF" localSheetId="5" hidden="1">#REF!</definedName>
    <definedName name="BExQ8G0K46ZORA0QVQTDI7Z8LXGF" localSheetId="3" hidden="1">#REF!</definedName>
    <definedName name="BExQ8G0K46ZORA0QVQTDI7Z8LXGF" hidden="1">#REF!</definedName>
    <definedName name="BExQ8O3WEU8HNTTGKTW5T0QSKCLP" localSheetId="15" hidden="1">#REF!</definedName>
    <definedName name="BExQ8O3WEU8HNTTGKTW5T0QSKCLP" localSheetId="14" hidden="1">#REF!</definedName>
    <definedName name="BExQ8O3WEU8HNTTGKTW5T0QSKCLP" localSheetId="13" hidden="1">#REF!</definedName>
    <definedName name="BExQ8O3WEU8HNTTGKTW5T0QSKCLP" localSheetId="12" hidden="1">#REF!</definedName>
    <definedName name="BExQ8O3WEU8HNTTGKTW5T0QSKCLP" localSheetId="11" hidden="1">#REF!</definedName>
    <definedName name="BExQ8O3WEU8HNTTGKTW5T0QSKCLP" localSheetId="10" hidden="1">#REF!</definedName>
    <definedName name="BExQ8O3WEU8HNTTGKTW5T0QSKCLP" localSheetId="9" hidden="1">#REF!</definedName>
    <definedName name="BExQ8O3WEU8HNTTGKTW5T0QSKCLP" localSheetId="8" hidden="1">#REF!</definedName>
    <definedName name="BExQ8O3WEU8HNTTGKTW5T0QSKCLP" localSheetId="7" hidden="1">#REF!</definedName>
    <definedName name="BExQ8O3WEU8HNTTGKTW5T0QSKCLP" localSheetId="6" hidden="1">#REF!</definedName>
    <definedName name="BExQ8O3WEU8HNTTGKTW5T0QSKCLP" localSheetId="5" hidden="1">#REF!</definedName>
    <definedName name="BExQ8O3WEU8HNTTGKTW5T0QSKCLP" localSheetId="3" hidden="1">#REF!</definedName>
    <definedName name="BExQ8O3WEU8HNTTGKTW5T0QSKCLP" hidden="1">#REF!</definedName>
    <definedName name="BExQ8ZCEDBOBJA3D9LDP5TU2WYGR" localSheetId="15" hidden="1">#REF!</definedName>
    <definedName name="BExQ8ZCEDBOBJA3D9LDP5TU2WYGR" localSheetId="14" hidden="1">#REF!</definedName>
    <definedName name="BExQ8ZCEDBOBJA3D9LDP5TU2WYGR" localSheetId="13" hidden="1">#REF!</definedName>
    <definedName name="BExQ8ZCEDBOBJA3D9LDP5TU2WYGR" localSheetId="12" hidden="1">#REF!</definedName>
    <definedName name="BExQ8ZCEDBOBJA3D9LDP5TU2WYGR" localSheetId="11" hidden="1">#REF!</definedName>
    <definedName name="BExQ8ZCEDBOBJA3D9LDP5TU2WYGR" localSheetId="10" hidden="1">#REF!</definedName>
    <definedName name="BExQ8ZCEDBOBJA3D9LDP5TU2WYGR" localSheetId="9" hidden="1">#REF!</definedName>
    <definedName name="BExQ8ZCEDBOBJA3D9LDP5TU2WYGR" localSheetId="8" hidden="1">#REF!</definedName>
    <definedName name="BExQ8ZCEDBOBJA3D9LDP5TU2WYGR" localSheetId="7" hidden="1">#REF!</definedName>
    <definedName name="BExQ8ZCEDBOBJA3D9LDP5TU2WYGR" localSheetId="6" hidden="1">#REF!</definedName>
    <definedName name="BExQ8ZCEDBOBJA3D9LDP5TU2WYGR" localSheetId="5" hidden="1">#REF!</definedName>
    <definedName name="BExQ8ZCEDBOBJA3D9LDP5TU2WYGR" localSheetId="3" hidden="1">#REF!</definedName>
    <definedName name="BExQ8ZCEDBOBJA3D9LDP5TU2WYGR" hidden="1">#REF!</definedName>
    <definedName name="BExQ94LAW6MAQBWY25WTBFV5PPZJ" localSheetId="15" hidden="1">#REF!</definedName>
    <definedName name="BExQ94LAW6MAQBWY25WTBFV5PPZJ" localSheetId="14" hidden="1">#REF!</definedName>
    <definedName name="BExQ94LAW6MAQBWY25WTBFV5PPZJ" localSheetId="13" hidden="1">#REF!</definedName>
    <definedName name="BExQ94LAW6MAQBWY25WTBFV5PPZJ" localSheetId="12" hidden="1">#REF!</definedName>
    <definedName name="BExQ94LAW6MAQBWY25WTBFV5PPZJ" localSheetId="11" hidden="1">#REF!</definedName>
    <definedName name="BExQ94LAW6MAQBWY25WTBFV5PPZJ" localSheetId="10" hidden="1">#REF!</definedName>
    <definedName name="BExQ94LAW6MAQBWY25WTBFV5PPZJ" localSheetId="9" hidden="1">#REF!</definedName>
    <definedName name="BExQ94LAW6MAQBWY25WTBFV5PPZJ" localSheetId="8" hidden="1">#REF!</definedName>
    <definedName name="BExQ94LAW6MAQBWY25WTBFV5PPZJ" localSheetId="7" hidden="1">#REF!</definedName>
    <definedName name="BExQ94LAW6MAQBWY25WTBFV5PPZJ" localSheetId="6" hidden="1">#REF!</definedName>
    <definedName name="BExQ94LAW6MAQBWY25WTBFV5PPZJ" localSheetId="5" hidden="1">#REF!</definedName>
    <definedName name="BExQ94LAW6MAQBWY25WTBFV5PPZJ" localSheetId="3" hidden="1">#REF!</definedName>
    <definedName name="BExQ94LAW6MAQBWY25WTBFV5PPZJ" hidden="1">#REF!</definedName>
    <definedName name="BExQ968K8V66L55PCVI3B4VR4FW6" localSheetId="15" hidden="1">#REF!</definedName>
    <definedName name="BExQ968K8V66L55PCVI3B4VR4FW6" localSheetId="14" hidden="1">#REF!</definedName>
    <definedName name="BExQ968K8V66L55PCVI3B4VR4FW6" localSheetId="13" hidden="1">#REF!</definedName>
    <definedName name="BExQ968K8V66L55PCVI3B4VR4FW6" localSheetId="12" hidden="1">#REF!</definedName>
    <definedName name="BExQ968K8V66L55PCVI3B4VR4FW6" localSheetId="11" hidden="1">#REF!</definedName>
    <definedName name="BExQ968K8V66L55PCVI3B4VR4FW6" localSheetId="10" hidden="1">#REF!</definedName>
    <definedName name="BExQ968K8V66L55PCVI3B4VR4FW6" localSheetId="9" hidden="1">#REF!</definedName>
    <definedName name="BExQ968K8V66L55PCVI3B4VR4FW6" localSheetId="8" hidden="1">#REF!</definedName>
    <definedName name="BExQ968K8V66L55PCVI3B4VR4FW6" localSheetId="7" hidden="1">#REF!</definedName>
    <definedName name="BExQ968K8V66L55PCVI3B4VR4FW6" localSheetId="6" hidden="1">#REF!</definedName>
    <definedName name="BExQ968K8V66L55PCVI3B4VR4FW6" localSheetId="5" hidden="1">#REF!</definedName>
    <definedName name="BExQ968K8V66L55PCVI3B4VR4FW6" localSheetId="3" hidden="1">#REF!</definedName>
    <definedName name="BExQ968K8V66L55PCVI3B4VR4FW6" hidden="1">#REF!</definedName>
    <definedName name="BExQ97QIPOSSRK978N8P234Y1XA4" localSheetId="15" hidden="1">#REF!</definedName>
    <definedName name="BExQ97QIPOSSRK978N8P234Y1XA4" localSheetId="14" hidden="1">#REF!</definedName>
    <definedName name="BExQ97QIPOSSRK978N8P234Y1XA4" localSheetId="13" hidden="1">#REF!</definedName>
    <definedName name="BExQ97QIPOSSRK978N8P234Y1XA4" localSheetId="12" hidden="1">#REF!</definedName>
    <definedName name="BExQ97QIPOSSRK978N8P234Y1XA4" localSheetId="11" hidden="1">#REF!</definedName>
    <definedName name="BExQ97QIPOSSRK978N8P234Y1XA4" localSheetId="10" hidden="1">#REF!</definedName>
    <definedName name="BExQ97QIPOSSRK978N8P234Y1XA4" localSheetId="9" hidden="1">#REF!</definedName>
    <definedName name="BExQ97QIPOSSRK978N8P234Y1XA4" localSheetId="8" hidden="1">#REF!</definedName>
    <definedName name="BExQ97QIPOSSRK978N8P234Y1XA4" localSheetId="7" hidden="1">#REF!</definedName>
    <definedName name="BExQ97QIPOSSRK978N8P234Y1XA4" localSheetId="6" hidden="1">#REF!</definedName>
    <definedName name="BExQ97QIPOSSRK978N8P234Y1XA4" localSheetId="5" hidden="1">#REF!</definedName>
    <definedName name="BExQ97QIPOSSRK978N8P234Y1XA4" localSheetId="3" hidden="1">#REF!</definedName>
    <definedName name="BExQ97QIPOSSRK978N8P234Y1XA4" hidden="1">#REF!</definedName>
    <definedName name="BExQ9DFHXLBKBS9DWH05G83SL12Z" localSheetId="15" hidden="1">#REF!</definedName>
    <definedName name="BExQ9DFHXLBKBS9DWH05G83SL12Z" localSheetId="14" hidden="1">#REF!</definedName>
    <definedName name="BExQ9DFHXLBKBS9DWH05G83SL12Z" localSheetId="13" hidden="1">#REF!</definedName>
    <definedName name="BExQ9DFHXLBKBS9DWH05G83SL12Z" localSheetId="12" hidden="1">#REF!</definedName>
    <definedName name="BExQ9DFHXLBKBS9DWH05G83SL12Z" localSheetId="11" hidden="1">#REF!</definedName>
    <definedName name="BExQ9DFHXLBKBS9DWH05G83SL12Z" localSheetId="10" hidden="1">#REF!</definedName>
    <definedName name="BExQ9DFHXLBKBS9DWH05G83SL12Z" localSheetId="9" hidden="1">#REF!</definedName>
    <definedName name="BExQ9DFHXLBKBS9DWH05G83SL12Z" localSheetId="8" hidden="1">#REF!</definedName>
    <definedName name="BExQ9DFHXLBKBS9DWH05G83SL12Z" localSheetId="7" hidden="1">#REF!</definedName>
    <definedName name="BExQ9DFHXLBKBS9DWH05G83SL12Z" localSheetId="6" hidden="1">#REF!</definedName>
    <definedName name="BExQ9DFHXLBKBS9DWH05G83SL12Z" localSheetId="5" hidden="1">#REF!</definedName>
    <definedName name="BExQ9DFHXLBKBS9DWH05G83SL12Z" localSheetId="3" hidden="1">#REF!</definedName>
    <definedName name="BExQ9DFHXLBKBS9DWH05G83SL12Z" hidden="1">#REF!</definedName>
    <definedName name="BExQ9E6FBAXTHGF3RXANFIA77GXP" localSheetId="15" hidden="1">#REF!</definedName>
    <definedName name="BExQ9E6FBAXTHGF3RXANFIA77GXP" localSheetId="14" hidden="1">#REF!</definedName>
    <definedName name="BExQ9E6FBAXTHGF3RXANFIA77GXP" localSheetId="13" hidden="1">#REF!</definedName>
    <definedName name="BExQ9E6FBAXTHGF3RXANFIA77GXP" localSheetId="12" hidden="1">#REF!</definedName>
    <definedName name="BExQ9E6FBAXTHGF3RXANFIA77GXP" localSheetId="11" hidden="1">#REF!</definedName>
    <definedName name="BExQ9E6FBAXTHGF3RXANFIA77GXP" localSheetId="10" hidden="1">#REF!</definedName>
    <definedName name="BExQ9E6FBAXTHGF3RXANFIA77GXP" localSheetId="9" hidden="1">#REF!</definedName>
    <definedName name="BExQ9E6FBAXTHGF3RXANFIA77GXP" localSheetId="8" hidden="1">#REF!</definedName>
    <definedName name="BExQ9E6FBAXTHGF3RXANFIA77GXP" localSheetId="7" hidden="1">#REF!</definedName>
    <definedName name="BExQ9E6FBAXTHGF3RXANFIA77GXP" localSheetId="6" hidden="1">#REF!</definedName>
    <definedName name="BExQ9E6FBAXTHGF3RXANFIA77GXP" localSheetId="5" hidden="1">#REF!</definedName>
    <definedName name="BExQ9E6FBAXTHGF3RXANFIA77GXP" localSheetId="3" hidden="1">#REF!</definedName>
    <definedName name="BExQ9E6FBAXTHGF3RXANFIA77GXP" hidden="1">#REF!</definedName>
    <definedName name="BExQ9J4ID0TGFFFJSQ9PFAMXOYZ1" localSheetId="15" hidden="1">#REF!</definedName>
    <definedName name="BExQ9J4ID0TGFFFJSQ9PFAMXOYZ1" localSheetId="14" hidden="1">#REF!</definedName>
    <definedName name="BExQ9J4ID0TGFFFJSQ9PFAMXOYZ1" localSheetId="13" hidden="1">#REF!</definedName>
    <definedName name="BExQ9J4ID0TGFFFJSQ9PFAMXOYZ1" localSheetId="12" hidden="1">#REF!</definedName>
    <definedName name="BExQ9J4ID0TGFFFJSQ9PFAMXOYZ1" localSheetId="11" hidden="1">#REF!</definedName>
    <definedName name="BExQ9J4ID0TGFFFJSQ9PFAMXOYZ1" localSheetId="10" hidden="1">#REF!</definedName>
    <definedName name="BExQ9J4ID0TGFFFJSQ9PFAMXOYZ1" localSheetId="9" hidden="1">#REF!</definedName>
    <definedName name="BExQ9J4ID0TGFFFJSQ9PFAMXOYZ1" localSheetId="8" hidden="1">#REF!</definedName>
    <definedName name="BExQ9J4ID0TGFFFJSQ9PFAMXOYZ1" localSheetId="7" hidden="1">#REF!</definedName>
    <definedName name="BExQ9J4ID0TGFFFJSQ9PFAMXOYZ1" localSheetId="6" hidden="1">#REF!</definedName>
    <definedName name="BExQ9J4ID0TGFFFJSQ9PFAMXOYZ1" localSheetId="5" hidden="1">#REF!</definedName>
    <definedName name="BExQ9J4ID0TGFFFJSQ9PFAMXOYZ1" localSheetId="3" hidden="1">#REF!</definedName>
    <definedName name="BExQ9J4ID0TGFFFJSQ9PFAMXOYZ1" hidden="1">#REF!</definedName>
    <definedName name="BExQ9KX9734KIAK7IMRLHCPYDHO2" localSheetId="15" hidden="1">#REF!</definedName>
    <definedName name="BExQ9KX9734KIAK7IMRLHCPYDHO2" localSheetId="14" hidden="1">#REF!</definedName>
    <definedName name="BExQ9KX9734KIAK7IMRLHCPYDHO2" localSheetId="13" hidden="1">#REF!</definedName>
    <definedName name="BExQ9KX9734KIAK7IMRLHCPYDHO2" localSheetId="12" hidden="1">#REF!</definedName>
    <definedName name="BExQ9KX9734KIAK7IMRLHCPYDHO2" localSheetId="11" hidden="1">#REF!</definedName>
    <definedName name="BExQ9KX9734KIAK7IMRLHCPYDHO2" localSheetId="10" hidden="1">#REF!</definedName>
    <definedName name="BExQ9KX9734KIAK7IMRLHCPYDHO2" localSheetId="9" hidden="1">#REF!</definedName>
    <definedName name="BExQ9KX9734KIAK7IMRLHCPYDHO2" localSheetId="8" hidden="1">#REF!</definedName>
    <definedName name="BExQ9KX9734KIAK7IMRLHCPYDHO2" localSheetId="7" hidden="1">#REF!</definedName>
    <definedName name="BExQ9KX9734KIAK7IMRLHCPYDHO2" localSheetId="6" hidden="1">#REF!</definedName>
    <definedName name="BExQ9KX9734KIAK7IMRLHCPYDHO2" localSheetId="5" hidden="1">#REF!</definedName>
    <definedName name="BExQ9KX9734KIAK7IMRLHCPYDHO2" localSheetId="3" hidden="1">#REF!</definedName>
    <definedName name="BExQ9KX9734KIAK7IMRLHCPYDHO2" hidden="1">#REF!</definedName>
    <definedName name="BExQ9L81FF4I7816VTPFBDWVU4CW" localSheetId="15" hidden="1">#REF!</definedName>
    <definedName name="BExQ9L81FF4I7816VTPFBDWVU4CW" localSheetId="14" hidden="1">#REF!</definedName>
    <definedName name="BExQ9L81FF4I7816VTPFBDWVU4CW" localSheetId="13" hidden="1">#REF!</definedName>
    <definedName name="BExQ9L81FF4I7816VTPFBDWVU4CW" localSheetId="12" hidden="1">#REF!</definedName>
    <definedName name="BExQ9L81FF4I7816VTPFBDWVU4CW" localSheetId="11" hidden="1">#REF!</definedName>
    <definedName name="BExQ9L81FF4I7816VTPFBDWVU4CW" localSheetId="10" hidden="1">#REF!</definedName>
    <definedName name="BExQ9L81FF4I7816VTPFBDWVU4CW" localSheetId="9" hidden="1">#REF!</definedName>
    <definedName name="BExQ9L81FF4I7816VTPFBDWVU4CW" localSheetId="8" hidden="1">#REF!</definedName>
    <definedName name="BExQ9L81FF4I7816VTPFBDWVU4CW" localSheetId="7" hidden="1">#REF!</definedName>
    <definedName name="BExQ9L81FF4I7816VTPFBDWVU4CW" localSheetId="6" hidden="1">#REF!</definedName>
    <definedName name="BExQ9L81FF4I7816VTPFBDWVU4CW" localSheetId="5" hidden="1">#REF!</definedName>
    <definedName name="BExQ9L81FF4I7816VTPFBDWVU4CW" localSheetId="3" hidden="1">#REF!</definedName>
    <definedName name="BExQ9L81FF4I7816VTPFBDWVU4CW" hidden="1">#REF!</definedName>
    <definedName name="BExQ9M4E2ACZOWWWP1JJIQO8AHUM" localSheetId="15" hidden="1">#REF!</definedName>
    <definedName name="BExQ9M4E2ACZOWWWP1JJIQO8AHUM" localSheetId="14" hidden="1">#REF!</definedName>
    <definedName name="BExQ9M4E2ACZOWWWP1JJIQO8AHUM" localSheetId="13" hidden="1">#REF!</definedName>
    <definedName name="BExQ9M4E2ACZOWWWP1JJIQO8AHUM" localSheetId="12" hidden="1">#REF!</definedName>
    <definedName name="BExQ9M4E2ACZOWWWP1JJIQO8AHUM" localSheetId="11" hidden="1">#REF!</definedName>
    <definedName name="BExQ9M4E2ACZOWWWP1JJIQO8AHUM" localSheetId="10" hidden="1">#REF!</definedName>
    <definedName name="BExQ9M4E2ACZOWWWP1JJIQO8AHUM" localSheetId="9" hidden="1">#REF!</definedName>
    <definedName name="BExQ9M4E2ACZOWWWP1JJIQO8AHUM" localSheetId="8" hidden="1">#REF!</definedName>
    <definedName name="BExQ9M4E2ACZOWWWP1JJIQO8AHUM" localSheetId="7" hidden="1">#REF!</definedName>
    <definedName name="BExQ9M4E2ACZOWWWP1JJIQO8AHUM" localSheetId="6" hidden="1">#REF!</definedName>
    <definedName name="BExQ9M4E2ACZOWWWP1JJIQO8AHUM" localSheetId="5" hidden="1">#REF!</definedName>
    <definedName name="BExQ9M4E2ACZOWWWP1JJIQO8AHUM" localSheetId="3" hidden="1">#REF!</definedName>
    <definedName name="BExQ9M4E2ACZOWWWP1JJIQO8AHUM" hidden="1">#REF!</definedName>
    <definedName name="BExQ9TBCP5IJKSQLYEBE6FQLF16I" localSheetId="15" hidden="1">#REF!</definedName>
    <definedName name="BExQ9TBCP5IJKSQLYEBE6FQLF16I" localSheetId="14" hidden="1">#REF!</definedName>
    <definedName name="BExQ9TBCP5IJKSQLYEBE6FQLF16I" localSheetId="13" hidden="1">#REF!</definedName>
    <definedName name="BExQ9TBCP5IJKSQLYEBE6FQLF16I" localSheetId="12" hidden="1">#REF!</definedName>
    <definedName name="BExQ9TBCP5IJKSQLYEBE6FQLF16I" localSheetId="11" hidden="1">#REF!</definedName>
    <definedName name="BExQ9TBCP5IJKSQLYEBE6FQLF16I" localSheetId="10" hidden="1">#REF!</definedName>
    <definedName name="BExQ9TBCP5IJKSQLYEBE6FQLF16I" localSheetId="9" hidden="1">#REF!</definedName>
    <definedName name="BExQ9TBCP5IJKSQLYEBE6FQLF16I" localSheetId="8" hidden="1">#REF!</definedName>
    <definedName name="BExQ9TBCP5IJKSQLYEBE6FQLF16I" localSheetId="7" hidden="1">#REF!</definedName>
    <definedName name="BExQ9TBCP5IJKSQLYEBE6FQLF16I" localSheetId="6" hidden="1">#REF!</definedName>
    <definedName name="BExQ9TBCP5IJKSQLYEBE6FQLF16I" localSheetId="5" hidden="1">#REF!</definedName>
    <definedName name="BExQ9TBCP5IJKSQLYEBE6FQLF16I" localSheetId="3" hidden="1">#REF!</definedName>
    <definedName name="BExQ9TBCP5IJKSQLYEBE6FQLF16I" hidden="1">#REF!</definedName>
    <definedName name="BExQ9UTANMJCK7LJ4OQMD6F2Q01L" localSheetId="15" hidden="1">#REF!</definedName>
    <definedName name="BExQ9UTANMJCK7LJ4OQMD6F2Q01L" localSheetId="14" hidden="1">#REF!</definedName>
    <definedName name="BExQ9UTANMJCK7LJ4OQMD6F2Q01L" localSheetId="13" hidden="1">#REF!</definedName>
    <definedName name="BExQ9UTANMJCK7LJ4OQMD6F2Q01L" localSheetId="12" hidden="1">#REF!</definedName>
    <definedName name="BExQ9UTANMJCK7LJ4OQMD6F2Q01L" localSheetId="11" hidden="1">#REF!</definedName>
    <definedName name="BExQ9UTANMJCK7LJ4OQMD6F2Q01L" localSheetId="10" hidden="1">#REF!</definedName>
    <definedName name="BExQ9UTANMJCK7LJ4OQMD6F2Q01L" localSheetId="9" hidden="1">#REF!</definedName>
    <definedName name="BExQ9UTANMJCK7LJ4OQMD6F2Q01L" localSheetId="8" hidden="1">#REF!</definedName>
    <definedName name="BExQ9UTANMJCK7LJ4OQMD6F2Q01L" localSheetId="7" hidden="1">#REF!</definedName>
    <definedName name="BExQ9UTANMJCK7LJ4OQMD6F2Q01L" localSheetId="6" hidden="1">#REF!</definedName>
    <definedName name="BExQ9UTANMJCK7LJ4OQMD6F2Q01L" localSheetId="5" hidden="1">#REF!</definedName>
    <definedName name="BExQ9UTANMJCK7LJ4OQMD6F2Q01L" localSheetId="3" hidden="1">#REF!</definedName>
    <definedName name="BExQ9UTANMJCK7LJ4OQMD6F2Q01L" hidden="1">#REF!</definedName>
    <definedName name="BExQ9ZLYHWABXAA9NJDW8ZS0UQ9P" localSheetId="15" hidden="1">#REF!</definedName>
    <definedName name="BExQ9ZLYHWABXAA9NJDW8ZS0UQ9P" localSheetId="14" hidden="1">#REF!</definedName>
    <definedName name="BExQ9ZLYHWABXAA9NJDW8ZS0UQ9P" localSheetId="13" hidden="1">#REF!</definedName>
    <definedName name="BExQ9ZLYHWABXAA9NJDW8ZS0UQ9P" localSheetId="12" hidden="1">#REF!</definedName>
    <definedName name="BExQ9ZLYHWABXAA9NJDW8ZS0UQ9P" localSheetId="11" hidden="1">#REF!</definedName>
    <definedName name="BExQ9ZLYHWABXAA9NJDW8ZS0UQ9P" localSheetId="10" hidden="1">#REF!</definedName>
    <definedName name="BExQ9ZLYHWABXAA9NJDW8ZS0UQ9P" localSheetId="9" hidden="1">#REF!</definedName>
    <definedName name="BExQ9ZLYHWABXAA9NJDW8ZS0UQ9P" localSheetId="8" hidden="1">#REF!</definedName>
    <definedName name="BExQ9ZLYHWABXAA9NJDW8ZS0UQ9P" localSheetId="7" hidden="1">#REF!</definedName>
    <definedName name="BExQ9ZLYHWABXAA9NJDW8ZS0UQ9P" localSheetId="6" hidden="1">#REF!</definedName>
    <definedName name="BExQ9ZLYHWABXAA9NJDW8ZS0UQ9P" localSheetId="5" hidden="1">#REF!</definedName>
    <definedName name="BExQ9ZLYHWABXAA9NJDW8ZS0UQ9P" localSheetId="3" hidden="1">#REF!</definedName>
    <definedName name="BExQ9ZLYHWABXAA9NJDW8ZS0UQ9P" hidden="1">#REF!</definedName>
    <definedName name="BExQ9ZWQ19KSRZNZNPY6ZNWEST1J" localSheetId="15" hidden="1">#REF!</definedName>
    <definedName name="BExQ9ZWQ19KSRZNZNPY6ZNWEST1J" localSheetId="14" hidden="1">#REF!</definedName>
    <definedName name="BExQ9ZWQ19KSRZNZNPY6ZNWEST1J" localSheetId="13" hidden="1">#REF!</definedName>
    <definedName name="BExQ9ZWQ19KSRZNZNPY6ZNWEST1J" localSheetId="12" hidden="1">#REF!</definedName>
    <definedName name="BExQ9ZWQ19KSRZNZNPY6ZNWEST1J" localSheetId="11" hidden="1">#REF!</definedName>
    <definedName name="BExQ9ZWQ19KSRZNZNPY6ZNWEST1J" localSheetId="10" hidden="1">#REF!</definedName>
    <definedName name="BExQ9ZWQ19KSRZNZNPY6ZNWEST1J" localSheetId="9" hidden="1">#REF!</definedName>
    <definedName name="BExQ9ZWQ19KSRZNZNPY6ZNWEST1J" localSheetId="8" hidden="1">#REF!</definedName>
    <definedName name="BExQ9ZWQ19KSRZNZNPY6ZNWEST1J" localSheetId="7" hidden="1">#REF!</definedName>
    <definedName name="BExQ9ZWQ19KSRZNZNPY6ZNWEST1J" localSheetId="6" hidden="1">#REF!</definedName>
    <definedName name="BExQ9ZWQ19KSRZNZNPY6ZNWEST1J" localSheetId="5" hidden="1">#REF!</definedName>
    <definedName name="BExQ9ZWQ19KSRZNZNPY6ZNWEST1J" localSheetId="3" hidden="1">#REF!</definedName>
    <definedName name="BExQ9ZWQ19KSRZNZNPY6ZNWEST1J" hidden="1">#REF!</definedName>
    <definedName name="BExQA324HSCK40ENJUT9CS9EC71B" localSheetId="15" hidden="1">#REF!</definedName>
    <definedName name="BExQA324HSCK40ENJUT9CS9EC71B" localSheetId="14" hidden="1">#REF!</definedName>
    <definedName name="BExQA324HSCK40ENJUT9CS9EC71B" localSheetId="13" hidden="1">#REF!</definedName>
    <definedName name="BExQA324HSCK40ENJUT9CS9EC71B" localSheetId="12" hidden="1">#REF!</definedName>
    <definedName name="BExQA324HSCK40ENJUT9CS9EC71B" localSheetId="11" hidden="1">#REF!</definedName>
    <definedName name="BExQA324HSCK40ENJUT9CS9EC71B" localSheetId="10" hidden="1">#REF!</definedName>
    <definedName name="BExQA324HSCK40ENJUT9CS9EC71B" localSheetId="9" hidden="1">#REF!</definedName>
    <definedName name="BExQA324HSCK40ENJUT9CS9EC71B" localSheetId="8" hidden="1">#REF!</definedName>
    <definedName name="BExQA324HSCK40ENJUT9CS9EC71B" localSheetId="7" hidden="1">#REF!</definedName>
    <definedName name="BExQA324HSCK40ENJUT9CS9EC71B" localSheetId="6" hidden="1">#REF!</definedName>
    <definedName name="BExQA324HSCK40ENJUT9CS9EC71B" localSheetId="5" hidden="1">#REF!</definedName>
    <definedName name="BExQA324HSCK40ENJUT9CS9EC71B" localSheetId="3" hidden="1">#REF!</definedName>
    <definedName name="BExQA324HSCK40ENJUT9CS9EC71B" hidden="1">#REF!</definedName>
    <definedName name="BExQA55GY0STSNBWQCWN8E31ZXCS" localSheetId="15" hidden="1">#REF!</definedName>
    <definedName name="BExQA55GY0STSNBWQCWN8E31ZXCS" localSheetId="14" hidden="1">#REF!</definedName>
    <definedName name="BExQA55GY0STSNBWQCWN8E31ZXCS" localSheetId="13" hidden="1">#REF!</definedName>
    <definedName name="BExQA55GY0STSNBWQCWN8E31ZXCS" localSheetId="12" hidden="1">#REF!</definedName>
    <definedName name="BExQA55GY0STSNBWQCWN8E31ZXCS" localSheetId="11" hidden="1">#REF!</definedName>
    <definedName name="BExQA55GY0STSNBWQCWN8E31ZXCS" localSheetId="10" hidden="1">#REF!</definedName>
    <definedName name="BExQA55GY0STSNBWQCWN8E31ZXCS" localSheetId="9" hidden="1">#REF!</definedName>
    <definedName name="BExQA55GY0STSNBWQCWN8E31ZXCS" localSheetId="8" hidden="1">#REF!</definedName>
    <definedName name="BExQA55GY0STSNBWQCWN8E31ZXCS" localSheetId="7" hidden="1">#REF!</definedName>
    <definedName name="BExQA55GY0STSNBWQCWN8E31ZXCS" localSheetId="6" hidden="1">#REF!</definedName>
    <definedName name="BExQA55GY0STSNBWQCWN8E31ZXCS" localSheetId="5" hidden="1">#REF!</definedName>
    <definedName name="BExQA55GY0STSNBWQCWN8E31ZXCS" localSheetId="3" hidden="1">#REF!</definedName>
    <definedName name="BExQA55GY0STSNBWQCWN8E31ZXCS" hidden="1">#REF!</definedName>
    <definedName name="BExQA7URC7M82I0T9RUF90GCS15S" localSheetId="15" hidden="1">#REF!</definedName>
    <definedName name="BExQA7URC7M82I0T9RUF90GCS15S" localSheetId="14" hidden="1">#REF!</definedName>
    <definedName name="BExQA7URC7M82I0T9RUF90GCS15S" localSheetId="13" hidden="1">#REF!</definedName>
    <definedName name="BExQA7URC7M82I0T9RUF90GCS15S" localSheetId="12" hidden="1">#REF!</definedName>
    <definedName name="BExQA7URC7M82I0T9RUF90GCS15S" localSheetId="11" hidden="1">#REF!</definedName>
    <definedName name="BExQA7URC7M82I0T9RUF90GCS15S" localSheetId="10" hidden="1">#REF!</definedName>
    <definedName name="BExQA7URC7M82I0T9RUF90GCS15S" localSheetId="9" hidden="1">#REF!</definedName>
    <definedName name="BExQA7URC7M82I0T9RUF90GCS15S" localSheetId="8" hidden="1">#REF!</definedName>
    <definedName name="BExQA7URC7M82I0T9RUF90GCS15S" localSheetId="7" hidden="1">#REF!</definedName>
    <definedName name="BExQA7URC7M82I0T9RUF90GCS15S" localSheetId="6" hidden="1">#REF!</definedName>
    <definedName name="BExQA7URC7M82I0T9RUF90GCS15S" localSheetId="5" hidden="1">#REF!</definedName>
    <definedName name="BExQA7URC7M82I0T9RUF90GCS15S" localSheetId="3" hidden="1">#REF!</definedName>
    <definedName name="BExQA7URC7M82I0T9RUF90GCS15S" hidden="1">#REF!</definedName>
    <definedName name="BExQA9HZIN9XEMHEEVHT99UU9Z82" localSheetId="15" hidden="1">#REF!</definedName>
    <definedName name="BExQA9HZIN9XEMHEEVHT99UU9Z82" localSheetId="14" hidden="1">#REF!</definedName>
    <definedName name="BExQA9HZIN9XEMHEEVHT99UU9Z82" localSheetId="13" hidden="1">#REF!</definedName>
    <definedName name="BExQA9HZIN9XEMHEEVHT99UU9Z82" localSheetId="12" hidden="1">#REF!</definedName>
    <definedName name="BExQA9HZIN9XEMHEEVHT99UU9Z82" localSheetId="11" hidden="1">#REF!</definedName>
    <definedName name="BExQA9HZIN9XEMHEEVHT99UU9Z82" localSheetId="10" hidden="1">#REF!</definedName>
    <definedName name="BExQA9HZIN9XEMHEEVHT99UU9Z82" localSheetId="9" hidden="1">#REF!</definedName>
    <definedName name="BExQA9HZIN9XEMHEEVHT99UU9Z82" localSheetId="8" hidden="1">#REF!</definedName>
    <definedName name="BExQA9HZIN9XEMHEEVHT99UU9Z82" localSheetId="7" hidden="1">#REF!</definedName>
    <definedName name="BExQA9HZIN9XEMHEEVHT99UU9Z82" localSheetId="6" hidden="1">#REF!</definedName>
    <definedName name="BExQA9HZIN9XEMHEEVHT99UU9Z82" localSheetId="5" hidden="1">#REF!</definedName>
    <definedName name="BExQA9HZIN9XEMHEEVHT99UU9Z82" localSheetId="3" hidden="1">#REF!</definedName>
    <definedName name="BExQA9HZIN9XEMHEEVHT99UU9Z82" hidden="1">#REF!</definedName>
    <definedName name="BExQAELFYH92K8CJL155181UDORO" localSheetId="15" hidden="1">#REF!</definedName>
    <definedName name="BExQAELFYH92K8CJL155181UDORO" localSheetId="14" hidden="1">#REF!</definedName>
    <definedName name="BExQAELFYH92K8CJL155181UDORO" localSheetId="13" hidden="1">#REF!</definedName>
    <definedName name="BExQAELFYH92K8CJL155181UDORO" localSheetId="12" hidden="1">#REF!</definedName>
    <definedName name="BExQAELFYH92K8CJL155181UDORO" localSheetId="11" hidden="1">#REF!</definedName>
    <definedName name="BExQAELFYH92K8CJL155181UDORO" localSheetId="10" hidden="1">#REF!</definedName>
    <definedName name="BExQAELFYH92K8CJL155181UDORO" localSheetId="9" hidden="1">#REF!</definedName>
    <definedName name="BExQAELFYH92K8CJL155181UDORO" localSheetId="8" hidden="1">#REF!</definedName>
    <definedName name="BExQAELFYH92K8CJL155181UDORO" localSheetId="7" hidden="1">#REF!</definedName>
    <definedName name="BExQAELFYH92K8CJL155181UDORO" localSheetId="6" hidden="1">#REF!</definedName>
    <definedName name="BExQAELFYH92K8CJL155181UDORO" localSheetId="5" hidden="1">#REF!</definedName>
    <definedName name="BExQAELFYH92K8CJL155181UDORO" localSheetId="3" hidden="1">#REF!</definedName>
    <definedName name="BExQAELFYH92K8CJL155181UDORO" hidden="1">#REF!</definedName>
    <definedName name="BExQAG8PP8R5NJKNQD1U4QOSD6X5" localSheetId="15" hidden="1">#REF!</definedName>
    <definedName name="BExQAG8PP8R5NJKNQD1U4QOSD6X5" localSheetId="14" hidden="1">#REF!</definedName>
    <definedName name="BExQAG8PP8R5NJKNQD1U4QOSD6X5" localSheetId="13" hidden="1">#REF!</definedName>
    <definedName name="BExQAG8PP8R5NJKNQD1U4QOSD6X5" localSheetId="12" hidden="1">#REF!</definedName>
    <definedName name="BExQAG8PP8R5NJKNQD1U4QOSD6X5" localSheetId="11" hidden="1">#REF!</definedName>
    <definedName name="BExQAG8PP8R5NJKNQD1U4QOSD6X5" localSheetId="10" hidden="1">#REF!</definedName>
    <definedName name="BExQAG8PP8R5NJKNQD1U4QOSD6X5" localSheetId="9" hidden="1">#REF!</definedName>
    <definedName name="BExQAG8PP8R5NJKNQD1U4QOSD6X5" localSheetId="8" hidden="1">#REF!</definedName>
    <definedName name="BExQAG8PP8R5NJKNQD1U4QOSD6X5" localSheetId="7" hidden="1">#REF!</definedName>
    <definedName name="BExQAG8PP8R5NJKNQD1U4QOSD6X5" localSheetId="6" hidden="1">#REF!</definedName>
    <definedName name="BExQAG8PP8R5NJKNQD1U4QOSD6X5" localSheetId="5" hidden="1">#REF!</definedName>
    <definedName name="BExQAG8PP8R5NJKNQD1U4QOSD6X5" localSheetId="3" hidden="1">#REF!</definedName>
    <definedName name="BExQAG8PP8R5NJKNQD1U4QOSD6X5" hidden="1">#REF!</definedName>
    <definedName name="BExQAVTR32SDHZQ69KNYF6UXXKS2" localSheetId="15" hidden="1">#REF!</definedName>
    <definedName name="BExQAVTR32SDHZQ69KNYF6UXXKS2" localSheetId="14" hidden="1">#REF!</definedName>
    <definedName name="BExQAVTR32SDHZQ69KNYF6UXXKS2" localSheetId="13" hidden="1">#REF!</definedName>
    <definedName name="BExQAVTR32SDHZQ69KNYF6UXXKS2" localSheetId="12" hidden="1">#REF!</definedName>
    <definedName name="BExQAVTR32SDHZQ69KNYF6UXXKS2" localSheetId="11" hidden="1">#REF!</definedName>
    <definedName name="BExQAVTR32SDHZQ69KNYF6UXXKS2" localSheetId="10" hidden="1">#REF!</definedName>
    <definedName name="BExQAVTR32SDHZQ69KNYF6UXXKS2" localSheetId="9" hidden="1">#REF!</definedName>
    <definedName name="BExQAVTR32SDHZQ69KNYF6UXXKS2" localSheetId="8" hidden="1">#REF!</definedName>
    <definedName name="BExQAVTR32SDHZQ69KNYF6UXXKS2" localSheetId="7" hidden="1">#REF!</definedName>
    <definedName name="BExQAVTR32SDHZQ69KNYF6UXXKS2" localSheetId="6" hidden="1">#REF!</definedName>
    <definedName name="BExQAVTR32SDHZQ69KNYF6UXXKS2" localSheetId="5" hidden="1">#REF!</definedName>
    <definedName name="BExQAVTR32SDHZQ69KNYF6UXXKS2" localSheetId="3" hidden="1">#REF!</definedName>
    <definedName name="BExQAVTR32SDHZQ69KNYF6UXXKS2" hidden="1">#REF!</definedName>
    <definedName name="BExQBBETZJ7LHJ9CLAL3GEKQFEGR" localSheetId="15" hidden="1">#REF!</definedName>
    <definedName name="BExQBBETZJ7LHJ9CLAL3GEKQFEGR" localSheetId="14" hidden="1">#REF!</definedName>
    <definedName name="BExQBBETZJ7LHJ9CLAL3GEKQFEGR" localSheetId="13" hidden="1">#REF!</definedName>
    <definedName name="BExQBBETZJ7LHJ9CLAL3GEKQFEGR" localSheetId="12" hidden="1">#REF!</definedName>
    <definedName name="BExQBBETZJ7LHJ9CLAL3GEKQFEGR" localSheetId="11" hidden="1">#REF!</definedName>
    <definedName name="BExQBBETZJ7LHJ9CLAL3GEKQFEGR" localSheetId="10" hidden="1">#REF!</definedName>
    <definedName name="BExQBBETZJ7LHJ9CLAL3GEKQFEGR" localSheetId="9" hidden="1">#REF!</definedName>
    <definedName name="BExQBBETZJ7LHJ9CLAL3GEKQFEGR" localSheetId="8" hidden="1">#REF!</definedName>
    <definedName name="BExQBBETZJ7LHJ9CLAL3GEKQFEGR" localSheetId="7" hidden="1">#REF!</definedName>
    <definedName name="BExQBBETZJ7LHJ9CLAL3GEKQFEGR" localSheetId="6" hidden="1">#REF!</definedName>
    <definedName name="BExQBBETZJ7LHJ9CLAL3GEKQFEGR" localSheetId="5" hidden="1">#REF!</definedName>
    <definedName name="BExQBBETZJ7LHJ9CLAL3GEKQFEGR" localSheetId="3" hidden="1">#REF!</definedName>
    <definedName name="BExQBBETZJ7LHJ9CLAL3GEKQFEGR" hidden="1">#REF!</definedName>
    <definedName name="BExQBDICMZTSA1X73TMHNO4JSFLN" localSheetId="15" hidden="1">#REF!</definedName>
    <definedName name="BExQBDICMZTSA1X73TMHNO4JSFLN" localSheetId="14" hidden="1">#REF!</definedName>
    <definedName name="BExQBDICMZTSA1X73TMHNO4JSFLN" localSheetId="13" hidden="1">#REF!</definedName>
    <definedName name="BExQBDICMZTSA1X73TMHNO4JSFLN" localSheetId="12" hidden="1">#REF!</definedName>
    <definedName name="BExQBDICMZTSA1X73TMHNO4JSFLN" localSheetId="11" hidden="1">#REF!</definedName>
    <definedName name="BExQBDICMZTSA1X73TMHNO4JSFLN" localSheetId="10" hidden="1">#REF!</definedName>
    <definedName name="BExQBDICMZTSA1X73TMHNO4JSFLN" localSheetId="9" hidden="1">#REF!</definedName>
    <definedName name="BExQBDICMZTSA1X73TMHNO4JSFLN" localSheetId="8" hidden="1">#REF!</definedName>
    <definedName name="BExQBDICMZTSA1X73TMHNO4JSFLN" localSheetId="7" hidden="1">#REF!</definedName>
    <definedName name="BExQBDICMZTSA1X73TMHNO4JSFLN" localSheetId="6" hidden="1">#REF!</definedName>
    <definedName name="BExQBDICMZTSA1X73TMHNO4JSFLN" localSheetId="5" hidden="1">#REF!</definedName>
    <definedName name="BExQBDICMZTSA1X73TMHNO4JSFLN" localSheetId="3" hidden="1">#REF!</definedName>
    <definedName name="BExQBDICMZTSA1X73TMHNO4JSFLN" hidden="1">#REF!</definedName>
    <definedName name="BExQBEER6CRCRPSSL61S0OMH57ZA" localSheetId="15" hidden="1">#REF!</definedName>
    <definedName name="BExQBEER6CRCRPSSL61S0OMH57ZA" localSheetId="14" hidden="1">#REF!</definedName>
    <definedName name="BExQBEER6CRCRPSSL61S0OMH57ZA" localSheetId="13" hidden="1">#REF!</definedName>
    <definedName name="BExQBEER6CRCRPSSL61S0OMH57ZA" localSheetId="12" hidden="1">#REF!</definedName>
    <definedName name="BExQBEER6CRCRPSSL61S0OMH57ZA" localSheetId="11" hidden="1">#REF!</definedName>
    <definedName name="BExQBEER6CRCRPSSL61S0OMH57ZA" localSheetId="10" hidden="1">#REF!</definedName>
    <definedName name="BExQBEER6CRCRPSSL61S0OMH57ZA" localSheetId="9" hidden="1">#REF!</definedName>
    <definedName name="BExQBEER6CRCRPSSL61S0OMH57ZA" localSheetId="8" hidden="1">#REF!</definedName>
    <definedName name="BExQBEER6CRCRPSSL61S0OMH57ZA" localSheetId="7" hidden="1">#REF!</definedName>
    <definedName name="BExQBEER6CRCRPSSL61S0OMH57ZA" localSheetId="6" hidden="1">#REF!</definedName>
    <definedName name="BExQBEER6CRCRPSSL61S0OMH57ZA" localSheetId="5" hidden="1">#REF!</definedName>
    <definedName name="BExQBEER6CRCRPSSL61S0OMH57ZA" localSheetId="3" hidden="1">#REF!</definedName>
    <definedName name="BExQBEER6CRCRPSSL61S0OMH57ZA" hidden="1">#REF!</definedName>
    <definedName name="BExQBFR753FNBMC27WEQJT8UKANJ" localSheetId="15" hidden="1">#REF!</definedName>
    <definedName name="BExQBFR753FNBMC27WEQJT8UKANJ" localSheetId="14" hidden="1">#REF!</definedName>
    <definedName name="BExQBFR753FNBMC27WEQJT8UKANJ" localSheetId="13" hidden="1">#REF!</definedName>
    <definedName name="BExQBFR753FNBMC27WEQJT8UKANJ" localSheetId="12" hidden="1">#REF!</definedName>
    <definedName name="BExQBFR753FNBMC27WEQJT8UKANJ" localSheetId="11" hidden="1">#REF!</definedName>
    <definedName name="BExQBFR753FNBMC27WEQJT8UKANJ" localSheetId="10" hidden="1">#REF!</definedName>
    <definedName name="BExQBFR753FNBMC27WEQJT8UKANJ" localSheetId="9" hidden="1">#REF!</definedName>
    <definedName name="BExQBFR753FNBMC27WEQJT8UKANJ" localSheetId="8" hidden="1">#REF!</definedName>
    <definedName name="BExQBFR753FNBMC27WEQJT8UKANJ" localSheetId="7" hidden="1">#REF!</definedName>
    <definedName name="BExQBFR753FNBMC27WEQJT8UKANJ" localSheetId="6" hidden="1">#REF!</definedName>
    <definedName name="BExQBFR753FNBMC27WEQJT8UKANJ" localSheetId="5" hidden="1">#REF!</definedName>
    <definedName name="BExQBFR753FNBMC27WEQJT8UKANJ" localSheetId="3" hidden="1">#REF!</definedName>
    <definedName name="BExQBFR753FNBMC27WEQJT8UKANJ" hidden="1">#REF!</definedName>
    <definedName name="BExQBIGGY5TXI2FJVVZSLZ0LTZYH" localSheetId="15" hidden="1">#REF!</definedName>
    <definedName name="BExQBIGGY5TXI2FJVVZSLZ0LTZYH" localSheetId="14" hidden="1">#REF!</definedName>
    <definedName name="BExQBIGGY5TXI2FJVVZSLZ0LTZYH" localSheetId="13" hidden="1">#REF!</definedName>
    <definedName name="BExQBIGGY5TXI2FJVVZSLZ0LTZYH" localSheetId="12" hidden="1">#REF!</definedName>
    <definedName name="BExQBIGGY5TXI2FJVVZSLZ0LTZYH" localSheetId="11" hidden="1">#REF!</definedName>
    <definedName name="BExQBIGGY5TXI2FJVVZSLZ0LTZYH" localSheetId="10" hidden="1">#REF!</definedName>
    <definedName name="BExQBIGGY5TXI2FJVVZSLZ0LTZYH" localSheetId="9" hidden="1">#REF!</definedName>
    <definedName name="BExQBIGGY5TXI2FJVVZSLZ0LTZYH" localSheetId="8" hidden="1">#REF!</definedName>
    <definedName name="BExQBIGGY5TXI2FJVVZSLZ0LTZYH" localSheetId="7" hidden="1">#REF!</definedName>
    <definedName name="BExQBIGGY5TXI2FJVVZSLZ0LTZYH" localSheetId="6" hidden="1">#REF!</definedName>
    <definedName name="BExQBIGGY5TXI2FJVVZSLZ0LTZYH" localSheetId="5" hidden="1">#REF!</definedName>
    <definedName name="BExQBIGGY5TXI2FJVVZSLZ0LTZYH" localSheetId="3" hidden="1">#REF!</definedName>
    <definedName name="BExQBIGGY5TXI2FJVVZSLZ0LTZYH" hidden="1">#REF!</definedName>
    <definedName name="BExQBM1RUSIQ85LLMM2159BYDPIP" localSheetId="15" hidden="1">#REF!</definedName>
    <definedName name="BExQBM1RUSIQ85LLMM2159BYDPIP" localSheetId="14" hidden="1">#REF!</definedName>
    <definedName name="BExQBM1RUSIQ85LLMM2159BYDPIP" localSheetId="13" hidden="1">#REF!</definedName>
    <definedName name="BExQBM1RUSIQ85LLMM2159BYDPIP" localSheetId="12" hidden="1">#REF!</definedName>
    <definedName name="BExQBM1RUSIQ85LLMM2159BYDPIP" localSheetId="11" hidden="1">#REF!</definedName>
    <definedName name="BExQBM1RUSIQ85LLMM2159BYDPIP" localSheetId="10" hidden="1">#REF!</definedName>
    <definedName name="BExQBM1RUSIQ85LLMM2159BYDPIP" localSheetId="9" hidden="1">#REF!</definedName>
    <definedName name="BExQBM1RUSIQ85LLMM2159BYDPIP" localSheetId="8" hidden="1">#REF!</definedName>
    <definedName name="BExQBM1RUSIQ85LLMM2159BYDPIP" localSheetId="7" hidden="1">#REF!</definedName>
    <definedName name="BExQBM1RUSIQ85LLMM2159BYDPIP" localSheetId="6" hidden="1">#REF!</definedName>
    <definedName name="BExQBM1RUSIQ85LLMM2159BYDPIP" localSheetId="5" hidden="1">#REF!</definedName>
    <definedName name="BExQBM1RUSIQ85LLMM2159BYDPIP" localSheetId="3" hidden="1">#REF!</definedName>
    <definedName name="BExQBM1RUSIQ85LLMM2159BYDPIP" hidden="1">#REF!</definedName>
    <definedName name="BExQBOWE543K7PGA5S7SVU2QKPM3" localSheetId="15" hidden="1">#REF!</definedName>
    <definedName name="BExQBOWE543K7PGA5S7SVU2QKPM3" localSheetId="14" hidden="1">#REF!</definedName>
    <definedName name="BExQBOWE543K7PGA5S7SVU2QKPM3" localSheetId="13" hidden="1">#REF!</definedName>
    <definedName name="BExQBOWE543K7PGA5S7SVU2QKPM3" localSheetId="12" hidden="1">#REF!</definedName>
    <definedName name="BExQBOWE543K7PGA5S7SVU2QKPM3" localSheetId="11" hidden="1">#REF!</definedName>
    <definedName name="BExQBOWE543K7PGA5S7SVU2QKPM3" localSheetId="10" hidden="1">#REF!</definedName>
    <definedName name="BExQBOWE543K7PGA5S7SVU2QKPM3" localSheetId="9" hidden="1">#REF!</definedName>
    <definedName name="BExQBOWE543K7PGA5S7SVU2QKPM3" localSheetId="8" hidden="1">#REF!</definedName>
    <definedName name="BExQBOWE543K7PGA5S7SVU2QKPM3" localSheetId="7" hidden="1">#REF!</definedName>
    <definedName name="BExQBOWE543K7PGA5S7SVU2QKPM3" localSheetId="6" hidden="1">#REF!</definedName>
    <definedName name="BExQBOWE543K7PGA5S7SVU2QKPM3" localSheetId="5" hidden="1">#REF!</definedName>
    <definedName name="BExQBOWE543K7PGA5S7SVU2QKPM3" localSheetId="3" hidden="1">#REF!</definedName>
    <definedName name="BExQBOWE543K7PGA5S7SVU2QKPM3" hidden="1">#REF!</definedName>
    <definedName name="BExQBPSOZ47V81YAEURP0NQJNTJH" localSheetId="15" hidden="1">#REF!</definedName>
    <definedName name="BExQBPSOZ47V81YAEURP0NQJNTJH" localSheetId="14" hidden="1">#REF!</definedName>
    <definedName name="BExQBPSOZ47V81YAEURP0NQJNTJH" localSheetId="13" hidden="1">#REF!</definedName>
    <definedName name="BExQBPSOZ47V81YAEURP0NQJNTJH" localSheetId="12" hidden="1">#REF!</definedName>
    <definedName name="BExQBPSOZ47V81YAEURP0NQJNTJH" localSheetId="11" hidden="1">#REF!</definedName>
    <definedName name="BExQBPSOZ47V81YAEURP0NQJNTJH" localSheetId="10" hidden="1">#REF!</definedName>
    <definedName name="BExQBPSOZ47V81YAEURP0NQJNTJH" localSheetId="9" hidden="1">#REF!</definedName>
    <definedName name="BExQBPSOZ47V81YAEURP0NQJNTJH" localSheetId="8" hidden="1">#REF!</definedName>
    <definedName name="BExQBPSOZ47V81YAEURP0NQJNTJH" localSheetId="7" hidden="1">#REF!</definedName>
    <definedName name="BExQBPSOZ47V81YAEURP0NQJNTJH" localSheetId="6" hidden="1">#REF!</definedName>
    <definedName name="BExQBPSOZ47V81YAEURP0NQJNTJH" localSheetId="5" hidden="1">#REF!</definedName>
    <definedName name="BExQBPSOZ47V81YAEURP0NQJNTJH" localSheetId="3" hidden="1">#REF!</definedName>
    <definedName name="BExQBPSOZ47V81YAEURP0NQJNTJH" hidden="1">#REF!</definedName>
    <definedName name="BExQC5TWT21CGBKD0IHAXTIN2QB8" localSheetId="15" hidden="1">#REF!</definedName>
    <definedName name="BExQC5TWT21CGBKD0IHAXTIN2QB8" localSheetId="14" hidden="1">#REF!</definedName>
    <definedName name="BExQC5TWT21CGBKD0IHAXTIN2QB8" localSheetId="13" hidden="1">#REF!</definedName>
    <definedName name="BExQC5TWT21CGBKD0IHAXTIN2QB8" localSheetId="12" hidden="1">#REF!</definedName>
    <definedName name="BExQC5TWT21CGBKD0IHAXTIN2QB8" localSheetId="11" hidden="1">#REF!</definedName>
    <definedName name="BExQC5TWT21CGBKD0IHAXTIN2QB8" localSheetId="10" hidden="1">#REF!</definedName>
    <definedName name="BExQC5TWT21CGBKD0IHAXTIN2QB8" localSheetId="9" hidden="1">#REF!</definedName>
    <definedName name="BExQC5TWT21CGBKD0IHAXTIN2QB8" localSheetId="8" hidden="1">#REF!</definedName>
    <definedName name="BExQC5TWT21CGBKD0IHAXTIN2QB8" localSheetId="7" hidden="1">#REF!</definedName>
    <definedName name="BExQC5TWT21CGBKD0IHAXTIN2QB8" localSheetId="6" hidden="1">#REF!</definedName>
    <definedName name="BExQC5TWT21CGBKD0IHAXTIN2QB8" localSheetId="5" hidden="1">#REF!</definedName>
    <definedName name="BExQC5TWT21CGBKD0IHAXTIN2QB8" localSheetId="3" hidden="1">#REF!</definedName>
    <definedName name="BExQC5TWT21CGBKD0IHAXTIN2QB8" hidden="1">#REF!</definedName>
    <definedName name="BExQC94JL9F5GW4S8DQCAF4WB2DA" localSheetId="15" hidden="1">#REF!</definedName>
    <definedName name="BExQC94JL9F5GW4S8DQCAF4WB2DA" localSheetId="14" hidden="1">#REF!</definedName>
    <definedName name="BExQC94JL9F5GW4S8DQCAF4WB2DA" localSheetId="13" hidden="1">#REF!</definedName>
    <definedName name="BExQC94JL9F5GW4S8DQCAF4WB2DA" localSheetId="12" hidden="1">#REF!</definedName>
    <definedName name="BExQC94JL9F5GW4S8DQCAF4WB2DA" localSheetId="11" hidden="1">#REF!</definedName>
    <definedName name="BExQC94JL9F5GW4S8DQCAF4WB2DA" localSheetId="10" hidden="1">#REF!</definedName>
    <definedName name="BExQC94JL9F5GW4S8DQCAF4WB2DA" localSheetId="9" hidden="1">#REF!</definedName>
    <definedName name="BExQC94JL9F5GW4S8DQCAF4WB2DA" localSheetId="8" hidden="1">#REF!</definedName>
    <definedName name="BExQC94JL9F5GW4S8DQCAF4WB2DA" localSheetId="7" hidden="1">#REF!</definedName>
    <definedName name="BExQC94JL9F5GW4S8DQCAF4WB2DA" localSheetId="6" hidden="1">#REF!</definedName>
    <definedName name="BExQC94JL9F5GW4S8DQCAF4WB2DA" localSheetId="5" hidden="1">#REF!</definedName>
    <definedName name="BExQC94JL9F5GW4S8DQCAF4WB2DA" localSheetId="3" hidden="1">#REF!</definedName>
    <definedName name="BExQC94JL9F5GW4S8DQCAF4WB2DA" hidden="1">#REF!</definedName>
    <definedName name="BExQCKTD8AT0824LGWREXM1B5D1X" localSheetId="15" hidden="1">#REF!</definedName>
    <definedName name="BExQCKTD8AT0824LGWREXM1B5D1X" localSheetId="14" hidden="1">#REF!</definedName>
    <definedName name="BExQCKTD8AT0824LGWREXM1B5D1X" localSheetId="13" hidden="1">#REF!</definedName>
    <definedName name="BExQCKTD8AT0824LGWREXM1B5D1X" localSheetId="12" hidden="1">#REF!</definedName>
    <definedName name="BExQCKTD8AT0824LGWREXM1B5D1X" localSheetId="11" hidden="1">#REF!</definedName>
    <definedName name="BExQCKTD8AT0824LGWREXM1B5D1X" localSheetId="10" hidden="1">#REF!</definedName>
    <definedName name="BExQCKTD8AT0824LGWREXM1B5D1X" localSheetId="9" hidden="1">#REF!</definedName>
    <definedName name="BExQCKTD8AT0824LGWREXM1B5D1X" localSheetId="8" hidden="1">#REF!</definedName>
    <definedName name="BExQCKTD8AT0824LGWREXM1B5D1X" localSheetId="7" hidden="1">#REF!</definedName>
    <definedName name="BExQCKTD8AT0824LGWREXM1B5D1X" localSheetId="6" hidden="1">#REF!</definedName>
    <definedName name="BExQCKTD8AT0824LGWREXM1B5D1X" localSheetId="5" hidden="1">#REF!</definedName>
    <definedName name="BExQCKTD8AT0824LGWREXM1B5D1X" localSheetId="3" hidden="1">#REF!</definedName>
    <definedName name="BExQCKTD8AT0824LGWREXM1B5D1X" hidden="1">#REF!</definedName>
    <definedName name="BExQCQ7KF4HVXSD72FF3DJGNNO3M" localSheetId="15" hidden="1">#REF!</definedName>
    <definedName name="BExQCQ7KF4HVXSD72FF3DJGNNO3M" localSheetId="14" hidden="1">#REF!</definedName>
    <definedName name="BExQCQ7KF4HVXSD72FF3DJGNNO3M" localSheetId="13" hidden="1">#REF!</definedName>
    <definedName name="BExQCQ7KF4HVXSD72FF3DJGNNO3M" localSheetId="12" hidden="1">#REF!</definedName>
    <definedName name="BExQCQ7KF4HVXSD72FF3DJGNNO3M" localSheetId="11" hidden="1">#REF!</definedName>
    <definedName name="BExQCQ7KF4HVXSD72FF3DJGNNO3M" localSheetId="10" hidden="1">#REF!</definedName>
    <definedName name="BExQCQ7KF4HVXSD72FF3DJGNNO3M" localSheetId="9" hidden="1">#REF!</definedName>
    <definedName name="BExQCQ7KF4HVXSD72FF3DJGNNO3M" localSheetId="8" hidden="1">#REF!</definedName>
    <definedName name="BExQCQ7KF4HVXSD72FF3DJGNNO3M" localSheetId="7" hidden="1">#REF!</definedName>
    <definedName name="BExQCQ7KF4HVXSD72FF3DJGNNO3M" localSheetId="6" hidden="1">#REF!</definedName>
    <definedName name="BExQCQ7KF4HVXSD72FF3DJGNNO3M" localSheetId="5" hidden="1">#REF!</definedName>
    <definedName name="BExQCQ7KF4HVXSD72FF3DJGNNO3M" localSheetId="3" hidden="1">#REF!</definedName>
    <definedName name="BExQCQ7KF4HVXSD72FF3DJGNNO3M" hidden="1">#REF!</definedName>
    <definedName name="BExQCRPJXI0WNJUFFAC39C0PFUFK" localSheetId="15" hidden="1">#REF!</definedName>
    <definedName name="BExQCRPJXI0WNJUFFAC39C0PFUFK" localSheetId="14" hidden="1">#REF!</definedName>
    <definedName name="BExQCRPJXI0WNJUFFAC39C0PFUFK" localSheetId="13" hidden="1">#REF!</definedName>
    <definedName name="BExQCRPJXI0WNJUFFAC39C0PFUFK" localSheetId="12" hidden="1">#REF!</definedName>
    <definedName name="BExQCRPJXI0WNJUFFAC39C0PFUFK" localSheetId="11" hidden="1">#REF!</definedName>
    <definedName name="BExQCRPJXI0WNJUFFAC39C0PFUFK" localSheetId="10" hidden="1">#REF!</definedName>
    <definedName name="BExQCRPJXI0WNJUFFAC39C0PFUFK" localSheetId="9" hidden="1">#REF!</definedName>
    <definedName name="BExQCRPJXI0WNJUFFAC39C0PFUFK" localSheetId="8" hidden="1">#REF!</definedName>
    <definedName name="BExQCRPJXI0WNJUFFAC39C0PFUFK" localSheetId="7" hidden="1">#REF!</definedName>
    <definedName name="BExQCRPJXI0WNJUFFAC39C0PFUFK" localSheetId="6" hidden="1">#REF!</definedName>
    <definedName name="BExQCRPJXI0WNJUFFAC39C0PFUFK" localSheetId="5" hidden="1">#REF!</definedName>
    <definedName name="BExQCRPJXI0WNJUFFAC39C0PFUFK" localSheetId="3" hidden="1">#REF!</definedName>
    <definedName name="BExQCRPJXI0WNJUFFAC39C0PFUFK" hidden="1">#REF!</definedName>
    <definedName name="BExQD571YWOXKR2SX85K5MKQ0AO2" localSheetId="15" hidden="1">#REF!</definedName>
    <definedName name="BExQD571YWOXKR2SX85K5MKQ0AO2" localSheetId="14" hidden="1">#REF!</definedName>
    <definedName name="BExQD571YWOXKR2SX85K5MKQ0AO2" localSheetId="13" hidden="1">#REF!</definedName>
    <definedName name="BExQD571YWOXKR2SX85K5MKQ0AO2" localSheetId="12" hidden="1">#REF!</definedName>
    <definedName name="BExQD571YWOXKR2SX85K5MKQ0AO2" localSheetId="11" hidden="1">#REF!</definedName>
    <definedName name="BExQD571YWOXKR2SX85K5MKQ0AO2" localSheetId="10" hidden="1">#REF!</definedName>
    <definedName name="BExQD571YWOXKR2SX85K5MKQ0AO2" localSheetId="9" hidden="1">#REF!</definedName>
    <definedName name="BExQD571YWOXKR2SX85K5MKQ0AO2" localSheetId="8" hidden="1">#REF!</definedName>
    <definedName name="BExQD571YWOXKR2SX85K5MKQ0AO2" localSheetId="7" hidden="1">#REF!</definedName>
    <definedName name="BExQD571YWOXKR2SX85K5MKQ0AO2" localSheetId="6" hidden="1">#REF!</definedName>
    <definedName name="BExQD571YWOXKR2SX85K5MKQ0AO2" localSheetId="5" hidden="1">#REF!</definedName>
    <definedName name="BExQD571YWOXKR2SX85K5MKQ0AO2" localSheetId="3" hidden="1">#REF!</definedName>
    <definedName name="BExQD571YWOXKR2SX85K5MKQ0AO2" hidden="1">#REF!</definedName>
    <definedName name="BExQDB6VCHN8PNX8EA6JNIEQ2JC2" localSheetId="15" hidden="1">#REF!</definedName>
    <definedName name="BExQDB6VCHN8PNX8EA6JNIEQ2JC2" localSheetId="14" hidden="1">#REF!</definedName>
    <definedName name="BExQDB6VCHN8PNX8EA6JNIEQ2JC2" localSheetId="13" hidden="1">#REF!</definedName>
    <definedName name="BExQDB6VCHN8PNX8EA6JNIEQ2JC2" localSheetId="12" hidden="1">#REF!</definedName>
    <definedName name="BExQDB6VCHN8PNX8EA6JNIEQ2JC2" localSheetId="11" hidden="1">#REF!</definedName>
    <definedName name="BExQDB6VCHN8PNX8EA6JNIEQ2JC2" localSheetId="10" hidden="1">#REF!</definedName>
    <definedName name="BExQDB6VCHN8PNX8EA6JNIEQ2JC2" localSheetId="9" hidden="1">#REF!</definedName>
    <definedName name="BExQDB6VCHN8PNX8EA6JNIEQ2JC2" localSheetId="8" hidden="1">#REF!</definedName>
    <definedName name="BExQDB6VCHN8PNX8EA6JNIEQ2JC2" localSheetId="7" hidden="1">#REF!</definedName>
    <definedName name="BExQDB6VCHN8PNX8EA6JNIEQ2JC2" localSheetId="6" hidden="1">#REF!</definedName>
    <definedName name="BExQDB6VCHN8PNX8EA6JNIEQ2JC2" localSheetId="5" hidden="1">#REF!</definedName>
    <definedName name="BExQDB6VCHN8PNX8EA6JNIEQ2JC2" localSheetId="3" hidden="1">#REF!</definedName>
    <definedName name="BExQDB6VCHN8PNX8EA6JNIEQ2JC2" hidden="1">#REF!</definedName>
    <definedName name="BExQDE1B6U2Q9B73KBENABP71YM1" localSheetId="15" hidden="1">#REF!</definedName>
    <definedName name="BExQDE1B6U2Q9B73KBENABP71YM1" localSheetId="14" hidden="1">#REF!</definedName>
    <definedName name="BExQDE1B6U2Q9B73KBENABP71YM1" localSheetId="13" hidden="1">#REF!</definedName>
    <definedName name="BExQDE1B6U2Q9B73KBENABP71YM1" localSheetId="12" hidden="1">#REF!</definedName>
    <definedName name="BExQDE1B6U2Q9B73KBENABP71YM1" localSheetId="11" hidden="1">#REF!</definedName>
    <definedName name="BExQDE1B6U2Q9B73KBENABP71YM1" localSheetId="10" hidden="1">#REF!</definedName>
    <definedName name="BExQDE1B6U2Q9B73KBENABP71YM1" localSheetId="9" hidden="1">#REF!</definedName>
    <definedName name="BExQDE1B6U2Q9B73KBENABP71YM1" localSheetId="8" hidden="1">#REF!</definedName>
    <definedName name="BExQDE1B6U2Q9B73KBENABP71YM1" localSheetId="7" hidden="1">#REF!</definedName>
    <definedName name="BExQDE1B6U2Q9B73KBENABP71YM1" localSheetId="6" hidden="1">#REF!</definedName>
    <definedName name="BExQDE1B6U2Q9B73KBENABP71YM1" localSheetId="5" hidden="1">#REF!</definedName>
    <definedName name="BExQDE1B6U2Q9B73KBENABP71YM1" localSheetId="3" hidden="1">#REF!</definedName>
    <definedName name="BExQDE1B6U2Q9B73KBENABP71YM1" hidden="1">#REF!</definedName>
    <definedName name="BExQDGQCN7ZW41QDUHOBJUGQAX40" localSheetId="15" hidden="1">#REF!</definedName>
    <definedName name="BExQDGQCN7ZW41QDUHOBJUGQAX40" localSheetId="14" hidden="1">#REF!</definedName>
    <definedName name="BExQDGQCN7ZW41QDUHOBJUGQAX40" localSheetId="13" hidden="1">#REF!</definedName>
    <definedName name="BExQDGQCN7ZW41QDUHOBJUGQAX40" localSheetId="12" hidden="1">#REF!</definedName>
    <definedName name="BExQDGQCN7ZW41QDUHOBJUGQAX40" localSheetId="11" hidden="1">#REF!</definedName>
    <definedName name="BExQDGQCN7ZW41QDUHOBJUGQAX40" localSheetId="10" hidden="1">#REF!</definedName>
    <definedName name="BExQDGQCN7ZW41QDUHOBJUGQAX40" localSheetId="9" hidden="1">#REF!</definedName>
    <definedName name="BExQDGQCN7ZW41QDUHOBJUGQAX40" localSheetId="8" hidden="1">#REF!</definedName>
    <definedName name="BExQDGQCN7ZW41QDUHOBJUGQAX40" localSheetId="7" hidden="1">#REF!</definedName>
    <definedName name="BExQDGQCN7ZW41QDUHOBJUGQAX40" localSheetId="6" hidden="1">#REF!</definedName>
    <definedName name="BExQDGQCN7ZW41QDUHOBJUGQAX40" localSheetId="5" hidden="1">#REF!</definedName>
    <definedName name="BExQDGQCN7ZW41QDUHOBJUGQAX40" localSheetId="3" hidden="1">#REF!</definedName>
    <definedName name="BExQDGQCN7ZW41QDUHOBJUGQAX40" hidden="1">#REF!</definedName>
    <definedName name="BExQED8ZZUEH0WRNOHXI7V9TVC8K" localSheetId="15" hidden="1">#REF!</definedName>
    <definedName name="BExQED8ZZUEH0WRNOHXI7V9TVC8K" localSheetId="14" hidden="1">#REF!</definedName>
    <definedName name="BExQED8ZZUEH0WRNOHXI7V9TVC8K" localSheetId="13" hidden="1">#REF!</definedName>
    <definedName name="BExQED8ZZUEH0WRNOHXI7V9TVC8K" localSheetId="12" hidden="1">#REF!</definedName>
    <definedName name="BExQED8ZZUEH0WRNOHXI7V9TVC8K" localSheetId="11" hidden="1">#REF!</definedName>
    <definedName name="BExQED8ZZUEH0WRNOHXI7V9TVC8K" localSheetId="10" hidden="1">#REF!</definedName>
    <definedName name="BExQED8ZZUEH0WRNOHXI7V9TVC8K" localSheetId="9" hidden="1">#REF!</definedName>
    <definedName name="BExQED8ZZUEH0WRNOHXI7V9TVC8K" localSheetId="8" hidden="1">#REF!</definedName>
    <definedName name="BExQED8ZZUEH0WRNOHXI7V9TVC8K" localSheetId="7" hidden="1">#REF!</definedName>
    <definedName name="BExQED8ZZUEH0WRNOHXI7V9TVC8K" localSheetId="6" hidden="1">#REF!</definedName>
    <definedName name="BExQED8ZZUEH0WRNOHXI7V9TVC8K" localSheetId="5" hidden="1">#REF!</definedName>
    <definedName name="BExQED8ZZUEH0WRNOHXI7V9TVC8K" localSheetId="3" hidden="1">#REF!</definedName>
    <definedName name="BExQED8ZZUEH0WRNOHXI7V9TVC8K" hidden="1">#REF!</definedName>
    <definedName name="BExQEF1PIJIB9J24OB0M4X1WLBB0" localSheetId="15" hidden="1">#REF!</definedName>
    <definedName name="BExQEF1PIJIB9J24OB0M4X1WLBB0" localSheetId="14" hidden="1">#REF!</definedName>
    <definedName name="BExQEF1PIJIB9J24OB0M4X1WLBB0" localSheetId="13" hidden="1">#REF!</definedName>
    <definedName name="BExQEF1PIJIB9J24OB0M4X1WLBB0" localSheetId="12" hidden="1">#REF!</definedName>
    <definedName name="BExQEF1PIJIB9J24OB0M4X1WLBB0" localSheetId="11" hidden="1">#REF!</definedName>
    <definedName name="BExQEF1PIJIB9J24OB0M4X1WLBB0" localSheetId="10" hidden="1">#REF!</definedName>
    <definedName name="BExQEF1PIJIB9J24OB0M4X1WLBB0" localSheetId="9" hidden="1">#REF!</definedName>
    <definedName name="BExQEF1PIJIB9J24OB0M4X1WLBB0" localSheetId="8" hidden="1">#REF!</definedName>
    <definedName name="BExQEF1PIJIB9J24OB0M4X1WLBB0" localSheetId="7" hidden="1">#REF!</definedName>
    <definedName name="BExQEF1PIJIB9J24OB0M4X1WLBB0" localSheetId="6" hidden="1">#REF!</definedName>
    <definedName name="BExQEF1PIJIB9J24OB0M4X1WLBB0" localSheetId="5" hidden="1">#REF!</definedName>
    <definedName name="BExQEF1PIJIB9J24OB0M4X1WLBB0" localSheetId="3" hidden="1">#REF!</definedName>
    <definedName name="BExQEF1PIJIB9J24OB0M4X1WLBB0" hidden="1">#REF!</definedName>
    <definedName name="BExQEMUA4HEFM4OVO8M8MA8PIAW1" localSheetId="15" hidden="1">#REF!</definedName>
    <definedName name="BExQEMUA4HEFM4OVO8M8MA8PIAW1" localSheetId="14" hidden="1">#REF!</definedName>
    <definedName name="BExQEMUA4HEFM4OVO8M8MA8PIAW1" localSheetId="13" hidden="1">#REF!</definedName>
    <definedName name="BExQEMUA4HEFM4OVO8M8MA8PIAW1" localSheetId="12" hidden="1">#REF!</definedName>
    <definedName name="BExQEMUA4HEFM4OVO8M8MA8PIAW1" localSheetId="11" hidden="1">#REF!</definedName>
    <definedName name="BExQEMUA4HEFM4OVO8M8MA8PIAW1" localSheetId="10" hidden="1">#REF!</definedName>
    <definedName name="BExQEMUA4HEFM4OVO8M8MA8PIAW1" localSheetId="9" hidden="1">#REF!</definedName>
    <definedName name="BExQEMUA4HEFM4OVO8M8MA8PIAW1" localSheetId="8" hidden="1">#REF!</definedName>
    <definedName name="BExQEMUA4HEFM4OVO8M8MA8PIAW1" localSheetId="7" hidden="1">#REF!</definedName>
    <definedName name="BExQEMUA4HEFM4OVO8M8MA8PIAW1" localSheetId="6" hidden="1">#REF!</definedName>
    <definedName name="BExQEMUA4HEFM4OVO8M8MA8PIAW1" localSheetId="5" hidden="1">#REF!</definedName>
    <definedName name="BExQEMUA4HEFM4OVO8M8MA8PIAW1" localSheetId="3" hidden="1">#REF!</definedName>
    <definedName name="BExQEMUA4HEFM4OVO8M8MA8PIAW1" hidden="1">#REF!</definedName>
    <definedName name="BExQEP38QPDKB85WG2WOL17IMB5S" localSheetId="15" hidden="1">#REF!</definedName>
    <definedName name="BExQEP38QPDKB85WG2WOL17IMB5S" localSheetId="14" hidden="1">#REF!</definedName>
    <definedName name="BExQEP38QPDKB85WG2WOL17IMB5S" localSheetId="13" hidden="1">#REF!</definedName>
    <definedName name="BExQEP38QPDKB85WG2WOL17IMB5S" localSheetId="12" hidden="1">#REF!</definedName>
    <definedName name="BExQEP38QPDKB85WG2WOL17IMB5S" localSheetId="11" hidden="1">#REF!</definedName>
    <definedName name="BExQEP38QPDKB85WG2WOL17IMB5S" localSheetId="10" hidden="1">#REF!</definedName>
    <definedName name="BExQEP38QPDKB85WG2WOL17IMB5S" localSheetId="9" hidden="1">#REF!</definedName>
    <definedName name="BExQEP38QPDKB85WG2WOL17IMB5S" localSheetId="8" hidden="1">#REF!</definedName>
    <definedName name="BExQEP38QPDKB85WG2WOL17IMB5S" localSheetId="7" hidden="1">#REF!</definedName>
    <definedName name="BExQEP38QPDKB85WG2WOL17IMB5S" localSheetId="6" hidden="1">#REF!</definedName>
    <definedName name="BExQEP38QPDKB85WG2WOL17IMB5S" localSheetId="5" hidden="1">#REF!</definedName>
    <definedName name="BExQEP38QPDKB85WG2WOL17IMB5S" localSheetId="3" hidden="1">#REF!</definedName>
    <definedName name="BExQEP38QPDKB85WG2WOL17IMB5S" hidden="1">#REF!</definedName>
    <definedName name="BExQEQ4XZQFIKUXNU9H7WE7AMZ1U" localSheetId="15" hidden="1">#REF!</definedName>
    <definedName name="BExQEQ4XZQFIKUXNU9H7WE7AMZ1U" localSheetId="14" hidden="1">#REF!</definedName>
    <definedName name="BExQEQ4XZQFIKUXNU9H7WE7AMZ1U" localSheetId="13" hidden="1">#REF!</definedName>
    <definedName name="BExQEQ4XZQFIKUXNU9H7WE7AMZ1U" localSheetId="12" hidden="1">#REF!</definedName>
    <definedName name="BExQEQ4XZQFIKUXNU9H7WE7AMZ1U" localSheetId="11" hidden="1">#REF!</definedName>
    <definedName name="BExQEQ4XZQFIKUXNU9H7WE7AMZ1U" localSheetId="10" hidden="1">#REF!</definedName>
    <definedName name="BExQEQ4XZQFIKUXNU9H7WE7AMZ1U" localSheetId="9" hidden="1">#REF!</definedName>
    <definedName name="BExQEQ4XZQFIKUXNU9H7WE7AMZ1U" localSheetId="8" hidden="1">#REF!</definedName>
    <definedName name="BExQEQ4XZQFIKUXNU9H7WE7AMZ1U" localSheetId="7" hidden="1">#REF!</definedName>
    <definedName name="BExQEQ4XZQFIKUXNU9H7WE7AMZ1U" localSheetId="6" hidden="1">#REF!</definedName>
    <definedName name="BExQEQ4XZQFIKUXNU9H7WE7AMZ1U" localSheetId="5" hidden="1">#REF!</definedName>
    <definedName name="BExQEQ4XZQFIKUXNU9H7WE7AMZ1U" localSheetId="3" hidden="1">#REF!</definedName>
    <definedName name="BExQEQ4XZQFIKUXNU9H7WE7AMZ1U" hidden="1">#REF!</definedName>
    <definedName name="BExQF1OEB07CRAP6ALNNMJNJ3P2D" localSheetId="15" hidden="1">#REF!</definedName>
    <definedName name="BExQF1OEB07CRAP6ALNNMJNJ3P2D" localSheetId="14" hidden="1">#REF!</definedName>
    <definedName name="BExQF1OEB07CRAP6ALNNMJNJ3P2D" localSheetId="13" hidden="1">#REF!</definedName>
    <definedName name="BExQF1OEB07CRAP6ALNNMJNJ3P2D" localSheetId="12" hidden="1">#REF!</definedName>
    <definedName name="BExQF1OEB07CRAP6ALNNMJNJ3P2D" localSheetId="11" hidden="1">#REF!</definedName>
    <definedName name="BExQF1OEB07CRAP6ALNNMJNJ3P2D" localSheetId="10" hidden="1">#REF!</definedName>
    <definedName name="BExQF1OEB07CRAP6ALNNMJNJ3P2D" localSheetId="9" hidden="1">#REF!</definedName>
    <definedName name="BExQF1OEB07CRAP6ALNNMJNJ3P2D" localSheetId="8" hidden="1">#REF!</definedName>
    <definedName name="BExQF1OEB07CRAP6ALNNMJNJ3P2D" localSheetId="7" hidden="1">#REF!</definedName>
    <definedName name="BExQF1OEB07CRAP6ALNNMJNJ3P2D" localSheetId="6" hidden="1">#REF!</definedName>
    <definedName name="BExQF1OEB07CRAP6ALNNMJNJ3P2D" localSheetId="5" hidden="1">#REF!</definedName>
    <definedName name="BExQF1OEB07CRAP6ALNNMJNJ3P2D" localSheetId="3" hidden="1">#REF!</definedName>
    <definedName name="BExQF1OEB07CRAP6ALNNMJNJ3P2D" hidden="1">#REF!</definedName>
    <definedName name="BExQF8KKL224NYD20XYLLM2RE7EW" localSheetId="15" hidden="1">#REF!</definedName>
    <definedName name="BExQF8KKL224NYD20XYLLM2RE7EW" localSheetId="14" hidden="1">#REF!</definedName>
    <definedName name="BExQF8KKL224NYD20XYLLM2RE7EW" localSheetId="13" hidden="1">#REF!</definedName>
    <definedName name="BExQF8KKL224NYD20XYLLM2RE7EW" localSheetId="12" hidden="1">#REF!</definedName>
    <definedName name="BExQF8KKL224NYD20XYLLM2RE7EW" localSheetId="11" hidden="1">#REF!</definedName>
    <definedName name="BExQF8KKL224NYD20XYLLM2RE7EW" localSheetId="10" hidden="1">#REF!</definedName>
    <definedName name="BExQF8KKL224NYD20XYLLM2RE7EW" localSheetId="9" hidden="1">#REF!</definedName>
    <definedName name="BExQF8KKL224NYD20XYLLM2RE7EW" localSheetId="8" hidden="1">#REF!</definedName>
    <definedName name="BExQF8KKL224NYD20XYLLM2RE7EW" localSheetId="7" hidden="1">#REF!</definedName>
    <definedName name="BExQF8KKL224NYD20XYLLM2RE7EW" localSheetId="6" hidden="1">#REF!</definedName>
    <definedName name="BExQF8KKL224NYD20XYLLM2RE7EW" localSheetId="5" hidden="1">#REF!</definedName>
    <definedName name="BExQF8KKL224NYD20XYLLM2RE7EW" localSheetId="3" hidden="1">#REF!</definedName>
    <definedName name="BExQF8KKL224NYD20XYLLM2RE7EW" hidden="1">#REF!</definedName>
    <definedName name="BExQF9X2AQPFJZTCHTU5PTTR0JAH" localSheetId="15" hidden="1">#REF!</definedName>
    <definedName name="BExQF9X2AQPFJZTCHTU5PTTR0JAH" localSheetId="14" hidden="1">#REF!</definedName>
    <definedName name="BExQF9X2AQPFJZTCHTU5PTTR0JAH" localSheetId="13" hidden="1">#REF!</definedName>
    <definedName name="BExQF9X2AQPFJZTCHTU5PTTR0JAH" localSheetId="12" hidden="1">#REF!</definedName>
    <definedName name="BExQF9X2AQPFJZTCHTU5PTTR0JAH" localSheetId="11" hidden="1">#REF!</definedName>
    <definedName name="BExQF9X2AQPFJZTCHTU5PTTR0JAH" localSheetId="10" hidden="1">#REF!</definedName>
    <definedName name="BExQF9X2AQPFJZTCHTU5PTTR0JAH" localSheetId="9" hidden="1">#REF!</definedName>
    <definedName name="BExQF9X2AQPFJZTCHTU5PTTR0JAH" localSheetId="8" hidden="1">#REF!</definedName>
    <definedName name="BExQF9X2AQPFJZTCHTU5PTTR0JAH" localSheetId="7" hidden="1">#REF!</definedName>
    <definedName name="BExQF9X2AQPFJZTCHTU5PTTR0JAH" localSheetId="6" hidden="1">#REF!</definedName>
    <definedName name="BExQF9X2AQPFJZTCHTU5PTTR0JAH" localSheetId="5" hidden="1">#REF!</definedName>
    <definedName name="BExQF9X2AQPFJZTCHTU5PTTR0JAH" localSheetId="3" hidden="1">#REF!</definedName>
    <definedName name="BExQF9X2AQPFJZTCHTU5PTTR0JAH" hidden="1">#REF!</definedName>
    <definedName name="BExQFAINO9ODQZX6NSM8EBTRD04E" localSheetId="15" hidden="1">#REF!</definedName>
    <definedName name="BExQFAINO9ODQZX6NSM8EBTRD04E" localSheetId="14" hidden="1">#REF!</definedName>
    <definedName name="BExQFAINO9ODQZX6NSM8EBTRD04E" localSheetId="13" hidden="1">#REF!</definedName>
    <definedName name="BExQFAINO9ODQZX6NSM8EBTRD04E" localSheetId="12" hidden="1">#REF!</definedName>
    <definedName name="BExQFAINO9ODQZX6NSM8EBTRD04E" localSheetId="11" hidden="1">#REF!</definedName>
    <definedName name="BExQFAINO9ODQZX6NSM8EBTRD04E" localSheetId="10" hidden="1">#REF!</definedName>
    <definedName name="BExQFAINO9ODQZX6NSM8EBTRD04E" localSheetId="9" hidden="1">#REF!</definedName>
    <definedName name="BExQFAINO9ODQZX6NSM8EBTRD04E" localSheetId="8" hidden="1">#REF!</definedName>
    <definedName name="BExQFAINO9ODQZX6NSM8EBTRD04E" localSheetId="7" hidden="1">#REF!</definedName>
    <definedName name="BExQFAINO9ODQZX6NSM8EBTRD04E" localSheetId="6" hidden="1">#REF!</definedName>
    <definedName name="BExQFAINO9ODQZX6NSM8EBTRD04E" localSheetId="5" hidden="1">#REF!</definedName>
    <definedName name="BExQFAINO9ODQZX6NSM8EBTRD04E" localSheetId="3" hidden="1">#REF!</definedName>
    <definedName name="BExQFAINO9ODQZX6NSM8EBTRD04E" hidden="1">#REF!</definedName>
    <definedName name="BExQFC0M9KKFMQKPLPEO2RQDB7MM" localSheetId="15" hidden="1">#REF!</definedName>
    <definedName name="BExQFC0M9KKFMQKPLPEO2RQDB7MM" localSheetId="14" hidden="1">#REF!</definedName>
    <definedName name="BExQFC0M9KKFMQKPLPEO2RQDB7MM" localSheetId="13" hidden="1">#REF!</definedName>
    <definedName name="BExQFC0M9KKFMQKPLPEO2RQDB7MM" localSheetId="12" hidden="1">#REF!</definedName>
    <definedName name="BExQFC0M9KKFMQKPLPEO2RQDB7MM" localSheetId="11" hidden="1">#REF!</definedName>
    <definedName name="BExQFC0M9KKFMQKPLPEO2RQDB7MM" localSheetId="10" hidden="1">#REF!</definedName>
    <definedName name="BExQFC0M9KKFMQKPLPEO2RQDB7MM" localSheetId="9" hidden="1">#REF!</definedName>
    <definedName name="BExQFC0M9KKFMQKPLPEO2RQDB7MM" localSheetId="8" hidden="1">#REF!</definedName>
    <definedName name="BExQFC0M9KKFMQKPLPEO2RQDB7MM" localSheetId="7" hidden="1">#REF!</definedName>
    <definedName name="BExQFC0M9KKFMQKPLPEO2RQDB7MM" localSheetId="6" hidden="1">#REF!</definedName>
    <definedName name="BExQFC0M9KKFMQKPLPEO2RQDB7MM" localSheetId="5" hidden="1">#REF!</definedName>
    <definedName name="BExQFC0M9KKFMQKPLPEO2RQDB7MM" localSheetId="3" hidden="1">#REF!</definedName>
    <definedName name="BExQFC0M9KKFMQKPLPEO2RQDB7MM" hidden="1">#REF!</definedName>
    <definedName name="BExQFEEV7627R8TYZCM28C6V6WHE" localSheetId="15" hidden="1">#REF!</definedName>
    <definedName name="BExQFEEV7627R8TYZCM28C6V6WHE" localSheetId="14" hidden="1">#REF!</definedName>
    <definedName name="BExQFEEV7627R8TYZCM28C6V6WHE" localSheetId="13" hidden="1">#REF!</definedName>
    <definedName name="BExQFEEV7627R8TYZCM28C6V6WHE" localSheetId="12" hidden="1">#REF!</definedName>
    <definedName name="BExQFEEV7627R8TYZCM28C6V6WHE" localSheetId="11" hidden="1">#REF!</definedName>
    <definedName name="BExQFEEV7627R8TYZCM28C6V6WHE" localSheetId="10" hidden="1">#REF!</definedName>
    <definedName name="BExQFEEV7627R8TYZCM28C6V6WHE" localSheetId="9" hidden="1">#REF!</definedName>
    <definedName name="BExQFEEV7627R8TYZCM28C6V6WHE" localSheetId="8" hidden="1">#REF!</definedName>
    <definedName name="BExQFEEV7627R8TYZCM28C6V6WHE" localSheetId="7" hidden="1">#REF!</definedName>
    <definedName name="BExQFEEV7627R8TYZCM28C6V6WHE" localSheetId="6" hidden="1">#REF!</definedName>
    <definedName name="BExQFEEV7627R8TYZCM28C6V6WHE" localSheetId="5" hidden="1">#REF!</definedName>
    <definedName name="BExQFEEV7627R8TYZCM28C6V6WHE" localSheetId="3" hidden="1">#REF!</definedName>
    <definedName name="BExQFEEV7627R8TYZCM28C6V6WHE" hidden="1">#REF!</definedName>
    <definedName name="BExQFEK8NUD04X2OBRA275ADPSDL" localSheetId="15" hidden="1">#REF!</definedName>
    <definedName name="BExQFEK8NUD04X2OBRA275ADPSDL" localSheetId="14" hidden="1">#REF!</definedName>
    <definedName name="BExQFEK8NUD04X2OBRA275ADPSDL" localSheetId="13" hidden="1">#REF!</definedName>
    <definedName name="BExQFEK8NUD04X2OBRA275ADPSDL" localSheetId="12" hidden="1">#REF!</definedName>
    <definedName name="BExQFEK8NUD04X2OBRA275ADPSDL" localSheetId="11" hidden="1">#REF!</definedName>
    <definedName name="BExQFEK8NUD04X2OBRA275ADPSDL" localSheetId="10" hidden="1">#REF!</definedName>
    <definedName name="BExQFEK8NUD04X2OBRA275ADPSDL" localSheetId="9" hidden="1">#REF!</definedName>
    <definedName name="BExQFEK8NUD04X2OBRA275ADPSDL" localSheetId="8" hidden="1">#REF!</definedName>
    <definedName name="BExQFEK8NUD04X2OBRA275ADPSDL" localSheetId="7" hidden="1">#REF!</definedName>
    <definedName name="BExQFEK8NUD04X2OBRA275ADPSDL" localSheetId="6" hidden="1">#REF!</definedName>
    <definedName name="BExQFEK8NUD04X2OBRA275ADPSDL" localSheetId="5" hidden="1">#REF!</definedName>
    <definedName name="BExQFEK8NUD04X2OBRA275ADPSDL" localSheetId="3" hidden="1">#REF!</definedName>
    <definedName name="BExQFEK8NUD04X2OBRA275ADPSDL" hidden="1">#REF!</definedName>
    <definedName name="BExQFGYIWDR4W0YF7XR6E4EWWJ02" localSheetId="15" hidden="1">#REF!</definedName>
    <definedName name="BExQFGYIWDR4W0YF7XR6E4EWWJ02" localSheetId="14" hidden="1">#REF!</definedName>
    <definedName name="BExQFGYIWDR4W0YF7XR6E4EWWJ02" localSheetId="13" hidden="1">#REF!</definedName>
    <definedName name="BExQFGYIWDR4W0YF7XR6E4EWWJ02" localSheetId="12" hidden="1">#REF!</definedName>
    <definedName name="BExQFGYIWDR4W0YF7XR6E4EWWJ02" localSheetId="11" hidden="1">#REF!</definedName>
    <definedName name="BExQFGYIWDR4W0YF7XR6E4EWWJ02" localSheetId="10" hidden="1">#REF!</definedName>
    <definedName name="BExQFGYIWDR4W0YF7XR6E4EWWJ02" localSheetId="9" hidden="1">#REF!</definedName>
    <definedName name="BExQFGYIWDR4W0YF7XR6E4EWWJ02" localSheetId="8" hidden="1">#REF!</definedName>
    <definedName name="BExQFGYIWDR4W0YF7XR6E4EWWJ02" localSheetId="7" hidden="1">#REF!</definedName>
    <definedName name="BExQFGYIWDR4W0YF7XR6E4EWWJ02" localSheetId="6" hidden="1">#REF!</definedName>
    <definedName name="BExQFGYIWDR4W0YF7XR6E4EWWJ02" localSheetId="5" hidden="1">#REF!</definedName>
    <definedName name="BExQFGYIWDR4W0YF7XR6E4EWWJ02" localSheetId="3" hidden="1">#REF!</definedName>
    <definedName name="BExQFGYIWDR4W0YF7XR6E4EWWJ02" hidden="1">#REF!</definedName>
    <definedName name="BExQFPNFKA36IAPS22LAUMBDI4KE" localSheetId="15" hidden="1">#REF!</definedName>
    <definedName name="BExQFPNFKA36IAPS22LAUMBDI4KE" localSheetId="14" hidden="1">#REF!</definedName>
    <definedName name="BExQFPNFKA36IAPS22LAUMBDI4KE" localSheetId="13" hidden="1">#REF!</definedName>
    <definedName name="BExQFPNFKA36IAPS22LAUMBDI4KE" localSheetId="12" hidden="1">#REF!</definedName>
    <definedName name="BExQFPNFKA36IAPS22LAUMBDI4KE" localSheetId="11" hidden="1">#REF!</definedName>
    <definedName name="BExQFPNFKA36IAPS22LAUMBDI4KE" localSheetId="10" hidden="1">#REF!</definedName>
    <definedName name="BExQFPNFKA36IAPS22LAUMBDI4KE" localSheetId="9" hidden="1">#REF!</definedName>
    <definedName name="BExQFPNFKA36IAPS22LAUMBDI4KE" localSheetId="8" hidden="1">#REF!</definedName>
    <definedName name="BExQFPNFKA36IAPS22LAUMBDI4KE" localSheetId="7" hidden="1">#REF!</definedName>
    <definedName name="BExQFPNFKA36IAPS22LAUMBDI4KE" localSheetId="6" hidden="1">#REF!</definedName>
    <definedName name="BExQFPNFKA36IAPS22LAUMBDI4KE" localSheetId="5" hidden="1">#REF!</definedName>
    <definedName name="BExQFPNFKA36IAPS22LAUMBDI4KE" localSheetId="3" hidden="1">#REF!</definedName>
    <definedName name="BExQFPNFKA36IAPS22LAUMBDI4KE" hidden="1">#REF!</definedName>
    <definedName name="BExQFPSWEMA8WBUZ4WK20LR13VSU" localSheetId="15" hidden="1">#REF!</definedName>
    <definedName name="BExQFPSWEMA8WBUZ4WK20LR13VSU" localSheetId="14" hidden="1">#REF!</definedName>
    <definedName name="BExQFPSWEMA8WBUZ4WK20LR13VSU" localSheetId="13" hidden="1">#REF!</definedName>
    <definedName name="BExQFPSWEMA8WBUZ4WK20LR13VSU" localSheetId="12" hidden="1">#REF!</definedName>
    <definedName name="BExQFPSWEMA8WBUZ4WK20LR13VSU" localSheetId="11" hidden="1">#REF!</definedName>
    <definedName name="BExQFPSWEMA8WBUZ4WK20LR13VSU" localSheetId="10" hidden="1">#REF!</definedName>
    <definedName name="BExQFPSWEMA8WBUZ4WK20LR13VSU" localSheetId="9" hidden="1">#REF!</definedName>
    <definedName name="BExQFPSWEMA8WBUZ4WK20LR13VSU" localSheetId="8" hidden="1">#REF!</definedName>
    <definedName name="BExQFPSWEMA8WBUZ4WK20LR13VSU" localSheetId="7" hidden="1">#REF!</definedName>
    <definedName name="BExQFPSWEMA8WBUZ4WK20LR13VSU" localSheetId="6" hidden="1">#REF!</definedName>
    <definedName name="BExQFPSWEMA8WBUZ4WK20LR13VSU" localSheetId="5" hidden="1">#REF!</definedName>
    <definedName name="BExQFPSWEMA8WBUZ4WK20LR13VSU" localSheetId="3" hidden="1">#REF!</definedName>
    <definedName name="BExQFPSWEMA8WBUZ4WK20LR13VSU" hidden="1">#REF!</definedName>
    <definedName name="BExQFVSPOSCCPF1TLJPIWYWYB8A9" localSheetId="15" hidden="1">#REF!</definedName>
    <definedName name="BExQFVSPOSCCPF1TLJPIWYWYB8A9" localSheetId="14" hidden="1">#REF!</definedName>
    <definedName name="BExQFVSPOSCCPF1TLJPIWYWYB8A9" localSheetId="13" hidden="1">#REF!</definedName>
    <definedName name="BExQFVSPOSCCPF1TLJPIWYWYB8A9" localSheetId="12" hidden="1">#REF!</definedName>
    <definedName name="BExQFVSPOSCCPF1TLJPIWYWYB8A9" localSheetId="11" hidden="1">#REF!</definedName>
    <definedName name="BExQFVSPOSCCPF1TLJPIWYWYB8A9" localSheetId="10" hidden="1">#REF!</definedName>
    <definedName name="BExQFVSPOSCCPF1TLJPIWYWYB8A9" localSheetId="9" hidden="1">#REF!</definedName>
    <definedName name="BExQFVSPOSCCPF1TLJPIWYWYB8A9" localSheetId="8" hidden="1">#REF!</definedName>
    <definedName name="BExQFVSPOSCCPF1TLJPIWYWYB8A9" localSheetId="7" hidden="1">#REF!</definedName>
    <definedName name="BExQFVSPOSCCPF1TLJPIWYWYB8A9" localSheetId="6" hidden="1">#REF!</definedName>
    <definedName name="BExQFVSPOSCCPF1TLJPIWYWYB8A9" localSheetId="5" hidden="1">#REF!</definedName>
    <definedName name="BExQFVSPOSCCPF1TLJPIWYWYB8A9" localSheetId="3" hidden="1">#REF!</definedName>
    <definedName name="BExQFVSPOSCCPF1TLJPIWYWYB8A9" hidden="1">#REF!</definedName>
    <definedName name="BExQFWJQXNQAW6LUMOEDS6KMJMYL" localSheetId="15" hidden="1">#REF!</definedName>
    <definedName name="BExQFWJQXNQAW6LUMOEDS6KMJMYL" localSheetId="14" hidden="1">#REF!</definedName>
    <definedName name="BExQFWJQXNQAW6LUMOEDS6KMJMYL" localSheetId="13" hidden="1">#REF!</definedName>
    <definedName name="BExQFWJQXNQAW6LUMOEDS6KMJMYL" localSheetId="12" hidden="1">#REF!</definedName>
    <definedName name="BExQFWJQXNQAW6LUMOEDS6KMJMYL" localSheetId="11" hidden="1">#REF!</definedName>
    <definedName name="BExQFWJQXNQAW6LUMOEDS6KMJMYL" localSheetId="10" hidden="1">#REF!</definedName>
    <definedName name="BExQFWJQXNQAW6LUMOEDS6KMJMYL" localSheetId="9" hidden="1">#REF!</definedName>
    <definedName name="BExQFWJQXNQAW6LUMOEDS6KMJMYL" localSheetId="8" hidden="1">#REF!</definedName>
    <definedName name="BExQFWJQXNQAW6LUMOEDS6KMJMYL" localSheetId="7" hidden="1">#REF!</definedName>
    <definedName name="BExQFWJQXNQAW6LUMOEDS6KMJMYL" localSheetId="6" hidden="1">#REF!</definedName>
    <definedName name="BExQFWJQXNQAW6LUMOEDS6KMJMYL" localSheetId="5" hidden="1">#REF!</definedName>
    <definedName name="BExQFWJQXNQAW6LUMOEDS6KMJMYL" localSheetId="3" hidden="1">#REF!</definedName>
    <definedName name="BExQFWJQXNQAW6LUMOEDS6KMJMYL" hidden="1">#REF!</definedName>
    <definedName name="BExQG8TYRD2G42UA5ZPCRLNKUDMX" localSheetId="15" hidden="1">#REF!</definedName>
    <definedName name="BExQG8TYRD2G42UA5ZPCRLNKUDMX" localSheetId="14" hidden="1">#REF!</definedName>
    <definedName name="BExQG8TYRD2G42UA5ZPCRLNKUDMX" localSheetId="13" hidden="1">#REF!</definedName>
    <definedName name="BExQG8TYRD2G42UA5ZPCRLNKUDMX" localSheetId="12" hidden="1">#REF!</definedName>
    <definedName name="BExQG8TYRD2G42UA5ZPCRLNKUDMX" localSheetId="11" hidden="1">#REF!</definedName>
    <definedName name="BExQG8TYRD2G42UA5ZPCRLNKUDMX" localSheetId="10" hidden="1">#REF!</definedName>
    <definedName name="BExQG8TYRD2G42UA5ZPCRLNKUDMX" localSheetId="9" hidden="1">#REF!</definedName>
    <definedName name="BExQG8TYRD2G42UA5ZPCRLNKUDMX" localSheetId="8" hidden="1">#REF!</definedName>
    <definedName name="BExQG8TYRD2G42UA5ZPCRLNKUDMX" localSheetId="7" hidden="1">#REF!</definedName>
    <definedName name="BExQG8TYRD2G42UA5ZPCRLNKUDMX" localSheetId="6" hidden="1">#REF!</definedName>
    <definedName name="BExQG8TYRD2G42UA5ZPCRLNKUDMX" localSheetId="5" hidden="1">#REF!</definedName>
    <definedName name="BExQG8TYRD2G42UA5ZPCRLNKUDMX" localSheetId="3" hidden="1">#REF!</definedName>
    <definedName name="BExQG8TYRD2G42UA5ZPCRLNKUDMX" hidden="1">#REF!</definedName>
    <definedName name="BExQG9A8OZ31BDN5QEGQGWG59A43" localSheetId="15" hidden="1">#REF!</definedName>
    <definedName name="BExQG9A8OZ31BDN5QEGQGWG59A43" localSheetId="14" hidden="1">#REF!</definedName>
    <definedName name="BExQG9A8OZ31BDN5QEGQGWG59A43" localSheetId="13" hidden="1">#REF!</definedName>
    <definedName name="BExQG9A8OZ31BDN5QEGQGWG59A43" localSheetId="12" hidden="1">#REF!</definedName>
    <definedName name="BExQG9A8OZ31BDN5QEGQGWG59A43" localSheetId="11" hidden="1">#REF!</definedName>
    <definedName name="BExQG9A8OZ31BDN5QEGQGWG59A43" localSheetId="10" hidden="1">#REF!</definedName>
    <definedName name="BExQG9A8OZ31BDN5QEGQGWG59A43" localSheetId="9" hidden="1">#REF!</definedName>
    <definedName name="BExQG9A8OZ31BDN5QEGQGWG59A43" localSheetId="8" hidden="1">#REF!</definedName>
    <definedName name="BExQG9A8OZ31BDN5QEGQGWG59A43" localSheetId="7" hidden="1">#REF!</definedName>
    <definedName name="BExQG9A8OZ31BDN5QEGQGWG59A43" localSheetId="6" hidden="1">#REF!</definedName>
    <definedName name="BExQG9A8OZ31BDN5QEGQGWG59A43" localSheetId="5" hidden="1">#REF!</definedName>
    <definedName name="BExQG9A8OZ31BDN5QEGQGWG59A43" localSheetId="3" hidden="1">#REF!</definedName>
    <definedName name="BExQG9A8OZ31BDN5QEGQGWG59A43" hidden="1">#REF!</definedName>
    <definedName name="BExQGGBQ2CMSPV4NV4RA7NMBQER6" localSheetId="15" hidden="1">#REF!</definedName>
    <definedName name="BExQGGBQ2CMSPV4NV4RA7NMBQER6" localSheetId="14" hidden="1">#REF!</definedName>
    <definedName name="BExQGGBQ2CMSPV4NV4RA7NMBQER6" localSheetId="13" hidden="1">#REF!</definedName>
    <definedName name="BExQGGBQ2CMSPV4NV4RA7NMBQER6" localSheetId="12" hidden="1">#REF!</definedName>
    <definedName name="BExQGGBQ2CMSPV4NV4RA7NMBQER6" localSheetId="11" hidden="1">#REF!</definedName>
    <definedName name="BExQGGBQ2CMSPV4NV4RA7NMBQER6" localSheetId="10" hidden="1">#REF!</definedName>
    <definedName name="BExQGGBQ2CMSPV4NV4RA7NMBQER6" localSheetId="9" hidden="1">#REF!</definedName>
    <definedName name="BExQGGBQ2CMSPV4NV4RA7NMBQER6" localSheetId="8" hidden="1">#REF!</definedName>
    <definedName name="BExQGGBQ2CMSPV4NV4RA7NMBQER6" localSheetId="7" hidden="1">#REF!</definedName>
    <definedName name="BExQGGBQ2CMSPV4NV4RA7NMBQER6" localSheetId="6" hidden="1">#REF!</definedName>
    <definedName name="BExQGGBQ2CMSPV4NV4RA7NMBQER6" localSheetId="5" hidden="1">#REF!</definedName>
    <definedName name="BExQGGBQ2CMSPV4NV4RA7NMBQER6" localSheetId="3" hidden="1">#REF!</definedName>
    <definedName name="BExQGGBQ2CMSPV4NV4RA7NMBQER6" hidden="1">#REF!</definedName>
    <definedName name="BExQGO48J9MPCDQ96RBB9UN9AIGT" localSheetId="15" hidden="1">#REF!</definedName>
    <definedName name="BExQGO48J9MPCDQ96RBB9UN9AIGT" localSheetId="14" hidden="1">#REF!</definedName>
    <definedName name="BExQGO48J9MPCDQ96RBB9UN9AIGT" localSheetId="13" hidden="1">#REF!</definedName>
    <definedName name="BExQGO48J9MPCDQ96RBB9UN9AIGT" localSheetId="12" hidden="1">#REF!</definedName>
    <definedName name="BExQGO48J9MPCDQ96RBB9UN9AIGT" localSheetId="11" hidden="1">#REF!</definedName>
    <definedName name="BExQGO48J9MPCDQ96RBB9UN9AIGT" localSheetId="10" hidden="1">#REF!</definedName>
    <definedName name="BExQGO48J9MPCDQ96RBB9UN9AIGT" localSheetId="9" hidden="1">#REF!</definedName>
    <definedName name="BExQGO48J9MPCDQ96RBB9UN9AIGT" localSheetId="8" hidden="1">#REF!</definedName>
    <definedName name="BExQGO48J9MPCDQ96RBB9UN9AIGT" localSheetId="7" hidden="1">#REF!</definedName>
    <definedName name="BExQGO48J9MPCDQ96RBB9UN9AIGT" localSheetId="6" hidden="1">#REF!</definedName>
    <definedName name="BExQGO48J9MPCDQ96RBB9UN9AIGT" localSheetId="5" hidden="1">#REF!</definedName>
    <definedName name="BExQGO48J9MPCDQ96RBB9UN9AIGT" localSheetId="3" hidden="1">#REF!</definedName>
    <definedName name="BExQGO48J9MPCDQ96RBB9UN9AIGT" hidden="1">#REF!</definedName>
    <definedName name="BExQGSBB6MJWDW7AYWA0MSFTXKRR" localSheetId="15" hidden="1">#REF!</definedName>
    <definedName name="BExQGSBB6MJWDW7AYWA0MSFTXKRR" localSheetId="14" hidden="1">#REF!</definedName>
    <definedName name="BExQGSBB6MJWDW7AYWA0MSFTXKRR" localSheetId="13" hidden="1">#REF!</definedName>
    <definedName name="BExQGSBB6MJWDW7AYWA0MSFTXKRR" localSheetId="12" hidden="1">#REF!</definedName>
    <definedName name="BExQGSBB6MJWDW7AYWA0MSFTXKRR" localSheetId="11" hidden="1">#REF!</definedName>
    <definedName name="BExQGSBB6MJWDW7AYWA0MSFTXKRR" localSheetId="10" hidden="1">#REF!</definedName>
    <definedName name="BExQGSBB6MJWDW7AYWA0MSFTXKRR" localSheetId="9" hidden="1">#REF!</definedName>
    <definedName name="BExQGSBB6MJWDW7AYWA0MSFTXKRR" localSheetId="8" hidden="1">#REF!</definedName>
    <definedName name="BExQGSBB6MJWDW7AYWA0MSFTXKRR" localSheetId="7" hidden="1">#REF!</definedName>
    <definedName name="BExQGSBB6MJWDW7AYWA0MSFTXKRR" localSheetId="6" hidden="1">#REF!</definedName>
    <definedName name="BExQGSBB6MJWDW7AYWA0MSFTXKRR" localSheetId="5" hidden="1">#REF!</definedName>
    <definedName name="BExQGSBB6MJWDW7AYWA0MSFTXKRR" localSheetId="3" hidden="1">#REF!</definedName>
    <definedName name="BExQGSBB6MJWDW7AYWA0MSFTXKRR" hidden="1">#REF!</definedName>
    <definedName name="BExQH0UURAJ13AVO5UI04HSRGVYW" localSheetId="15" hidden="1">#REF!</definedName>
    <definedName name="BExQH0UURAJ13AVO5UI04HSRGVYW" localSheetId="14" hidden="1">#REF!</definedName>
    <definedName name="BExQH0UURAJ13AVO5UI04HSRGVYW" localSheetId="13" hidden="1">#REF!</definedName>
    <definedName name="BExQH0UURAJ13AVO5UI04HSRGVYW" localSheetId="12" hidden="1">#REF!</definedName>
    <definedName name="BExQH0UURAJ13AVO5UI04HSRGVYW" localSheetId="11" hidden="1">#REF!</definedName>
    <definedName name="BExQH0UURAJ13AVO5UI04HSRGVYW" localSheetId="10" hidden="1">#REF!</definedName>
    <definedName name="BExQH0UURAJ13AVO5UI04HSRGVYW" localSheetId="9" hidden="1">#REF!</definedName>
    <definedName name="BExQH0UURAJ13AVO5UI04HSRGVYW" localSheetId="8" hidden="1">#REF!</definedName>
    <definedName name="BExQH0UURAJ13AVO5UI04HSRGVYW" localSheetId="7" hidden="1">#REF!</definedName>
    <definedName name="BExQH0UURAJ13AVO5UI04HSRGVYW" localSheetId="6" hidden="1">#REF!</definedName>
    <definedName name="BExQH0UURAJ13AVO5UI04HSRGVYW" localSheetId="5" hidden="1">#REF!</definedName>
    <definedName name="BExQH0UURAJ13AVO5UI04HSRGVYW" localSheetId="3" hidden="1">#REF!</definedName>
    <definedName name="BExQH0UURAJ13AVO5UI04HSRGVYW" hidden="1">#REF!</definedName>
    <definedName name="BExQH5I0FUT0822E2ITR6M5724UF" localSheetId="15" hidden="1">#REF!</definedName>
    <definedName name="BExQH5I0FUT0822E2ITR6M5724UF" localSheetId="14" hidden="1">#REF!</definedName>
    <definedName name="BExQH5I0FUT0822E2ITR6M5724UF" localSheetId="13" hidden="1">#REF!</definedName>
    <definedName name="BExQH5I0FUT0822E2ITR6M5724UF" localSheetId="12" hidden="1">#REF!</definedName>
    <definedName name="BExQH5I0FUT0822E2ITR6M5724UF" localSheetId="11" hidden="1">#REF!</definedName>
    <definedName name="BExQH5I0FUT0822E2ITR6M5724UF" localSheetId="10" hidden="1">#REF!</definedName>
    <definedName name="BExQH5I0FUT0822E2ITR6M5724UF" localSheetId="9" hidden="1">#REF!</definedName>
    <definedName name="BExQH5I0FUT0822E2ITR6M5724UF" localSheetId="8" hidden="1">#REF!</definedName>
    <definedName name="BExQH5I0FUT0822E2ITR6M5724UF" localSheetId="7" hidden="1">#REF!</definedName>
    <definedName name="BExQH5I0FUT0822E2ITR6M5724UF" localSheetId="6" hidden="1">#REF!</definedName>
    <definedName name="BExQH5I0FUT0822E2ITR6M5724UF" localSheetId="5" hidden="1">#REF!</definedName>
    <definedName name="BExQH5I0FUT0822E2ITR6M5724UF" localSheetId="3" hidden="1">#REF!</definedName>
    <definedName name="BExQH5I0FUT0822E2ITR6M5724UF" hidden="1">#REF!</definedName>
    <definedName name="BExQH6ZZY0NR8SE48PSI9D0CU1TC" localSheetId="15" hidden="1">#REF!</definedName>
    <definedName name="BExQH6ZZY0NR8SE48PSI9D0CU1TC" localSheetId="14" hidden="1">#REF!</definedName>
    <definedName name="BExQH6ZZY0NR8SE48PSI9D0CU1TC" localSheetId="13" hidden="1">#REF!</definedName>
    <definedName name="BExQH6ZZY0NR8SE48PSI9D0CU1TC" localSheetId="12" hidden="1">#REF!</definedName>
    <definedName name="BExQH6ZZY0NR8SE48PSI9D0CU1TC" localSheetId="11" hidden="1">#REF!</definedName>
    <definedName name="BExQH6ZZY0NR8SE48PSI9D0CU1TC" localSheetId="10" hidden="1">#REF!</definedName>
    <definedName name="BExQH6ZZY0NR8SE48PSI9D0CU1TC" localSheetId="9" hidden="1">#REF!</definedName>
    <definedName name="BExQH6ZZY0NR8SE48PSI9D0CU1TC" localSheetId="8" hidden="1">#REF!</definedName>
    <definedName name="BExQH6ZZY0NR8SE48PSI9D0CU1TC" localSheetId="7" hidden="1">#REF!</definedName>
    <definedName name="BExQH6ZZY0NR8SE48PSI9D0CU1TC" localSheetId="6" hidden="1">#REF!</definedName>
    <definedName name="BExQH6ZZY0NR8SE48PSI9D0CU1TC" localSheetId="5" hidden="1">#REF!</definedName>
    <definedName name="BExQH6ZZY0NR8SE48PSI9D0CU1TC" localSheetId="3" hidden="1">#REF!</definedName>
    <definedName name="BExQH6ZZY0NR8SE48PSI9D0CU1TC" hidden="1">#REF!</definedName>
    <definedName name="BExQH9P2MCXAJOVEO4GFQT6MNW22" localSheetId="15" hidden="1">#REF!</definedName>
    <definedName name="BExQH9P2MCXAJOVEO4GFQT6MNW22" localSheetId="14" hidden="1">#REF!</definedName>
    <definedName name="BExQH9P2MCXAJOVEO4GFQT6MNW22" localSheetId="13" hidden="1">#REF!</definedName>
    <definedName name="BExQH9P2MCXAJOVEO4GFQT6MNW22" localSheetId="12" hidden="1">#REF!</definedName>
    <definedName name="BExQH9P2MCXAJOVEO4GFQT6MNW22" localSheetId="11" hidden="1">#REF!</definedName>
    <definedName name="BExQH9P2MCXAJOVEO4GFQT6MNW22" localSheetId="10" hidden="1">#REF!</definedName>
    <definedName name="BExQH9P2MCXAJOVEO4GFQT6MNW22" localSheetId="9" hidden="1">#REF!</definedName>
    <definedName name="BExQH9P2MCXAJOVEO4GFQT6MNW22" localSheetId="8" hidden="1">#REF!</definedName>
    <definedName name="BExQH9P2MCXAJOVEO4GFQT6MNW22" localSheetId="7" hidden="1">#REF!</definedName>
    <definedName name="BExQH9P2MCXAJOVEO4GFQT6MNW22" localSheetId="6" hidden="1">#REF!</definedName>
    <definedName name="BExQH9P2MCXAJOVEO4GFQT6MNW22" localSheetId="5" hidden="1">#REF!</definedName>
    <definedName name="BExQH9P2MCXAJOVEO4GFQT6MNW22" localSheetId="3" hidden="1">#REF!</definedName>
    <definedName name="BExQH9P2MCXAJOVEO4GFQT6MNW22" hidden="1">#REF!</definedName>
    <definedName name="BExQHCZSBYUY8OKKJXFYWKBBM6AH" localSheetId="15" hidden="1">#REF!</definedName>
    <definedName name="BExQHCZSBYUY8OKKJXFYWKBBM6AH" localSheetId="14" hidden="1">#REF!</definedName>
    <definedName name="BExQHCZSBYUY8OKKJXFYWKBBM6AH" localSheetId="13" hidden="1">#REF!</definedName>
    <definedName name="BExQHCZSBYUY8OKKJXFYWKBBM6AH" localSheetId="12" hidden="1">#REF!</definedName>
    <definedName name="BExQHCZSBYUY8OKKJXFYWKBBM6AH" localSheetId="11" hidden="1">#REF!</definedName>
    <definedName name="BExQHCZSBYUY8OKKJXFYWKBBM6AH" localSheetId="10" hidden="1">#REF!</definedName>
    <definedName name="BExQHCZSBYUY8OKKJXFYWKBBM6AH" localSheetId="9" hidden="1">#REF!</definedName>
    <definedName name="BExQHCZSBYUY8OKKJXFYWKBBM6AH" localSheetId="8" hidden="1">#REF!</definedName>
    <definedName name="BExQHCZSBYUY8OKKJXFYWKBBM6AH" localSheetId="7" hidden="1">#REF!</definedName>
    <definedName name="BExQHCZSBYUY8OKKJXFYWKBBM6AH" localSheetId="6" hidden="1">#REF!</definedName>
    <definedName name="BExQHCZSBYUY8OKKJXFYWKBBM6AH" localSheetId="5" hidden="1">#REF!</definedName>
    <definedName name="BExQHCZSBYUY8OKKJXFYWKBBM6AH" localSheetId="3" hidden="1">#REF!</definedName>
    <definedName name="BExQHCZSBYUY8OKKJXFYWKBBM6AH" hidden="1">#REF!</definedName>
    <definedName name="BExQHML1J3V7M9VZ3S2S198637RP" localSheetId="15" hidden="1">#REF!</definedName>
    <definedName name="BExQHML1J3V7M9VZ3S2S198637RP" localSheetId="14" hidden="1">#REF!</definedName>
    <definedName name="BExQHML1J3V7M9VZ3S2S198637RP" localSheetId="13" hidden="1">#REF!</definedName>
    <definedName name="BExQHML1J3V7M9VZ3S2S198637RP" localSheetId="12" hidden="1">#REF!</definedName>
    <definedName name="BExQHML1J3V7M9VZ3S2S198637RP" localSheetId="11" hidden="1">#REF!</definedName>
    <definedName name="BExQHML1J3V7M9VZ3S2S198637RP" localSheetId="10" hidden="1">#REF!</definedName>
    <definedName name="BExQHML1J3V7M9VZ3S2S198637RP" localSheetId="9" hidden="1">#REF!</definedName>
    <definedName name="BExQHML1J3V7M9VZ3S2S198637RP" localSheetId="8" hidden="1">#REF!</definedName>
    <definedName name="BExQHML1J3V7M9VZ3S2S198637RP" localSheetId="7" hidden="1">#REF!</definedName>
    <definedName name="BExQHML1J3V7M9VZ3S2S198637RP" localSheetId="6" hidden="1">#REF!</definedName>
    <definedName name="BExQHML1J3V7M9VZ3S2S198637RP" localSheetId="5" hidden="1">#REF!</definedName>
    <definedName name="BExQHML1J3V7M9VZ3S2S198637RP" localSheetId="3" hidden="1">#REF!</definedName>
    <definedName name="BExQHML1J3V7M9VZ3S2S198637RP" hidden="1">#REF!</definedName>
    <definedName name="BExQHPKXZ1K33V2F90NZIQRZYIAW" localSheetId="15" hidden="1">#REF!</definedName>
    <definedName name="BExQHPKXZ1K33V2F90NZIQRZYIAW" localSheetId="14" hidden="1">#REF!</definedName>
    <definedName name="BExQHPKXZ1K33V2F90NZIQRZYIAW" localSheetId="13" hidden="1">#REF!</definedName>
    <definedName name="BExQHPKXZ1K33V2F90NZIQRZYIAW" localSheetId="12" hidden="1">#REF!</definedName>
    <definedName name="BExQHPKXZ1K33V2F90NZIQRZYIAW" localSheetId="11" hidden="1">#REF!</definedName>
    <definedName name="BExQHPKXZ1K33V2F90NZIQRZYIAW" localSheetId="10" hidden="1">#REF!</definedName>
    <definedName name="BExQHPKXZ1K33V2F90NZIQRZYIAW" localSheetId="9" hidden="1">#REF!</definedName>
    <definedName name="BExQHPKXZ1K33V2F90NZIQRZYIAW" localSheetId="8" hidden="1">#REF!</definedName>
    <definedName name="BExQHPKXZ1K33V2F90NZIQRZYIAW" localSheetId="7" hidden="1">#REF!</definedName>
    <definedName name="BExQHPKXZ1K33V2F90NZIQRZYIAW" localSheetId="6" hidden="1">#REF!</definedName>
    <definedName name="BExQHPKXZ1K33V2F90NZIQRZYIAW" localSheetId="5" hidden="1">#REF!</definedName>
    <definedName name="BExQHPKXZ1K33V2F90NZIQRZYIAW" localSheetId="3" hidden="1">#REF!</definedName>
    <definedName name="BExQHPKXZ1K33V2F90NZIQRZYIAW" hidden="1">#REF!</definedName>
    <definedName name="BExQHRDNW8YFGT2B35K9CYSS1VAI" localSheetId="15" hidden="1">#REF!</definedName>
    <definedName name="BExQHRDNW8YFGT2B35K9CYSS1VAI" localSheetId="14" hidden="1">#REF!</definedName>
    <definedName name="BExQHRDNW8YFGT2B35K9CYSS1VAI" localSheetId="13" hidden="1">#REF!</definedName>
    <definedName name="BExQHRDNW8YFGT2B35K9CYSS1VAI" localSheetId="12" hidden="1">#REF!</definedName>
    <definedName name="BExQHRDNW8YFGT2B35K9CYSS1VAI" localSheetId="11" hidden="1">#REF!</definedName>
    <definedName name="BExQHRDNW8YFGT2B35K9CYSS1VAI" localSheetId="10" hidden="1">#REF!</definedName>
    <definedName name="BExQHRDNW8YFGT2B35K9CYSS1VAI" localSheetId="9" hidden="1">#REF!</definedName>
    <definedName name="BExQHRDNW8YFGT2B35K9CYSS1VAI" localSheetId="8" hidden="1">#REF!</definedName>
    <definedName name="BExQHRDNW8YFGT2B35K9CYSS1VAI" localSheetId="7" hidden="1">#REF!</definedName>
    <definedName name="BExQHRDNW8YFGT2B35K9CYSS1VAI" localSheetId="6" hidden="1">#REF!</definedName>
    <definedName name="BExQHRDNW8YFGT2B35K9CYSS1VAI" localSheetId="5" hidden="1">#REF!</definedName>
    <definedName name="BExQHRDNW8YFGT2B35K9CYSS1VAI" localSheetId="3" hidden="1">#REF!</definedName>
    <definedName name="BExQHRDNW8YFGT2B35K9CYSS1VAI" hidden="1">#REF!</definedName>
    <definedName name="BExQHRZ9FBLUG6G6CC88UZA6V39L" localSheetId="15" hidden="1">#REF!</definedName>
    <definedName name="BExQHRZ9FBLUG6G6CC88UZA6V39L" localSheetId="14" hidden="1">#REF!</definedName>
    <definedName name="BExQHRZ9FBLUG6G6CC88UZA6V39L" localSheetId="13" hidden="1">#REF!</definedName>
    <definedName name="BExQHRZ9FBLUG6G6CC88UZA6V39L" localSheetId="12" hidden="1">#REF!</definedName>
    <definedName name="BExQHRZ9FBLUG6G6CC88UZA6V39L" localSheetId="11" hidden="1">#REF!</definedName>
    <definedName name="BExQHRZ9FBLUG6G6CC88UZA6V39L" localSheetId="10" hidden="1">#REF!</definedName>
    <definedName name="BExQHRZ9FBLUG6G6CC88UZA6V39L" localSheetId="9" hidden="1">#REF!</definedName>
    <definedName name="BExQHRZ9FBLUG6G6CC88UZA6V39L" localSheetId="8" hidden="1">#REF!</definedName>
    <definedName name="BExQHRZ9FBLUG6G6CC88UZA6V39L" localSheetId="7" hidden="1">#REF!</definedName>
    <definedName name="BExQHRZ9FBLUG6G6CC88UZA6V39L" localSheetId="6" hidden="1">#REF!</definedName>
    <definedName name="BExQHRZ9FBLUG6G6CC88UZA6V39L" localSheetId="5" hidden="1">#REF!</definedName>
    <definedName name="BExQHRZ9FBLUG6G6CC88UZA6V39L" localSheetId="3" hidden="1">#REF!</definedName>
    <definedName name="BExQHRZ9FBLUG6G6CC88UZA6V39L" hidden="1">#REF!</definedName>
    <definedName name="BExQHVF9KD06AG2RXUQJ9X4PVGX4" localSheetId="15" hidden="1">#REF!</definedName>
    <definedName name="BExQHVF9KD06AG2RXUQJ9X4PVGX4" localSheetId="14" hidden="1">#REF!</definedName>
    <definedName name="BExQHVF9KD06AG2RXUQJ9X4PVGX4" localSheetId="13" hidden="1">#REF!</definedName>
    <definedName name="BExQHVF9KD06AG2RXUQJ9X4PVGX4" localSheetId="12" hidden="1">#REF!</definedName>
    <definedName name="BExQHVF9KD06AG2RXUQJ9X4PVGX4" localSheetId="11" hidden="1">#REF!</definedName>
    <definedName name="BExQHVF9KD06AG2RXUQJ9X4PVGX4" localSheetId="10" hidden="1">#REF!</definedName>
    <definedName name="BExQHVF9KD06AG2RXUQJ9X4PVGX4" localSheetId="9" hidden="1">#REF!</definedName>
    <definedName name="BExQHVF9KD06AG2RXUQJ9X4PVGX4" localSheetId="8" hidden="1">#REF!</definedName>
    <definedName name="BExQHVF9KD06AG2RXUQJ9X4PVGX4" localSheetId="7" hidden="1">#REF!</definedName>
    <definedName name="BExQHVF9KD06AG2RXUQJ9X4PVGX4" localSheetId="6" hidden="1">#REF!</definedName>
    <definedName name="BExQHVF9KD06AG2RXUQJ9X4PVGX4" localSheetId="5" hidden="1">#REF!</definedName>
    <definedName name="BExQHVF9KD06AG2RXUQJ9X4PVGX4" localSheetId="3" hidden="1">#REF!</definedName>
    <definedName name="BExQHVF9KD06AG2RXUQJ9X4PVGX4" hidden="1">#REF!</definedName>
    <definedName name="BExQHZBHVN2L4HC7ACTR73T5OCV0" localSheetId="15" hidden="1">#REF!</definedName>
    <definedName name="BExQHZBHVN2L4HC7ACTR73T5OCV0" localSheetId="14" hidden="1">#REF!</definedName>
    <definedName name="BExQHZBHVN2L4HC7ACTR73T5OCV0" localSheetId="13" hidden="1">#REF!</definedName>
    <definedName name="BExQHZBHVN2L4HC7ACTR73T5OCV0" localSheetId="12" hidden="1">#REF!</definedName>
    <definedName name="BExQHZBHVN2L4HC7ACTR73T5OCV0" localSheetId="11" hidden="1">#REF!</definedName>
    <definedName name="BExQHZBHVN2L4HC7ACTR73T5OCV0" localSheetId="10" hidden="1">#REF!</definedName>
    <definedName name="BExQHZBHVN2L4HC7ACTR73T5OCV0" localSheetId="9" hidden="1">#REF!</definedName>
    <definedName name="BExQHZBHVN2L4HC7ACTR73T5OCV0" localSheetId="8" hidden="1">#REF!</definedName>
    <definedName name="BExQHZBHVN2L4HC7ACTR73T5OCV0" localSheetId="7" hidden="1">#REF!</definedName>
    <definedName name="BExQHZBHVN2L4HC7ACTR73T5OCV0" localSheetId="6" hidden="1">#REF!</definedName>
    <definedName name="BExQHZBHVN2L4HC7ACTR73T5OCV0" localSheetId="5" hidden="1">#REF!</definedName>
    <definedName name="BExQHZBHVN2L4HC7ACTR73T5OCV0" localSheetId="3" hidden="1">#REF!</definedName>
    <definedName name="BExQHZBHVN2L4HC7ACTR73T5OCV0" hidden="1">#REF!</definedName>
    <definedName name="BExQI3O3BBL6MXZNJD1S3UD8WBUU" localSheetId="15" hidden="1">#REF!</definedName>
    <definedName name="BExQI3O3BBL6MXZNJD1S3UD8WBUU" localSheetId="14" hidden="1">#REF!</definedName>
    <definedName name="BExQI3O3BBL6MXZNJD1S3UD8WBUU" localSheetId="13" hidden="1">#REF!</definedName>
    <definedName name="BExQI3O3BBL6MXZNJD1S3UD8WBUU" localSheetId="12" hidden="1">#REF!</definedName>
    <definedName name="BExQI3O3BBL6MXZNJD1S3UD8WBUU" localSheetId="11" hidden="1">#REF!</definedName>
    <definedName name="BExQI3O3BBL6MXZNJD1S3UD8WBUU" localSheetId="10" hidden="1">#REF!</definedName>
    <definedName name="BExQI3O3BBL6MXZNJD1S3UD8WBUU" localSheetId="9" hidden="1">#REF!</definedName>
    <definedName name="BExQI3O3BBL6MXZNJD1S3UD8WBUU" localSheetId="8" hidden="1">#REF!</definedName>
    <definedName name="BExQI3O3BBL6MXZNJD1S3UD8WBUU" localSheetId="7" hidden="1">#REF!</definedName>
    <definedName name="BExQI3O3BBL6MXZNJD1S3UD8WBUU" localSheetId="6" hidden="1">#REF!</definedName>
    <definedName name="BExQI3O3BBL6MXZNJD1S3UD8WBUU" localSheetId="5" hidden="1">#REF!</definedName>
    <definedName name="BExQI3O3BBL6MXZNJD1S3UD8WBUU" localSheetId="3" hidden="1">#REF!</definedName>
    <definedName name="BExQI3O3BBL6MXZNJD1S3UD8WBUU" hidden="1">#REF!</definedName>
    <definedName name="BExQI7431UOEBYKYPVVMNXBZ2ZP2" localSheetId="15" hidden="1">#REF!</definedName>
    <definedName name="BExQI7431UOEBYKYPVVMNXBZ2ZP2" localSheetId="14" hidden="1">#REF!</definedName>
    <definedName name="BExQI7431UOEBYKYPVVMNXBZ2ZP2" localSheetId="13" hidden="1">#REF!</definedName>
    <definedName name="BExQI7431UOEBYKYPVVMNXBZ2ZP2" localSheetId="12" hidden="1">#REF!</definedName>
    <definedName name="BExQI7431UOEBYKYPVVMNXBZ2ZP2" localSheetId="11" hidden="1">#REF!</definedName>
    <definedName name="BExQI7431UOEBYKYPVVMNXBZ2ZP2" localSheetId="10" hidden="1">#REF!</definedName>
    <definedName name="BExQI7431UOEBYKYPVVMNXBZ2ZP2" localSheetId="9" hidden="1">#REF!</definedName>
    <definedName name="BExQI7431UOEBYKYPVVMNXBZ2ZP2" localSheetId="8" hidden="1">#REF!</definedName>
    <definedName name="BExQI7431UOEBYKYPVVMNXBZ2ZP2" localSheetId="7" hidden="1">#REF!</definedName>
    <definedName name="BExQI7431UOEBYKYPVVMNXBZ2ZP2" localSheetId="6" hidden="1">#REF!</definedName>
    <definedName name="BExQI7431UOEBYKYPVVMNXBZ2ZP2" localSheetId="5" hidden="1">#REF!</definedName>
    <definedName name="BExQI7431UOEBYKYPVVMNXBZ2ZP2" localSheetId="3" hidden="1">#REF!</definedName>
    <definedName name="BExQI7431UOEBYKYPVVMNXBZ2ZP2" hidden="1">#REF!</definedName>
    <definedName name="BExQI85V9TNLDJT5LTRZS10Y26SG" localSheetId="15" hidden="1">#REF!</definedName>
    <definedName name="BExQI85V9TNLDJT5LTRZS10Y26SG" localSheetId="14" hidden="1">#REF!</definedName>
    <definedName name="BExQI85V9TNLDJT5LTRZS10Y26SG" localSheetId="13" hidden="1">#REF!</definedName>
    <definedName name="BExQI85V9TNLDJT5LTRZS10Y26SG" localSheetId="12" hidden="1">#REF!</definedName>
    <definedName name="BExQI85V9TNLDJT5LTRZS10Y26SG" localSheetId="11" hidden="1">#REF!</definedName>
    <definedName name="BExQI85V9TNLDJT5LTRZS10Y26SG" localSheetId="10" hidden="1">#REF!</definedName>
    <definedName name="BExQI85V9TNLDJT5LTRZS10Y26SG" localSheetId="9" hidden="1">#REF!</definedName>
    <definedName name="BExQI85V9TNLDJT5LTRZS10Y26SG" localSheetId="8" hidden="1">#REF!</definedName>
    <definedName name="BExQI85V9TNLDJT5LTRZS10Y26SG" localSheetId="7" hidden="1">#REF!</definedName>
    <definedName name="BExQI85V9TNLDJT5LTRZS10Y26SG" localSheetId="6" hidden="1">#REF!</definedName>
    <definedName name="BExQI85V9TNLDJT5LTRZS10Y26SG" localSheetId="5" hidden="1">#REF!</definedName>
    <definedName name="BExQI85V9TNLDJT5LTRZS10Y26SG" localSheetId="3" hidden="1">#REF!</definedName>
    <definedName name="BExQI85V9TNLDJT5LTRZS10Y26SG" hidden="1">#REF!</definedName>
    <definedName name="BExQI9ICYVAAXE7L1BQSE1VWSQA9" localSheetId="15" hidden="1">#REF!</definedName>
    <definedName name="BExQI9ICYVAAXE7L1BQSE1VWSQA9" localSheetId="14" hidden="1">#REF!</definedName>
    <definedName name="BExQI9ICYVAAXE7L1BQSE1VWSQA9" localSheetId="13" hidden="1">#REF!</definedName>
    <definedName name="BExQI9ICYVAAXE7L1BQSE1VWSQA9" localSheetId="12" hidden="1">#REF!</definedName>
    <definedName name="BExQI9ICYVAAXE7L1BQSE1VWSQA9" localSheetId="11" hidden="1">#REF!</definedName>
    <definedName name="BExQI9ICYVAAXE7L1BQSE1VWSQA9" localSheetId="10" hidden="1">#REF!</definedName>
    <definedName name="BExQI9ICYVAAXE7L1BQSE1VWSQA9" localSheetId="9" hidden="1">#REF!</definedName>
    <definedName name="BExQI9ICYVAAXE7L1BQSE1VWSQA9" localSheetId="8" hidden="1">#REF!</definedName>
    <definedName name="BExQI9ICYVAAXE7L1BQSE1VWSQA9" localSheetId="7" hidden="1">#REF!</definedName>
    <definedName name="BExQI9ICYVAAXE7L1BQSE1VWSQA9" localSheetId="6" hidden="1">#REF!</definedName>
    <definedName name="BExQI9ICYVAAXE7L1BQSE1VWSQA9" localSheetId="5" hidden="1">#REF!</definedName>
    <definedName name="BExQI9ICYVAAXE7L1BQSE1VWSQA9" localSheetId="3" hidden="1">#REF!</definedName>
    <definedName name="BExQI9ICYVAAXE7L1BQSE1VWSQA9" hidden="1">#REF!</definedName>
    <definedName name="BExQIAPKHVEV8CU1L3TTHJW67FJ5" localSheetId="15" hidden="1">#REF!</definedName>
    <definedName name="BExQIAPKHVEV8CU1L3TTHJW67FJ5" localSheetId="14" hidden="1">#REF!</definedName>
    <definedName name="BExQIAPKHVEV8CU1L3TTHJW67FJ5" localSheetId="13" hidden="1">#REF!</definedName>
    <definedName name="BExQIAPKHVEV8CU1L3TTHJW67FJ5" localSheetId="12" hidden="1">#REF!</definedName>
    <definedName name="BExQIAPKHVEV8CU1L3TTHJW67FJ5" localSheetId="11" hidden="1">#REF!</definedName>
    <definedName name="BExQIAPKHVEV8CU1L3TTHJW67FJ5" localSheetId="10" hidden="1">#REF!</definedName>
    <definedName name="BExQIAPKHVEV8CU1L3TTHJW67FJ5" localSheetId="9" hidden="1">#REF!</definedName>
    <definedName name="BExQIAPKHVEV8CU1L3TTHJW67FJ5" localSheetId="8" hidden="1">#REF!</definedName>
    <definedName name="BExQIAPKHVEV8CU1L3TTHJW67FJ5" localSheetId="7" hidden="1">#REF!</definedName>
    <definedName name="BExQIAPKHVEV8CU1L3TTHJW67FJ5" localSheetId="6" hidden="1">#REF!</definedName>
    <definedName name="BExQIAPKHVEV8CU1L3TTHJW67FJ5" localSheetId="5" hidden="1">#REF!</definedName>
    <definedName name="BExQIAPKHVEV8CU1L3TTHJW67FJ5" localSheetId="3" hidden="1">#REF!</definedName>
    <definedName name="BExQIAPKHVEV8CU1L3TTHJW67FJ5" hidden="1">#REF!</definedName>
    <definedName name="BExQIAV02RGEQG6AF0CWXU3MS9BZ" localSheetId="15" hidden="1">#REF!</definedName>
    <definedName name="BExQIAV02RGEQG6AF0CWXU3MS9BZ" localSheetId="14" hidden="1">#REF!</definedName>
    <definedName name="BExQIAV02RGEQG6AF0CWXU3MS9BZ" localSheetId="13" hidden="1">#REF!</definedName>
    <definedName name="BExQIAV02RGEQG6AF0CWXU3MS9BZ" localSheetId="12" hidden="1">#REF!</definedName>
    <definedName name="BExQIAV02RGEQG6AF0CWXU3MS9BZ" localSheetId="11" hidden="1">#REF!</definedName>
    <definedName name="BExQIAV02RGEQG6AF0CWXU3MS9BZ" localSheetId="10" hidden="1">#REF!</definedName>
    <definedName name="BExQIAV02RGEQG6AF0CWXU3MS9BZ" localSheetId="9" hidden="1">#REF!</definedName>
    <definedName name="BExQIAV02RGEQG6AF0CWXU3MS9BZ" localSheetId="8" hidden="1">#REF!</definedName>
    <definedName name="BExQIAV02RGEQG6AF0CWXU3MS9BZ" localSheetId="7" hidden="1">#REF!</definedName>
    <definedName name="BExQIAV02RGEQG6AF0CWXU3MS9BZ" localSheetId="6" hidden="1">#REF!</definedName>
    <definedName name="BExQIAV02RGEQG6AF0CWXU3MS9BZ" localSheetId="5" hidden="1">#REF!</definedName>
    <definedName name="BExQIAV02RGEQG6AF0CWXU3MS9BZ" localSheetId="3" hidden="1">#REF!</definedName>
    <definedName name="BExQIAV02RGEQG6AF0CWXU3MS9BZ" hidden="1">#REF!</definedName>
    <definedName name="BExQIBB4I3Z6AUU0HYV1DHRS13M4" localSheetId="15" hidden="1">#REF!</definedName>
    <definedName name="BExQIBB4I3Z6AUU0HYV1DHRS13M4" localSheetId="14" hidden="1">#REF!</definedName>
    <definedName name="BExQIBB4I3Z6AUU0HYV1DHRS13M4" localSheetId="13" hidden="1">#REF!</definedName>
    <definedName name="BExQIBB4I3Z6AUU0HYV1DHRS13M4" localSheetId="12" hidden="1">#REF!</definedName>
    <definedName name="BExQIBB4I3Z6AUU0HYV1DHRS13M4" localSheetId="11" hidden="1">#REF!</definedName>
    <definedName name="BExQIBB4I3Z6AUU0HYV1DHRS13M4" localSheetId="10" hidden="1">#REF!</definedName>
    <definedName name="BExQIBB4I3Z6AUU0HYV1DHRS13M4" localSheetId="9" hidden="1">#REF!</definedName>
    <definedName name="BExQIBB4I3Z6AUU0HYV1DHRS13M4" localSheetId="8" hidden="1">#REF!</definedName>
    <definedName name="BExQIBB4I3Z6AUU0HYV1DHRS13M4" localSheetId="7" hidden="1">#REF!</definedName>
    <definedName name="BExQIBB4I3Z6AUU0HYV1DHRS13M4" localSheetId="6" hidden="1">#REF!</definedName>
    <definedName name="BExQIBB4I3Z6AUU0HYV1DHRS13M4" localSheetId="5" hidden="1">#REF!</definedName>
    <definedName name="BExQIBB4I3Z6AUU0HYV1DHRS13M4" localSheetId="3" hidden="1">#REF!</definedName>
    <definedName name="BExQIBB4I3Z6AUU0HYV1DHRS13M4" hidden="1">#REF!</definedName>
    <definedName name="BExQIBWPAXU7HJZLKGJZY3EB7MIS" localSheetId="15" hidden="1">#REF!</definedName>
    <definedName name="BExQIBWPAXU7HJZLKGJZY3EB7MIS" localSheetId="14" hidden="1">#REF!</definedName>
    <definedName name="BExQIBWPAXU7HJZLKGJZY3EB7MIS" localSheetId="13" hidden="1">#REF!</definedName>
    <definedName name="BExQIBWPAXU7HJZLKGJZY3EB7MIS" localSheetId="12" hidden="1">#REF!</definedName>
    <definedName name="BExQIBWPAXU7HJZLKGJZY3EB7MIS" localSheetId="11" hidden="1">#REF!</definedName>
    <definedName name="BExQIBWPAXU7HJZLKGJZY3EB7MIS" localSheetId="10" hidden="1">#REF!</definedName>
    <definedName name="BExQIBWPAXU7HJZLKGJZY3EB7MIS" localSheetId="9" hidden="1">#REF!</definedName>
    <definedName name="BExQIBWPAXU7HJZLKGJZY3EB7MIS" localSheetId="8" hidden="1">#REF!</definedName>
    <definedName name="BExQIBWPAXU7HJZLKGJZY3EB7MIS" localSheetId="7" hidden="1">#REF!</definedName>
    <definedName name="BExQIBWPAXU7HJZLKGJZY3EB7MIS" localSheetId="6" hidden="1">#REF!</definedName>
    <definedName name="BExQIBWPAXU7HJZLKGJZY3EB7MIS" localSheetId="5" hidden="1">#REF!</definedName>
    <definedName name="BExQIBWPAXU7HJZLKGJZY3EB7MIS" localSheetId="3" hidden="1">#REF!</definedName>
    <definedName name="BExQIBWPAXU7HJZLKGJZY3EB7MIS" hidden="1">#REF!</definedName>
    <definedName name="BExQIHLP9AT969BKBF22IGW76GLI" localSheetId="15" hidden="1">#REF!</definedName>
    <definedName name="BExQIHLP9AT969BKBF22IGW76GLI" localSheetId="14" hidden="1">#REF!</definedName>
    <definedName name="BExQIHLP9AT969BKBF22IGW76GLI" localSheetId="13" hidden="1">#REF!</definedName>
    <definedName name="BExQIHLP9AT969BKBF22IGW76GLI" localSheetId="12" hidden="1">#REF!</definedName>
    <definedName name="BExQIHLP9AT969BKBF22IGW76GLI" localSheetId="11" hidden="1">#REF!</definedName>
    <definedName name="BExQIHLP9AT969BKBF22IGW76GLI" localSheetId="10" hidden="1">#REF!</definedName>
    <definedName name="BExQIHLP9AT969BKBF22IGW76GLI" localSheetId="9" hidden="1">#REF!</definedName>
    <definedName name="BExQIHLP9AT969BKBF22IGW76GLI" localSheetId="8" hidden="1">#REF!</definedName>
    <definedName name="BExQIHLP9AT969BKBF22IGW76GLI" localSheetId="7" hidden="1">#REF!</definedName>
    <definedName name="BExQIHLP9AT969BKBF22IGW76GLI" localSheetId="6" hidden="1">#REF!</definedName>
    <definedName name="BExQIHLP9AT969BKBF22IGW76GLI" localSheetId="5" hidden="1">#REF!</definedName>
    <definedName name="BExQIHLP9AT969BKBF22IGW76GLI" localSheetId="3" hidden="1">#REF!</definedName>
    <definedName name="BExQIHLP9AT969BKBF22IGW76GLI" hidden="1">#REF!</definedName>
    <definedName name="BExQIS8O6R36CI01XRY9ISM99TW9" localSheetId="15" hidden="1">#REF!</definedName>
    <definedName name="BExQIS8O6R36CI01XRY9ISM99TW9" localSheetId="14" hidden="1">#REF!</definedName>
    <definedName name="BExQIS8O6R36CI01XRY9ISM99TW9" localSheetId="13" hidden="1">#REF!</definedName>
    <definedName name="BExQIS8O6R36CI01XRY9ISM99TW9" localSheetId="12" hidden="1">#REF!</definedName>
    <definedName name="BExQIS8O6R36CI01XRY9ISM99TW9" localSheetId="11" hidden="1">#REF!</definedName>
    <definedName name="BExQIS8O6R36CI01XRY9ISM99TW9" localSheetId="10" hidden="1">#REF!</definedName>
    <definedName name="BExQIS8O6R36CI01XRY9ISM99TW9" localSheetId="9" hidden="1">#REF!</definedName>
    <definedName name="BExQIS8O6R36CI01XRY9ISM99TW9" localSheetId="8" hidden="1">#REF!</definedName>
    <definedName name="BExQIS8O6R36CI01XRY9ISM99TW9" localSheetId="7" hidden="1">#REF!</definedName>
    <definedName name="BExQIS8O6R36CI01XRY9ISM99TW9" localSheetId="6" hidden="1">#REF!</definedName>
    <definedName name="BExQIS8O6R36CI01XRY9ISM99TW9" localSheetId="5" hidden="1">#REF!</definedName>
    <definedName name="BExQIS8O6R36CI01XRY9ISM99TW9" localSheetId="3" hidden="1">#REF!</definedName>
    <definedName name="BExQIS8O6R36CI01XRY9ISM99TW9" hidden="1">#REF!</definedName>
    <definedName name="BExQIVJB9MJ25NDUHTCVMSODJY2C" localSheetId="15" hidden="1">#REF!</definedName>
    <definedName name="BExQIVJB9MJ25NDUHTCVMSODJY2C" localSheetId="14" hidden="1">#REF!</definedName>
    <definedName name="BExQIVJB9MJ25NDUHTCVMSODJY2C" localSheetId="13" hidden="1">#REF!</definedName>
    <definedName name="BExQIVJB9MJ25NDUHTCVMSODJY2C" localSheetId="12" hidden="1">#REF!</definedName>
    <definedName name="BExQIVJB9MJ25NDUHTCVMSODJY2C" localSheetId="11" hidden="1">#REF!</definedName>
    <definedName name="BExQIVJB9MJ25NDUHTCVMSODJY2C" localSheetId="10" hidden="1">#REF!</definedName>
    <definedName name="BExQIVJB9MJ25NDUHTCVMSODJY2C" localSheetId="9" hidden="1">#REF!</definedName>
    <definedName name="BExQIVJB9MJ25NDUHTCVMSODJY2C" localSheetId="8" hidden="1">#REF!</definedName>
    <definedName name="BExQIVJB9MJ25NDUHTCVMSODJY2C" localSheetId="7" hidden="1">#REF!</definedName>
    <definedName name="BExQIVJB9MJ25NDUHTCVMSODJY2C" localSheetId="6" hidden="1">#REF!</definedName>
    <definedName name="BExQIVJB9MJ25NDUHTCVMSODJY2C" localSheetId="5" hidden="1">#REF!</definedName>
    <definedName name="BExQIVJB9MJ25NDUHTCVMSODJY2C" localSheetId="3" hidden="1">#REF!</definedName>
    <definedName name="BExQIVJB9MJ25NDUHTCVMSODJY2C" hidden="1">#REF!</definedName>
    <definedName name="BExQIWAEMVTWAU39DWIXT17K2A9Z" localSheetId="15" hidden="1">#REF!</definedName>
    <definedName name="BExQIWAEMVTWAU39DWIXT17K2A9Z" localSheetId="14" hidden="1">#REF!</definedName>
    <definedName name="BExQIWAEMVTWAU39DWIXT17K2A9Z" localSheetId="13" hidden="1">#REF!</definedName>
    <definedName name="BExQIWAEMVTWAU39DWIXT17K2A9Z" localSheetId="12" hidden="1">#REF!</definedName>
    <definedName name="BExQIWAEMVTWAU39DWIXT17K2A9Z" localSheetId="11" hidden="1">#REF!</definedName>
    <definedName name="BExQIWAEMVTWAU39DWIXT17K2A9Z" localSheetId="10" hidden="1">#REF!</definedName>
    <definedName name="BExQIWAEMVTWAU39DWIXT17K2A9Z" localSheetId="9" hidden="1">#REF!</definedName>
    <definedName name="BExQIWAEMVTWAU39DWIXT17K2A9Z" localSheetId="8" hidden="1">#REF!</definedName>
    <definedName name="BExQIWAEMVTWAU39DWIXT17K2A9Z" localSheetId="7" hidden="1">#REF!</definedName>
    <definedName name="BExQIWAEMVTWAU39DWIXT17K2A9Z" localSheetId="6" hidden="1">#REF!</definedName>
    <definedName name="BExQIWAEMVTWAU39DWIXT17K2A9Z" localSheetId="5" hidden="1">#REF!</definedName>
    <definedName name="BExQIWAEMVTWAU39DWIXT17K2A9Z" localSheetId="3" hidden="1">#REF!</definedName>
    <definedName name="BExQIWAEMVTWAU39DWIXT17K2A9Z" hidden="1">#REF!</definedName>
    <definedName name="BExQJ72T8UR0U461ZLEGOOEPCDIG" localSheetId="15" hidden="1">#REF!</definedName>
    <definedName name="BExQJ72T8UR0U461ZLEGOOEPCDIG" localSheetId="14" hidden="1">#REF!</definedName>
    <definedName name="BExQJ72T8UR0U461ZLEGOOEPCDIG" localSheetId="13" hidden="1">#REF!</definedName>
    <definedName name="BExQJ72T8UR0U461ZLEGOOEPCDIG" localSheetId="12" hidden="1">#REF!</definedName>
    <definedName name="BExQJ72T8UR0U461ZLEGOOEPCDIG" localSheetId="11" hidden="1">#REF!</definedName>
    <definedName name="BExQJ72T8UR0U461ZLEGOOEPCDIG" localSheetId="10" hidden="1">#REF!</definedName>
    <definedName name="BExQJ72T8UR0U461ZLEGOOEPCDIG" localSheetId="9" hidden="1">#REF!</definedName>
    <definedName name="BExQJ72T8UR0U461ZLEGOOEPCDIG" localSheetId="8" hidden="1">#REF!</definedName>
    <definedName name="BExQJ72T8UR0U461ZLEGOOEPCDIG" localSheetId="7" hidden="1">#REF!</definedName>
    <definedName name="BExQJ72T8UR0U461ZLEGOOEPCDIG" localSheetId="6" hidden="1">#REF!</definedName>
    <definedName name="BExQJ72T8UR0U461ZLEGOOEPCDIG" localSheetId="5" hidden="1">#REF!</definedName>
    <definedName name="BExQJ72T8UR0U461ZLEGOOEPCDIG" localSheetId="3" hidden="1">#REF!</definedName>
    <definedName name="BExQJ72T8UR0U461ZLEGOOEPCDIG" hidden="1">#REF!</definedName>
    <definedName name="BExQJAZ2QDORCR0K8PR9VHQZ4Y3P" localSheetId="15" hidden="1">#REF!</definedName>
    <definedName name="BExQJAZ2QDORCR0K8PR9VHQZ4Y3P" localSheetId="14" hidden="1">#REF!</definedName>
    <definedName name="BExQJAZ2QDORCR0K8PR9VHQZ4Y3P" localSheetId="13" hidden="1">#REF!</definedName>
    <definedName name="BExQJAZ2QDORCR0K8PR9VHQZ4Y3P" localSheetId="12" hidden="1">#REF!</definedName>
    <definedName name="BExQJAZ2QDORCR0K8PR9VHQZ4Y3P" localSheetId="11" hidden="1">#REF!</definedName>
    <definedName name="BExQJAZ2QDORCR0K8PR9VHQZ4Y3P" localSheetId="10" hidden="1">#REF!</definedName>
    <definedName name="BExQJAZ2QDORCR0K8PR9VHQZ4Y3P" localSheetId="9" hidden="1">#REF!</definedName>
    <definedName name="BExQJAZ2QDORCR0K8PR9VHQZ4Y3P" localSheetId="8" hidden="1">#REF!</definedName>
    <definedName name="BExQJAZ2QDORCR0K8PR9VHQZ4Y3P" localSheetId="7" hidden="1">#REF!</definedName>
    <definedName name="BExQJAZ2QDORCR0K8PR9VHQZ4Y3P" localSheetId="6" hidden="1">#REF!</definedName>
    <definedName name="BExQJAZ2QDORCR0K8PR9VHQZ4Y3P" localSheetId="5" hidden="1">#REF!</definedName>
    <definedName name="BExQJAZ2QDORCR0K8PR9VHQZ4Y3P" localSheetId="3" hidden="1">#REF!</definedName>
    <definedName name="BExQJAZ2QDORCR0K8PR9VHQZ4Y3P" hidden="1">#REF!</definedName>
    <definedName name="BExQJBF7LAX128WR7VTMJC88ZLPG" localSheetId="15" hidden="1">#REF!</definedName>
    <definedName name="BExQJBF7LAX128WR7VTMJC88ZLPG" localSheetId="14" hidden="1">#REF!</definedName>
    <definedName name="BExQJBF7LAX128WR7VTMJC88ZLPG" localSheetId="13" hidden="1">#REF!</definedName>
    <definedName name="BExQJBF7LAX128WR7VTMJC88ZLPG" localSheetId="12" hidden="1">#REF!</definedName>
    <definedName name="BExQJBF7LAX128WR7VTMJC88ZLPG" localSheetId="11" hidden="1">#REF!</definedName>
    <definedName name="BExQJBF7LAX128WR7VTMJC88ZLPG" localSheetId="10" hidden="1">#REF!</definedName>
    <definedName name="BExQJBF7LAX128WR7VTMJC88ZLPG" localSheetId="9" hidden="1">#REF!</definedName>
    <definedName name="BExQJBF7LAX128WR7VTMJC88ZLPG" localSheetId="8" hidden="1">#REF!</definedName>
    <definedName name="BExQJBF7LAX128WR7VTMJC88ZLPG" localSheetId="7" hidden="1">#REF!</definedName>
    <definedName name="BExQJBF7LAX128WR7VTMJC88ZLPG" localSheetId="6" hidden="1">#REF!</definedName>
    <definedName name="BExQJBF7LAX128WR7VTMJC88ZLPG" localSheetId="5" hidden="1">#REF!</definedName>
    <definedName name="BExQJBF7LAX128WR7VTMJC88ZLPG" localSheetId="3" hidden="1">#REF!</definedName>
    <definedName name="BExQJBF7LAX128WR7VTMJC88ZLPG" hidden="1">#REF!</definedName>
    <definedName name="BExQJEVCKX6KZHNCLYXY7D0MX5KN" localSheetId="15" hidden="1">#REF!</definedName>
    <definedName name="BExQJEVCKX6KZHNCLYXY7D0MX5KN" localSheetId="14" hidden="1">#REF!</definedName>
    <definedName name="BExQJEVCKX6KZHNCLYXY7D0MX5KN" localSheetId="13" hidden="1">#REF!</definedName>
    <definedName name="BExQJEVCKX6KZHNCLYXY7D0MX5KN" localSheetId="12" hidden="1">#REF!</definedName>
    <definedName name="BExQJEVCKX6KZHNCLYXY7D0MX5KN" localSheetId="11" hidden="1">#REF!</definedName>
    <definedName name="BExQJEVCKX6KZHNCLYXY7D0MX5KN" localSheetId="10" hidden="1">#REF!</definedName>
    <definedName name="BExQJEVCKX6KZHNCLYXY7D0MX5KN" localSheetId="9" hidden="1">#REF!</definedName>
    <definedName name="BExQJEVCKX6KZHNCLYXY7D0MX5KN" localSheetId="8" hidden="1">#REF!</definedName>
    <definedName name="BExQJEVCKX6KZHNCLYXY7D0MX5KN" localSheetId="7" hidden="1">#REF!</definedName>
    <definedName name="BExQJEVCKX6KZHNCLYXY7D0MX5KN" localSheetId="6" hidden="1">#REF!</definedName>
    <definedName name="BExQJEVCKX6KZHNCLYXY7D0MX5KN" localSheetId="5" hidden="1">#REF!</definedName>
    <definedName name="BExQJEVCKX6KZHNCLYXY7D0MX5KN" localSheetId="3" hidden="1">#REF!</definedName>
    <definedName name="BExQJEVCKX6KZHNCLYXY7D0MX5KN" hidden="1">#REF!</definedName>
    <definedName name="BExQJJYSDX8B0J1QGF2HL071KKA3" localSheetId="15" hidden="1">#REF!</definedName>
    <definedName name="BExQJJYSDX8B0J1QGF2HL071KKA3" localSheetId="14" hidden="1">#REF!</definedName>
    <definedName name="BExQJJYSDX8B0J1QGF2HL071KKA3" localSheetId="13" hidden="1">#REF!</definedName>
    <definedName name="BExQJJYSDX8B0J1QGF2HL071KKA3" localSheetId="12" hidden="1">#REF!</definedName>
    <definedName name="BExQJJYSDX8B0J1QGF2HL071KKA3" localSheetId="11" hidden="1">#REF!</definedName>
    <definedName name="BExQJJYSDX8B0J1QGF2HL071KKA3" localSheetId="10" hidden="1">#REF!</definedName>
    <definedName name="BExQJJYSDX8B0J1QGF2HL071KKA3" localSheetId="9" hidden="1">#REF!</definedName>
    <definedName name="BExQJJYSDX8B0J1QGF2HL071KKA3" localSheetId="8" hidden="1">#REF!</definedName>
    <definedName name="BExQJJYSDX8B0J1QGF2HL071KKA3" localSheetId="7" hidden="1">#REF!</definedName>
    <definedName name="BExQJJYSDX8B0J1QGF2HL071KKA3" localSheetId="6" hidden="1">#REF!</definedName>
    <definedName name="BExQJJYSDX8B0J1QGF2HL071KKA3" localSheetId="5" hidden="1">#REF!</definedName>
    <definedName name="BExQJJYSDX8B0J1QGF2HL071KKA3" localSheetId="3" hidden="1">#REF!</definedName>
    <definedName name="BExQJJYSDX8B0J1QGF2HL071KKA3" hidden="1">#REF!</definedName>
    <definedName name="BExQK1HV6SQQ7CP8H8IUKI9TYXTD" localSheetId="15" hidden="1">#REF!</definedName>
    <definedName name="BExQK1HV6SQQ7CP8H8IUKI9TYXTD" localSheetId="14" hidden="1">#REF!</definedName>
    <definedName name="BExQK1HV6SQQ7CP8H8IUKI9TYXTD" localSheetId="13" hidden="1">#REF!</definedName>
    <definedName name="BExQK1HV6SQQ7CP8H8IUKI9TYXTD" localSheetId="12" hidden="1">#REF!</definedName>
    <definedName name="BExQK1HV6SQQ7CP8H8IUKI9TYXTD" localSheetId="11" hidden="1">#REF!</definedName>
    <definedName name="BExQK1HV6SQQ7CP8H8IUKI9TYXTD" localSheetId="10" hidden="1">#REF!</definedName>
    <definedName name="BExQK1HV6SQQ7CP8H8IUKI9TYXTD" localSheetId="9" hidden="1">#REF!</definedName>
    <definedName name="BExQK1HV6SQQ7CP8H8IUKI9TYXTD" localSheetId="8" hidden="1">#REF!</definedName>
    <definedName name="BExQK1HV6SQQ7CP8H8IUKI9TYXTD" localSheetId="7" hidden="1">#REF!</definedName>
    <definedName name="BExQK1HV6SQQ7CP8H8IUKI9TYXTD" localSheetId="6" hidden="1">#REF!</definedName>
    <definedName name="BExQK1HV6SQQ7CP8H8IUKI9TYXTD" localSheetId="5" hidden="1">#REF!</definedName>
    <definedName name="BExQK1HV6SQQ7CP8H8IUKI9TYXTD" localSheetId="3" hidden="1">#REF!</definedName>
    <definedName name="BExQK1HV6SQQ7CP8H8IUKI9TYXTD" hidden="1">#REF!</definedName>
    <definedName name="BExQK3LE5CSBW1E4H4KHW548FL2R" localSheetId="15" hidden="1">#REF!</definedName>
    <definedName name="BExQK3LE5CSBW1E4H4KHW548FL2R" localSheetId="14" hidden="1">#REF!</definedName>
    <definedName name="BExQK3LE5CSBW1E4H4KHW548FL2R" localSheetId="13" hidden="1">#REF!</definedName>
    <definedName name="BExQK3LE5CSBW1E4H4KHW548FL2R" localSheetId="12" hidden="1">#REF!</definedName>
    <definedName name="BExQK3LE5CSBW1E4H4KHW548FL2R" localSheetId="11" hidden="1">#REF!</definedName>
    <definedName name="BExQK3LE5CSBW1E4H4KHW548FL2R" localSheetId="10" hidden="1">#REF!</definedName>
    <definedName name="BExQK3LE5CSBW1E4H4KHW548FL2R" localSheetId="9" hidden="1">#REF!</definedName>
    <definedName name="BExQK3LE5CSBW1E4H4KHW548FL2R" localSheetId="8" hidden="1">#REF!</definedName>
    <definedName name="BExQK3LE5CSBW1E4H4KHW548FL2R" localSheetId="7" hidden="1">#REF!</definedName>
    <definedName name="BExQK3LE5CSBW1E4H4KHW548FL2R" localSheetId="6" hidden="1">#REF!</definedName>
    <definedName name="BExQK3LE5CSBW1E4H4KHW548FL2R" localSheetId="5" hidden="1">#REF!</definedName>
    <definedName name="BExQK3LE5CSBW1E4H4KHW548FL2R" localSheetId="3" hidden="1">#REF!</definedName>
    <definedName name="BExQK3LE5CSBW1E4H4KHW548FL2R" hidden="1">#REF!</definedName>
    <definedName name="BExQKG6LD6PLNDGNGO9DJXY865BR" localSheetId="15" hidden="1">#REF!</definedName>
    <definedName name="BExQKG6LD6PLNDGNGO9DJXY865BR" localSheetId="14" hidden="1">#REF!</definedName>
    <definedName name="BExQKG6LD6PLNDGNGO9DJXY865BR" localSheetId="13" hidden="1">#REF!</definedName>
    <definedName name="BExQKG6LD6PLNDGNGO9DJXY865BR" localSheetId="12" hidden="1">#REF!</definedName>
    <definedName name="BExQKG6LD6PLNDGNGO9DJXY865BR" localSheetId="11" hidden="1">#REF!</definedName>
    <definedName name="BExQKG6LD6PLNDGNGO9DJXY865BR" localSheetId="10" hidden="1">#REF!</definedName>
    <definedName name="BExQKG6LD6PLNDGNGO9DJXY865BR" localSheetId="9" hidden="1">#REF!</definedName>
    <definedName name="BExQKG6LD6PLNDGNGO9DJXY865BR" localSheetId="8" hidden="1">#REF!</definedName>
    <definedName name="BExQKG6LD6PLNDGNGO9DJXY865BR" localSheetId="7" hidden="1">#REF!</definedName>
    <definedName name="BExQKG6LD6PLNDGNGO9DJXY865BR" localSheetId="6" hidden="1">#REF!</definedName>
    <definedName name="BExQKG6LD6PLNDGNGO9DJXY865BR" localSheetId="5" hidden="1">#REF!</definedName>
    <definedName name="BExQKG6LD6PLNDGNGO9DJXY865BR" localSheetId="3" hidden="1">#REF!</definedName>
    <definedName name="BExQKG6LD6PLNDGNGO9DJXY865BR" hidden="1">#REF!</definedName>
    <definedName name="BExQKUKG8I4CGS9QYSD0H7NHP4JN" localSheetId="15" hidden="1">#REF!</definedName>
    <definedName name="BExQKUKG8I4CGS9QYSD0H7NHP4JN" localSheetId="14" hidden="1">#REF!</definedName>
    <definedName name="BExQKUKG8I4CGS9QYSD0H7NHP4JN" localSheetId="13" hidden="1">#REF!</definedName>
    <definedName name="BExQKUKG8I4CGS9QYSD0H7NHP4JN" localSheetId="12" hidden="1">#REF!</definedName>
    <definedName name="BExQKUKG8I4CGS9QYSD0H7NHP4JN" localSheetId="11" hidden="1">#REF!</definedName>
    <definedName name="BExQKUKG8I4CGS9QYSD0H7NHP4JN" localSheetId="10" hidden="1">#REF!</definedName>
    <definedName name="BExQKUKG8I4CGS9QYSD0H7NHP4JN" localSheetId="9" hidden="1">#REF!</definedName>
    <definedName name="BExQKUKG8I4CGS9QYSD0H7NHP4JN" localSheetId="8" hidden="1">#REF!</definedName>
    <definedName name="BExQKUKG8I4CGS9QYSD0H7NHP4JN" localSheetId="7" hidden="1">#REF!</definedName>
    <definedName name="BExQKUKG8I4CGS9QYSD0H7NHP4JN" localSheetId="6" hidden="1">#REF!</definedName>
    <definedName name="BExQKUKG8I4CGS9QYSD0H7NHP4JN" localSheetId="5" hidden="1">#REF!</definedName>
    <definedName name="BExQKUKG8I4CGS9QYSD0H7NHP4JN" localSheetId="3" hidden="1">#REF!</definedName>
    <definedName name="BExQKUKG8I4CGS9QYSD0H7NHP4JN" hidden="1">#REF!</definedName>
    <definedName name="BExQL2NSE8OYZFXQH8A23RMVMFW7" localSheetId="15" hidden="1">#REF!</definedName>
    <definedName name="BExQL2NSE8OYZFXQH8A23RMVMFW7" localSheetId="14" hidden="1">#REF!</definedName>
    <definedName name="BExQL2NSE8OYZFXQH8A23RMVMFW7" localSheetId="13" hidden="1">#REF!</definedName>
    <definedName name="BExQL2NSE8OYZFXQH8A23RMVMFW7" localSheetId="12" hidden="1">#REF!</definedName>
    <definedName name="BExQL2NSE8OYZFXQH8A23RMVMFW7" localSheetId="11" hidden="1">#REF!</definedName>
    <definedName name="BExQL2NSE8OYZFXQH8A23RMVMFW7" localSheetId="10" hidden="1">#REF!</definedName>
    <definedName name="BExQL2NSE8OYZFXQH8A23RMVMFW7" localSheetId="9" hidden="1">#REF!</definedName>
    <definedName name="BExQL2NSE8OYZFXQH8A23RMVMFW7" localSheetId="8" hidden="1">#REF!</definedName>
    <definedName name="BExQL2NSE8OYZFXQH8A23RMVMFW7" localSheetId="7" hidden="1">#REF!</definedName>
    <definedName name="BExQL2NSE8OYZFXQH8A23RMVMFW7" localSheetId="6" hidden="1">#REF!</definedName>
    <definedName name="BExQL2NSE8OYZFXQH8A23RMVMFW7" localSheetId="5" hidden="1">#REF!</definedName>
    <definedName name="BExQL2NSE8OYZFXQH8A23RMVMFW7" localSheetId="3" hidden="1">#REF!</definedName>
    <definedName name="BExQL2NSE8OYZFXQH8A23RMVMFW7" hidden="1">#REF!</definedName>
    <definedName name="BExQL4GJ3LZJL6JDEHT7UDXW90TV" localSheetId="15" hidden="1">#REF!</definedName>
    <definedName name="BExQL4GJ3LZJL6JDEHT7UDXW90TV" localSheetId="14" hidden="1">#REF!</definedName>
    <definedName name="BExQL4GJ3LZJL6JDEHT7UDXW90TV" localSheetId="13" hidden="1">#REF!</definedName>
    <definedName name="BExQL4GJ3LZJL6JDEHT7UDXW90TV" localSheetId="12" hidden="1">#REF!</definedName>
    <definedName name="BExQL4GJ3LZJL6JDEHT7UDXW90TV" localSheetId="11" hidden="1">#REF!</definedName>
    <definedName name="BExQL4GJ3LZJL6JDEHT7UDXW90TV" localSheetId="10" hidden="1">#REF!</definedName>
    <definedName name="BExQL4GJ3LZJL6JDEHT7UDXW90TV" localSheetId="9" hidden="1">#REF!</definedName>
    <definedName name="BExQL4GJ3LZJL6JDEHT7UDXW90TV" localSheetId="8" hidden="1">#REF!</definedName>
    <definedName name="BExQL4GJ3LZJL6JDEHT7UDXW90TV" localSheetId="7" hidden="1">#REF!</definedName>
    <definedName name="BExQL4GJ3LZJL6JDEHT7UDXW90TV" localSheetId="6" hidden="1">#REF!</definedName>
    <definedName name="BExQL4GJ3LZJL6JDEHT7UDXW90TV" localSheetId="5" hidden="1">#REF!</definedName>
    <definedName name="BExQL4GJ3LZJL6JDEHT7UDXW90TV" localSheetId="3" hidden="1">#REF!</definedName>
    <definedName name="BExQL4GJ3LZJL6JDEHT7UDXW90TV" hidden="1">#REF!</definedName>
    <definedName name="BExQLE1TOW3A287TQB0AVWENT8O1" localSheetId="15" hidden="1">#REF!</definedName>
    <definedName name="BExQLE1TOW3A287TQB0AVWENT8O1" localSheetId="14" hidden="1">#REF!</definedName>
    <definedName name="BExQLE1TOW3A287TQB0AVWENT8O1" localSheetId="13" hidden="1">#REF!</definedName>
    <definedName name="BExQLE1TOW3A287TQB0AVWENT8O1" localSheetId="12" hidden="1">#REF!</definedName>
    <definedName name="BExQLE1TOW3A287TQB0AVWENT8O1" localSheetId="11" hidden="1">#REF!</definedName>
    <definedName name="BExQLE1TOW3A287TQB0AVWENT8O1" localSheetId="10" hidden="1">#REF!</definedName>
    <definedName name="BExQLE1TOW3A287TQB0AVWENT8O1" localSheetId="9" hidden="1">#REF!</definedName>
    <definedName name="BExQLE1TOW3A287TQB0AVWENT8O1" localSheetId="8" hidden="1">#REF!</definedName>
    <definedName name="BExQLE1TOW3A287TQB0AVWENT8O1" localSheetId="7" hidden="1">#REF!</definedName>
    <definedName name="BExQLE1TOW3A287TQB0AVWENT8O1" localSheetId="6" hidden="1">#REF!</definedName>
    <definedName name="BExQLE1TOW3A287TQB0AVWENT8O1" localSheetId="5" hidden="1">#REF!</definedName>
    <definedName name="BExQLE1TOW3A287TQB0AVWENT8O1" localSheetId="3" hidden="1">#REF!</definedName>
    <definedName name="BExQLE1TOW3A287TQB0AVWENT8O1" hidden="1">#REF!</definedName>
    <definedName name="BExRYOYB4A3E5F6MTROY69LR0PMG" localSheetId="15" hidden="1">#REF!</definedName>
    <definedName name="BExRYOYB4A3E5F6MTROY69LR0PMG" localSheetId="14" hidden="1">#REF!</definedName>
    <definedName name="BExRYOYB4A3E5F6MTROY69LR0PMG" localSheetId="13" hidden="1">#REF!</definedName>
    <definedName name="BExRYOYB4A3E5F6MTROY69LR0PMG" localSheetId="12" hidden="1">#REF!</definedName>
    <definedName name="BExRYOYB4A3E5F6MTROY69LR0PMG" localSheetId="11" hidden="1">#REF!</definedName>
    <definedName name="BExRYOYB4A3E5F6MTROY69LR0PMG" localSheetId="10" hidden="1">#REF!</definedName>
    <definedName name="BExRYOYB4A3E5F6MTROY69LR0PMG" localSheetId="9" hidden="1">#REF!</definedName>
    <definedName name="BExRYOYB4A3E5F6MTROY69LR0PMG" localSheetId="8" hidden="1">#REF!</definedName>
    <definedName name="BExRYOYB4A3E5F6MTROY69LR0PMG" localSheetId="7" hidden="1">#REF!</definedName>
    <definedName name="BExRYOYB4A3E5F6MTROY69LR0PMG" localSheetId="6" hidden="1">#REF!</definedName>
    <definedName name="BExRYOYB4A3E5F6MTROY69LR0PMG" localSheetId="5" hidden="1">#REF!</definedName>
    <definedName name="BExRYOYB4A3E5F6MTROY69LR0PMG" localSheetId="3" hidden="1">#REF!</definedName>
    <definedName name="BExRYOYB4A3E5F6MTROY69LR0PMG" hidden="1">#REF!</definedName>
    <definedName name="BExRYZLA9EW71H4SXQR525S72LLP" localSheetId="15" hidden="1">#REF!</definedName>
    <definedName name="BExRYZLA9EW71H4SXQR525S72LLP" localSheetId="14" hidden="1">#REF!</definedName>
    <definedName name="BExRYZLA9EW71H4SXQR525S72LLP" localSheetId="13" hidden="1">#REF!</definedName>
    <definedName name="BExRYZLA9EW71H4SXQR525S72LLP" localSheetId="12" hidden="1">#REF!</definedName>
    <definedName name="BExRYZLA9EW71H4SXQR525S72LLP" localSheetId="11" hidden="1">#REF!</definedName>
    <definedName name="BExRYZLA9EW71H4SXQR525S72LLP" localSheetId="10" hidden="1">#REF!</definedName>
    <definedName name="BExRYZLA9EW71H4SXQR525S72LLP" localSheetId="9" hidden="1">#REF!</definedName>
    <definedName name="BExRYZLA9EW71H4SXQR525S72LLP" localSheetId="8" hidden="1">#REF!</definedName>
    <definedName name="BExRYZLA9EW71H4SXQR525S72LLP" localSheetId="7" hidden="1">#REF!</definedName>
    <definedName name="BExRYZLA9EW71H4SXQR525S72LLP" localSheetId="6" hidden="1">#REF!</definedName>
    <definedName name="BExRYZLA9EW71H4SXQR525S72LLP" localSheetId="5" hidden="1">#REF!</definedName>
    <definedName name="BExRYZLA9EW71H4SXQR525S72LLP" localSheetId="3" hidden="1">#REF!</definedName>
    <definedName name="BExRYZLA9EW71H4SXQR525S72LLP" hidden="1">#REF!</definedName>
    <definedName name="BExRZ66M8G9FQ0VFP077QSZBSOA5" localSheetId="15" hidden="1">#REF!</definedName>
    <definedName name="BExRZ66M8G9FQ0VFP077QSZBSOA5" localSheetId="14" hidden="1">#REF!</definedName>
    <definedName name="BExRZ66M8G9FQ0VFP077QSZBSOA5" localSheetId="13" hidden="1">#REF!</definedName>
    <definedName name="BExRZ66M8G9FQ0VFP077QSZBSOA5" localSheetId="12" hidden="1">#REF!</definedName>
    <definedName name="BExRZ66M8G9FQ0VFP077QSZBSOA5" localSheetId="11" hidden="1">#REF!</definedName>
    <definedName name="BExRZ66M8G9FQ0VFP077QSZBSOA5" localSheetId="10" hidden="1">#REF!</definedName>
    <definedName name="BExRZ66M8G9FQ0VFP077QSZBSOA5" localSheetId="9" hidden="1">#REF!</definedName>
    <definedName name="BExRZ66M8G9FQ0VFP077QSZBSOA5" localSheetId="8" hidden="1">#REF!</definedName>
    <definedName name="BExRZ66M8G9FQ0VFP077QSZBSOA5" localSheetId="7" hidden="1">#REF!</definedName>
    <definedName name="BExRZ66M8G9FQ0VFP077QSZBSOA5" localSheetId="6" hidden="1">#REF!</definedName>
    <definedName name="BExRZ66M8G9FQ0VFP077QSZBSOA5" localSheetId="5" hidden="1">#REF!</definedName>
    <definedName name="BExRZ66M8G9FQ0VFP077QSZBSOA5" localSheetId="3" hidden="1">#REF!</definedName>
    <definedName name="BExRZ66M8G9FQ0VFP077QSZBSOA5" hidden="1">#REF!</definedName>
    <definedName name="BExRZ8FMQQL46I8AQWU17LRNZD5T" localSheetId="15" hidden="1">#REF!</definedName>
    <definedName name="BExRZ8FMQQL46I8AQWU17LRNZD5T" localSheetId="14" hidden="1">#REF!</definedName>
    <definedName name="BExRZ8FMQQL46I8AQWU17LRNZD5T" localSheetId="13" hidden="1">#REF!</definedName>
    <definedName name="BExRZ8FMQQL46I8AQWU17LRNZD5T" localSheetId="12" hidden="1">#REF!</definedName>
    <definedName name="BExRZ8FMQQL46I8AQWU17LRNZD5T" localSheetId="11" hidden="1">#REF!</definedName>
    <definedName name="BExRZ8FMQQL46I8AQWU17LRNZD5T" localSheetId="10" hidden="1">#REF!</definedName>
    <definedName name="BExRZ8FMQQL46I8AQWU17LRNZD5T" localSheetId="9" hidden="1">#REF!</definedName>
    <definedName name="BExRZ8FMQQL46I8AQWU17LRNZD5T" localSheetId="8" hidden="1">#REF!</definedName>
    <definedName name="BExRZ8FMQQL46I8AQWU17LRNZD5T" localSheetId="7" hidden="1">#REF!</definedName>
    <definedName name="BExRZ8FMQQL46I8AQWU17LRNZD5T" localSheetId="6" hidden="1">#REF!</definedName>
    <definedName name="BExRZ8FMQQL46I8AQWU17LRNZD5T" localSheetId="5" hidden="1">#REF!</definedName>
    <definedName name="BExRZ8FMQQL46I8AQWU17LRNZD5T" localSheetId="3" hidden="1">#REF!</definedName>
    <definedName name="BExRZ8FMQQL46I8AQWU17LRNZD5T" hidden="1">#REF!</definedName>
    <definedName name="BExRZIRRIXRUMZ5GOO95S7460BMP" localSheetId="15" hidden="1">#REF!</definedName>
    <definedName name="BExRZIRRIXRUMZ5GOO95S7460BMP" localSheetId="14" hidden="1">#REF!</definedName>
    <definedName name="BExRZIRRIXRUMZ5GOO95S7460BMP" localSheetId="13" hidden="1">#REF!</definedName>
    <definedName name="BExRZIRRIXRUMZ5GOO95S7460BMP" localSheetId="12" hidden="1">#REF!</definedName>
    <definedName name="BExRZIRRIXRUMZ5GOO95S7460BMP" localSheetId="11" hidden="1">#REF!</definedName>
    <definedName name="BExRZIRRIXRUMZ5GOO95S7460BMP" localSheetId="10" hidden="1">#REF!</definedName>
    <definedName name="BExRZIRRIXRUMZ5GOO95S7460BMP" localSheetId="9" hidden="1">#REF!</definedName>
    <definedName name="BExRZIRRIXRUMZ5GOO95S7460BMP" localSheetId="8" hidden="1">#REF!</definedName>
    <definedName name="BExRZIRRIXRUMZ5GOO95S7460BMP" localSheetId="7" hidden="1">#REF!</definedName>
    <definedName name="BExRZIRRIXRUMZ5GOO95S7460BMP" localSheetId="6" hidden="1">#REF!</definedName>
    <definedName name="BExRZIRRIXRUMZ5GOO95S7460BMP" localSheetId="5" hidden="1">#REF!</definedName>
    <definedName name="BExRZIRRIXRUMZ5GOO95S7460BMP" localSheetId="3" hidden="1">#REF!</definedName>
    <definedName name="BExRZIRRIXRUMZ5GOO95S7460BMP" hidden="1">#REF!</definedName>
    <definedName name="BExRZJTNBKKPK7SB4LA31O3OH6PO" localSheetId="15" hidden="1">#REF!</definedName>
    <definedName name="BExRZJTNBKKPK7SB4LA31O3OH6PO" localSheetId="14" hidden="1">#REF!</definedName>
    <definedName name="BExRZJTNBKKPK7SB4LA31O3OH6PO" localSheetId="13" hidden="1">#REF!</definedName>
    <definedName name="BExRZJTNBKKPK7SB4LA31O3OH6PO" localSheetId="12" hidden="1">#REF!</definedName>
    <definedName name="BExRZJTNBKKPK7SB4LA31O3OH6PO" localSheetId="11" hidden="1">#REF!</definedName>
    <definedName name="BExRZJTNBKKPK7SB4LA31O3OH6PO" localSheetId="10" hidden="1">#REF!</definedName>
    <definedName name="BExRZJTNBKKPK7SB4LA31O3OH6PO" localSheetId="9" hidden="1">#REF!</definedName>
    <definedName name="BExRZJTNBKKPK7SB4LA31O3OH6PO" localSheetId="8" hidden="1">#REF!</definedName>
    <definedName name="BExRZJTNBKKPK7SB4LA31O3OH6PO" localSheetId="7" hidden="1">#REF!</definedName>
    <definedName name="BExRZJTNBKKPK7SB4LA31O3OH6PO" localSheetId="6" hidden="1">#REF!</definedName>
    <definedName name="BExRZJTNBKKPK7SB4LA31O3OH6PO" localSheetId="5" hidden="1">#REF!</definedName>
    <definedName name="BExRZJTNBKKPK7SB4LA31O3OH6PO" localSheetId="3" hidden="1">#REF!</definedName>
    <definedName name="BExRZJTNBKKPK7SB4LA31O3OH6PO" hidden="1">#REF!</definedName>
    <definedName name="BExRZK9RAHMM0ZLTNSK7A4LDC42D" localSheetId="15" hidden="1">#REF!</definedName>
    <definedName name="BExRZK9RAHMM0ZLTNSK7A4LDC42D" localSheetId="14" hidden="1">#REF!</definedName>
    <definedName name="BExRZK9RAHMM0ZLTNSK7A4LDC42D" localSheetId="13" hidden="1">#REF!</definedName>
    <definedName name="BExRZK9RAHMM0ZLTNSK7A4LDC42D" localSheetId="12" hidden="1">#REF!</definedName>
    <definedName name="BExRZK9RAHMM0ZLTNSK7A4LDC42D" localSheetId="11" hidden="1">#REF!</definedName>
    <definedName name="BExRZK9RAHMM0ZLTNSK7A4LDC42D" localSheetId="10" hidden="1">#REF!</definedName>
    <definedName name="BExRZK9RAHMM0ZLTNSK7A4LDC42D" localSheetId="9" hidden="1">#REF!</definedName>
    <definedName name="BExRZK9RAHMM0ZLTNSK7A4LDC42D" localSheetId="8" hidden="1">#REF!</definedName>
    <definedName name="BExRZK9RAHMM0ZLTNSK7A4LDC42D" localSheetId="7" hidden="1">#REF!</definedName>
    <definedName name="BExRZK9RAHMM0ZLTNSK7A4LDC42D" localSheetId="6" hidden="1">#REF!</definedName>
    <definedName name="BExRZK9RAHMM0ZLTNSK7A4LDC42D" localSheetId="5" hidden="1">#REF!</definedName>
    <definedName name="BExRZK9RAHMM0ZLTNSK7A4LDC42D" localSheetId="3" hidden="1">#REF!</definedName>
    <definedName name="BExRZK9RAHMM0ZLTNSK7A4LDC42D" hidden="1">#REF!</definedName>
    <definedName name="BExRZNF461H0WDF36L3U0UQSJGZB" localSheetId="15" hidden="1">#REF!</definedName>
    <definedName name="BExRZNF461H0WDF36L3U0UQSJGZB" localSheetId="14" hidden="1">#REF!</definedName>
    <definedName name="BExRZNF461H0WDF36L3U0UQSJGZB" localSheetId="13" hidden="1">#REF!</definedName>
    <definedName name="BExRZNF461H0WDF36L3U0UQSJGZB" localSheetId="12" hidden="1">#REF!</definedName>
    <definedName name="BExRZNF461H0WDF36L3U0UQSJGZB" localSheetId="11" hidden="1">#REF!</definedName>
    <definedName name="BExRZNF461H0WDF36L3U0UQSJGZB" localSheetId="10" hidden="1">#REF!</definedName>
    <definedName name="BExRZNF461H0WDF36L3U0UQSJGZB" localSheetId="9" hidden="1">#REF!</definedName>
    <definedName name="BExRZNF461H0WDF36L3U0UQSJGZB" localSheetId="8" hidden="1">#REF!</definedName>
    <definedName name="BExRZNF461H0WDF36L3U0UQSJGZB" localSheetId="7" hidden="1">#REF!</definedName>
    <definedName name="BExRZNF461H0WDF36L3U0UQSJGZB" localSheetId="6" hidden="1">#REF!</definedName>
    <definedName name="BExRZNF461H0WDF36L3U0UQSJGZB" localSheetId="5" hidden="1">#REF!</definedName>
    <definedName name="BExRZNF461H0WDF36L3U0UQSJGZB" localSheetId="3" hidden="1">#REF!</definedName>
    <definedName name="BExRZNF461H0WDF36L3U0UQSJGZB" hidden="1">#REF!</definedName>
    <definedName name="BExRZOGSR69INI6GAEPHDWSNK5Q4" localSheetId="15" hidden="1">#REF!</definedName>
    <definedName name="BExRZOGSR69INI6GAEPHDWSNK5Q4" localSheetId="14" hidden="1">#REF!</definedName>
    <definedName name="BExRZOGSR69INI6GAEPHDWSNK5Q4" localSheetId="13" hidden="1">#REF!</definedName>
    <definedName name="BExRZOGSR69INI6GAEPHDWSNK5Q4" localSheetId="12" hidden="1">#REF!</definedName>
    <definedName name="BExRZOGSR69INI6GAEPHDWSNK5Q4" localSheetId="11" hidden="1">#REF!</definedName>
    <definedName name="BExRZOGSR69INI6GAEPHDWSNK5Q4" localSheetId="10" hidden="1">#REF!</definedName>
    <definedName name="BExRZOGSR69INI6GAEPHDWSNK5Q4" localSheetId="9" hidden="1">#REF!</definedName>
    <definedName name="BExRZOGSR69INI6GAEPHDWSNK5Q4" localSheetId="8" hidden="1">#REF!</definedName>
    <definedName name="BExRZOGSR69INI6GAEPHDWSNK5Q4" localSheetId="7" hidden="1">#REF!</definedName>
    <definedName name="BExRZOGSR69INI6GAEPHDWSNK5Q4" localSheetId="6" hidden="1">#REF!</definedName>
    <definedName name="BExRZOGSR69INI6GAEPHDWSNK5Q4" localSheetId="5" hidden="1">#REF!</definedName>
    <definedName name="BExRZOGSR69INI6GAEPHDWSNK5Q4" localSheetId="3" hidden="1">#REF!</definedName>
    <definedName name="BExRZOGSR69INI6GAEPHDWSNK5Q4" hidden="1">#REF!</definedName>
    <definedName name="BExS0ASQBKRTPDWFK0KUDFOS9LE5" localSheetId="15" hidden="1">#REF!</definedName>
    <definedName name="BExS0ASQBKRTPDWFK0KUDFOS9LE5" localSheetId="14" hidden="1">#REF!</definedName>
    <definedName name="BExS0ASQBKRTPDWFK0KUDFOS9LE5" localSheetId="13" hidden="1">#REF!</definedName>
    <definedName name="BExS0ASQBKRTPDWFK0KUDFOS9LE5" localSheetId="12" hidden="1">#REF!</definedName>
    <definedName name="BExS0ASQBKRTPDWFK0KUDFOS9LE5" localSheetId="11" hidden="1">#REF!</definedName>
    <definedName name="BExS0ASQBKRTPDWFK0KUDFOS9LE5" localSheetId="10" hidden="1">#REF!</definedName>
    <definedName name="BExS0ASQBKRTPDWFK0KUDFOS9LE5" localSheetId="9" hidden="1">#REF!</definedName>
    <definedName name="BExS0ASQBKRTPDWFK0KUDFOS9LE5" localSheetId="8" hidden="1">#REF!</definedName>
    <definedName name="BExS0ASQBKRTPDWFK0KUDFOS9LE5" localSheetId="7" hidden="1">#REF!</definedName>
    <definedName name="BExS0ASQBKRTPDWFK0KUDFOS9LE5" localSheetId="6" hidden="1">#REF!</definedName>
    <definedName name="BExS0ASQBKRTPDWFK0KUDFOS9LE5" localSheetId="5" hidden="1">#REF!</definedName>
    <definedName name="BExS0ASQBKRTPDWFK0KUDFOS9LE5" localSheetId="3" hidden="1">#REF!</definedName>
    <definedName name="BExS0ASQBKRTPDWFK0KUDFOS9LE5" hidden="1">#REF!</definedName>
    <definedName name="BExS0GHQUF6YT0RU3TKDEO8CSJYB" localSheetId="15" hidden="1">#REF!</definedName>
    <definedName name="BExS0GHQUF6YT0RU3TKDEO8CSJYB" localSheetId="14" hidden="1">#REF!</definedName>
    <definedName name="BExS0GHQUF6YT0RU3TKDEO8CSJYB" localSheetId="13" hidden="1">#REF!</definedName>
    <definedName name="BExS0GHQUF6YT0RU3TKDEO8CSJYB" localSheetId="12" hidden="1">#REF!</definedName>
    <definedName name="BExS0GHQUF6YT0RU3TKDEO8CSJYB" localSheetId="11" hidden="1">#REF!</definedName>
    <definedName name="BExS0GHQUF6YT0RU3TKDEO8CSJYB" localSheetId="10" hidden="1">#REF!</definedName>
    <definedName name="BExS0GHQUF6YT0RU3TKDEO8CSJYB" localSheetId="9" hidden="1">#REF!</definedName>
    <definedName name="BExS0GHQUF6YT0RU3TKDEO8CSJYB" localSheetId="8" hidden="1">#REF!</definedName>
    <definedName name="BExS0GHQUF6YT0RU3TKDEO8CSJYB" localSheetId="7" hidden="1">#REF!</definedName>
    <definedName name="BExS0GHQUF6YT0RU3TKDEO8CSJYB" localSheetId="6" hidden="1">#REF!</definedName>
    <definedName name="BExS0GHQUF6YT0RU3TKDEO8CSJYB" localSheetId="5" hidden="1">#REF!</definedName>
    <definedName name="BExS0GHQUF6YT0RU3TKDEO8CSJYB" localSheetId="3" hidden="1">#REF!</definedName>
    <definedName name="BExS0GHQUF6YT0RU3TKDEO8CSJYB" hidden="1">#REF!</definedName>
    <definedName name="BExS0K8IHC45I78DMZBOJ1P13KQA" localSheetId="15" hidden="1">#REF!</definedName>
    <definedName name="BExS0K8IHC45I78DMZBOJ1P13KQA" localSheetId="14" hidden="1">#REF!</definedName>
    <definedName name="BExS0K8IHC45I78DMZBOJ1P13KQA" localSheetId="13" hidden="1">#REF!</definedName>
    <definedName name="BExS0K8IHC45I78DMZBOJ1P13KQA" localSheetId="12" hidden="1">#REF!</definedName>
    <definedName name="BExS0K8IHC45I78DMZBOJ1P13KQA" localSheetId="11" hidden="1">#REF!</definedName>
    <definedName name="BExS0K8IHC45I78DMZBOJ1P13KQA" localSheetId="10" hidden="1">#REF!</definedName>
    <definedName name="BExS0K8IHC45I78DMZBOJ1P13KQA" localSheetId="9" hidden="1">#REF!</definedName>
    <definedName name="BExS0K8IHC45I78DMZBOJ1P13KQA" localSheetId="8" hidden="1">#REF!</definedName>
    <definedName name="BExS0K8IHC45I78DMZBOJ1P13KQA" localSheetId="7" hidden="1">#REF!</definedName>
    <definedName name="BExS0K8IHC45I78DMZBOJ1P13KQA" localSheetId="6" hidden="1">#REF!</definedName>
    <definedName name="BExS0K8IHC45I78DMZBOJ1P13KQA" localSheetId="5" hidden="1">#REF!</definedName>
    <definedName name="BExS0K8IHC45I78DMZBOJ1P13KQA" localSheetId="3" hidden="1">#REF!</definedName>
    <definedName name="BExS0K8IHC45I78DMZBOJ1P13KQA" hidden="1">#REF!</definedName>
    <definedName name="BExS0L4WP69XXUFHED98XIEPB593" localSheetId="15" hidden="1">#REF!</definedName>
    <definedName name="BExS0L4WP69XXUFHED98XIEPB593" localSheetId="14" hidden="1">#REF!</definedName>
    <definedName name="BExS0L4WP69XXUFHED98XIEPB593" localSheetId="13" hidden="1">#REF!</definedName>
    <definedName name="BExS0L4WP69XXUFHED98XIEPB593" localSheetId="12" hidden="1">#REF!</definedName>
    <definedName name="BExS0L4WP69XXUFHED98XIEPB593" localSheetId="11" hidden="1">#REF!</definedName>
    <definedName name="BExS0L4WP69XXUFHED98XIEPB593" localSheetId="10" hidden="1">#REF!</definedName>
    <definedName name="BExS0L4WP69XXUFHED98XIEPB593" localSheetId="9" hidden="1">#REF!</definedName>
    <definedName name="BExS0L4WP69XXUFHED98XIEPB593" localSheetId="8" hidden="1">#REF!</definedName>
    <definedName name="BExS0L4WP69XXUFHED98XIEPB593" localSheetId="7" hidden="1">#REF!</definedName>
    <definedName name="BExS0L4WP69XXUFHED98XIEPB593" localSheetId="6" hidden="1">#REF!</definedName>
    <definedName name="BExS0L4WP69XXUFHED98XIEPB593" localSheetId="5" hidden="1">#REF!</definedName>
    <definedName name="BExS0L4WP69XXUFHED98XIEPB593" localSheetId="3" hidden="1">#REF!</definedName>
    <definedName name="BExS0L4WP69XXUFHED98XIEPB593" hidden="1">#REF!</definedName>
    <definedName name="BExS0Z2O2N4AJXFEPN87NU9ZGAHG" localSheetId="15" hidden="1">#REF!</definedName>
    <definedName name="BExS0Z2O2N4AJXFEPN87NU9ZGAHG" localSheetId="14" hidden="1">#REF!</definedName>
    <definedName name="BExS0Z2O2N4AJXFEPN87NU9ZGAHG" localSheetId="13" hidden="1">#REF!</definedName>
    <definedName name="BExS0Z2O2N4AJXFEPN87NU9ZGAHG" localSheetId="12" hidden="1">#REF!</definedName>
    <definedName name="BExS0Z2O2N4AJXFEPN87NU9ZGAHG" localSheetId="11" hidden="1">#REF!</definedName>
    <definedName name="BExS0Z2O2N4AJXFEPN87NU9ZGAHG" localSheetId="10" hidden="1">#REF!</definedName>
    <definedName name="BExS0Z2O2N4AJXFEPN87NU9ZGAHG" localSheetId="9" hidden="1">#REF!</definedName>
    <definedName name="BExS0Z2O2N4AJXFEPN87NU9ZGAHG" localSheetId="8" hidden="1">#REF!</definedName>
    <definedName name="BExS0Z2O2N4AJXFEPN87NU9ZGAHG" localSheetId="7" hidden="1">#REF!</definedName>
    <definedName name="BExS0Z2O2N4AJXFEPN87NU9ZGAHG" localSheetId="6" hidden="1">#REF!</definedName>
    <definedName name="BExS0Z2O2N4AJXFEPN87NU9ZGAHG" localSheetId="5" hidden="1">#REF!</definedName>
    <definedName name="BExS0Z2O2N4AJXFEPN87NU9ZGAHG" localSheetId="3" hidden="1">#REF!</definedName>
    <definedName name="BExS0Z2O2N4AJXFEPN87NU9ZGAHG" hidden="1">#REF!</definedName>
    <definedName name="BExS15IJV0WW662NXQUVT3FGP4ST" localSheetId="15" hidden="1">#REF!</definedName>
    <definedName name="BExS15IJV0WW662NXQUVT3FGP4ST" localSheetId="14" hidden="1">#REF!</definedName>
    <definedName name="BExS15IJV0WW662NXQUVT3FGP4ST" localSheetId="13" hidden="1">#REF!</definedName>
    <definedName name="BExS15IJV0WW662NXQUVT3FGP4ST" localSheetId="12" hidden="1">#REF!</definedName>
    <definedName name="BExS15IJV0WW662NXQUVT3FGP4ST" localSheetId="11" hidden="1">#REF!</definedName>
    <definedName name="BExS15IJV0WW662NXQUVT3FGP4ST" localSheetId="10" hidden="1">#REF!</definedName>
    <definedName name="BExS15IJV0WW662NXQUVT3FGP4ST" localSheetId="9" hidden="1">#REF!</definedName>
    <definedName name="BExS15IJV0WW662NXQUVT3FGP4ST" localSheetId="8" hidden="1">#REF!</definedName>
    <definedName name="BExS15IJV0WW662NXQUVT3FGP4ST" localSheetId="7" hidden="1">#REF!</definedName>
    <definedName name="BExS15IJV0WW662NXQUVT3FGP4ST" localSheetId="6" hidden="1">#REF!</definedName>
    <definedName name="BExS15IJV0WW662NXQUVT3FGP4ST" localSheetId="5" hidden="1">#REF!</definedName>
    <definedName name="BExS15IJV0WW662NXQUVT3FGP4ST" localSheetId="3" hidden="1">#REF!</definedName>
    <definedName name="BExS15IJV0WW662NXQUVT3FGP4ST" hidden="1">#REF!</definedName>
    <definedName name="BExS18T8TBNEPF4AU1VJ268XLF3L" localSheetId="15" hidden="1">#REF!</definedName>
    <definedName name="BExS18T8TBNEPF4AU1VJ268XLF3L" localSheetId="14" hidden="1">#REF!</definedName>
    <definedName name="BExS18T8TBNEPF4AU1VJ268XLF3L" localSheetId="13" hidden="1">#REF!</definedName>
    <definedName name="BExS18T8TBNEPF4AU1VJ268XLF3L" localSheetId="12" hidden="1">#REF!</definedName>
    <definedName name="BExS18T8TBNEPF4AU1VJ268XLF3L" localSheetId="11" hidden="1">#REF!</definedName>
    <definedName name="BExS18T8TBNEPF4AU1VJ268XLF3L" localSheetId="10" hidden="1">#REF!</definedName>
    <definedName name="BExS18T8TBNEPF4AU1VJ268XLF3L" localSheetId="9" hidden="1">#REF!</definedName>
    <definedName name="BExS18T8TBNEPF4AU1VJ268XLF3L" localSheetId="8" hidden="1">#REF!</definedName>
    <definedName name="BExS18T8TBNEPF4AU1VJ268XLF3L" localSheetId="7" hidden="1">#REF!</definedName>
    <definedName name="BExS18T8TBNEPF4AU1VJ268XLF3L" localSheetId="6" hidden="1">#REF!</definedName>
    <definedName name="BExS18T8TBNEPF4AU1VJ268XLF3L" localSheetId="5" hidden="1">#REF!</definedName>
    <definedName name="BExS18T8TBNEPF4AU1VJ268XLF3L" localSheetId="3" hidden="1">#REF!</definedName>
    <definedName name="BExS18T8TBNEPF4AU1VJ268XLF3L" hidden="1">#REF!</definedName>
    <definedName name="BExS194110MR25BYJI3CJ2EGZ8XT" localSheetId="15" hidden="1">#REF!</definedName>
    <definedName name="BExS194110MR25BYJI3CJ2EGZ8XT" localSheetId="14" hidden="1">#REF!</definedName>
    <definedName name="BExS194110MR25BYJI3CJ2EGZ8XT" localSheetId="13" hidden="1">#REF!</definedName>
    <definedName name="BExS194110MR25BYJI3CJ2EGZ8XT" localSheetId="12" hidden="1">#REF!</definedName>
    <definedName name="BExS194110MR25BYJI3CJ2EGZ8XT" localSheetId="11" hidden="1">#REF!</definedName>
    <definedName name="BExS194110MR25BYJI3CJ2EGZ8XT" localSheetId="10" hidden="1">#REF!</definedName>
    <definedName name="BExS194110MR25BYJI3CJ2EGZ8XT" localSheetId="9" hidden="1">#REF!</definedName>
    <definedName name="BExS194110MR25BYJI3CJ2EGZ8XT" localSheetId="8" hidden="1">#REF!</definedName>
    <definedName name="BExS194110MR25BYJI3CJ2EGZ8XT" localSheetId="7" hidden="1">#REF!</definedName>
    <definedName name="BExS194110MR25BYJI3CJ2EGZ8XT" localSheetId="6" hidden="1">#REF!</definedName>
    <definedName name="BExS194110MR25BYJI3CJ2EGZ8XT" localSheetId="5" hidden="1">#REF!</definedName>
    <definedName name="BExS194110MR25BYJI3CJ2EGZ8XT" localSheetId="3" hidden="1">#REF!</definedName>
    <definedName name="BExS194110MR25BYJI3CJ2EGZ8XT" hidden="1">#REF!</definedName>
    <definedName name="BExS1BNVGNSGD4EP90QL8WXYWZ66" localSheetId="15" hidden="1">#REF!</definedName>
    <definedName name="BExS1BNVGNSGD4EP90QL8WXYWZ66" localSheetId="14" hidden="1">#REF!</definedName>
    <definedName name="BExS1BNVGNSGD4EP90QL8WXYWZ66" localSheetId="13" hidden="1">#REF!</definedName>
    <definedName name="BExS1BNVGNSGD4EP90QL8WXYWZ66" localSheetId="12" hidden="1">#REF!</definedName>
    <definedName name="BExS1BNVGNSGD4EP90QL8WXYWZ66" localSheetId="11" hidden="1">#REF!</definedName>
    <definedName name="BExS1BNVGNSGD4EP90QL8WXYWZ66" localSheetId="10" hidden="1">#REF!</definedName>
    <definedName name="BExS1BNVGNSGD4EP90QL8WXYWZ66" localSheetId="9" hidden="1">#REF!</definedName>
    <definedName name="BExS1BNVGNSGD4EP90QL8WXYWZ66" localSheetId="8" hidden="1">#REF!</definedName>
    <definedName name="BExS1BNVGNSGD4EP90QL8WXYWZ66" localSheetId="7" hidden="1">#REF!</definedName>
    <definedName name="BExS1BNVGNSGD4EP90QL8WXYWZ66" localSheetId="6" hidden="1">#REF!</definedName>
    <definedName name="BExS1BNVGNSGD4EP90QL8WXYWZ66" localSheetId="5" hidden="1">#REF!</definedName>
    <definedName name="BExS1BNVGNSGD4EP90QL8WXYWZ66" localSheetId="3" hidden="1">#REF!</definedName>
    <definedName name="BExS1BNVGNSGD4EP90QL8WXYWZ66" hidden="1">#REF!</definedName>
    <definedName name="BExS1UE39N6NCND7MAARSBWXS6HU" localSheetId="15" hidden="1">#REF!</definedName>
    <definedName name="BExS1UE39N6NCND7MAARSBWXS6HU" localSheetId="14" hidden="1">#REF!</definedName>
    <definedName name="BExS1UE39N6NCND7MAARSBWXS6HU" localSheetId="13" hidden="1">#REF!</definedName>
    <definedName name="BExS1UE39N6NCND7MAARSBWXS6HU" localSheetId="12" hidden="1">#REF!</definedName>
    <definedName name="BExS1UE39N6NCND7MAARSBWXS6HU" localSheetId="11" hidden="1">#REF!</definedName>
    <definedName name="BExS1UE39N6NCND7MAARSBWXS6HU" localSheetId="10" hidden="1">#REF!</definedName>
    <definedName name="BExS1UE39N6NCND7MAARSBWXS6HU" localSheetId="9" hidden="1">#REF!</definedName>
    <definedName name="BExS1UE39N6NCND7MAARSBWXS6HU" localSheetId="8" hidden="1">#REF!</definedName>
    <definedName name="BExS1UE39N6NCND7MAARSBWXS6HU" localSheetId="7" hidden="1">#REF!</definedName>
    <definedName name="BExS1UE39N6NCND7MAARSBWXS6HU" localSheetId="6" hidden="1">#REF!</definedName>
    <definedName name="BExS1UE39N6NCND7MAARSBWXS6HU" localSheetId="5" hidden="1">#REF!</definedName>
    <definedName name="BExS1UE39N6NCND7MAARSBWXS6HU" localSheetId="3" hidden="1">#REF!</definedName>
    <definedName name="BExS1UE39N6NCND7MAARSBWXS6HU" hidden="1">#REF!</definedName>
    <definedName name="BExS226HTWL5WVC76MP5A1IBI8WD" localSheetId="15" hidden="1">#REF!</definedName>
    <definedName name="BExS226HTWL5WVC76MP5A1IBI8WD" localSheetId="14" hidden="1">#REF!</definedName>
    <definedName name="BExS226HTWL5WVC76MP5A1IBI8WD" localSheetId="13" hidden="1">#REF!</definedName>
    <definedName name="BExS226HTWL5WVC76MP5A1IBI8WD" localSheetId="12" hidden="1">#REF!</definedName>
    <definedName name="BExS226HTWL5WVC76MP5A1IBI8WD" localSheetId="11" hidden="1">#REF!</definedName>
    <definedName name="BExS226HTWL5WVC76MP5A1IBI8WD" localSheetId="10" hidden="1">#REF!</definedName>
    <definedName name="BExS226HTWL5WVC76MP5A1IBI8WD" localSheetId="9" hidden="1">#REF!</definedName>
    <definedName name="BExS226HTWL5WVC76MP5A1IBI8WD" localSheetId="8" hidden="1">#REF!</definedName>
    <definedName name="BExS226HTWL5WVC76MP5A1IBI8WD" localSheetId="7" hidden="1">#REF!</definedName>
    <definedName name="BExS226HTWL5WVC76MP5A1IBI8WD" localSheetId="6" hidden="1">#REF!</definedName>
    <definedName name="BExS226HTWL5WVC76MP5A1IBI8WD" localSheetId="5" hidden="1">#REF!</definedName>
    <definedName name="BExS226HTWL5WVC76MP5A1IBI8WD" localSheetId="3" hidden="1">#REF!</definedName>
    <definedName name="BExS226HTWL5WVC76MP5A1IBI8WD" hidden="1">#REF!</definedName>
    <definedName name="BExS26OI2QNNAH2WMDD95Z400048" localSheetId="15" hidden="1">#REF!</definedName>
    <definedName name="BExS26OI2QNNAH2WMDD95Z400048" localSheetId="14" hidden="1">#REF!</definedName>
    <definedName name="BExS26OI2QNNAH2WMDD95Z400048" localSheetId="13" hidden="1">#REF!</definedName>
    <definedName name="BExS26OI2QNNAH2WMDD95Z400048" localSheetId="12" hidden="1">#REF!</definedName>
    <definedName name="BExS26OI2QNNAH2WMDD95Z400048" localSheetId="11" hidden="1">#REF!</definedName>
    <definedName name="BExS26OI2QNNAH2WMDD95Z400048" localSheetId="10" hidden="1">#REF!</definedName>
    <definedName name="BExS26OI2QNNAH2WMDD95Z400048" localSheetId="9" hidden="1">#REF!</definedName>
    <definedName name="BExS26OI2QNNAH2WMDD95Z400048" localSheetId="8" hidden="1">#REF!</definedName>
    <definedName name="BExS26OI2QNNAH2WMDD95Z400048" localSheetId="7" hidden="1">#REF!</definedName>
    <definedName name="BExS26OI2QNNAH2WMDD95Z400048" localSheetId="6" hidden="1">#REF!</definedName>
    <definedName name="BExS26OI2QNNAH2WMDD95Z400048" localSheetId="5" hidden="1">#REF!</definedName>
    <definedName name="BExS26OI2QNNAH2WMDD95Z400048" localSheetId="3" hidden="1">#REF!</definedName>
    <definedName name="BExS26OI2QNNAH2WMDD95Z400048" hidden="1">#REF!</definedName>
    <definedName name="BExS2D4EI622QRKZKVDPRE66M4XA" localSheetId="15" hidden="1">#REF!</definedName>
    <definedName name="BExS2D4EI622QRKZKVDPRE66M4XA" localSheetId="14" hidden="1">#REF!</definedName>
    <definedName name="BExS2D4EI622QRKZKVDPRE66M4XA" localSheetId="13" hidden="1">#REF!</definedName>
    <definedName name="BExS2D4EI622QRKZKVDPRE66M4XA" localSheetId="12" hidden="1">#REF!</definedName>
    <definedName name="BExS2D4EI622QRKZKVDPRE66M4XA" localSheetId="11" hidden="1">#REF!</definedName>
    <definedName name="BExS2D4EI622QRKZKVDPRE66M4XA" localSheetId="10" hidden="1">#REF!</definedName>
    <definedName name="BExS2D4EI622QRKZKVDPRE66M4XA" localSheetId="9" hidden="1">#REF!</definedName>
    <definedName name="BExS2D4EI622QRKZKVDPRE66M4XA" localSheetId="8" hidden="1">#REF!</definedName>
    <definedName name="BExS2D4EI622QRKZKVDPRE66M4XA" localSheetId="7" hidden="1">#REF!</definedName>
    <definedName name="BExS2D4EI622QRKZKVDPRE66M4XA" localSheetId="6" hidden="1">#REF!</definedName>
    <definedName name="BExS2D4EI622QRKZKVDPRE66M4XA" localSheetId="5" hidden="1">#REF!</definedName>
    <definedName name="BExS2D4EI622QRKZKVDPRE66M4XA" localSheetId="3" hidden="1">#REF!</definedName>
    <definedName name="BExS2D4EI622QRKZKVDPRE66M4XA" hidden="1">#REF!</definedName>
    <definedName name="BExS2DF6B4ZUF3VZLI4G6LJ3BF38" localSheetId="15" hidden="1">#REF!</definedName>
    <definedName name="BExS2DF6B4ZUF3VZLI4G6LJ3BF38" localSheetId="14" hidden="1">#REF!</definedName>
    <definedName name="BExS2DF6B4ZUF3VZLI4G6LJ3BF38" localSheetId="13" hidden="1">#REF!</definedName>
    <definedName name="BExS2DF6B4ZUF3VZLI4G6LJ3BF38" localSheetId="12" hidden="1">#REF!</definedName>
    <definedName name="BExS2DF6B4ZUF3VZLI4G6LJ3BF38" localSheetId="11" hidden="1">#REF!</definedName>
    <definedName name="BExS2DF6B4ZUF3VZLI4G6LJ3BF38" localSheetId="10" hidden="1">#REF!</definedName>
    <definedName name="BExS2DF6B4ZUF3VZLI4G6LJ3BF38" localSheetId="9" hidden="1">#REF!</definedName>
    <definedName name="BExS2DF6B4ZUF3VZLI4G6LJ3BF38" localSheetId="8" hidden="1">#REF!</definedName>
    <definedName name="BExS2DF6B4ZUF3VZLI4G6LJ3BF38" localSheetId="7" hidden="1">#REF!</definedName>
    <definedName name="BExS2DF6B4ZUF3VZLI4G6LJ3BF38" localSheetId="6" hidden="1">#REF!</definedName>
    <definedName name="BExS2DF6B4ZUF3VZLI4G6LJ3BF38" localSheetId="5" hidden="1">#REF!</definedName>
    <definedName name="BExS2DF6B4ZUF3VZLI4G6LJ3BF38" localSheetId="3" hidden="1">#REF!</definedName>
    <definedName name="BExS2DF6B4ZUF3VZLI4G6LJ3BF38" hidden="1">#REF!</definedName>
    <definedName name="BExS2GKEA6VM3PDWKD7XI0KRUHTW" localSheetId="15" hidden="1">#REF!</definedName>
    <definedName name="BExS2GKEA6VM3PDWKD7XI0KRUHTW" localSheetId="14" hidden="1">#REF!</definedName>
    <definedName name="BExS2GKEA6VM3PDWKD7XI0KRUHTW" localSheetId="13" hidden="1">#REF!</definedName>
    <definedName name="BExS2GKEA6VM3PDWKD7XI0KRUHTW" localSheetId="12" hidden="1">#REF!</definedName>
    <definedName name="BExS2GKEA6VM3PDWKD7XI0KRUHTW" localSheetId="11" hidden="1">#REF!</definedName>
    <definedName name="BExS2GKEA6VM3PDWKD7XI0KRUHTW" localSheetId="10" hidden="1">#REF!</definedName>
    <definedName name="BExS2GKEA6VM3PDWKD7XI0KRUHTW" localSheetId="9" hidden="1">#REF!</definedName>
    <definedName name="BExS2GKEA6VM3PDWKD7XI0KRUHTW" localSheetId="8" hidden="1">#REF!</definedName>
    <definedName name="BExS2GKEA6VM3PDWKD7XI0KRUHTW" localSheetId="7" hidden="1">#REF!</definedName>
    <definedName name="BExS2GKEA6VM3PDWKD7XI0KRUHTW" localSheetId="6" hidden="1">#REF!</definedName>
    <definedName name="BExS2GKEA6VM3PDWKD7XI0KRUHTW" localSheetId="5" hidden="1">#REF!</definedName>
    <definedName name="BExS2GKEA6VM3PDWKD7XI0KRUHTW" localSheetId="3" hidden="1">#REF!</definedName>
    <definedName name="BExS2GKEA6VM3PDWKD7XI0KRUHTW" hidden="1">#REF!</definedName>
    <definedName name="BExS2I2HVU314TXI2DYFRY8XV913" localSheetId="15" hidden="1">#REF!</definedName>
    <definedName name="BExS2I2HVU314TXI2DYFRY8XV913" localSheetId="14" hidden="1">#REF!</definedName>
    <definedName name="BExS2I2HVU314TXI2DYFRY8XV913" localSheetId="13" hidden="1">#REF!</definedName>
    <definedName name="BExS2I2HVU314TXI2DYFRY8XV913" localSheetId="12" hidden="1">#REF!</definedName>
    <definedName name="BExS2I2HVU314TXI2DYFRY8XV913" localSheetId="11" hidden="1">#REF!</definedName>
    <definedName name="BExS2I2HVU314TXI2DYFRY8XV913" localSheetId="10" hidden="1">#REF!</definedName>
    <definedName name="BExS2I2HVU314TXI2DYFRY8XV913" localSheetId="9" hidden="1">#REF!</definedName>
    <definedName name="BExS2I2HVU314TXI2DYFRY8XV913" localSheetId="8" hidden="1">#REF!</definedName>
    <definedName name="BExS2I2HVU314TXI2DYFRY8XV913" localSheetId="7" hidden="1">#REF!</definedName>
    <definedName name="BExS2I2HVU314TXI2DYFRY8XV913" localSheetId="6" hidden="1">#REF!</definedName>
    <definedName name="BExS2I2HVU314TXI2DYFRY8XV913" localSheetId="5" hidden="1">#REF!</definedName>
    <definedName name="BExS2I2HVU314TXI2DYFRY8XV913" localSheetId="3" hidden="1">#REF!</definedName>
    <definedName name="BExS2I2HVU314TXI2DYFRY8XV913" hidden="1">#REF!</definedName>
    <definedName name="BExS2QB5FS5LYTFYO4BROTWG3OV5" localSheetId="15" hidden="1">#REF!</definedName>
    <definedName name="BExS2QB5FS5LYTFYO4BROTWG3OV5" localSheetId="14" hidden="1">#REF!</definedName>
    <definedName name="BExS2QB5FS5LYTFYO4BROTWG3OV5" localSheetId="13" hidden="1">#REF!</definedName>
    <definedName name="BExS2QB5FS5LYTFYO4BROTWG3OV5" localSheetId="12" hidden="1">#REF!</definedName>
    <definedName name="BExS2QB5FS5LYTFYO4BROTWG3OV5" localSheetId="11" hidden="1">#REF!</definedName>
    <definedName name="BExS2QB5FS5LYTFYO4BROTWG3OV5" localSheetId="10" hidden="1">#REF!</definedName>
    <definedName name="BExS2QB5FS5LYTFYO4BROTWG3OV5" localSheetId="9" hidden="1">#REF!</definedName>
    <definedName name="BExS2QB5FS5LYTFYO4BROTWG3OV5" localSheetId="8" hidden="1">#REF!</definedName>
    <definedName name="BExS2QB5FS5LYTFYO4BROTWG3OV5" localSheetId="7" hidden="1">#REF!</definedName>
    <definedName name="BExS2QB5FS5LYTFYO4BROTWG3OV5" localSheetId="6" hidden="1">#REF!</definedName>
    <definedName name="BExS2QB5FS5LYTFYO4BROTWG3OV5" localSheetId="5" hidden="1">#REF!</definedName>
    <definedName name="BExS2QB5FS5LYTFYO4BROTWG3OV5" localSheetId="3" hidden="1">#REF!</definedName>
    <definedName name="BExS2QB5FS5LYTFYO4BROTWG3OV5" hidden="1">#REF!</definedName>
    <definedName name="BExS2TLU1HONYV6S3ZD9T12D7CIG" localSheetId="15" hidden="1">#REF!</definedName>
    <definedName name="BExS2TLU1HONYV6S3ZD9T12D7CIG" localSheetId="14" hidden="1">#REF!</definedName>
    <definedName name="BExS2TLU1HONYV6S3ZD9T12D7CIG" localSheetId="13" hidden="1">#REF!</definedName>
    <definedName name="BExS2TLU1HONYV6S3ZD9T12D7CIG" localSheetId="12" hidden="1">#REF!</definedName>
    <definedName name="BExS2TLU1HONYV6S3ZD9T12D7CIG" localSheetId="11" hidden="1">#REF!</definedName>
    <definedName name="BExS2TLU1HONYV6S3ZD9T12D7CIG" localSheetId="10" hidden="1">#REF!</definedName>
    <definedName name="BExS2TLU1HONYV6S3ZD9T12D7CIG" localSheetId="9" hidden="1">#REF!</definedName>
    <definedName name="BExS2TLU1HONYV6S3ZD9T12D7CIG" localSheetId="8" hidden="1">#REF!</definedName>
    <definedName name="BExS2TLU1HONYV6S3ZD9T12D7CIG" localSheetId="7" hidden="1">#REF!</definedName>
    <definedName name="BExS2TLU1HONYV6S3ZD9T12D7CIG" localSheetId="6" hidden="1">#REF!</definedName>
    <definedName name="BExS2TLU1HONYV6S3ZD9T12D7CIG" localSheetId="5" hidden="1">#REF!</definedName>
    <definedName name="BExS2TLU1HONYV6S3ZD9T12D7CIG" localSheetId="3" hidden="1">#REF!</definedName>
    <definedName name="BExS2TLU1HONYV6S3ZD9T12D7CIG" hidden="1">#REF!</definedName>
    <definedName name="BExS2WLQUVBRZJWQTWUU4CYDY4IN" localSheetId="15" hidden="1">#REF!</definedName>
    <definedName name="BExS2WLQUVBRZJWQTWUU4CYDY4IN" localSheetId="14" hidden="1">#REF!</definedName>
    <definedName name="BExS2WLQUVBRZJWQTWUU4CYDY4IN" localSheetId="13" hidden="1">#REF!</definedName>
    <definedName name="BExS2WLQUVBRZJWQTWUU4CYDY4IN" localSheetId="12" hidden="1">#REF!</definedName>
    <definedName name="BExS2WLQUVBRZJWQTWUU4CYDY4IN" localSheetId="11" hidden="1">#REF!</definedName>
    <definedName name="BExS2WLQUVBRZJWQTWUU4CYDY4IN" localSheetId="10" hidden="1">#REF!</definedName>
    <definedName name="BExS2WLQUVBRZJWQTWUU4CYDY4IN" localSheetId="9" hidden="1">#REF!</definedName>
    <definedName name="BExS2WLQUVBRZJWQTWUU4CYDY4IN" localSheetId="8" hidden="1">#REF!</definedName>
    <definedName name="BExS2WLQUVBRZJWQTWUU4CYDY4IN" localSheetId="7" hidden="1">#REF!</definedName>
    <definedName name="BExS2WLQUVBRZJWQTWUU4CYDY4IN" localSheetId="6" hidden="1">#REF!</definedName>
    <definedName name="BExS2WLQUVBRZJWQTWUU4CYDY4IN" localSheetId="5" hidden="1">#REF!</definedName>
    <definedName name="BExS2WLQUVBRZJWQTWUU4CYDY4IN" localSheetId="3" hidden="1">#REF!</definedName>
    <definedName name="BExS2WLQUVBRZJWQTWUU4CYDY4IN" hidden="1">#REF!</definedName>
    <definedName name="BExS2YJQV4NUX6135T90Z1Y5R26Q" localSheetId="15" hidden="1">#REF!</definedName>
    <definedName name="BExS2YJQV4NUX6135T90Z1Y5R26Q" localSheetId="14" hidden="1">#REF!</definedName>
    <definedName name="BExS2YJQV4NUX6135T90Z1Y5R26Q" localSheetId="13" hidden="1">#REF!</definedName>
    <definedName name="BExS2YJQV4NUX6135T90Z1Y5R26Q" localSheetId="12" hidden="1">#REF!</definedName>
    <definedName name="BExS2YJQV4NUX6135T90Z1Y5R26Q" localSheetId="11" hidden="1">#REF!</definedName>
    <definedName name="BExS2YJQV4NUX6135T90Z1Y5R26Q" localSheetId="10" hidden="1">#REF!</definedName>
    <definedName name="BExS2YJQV4NUX6135T90Z1Y5R26Q" localSheetId="9" hidden="1">#REF!</definedName>
    <definedName name="BExS2YJQV4NUX6135T90Z1Y5R26Q" localSheetId="8" hidden="1">#REF!</definedName>
    <definedName name="BExS2YJQV4NUX6135T90Z1Y5R26Q" localSheetId="7" hidden="1">#REF!</definedName>
    <definedName name="BExS2YJQV4NUX6135T90Z1Y5R26Q" localSheetId="6" hidden="1">#REF!</definedName>
    <definedName name="BExS2YJQV4NUX6135T90Z1Y5R26Q" localSheetId="5" hidden="1">#REF!</definedName>
    <definedName name="BExS2YJQV4NUX6135T90Z1Y5R26Q" localSheetId="3" hidden="1">#REF!</definedName>
    <definedName name="BExS2YJQV4NUX6135T90Z1Y5R26Q" hidden="1">#REF!</definedName>
    <definedName name="BExS318UV9I2FXPQQWUKKX00QLPJ" localSheetId="15" hidden="1">#REF!</definedName>
    <definedName name="BExS318UV9I2FXPQQWUKKX00QLPJ" localSheetId="14" hidden="1">#REF!</definedName>
    <definedName name="BExS318UV9I2FXPQQWUKKX00QLPJ" localSheetId="13" hidden="1">#REF!</definedName>
    <definedName name="BExS318UV9I2FXPQQWUKKX00QLPJ" localSheetId="12" hidden="1">#REF!</definedName>
    <definedName name="BExS318UV9I2FXPQQWUKKX00QLPJ" localSheetId="11" hidden="1">#REF!</definedName>
    <definedName name="BExS318UV9I2FXPQQWUKKX00QLPJ" localSheetId="10" hidden="1">#REF!</definedName>
    <definedName name="BExS318UV9I2FXPQQWUKKX00QLPJ" localSheetId="9" hidden="1">#REF!</definedName>
    <definedName name="BExS318UV9I2FXPQQWUKKX00QLPJ" localSheetId="8" hidden="1">#REF!</definedName>
    <definedName name="BExS318UV9I2FXPQQWUKKX00QLPJ" localSheetId="7" hidden="1">#REF!</definedName>
    <definedName name="BExS318UV9I2FXPQQWUKKX00QLPJ" localSheetId="6" hidden="1">#REF!</definedName>
    <definedName name="BExS318UV9I2FXPQQWUKKX00QLPJ" localSheetId="5" hidden="1">#REF!</definedName>
    <definedName name="BExS318UV9I2FXPQQWUKKX00QLPJ" localSheetId="3" hidden="1">#REF!</definedName>
    <definedName name="BExS318UV9I2FXPQQWUKKX00QLPJ" hidden="1">#REF!</definedName>
    <definedName name="BExS3LBS0SMTHALVM4NRI1BAV1NP" localSheetId="15" hidden="1">#REF!</definedName>
    <definedName name="BExS3LBS0SMTHALVM4NRI1BAV1NP" localSheetId="14" hidden="1">#REF!</definedName>
    <definedName name="BExS3LBS0SMTHALVM4NRI1BAV1NP" localSheetId="13" hidden="1">#REF!</definedName>
    <definedName name="BExS3LBS0SMTHALVM4NRI1BAV1NP" localSheetId="12" hidden="1">#REF!</definedName>
    <definedName name="BExS3LBS0SMTHALVM4NRI1BAV1NP" localSheetId="11" hidden="1">#REF!</definedName>
    <definedName name="BExS3LBS0SMTHALVM4NRI1BAV1NP" localSheetId="10" hidden="1">#REF!</definedName>
    <definedName name="BExS3LBS0SMTHALVM4NRI1BAV1NP" localSheetId="9" hidden="1">#REF!</definedName>
    <definedName name="BExS3LBS0SMTHALVM4NRI1BAV1NP" localSheetId="8" hidden="1">#REF!</definedName>
    <definedName name="BExS3LBS0SMTHALVM4NRI1BAV1NP" localSheetId="7" hidden="1">#REF!</definedName>
    <definedName name="BExS3LBS0SMTHALVM4NRI1BAV1NP" localSheetId="6" hidden="1">#REF!</definedName>
    <definedName name="BExS3LBS0SMTHALVM4NRI1BAV1NP" localSheetId="5" hidden="1">#REF!</definedName>
    <definedName name="BExS3LBS0SMTHALVM4NRI1BAV1NP" localSheetId="3" hidden="1">#REF!</definedName>
    <definedName name="BExS3LBS0SMTHALVM4NRI1BAV1NP" hidden="1">#REF!</definedName>
    <definedName name="BExS3MTQ75VBXDGEBURP6YT8RROE" localSheetId="15" hidden="1">#REF!</definedName>
    <definedName name="BExS3MTQ75VBXDGEBURP6YT8RROE" localSheetId="14" hidden="1">#REF!</definedName>
    <definedName name="BExS3MTQ75VBXDGEBURP6YT8RROE" localSheetId="13" hidden="1">#REF!</definedName>
    <definedName name="BExS3MTQ75VBXDGEBURP6YT8RROE" localSheetId="12" hidden="1">#REF!</definedName>
    <definedName name="BExS3MTQ75VBXDGEBURP6YT8RROE" localSheetId="11" hidden="1">#REF!</definedName>
    <definedName name="BExS3MTQ75VBXDGEBURP6YT8RROE" localSheetId="10" hidden="1">#REF!</definedName>
    <definedName name="BExS3MTQ75VBXDGEBURP6YT8RROE" localSheetId="9" hidden="1">#REF!</definedName>
    <definedName name="BExS3MTQ75VBXDGEBURP6YT8RROE" localSheetId="8" hidden="1">#REF!</definedName>
    <definedName name="BExS3MTQ75VBXDGEBURP6YT8RROE" localSheetId="7" hidden="1">#REF!</definedName>
    <definedName name="BExS3MTQ75VBXDGEBURP6YT8RROE" localSheetId="6" hidden="1">#REF!</definedName>
    <definedName name="BExS3MTQ75VBXDGEBURP6YT8RROE" localSheetId="5" hidden="1">#REF!</definedName>
    <definedName name="BExS3MTQ75VBXDGEBURP6YT8RROE" localSheetId="3" hidden="1">#REF!</definedName>
    <definedName name="BExS3MTQ75VBXDGEBURP6YT8RROE" hidden="1">#REF!</definedName>
    <definedName name="BExS3OMGYO0DFN5186UFKEXZ2RX3" localSheetId="15" hidden="1">#REF!</definedName>
    <definedName name="BExS3OMGYO0DFN5186UFKEXZ2RX3" localSheetId="14" hidden="1">#REF!</definedName>
    <definedName name="BExS3OMGYO0DFN5186UFKEXZ2RX3" localSheetId="13" hidden="1">#REF!</definedName>
    <definedName name="BExS3OMGYO0DFN5186UFKEXZ2RX3" localSheetId="12" hidden="1">#REF!</definedName>
    <definedName name="BExS3OMGYO0DFN5186UFKEXZ2RX3" localSheetId="11" hidden="1">#REF!</definedName>
    <definedName name="BExS3OMGYO0DFN5186UFKEXZ2RX3" localSheetId="10" hidden="1">#REF!</definedName>
    <definedName name="BExS3OMGYO0DFN5186UFKEXZ2RX3" localSheetId="9" hidden="1">#REF!</definedName>
    <definedName name="BExS3OMGYO0DFN5186UFKEXZ2RX3" localSheetId="8" hidden="1">#REF!</definedName>
    <definedName name="BExS3OMGYO0DFN5186UFKEXZ2RX3" localSheetId="7" hidden="1">#REF!</definedName>
    <definedName name="BExS3OMGYO0DFN5186UFKEXZ2RX3" localSheetId="6" hidden="1">#REF!</definedName>
    <definedName name="BExS3OMGYO0DFN5186UFKEXZ2RX3" localSheetId="5" hidden="1">#REF!</definedName>
    <definedName name="BExS3OMGYO0DFN5186UFKEXZ2RX3" localSheetId="3" hidden="1">#REF!</definedName>
    <definedName name="BExS3OMGYO0DFN5186UFKEXZ2RX3" hidden="1">#REF!</definedName>
    <definedName name="BExS3SDERJ27OER67TIGOVZU13A2" localSheetId="15" hidden="1">#REF!</definedName>
    <definedName name="BExS3SDERJ27OER67TIGOVZU13A2" localSheetId="14" hidden="1">#REF!</definedName>
    <definedName name="BExS3SDERJ27OER67TIGOVZU13A2" localSheetId="13" hidden="1">#REF!</definedName>
    <definedName name="BExS3SDERJ27OER67TIGOVZU13A2" localSheetId="12" hidden="1">#REF!</definedName>
    <definedName name="BExS3SDERJ27OER67TIGOVZU13A2" localSheetId="11" hidden="1">#REF!</definedName>
    <definedName name="BExS3SDERJ27OER67TIGOVZU13A2" localSheetId="10" hidden="1">#REF!</definedName>
    <definedName name="BExS3SDERJ27OER67TIGOVZU13A2" localSheetId="9" hidden="1">#REF!</definedName>
    <definedName name="BExS3SDERJ27OER67TIGOVZU13A2" localSheetId="8" hidden="1">#REF!</definedName>
    <definedName name="BExS3SDERJ27OER67TIGOVZU13A2" localSheetId="7" hidden="1">#REF!</definedName>
    <definedName name="BExS3SDERJ27OER67TIGOVZU13A2" localSheetId="6" hidden="1">#REF!</definedName>
    <definedName name="BExS3SDERJ27OER67TIGOVZU13A2" localSheetId="5" hidden="1">#REF!</definedName>
    <definedName name="BExS3SDERJ27OER67TIGOVZU13A2" localSheetId="3" hidden="1">#REF!</definedName>
    <definedName name="BExS3SDERJ27OER67TIGOVZU13A2" hidden="1">#REF!</definedName>
    <definedName name="BExS3STIH9SFG0R6H30P191QZE98" localSheetId="15" hidden="1">#REF!</definedName>
    <definedName name="BExS3STIH9SFG0R6H30P191QZE98" localSheetId="14" hidden="1">#REF!</definedName>
    <definedName name="BExS3STIH9SFG0R6H30P191QZE98" localSheetId="13" hidden="1">#REF!</definedName>
    <definedName name="BExS3STIH9SFG0R6H30P191QZE98" localSheetId="12" hidden="1">#REF!</definedName>
    <definedName name="BExS3STIH9SFG0R6H30P191QZE98" localSheetId="11" hidden="1">#REF!</definedName>
    <definedName name="BExS3STIH9SFG0R6H30P191QZE98" localSheetId="10" hidden="1">#REF!</definedName>
    <definedName name="BExS3STIH9SFG0R6H30P191QZE98" localSheetId="9" hidden="1">#REF!</definedName>
    <definedName name="BExS3STIH9SFG0R6H30P191QZE98" localSheetId="8" hidden="1">#REF!</definedName>
    <definedName name="BExS3STIH9SFG0R6H30P191QZE98" localSheetId="7" hidden="1">#REF!</definedName>
    <definedName name="BExS3STIH9SFG0R6H30P191QZE98" localSheetId="6" hidden="1">#REF!</definedName>
    <definedName name="BExS3STIH9SFG0R6H30P191QZE98" localSheetId="5" hidden="1">#REF!</definedName>
    <definedName name="BExS3STIH9SFG0R6H30P191QZE98" localSheetId="3" hidden="1">#REF!</definedName>
    <definedName name="BExS3STIH9SFG0R6H30P191QZE98" hidden="1">#REF!</definedName>
    <definedName name="BExS46R5WDNU5KL04FKY5LHJUCB8" localSheetId="15" hidden="1">#REF!</definedName>
    <definedName name="BExS46R5WDNU5KL04FKY5LHJUCB8" localSheetId="14" hidden="1">#REF!</definedName>
    <definedName name="BExS46R5WDNU5KL04FKY5LHJUCB8" localSheetId="13" hidden="1">#REF!</definedName>
    <definedName name="BExS46R5WDNU5KL04FKY5LHJUCB8" localSheetId="12" hidden="1">#REF!</definedName>
    <definedName name="BExS46R5WDNU5KL04FKY5LHJUCB8" localSheetId="11" hidden="1">#REF!</definedName>
    <definedName name="BExS46R5WDNU5KL04FKY5LHJUCB8" localSheetId="10" hidden="1">#REF!</definedName>
    <definedName name="BExS46R5WDNU5KL04FKY5LHJUCB8" localSheetId="9" hidden="1">#REF!</definedName>
    <definedName name="BExS46R5WDNU5KL04FKY5LHJUCB8" localSheetId="8" hidden="1">#REF!</definedName>
    <definedName name="BExS46R5WDNU5KL04FKY5LHJUCB8" localSheetId="7" hidden="1">#REF!</definedName>
    <definedName name="BExS46R5WDNU5KL04FKY5LHJUCB8" localSheetId="6" hidden="1">#REF!</definedName>
    <definedName name="BExS46R5WDNU5KL04FKY5LHJUCB8" localSheetId="5" hidden="1">#REF!</definedName>
    <definedName name="BExS46R5WDNU5KL04FKY5LHJUCB8" localSheetId="3" hidden="1">#REF!</definedName>
    <definedName name="BExS46R5WDNU5KL04FKY5LHJUCB8" hidden="1">#REF!</definedName>
    <definedName name="BExS4ASWKM93XA275AXHYP8AG6SU" localSheetId="15" hidden="1">#REF!</definedName>
    <definedName name="BExS4ASWKM93XA275AXHYP8AG6SU" localSheetId="14" hidden="1">#REF!</definedName>
    <definedName name="BExS4ASWKM93XA275AXHYP8AG6SU" localSheetId="13" hidden="1">#REF!</definedName>
    <definedName name="BExS4ASWKM93XA275AXHYP8AG6SU" localSheetId="12" hidden="1">#REF!</definedName>
    <definedName name="BExS4ASWKM93XA275AXHYP8AG6SU" localSheetId="11" hidden="1">#REF!</definedName>
    <definedName name="BExS4ASWKM93XA275AXHYP8AG6SU" localSheetId="10" hidden="1">#REF!</definedName>
    <definedName name="BExS4ASWKM93XA275AXHYP8AG6SU" localSheetId="9" hidden="1">#REF!</definedName>
    <definedName name="BExS4ASWKM93XA275AXHYP8AG6SU" localSheetId="8" hidden="1">#REF!</definedName>
    <definedName name="BExS4ASWKM93XA275AXHYP8AG6SU" localSheetId="7" hidden="1">#REF!</definedName>
    <definedName name="BExS4ASWKM93XA275AXHYP8AG6SU" localSheetId="6" hidden="1">#REF!</definedName>
    <definedName name="BExS4ASWKM93XA275AXHYP8AG6SU" localSheetId="5" hidden="1">#REF!</definedName>
    <definedName name="BExS4ASWKM93XA275AXHYP8AG6SU" localSheetId="3" hidden="1">#REF!</definedName>
    <definedName name="BExS4ASWKM93XA275AXHYP8AG6SU" hidden="1">#REF!</definedName>
    <definedName name="BExS4IANBC4RO7HIK0MZZ2RPQU78" localSheetId="15" hidden="1">#REF!</definedName>
    <definedName name="BExS4IANBC4RO7HIK0MZZ2RPQU78" localSheetId="14" hidden="1">#REF!</definedName>
    <definedName name="BExS4IANBC4RO7HIK0MZZ2RPQU78" localSheetId="13" hidden="1">#REF!</definedName>
    <definedName name="BExS4IANBC4RO7HIK0MZZ2RPQU78" localSheetId="12" hidden="1">#REF!</definedName>
    <definedName name="BExS4IANBC4RO7HIK0MZZ2RPQU78" localSheetId="11" hidden="1">#REF!</definedName>
    <definedName name="BExS4IANBC4RO7HIK0MZZ2RPQU78" localSheetId="10" hidden="1">#REF!</definedName>
    <definedName name="BExS4IANBC4RO7HIK0MZZ2RPQU78" localSheetId="9" hidden="1">#REF!</definedName>
    <definedName name="BExS4IANBC4RO7HIK0MZZ2RPQU78" localSheetId="8" hidden="1">#REF!</definedName>
    <definedName name="BExS4IANBC4RO7HIK0MZZ2RPQU78" localSheetId="7" hidden="1">#REF!</definedName>
    <definedName name="BExS4IANBC4RO7HIK0MZZ2RPQU78" localSheetId="6" hidden="1">#REF!</definedName>
    <definedName name="BExS4IANBC4RO7HIK0MZZ2RPQU78" localSheetId="5" hidden="1">#REF!</definedName>
    <definedName name="BExS4IANBC4RO7HIK0MZZ2RPQU78" localSheetId="3" hidden="1">#REF!</definedName>
    <definedName name="BExS4IANBC4RO7HIK0MZZ2RPQU78" hidden="1">#REF!</definedName>
    <definedName name="BExS4JN3Y6SVBKILQK0R9HS45Y52" localSheetId="15" hidden="1">#REF!</definedName>
    <definedName name="BExS4JN3Y6SVBKILQK0R9HS45Y52" localSheetId="14" hidden="1">#REF!</definedName>
    <definedName name="BExS4JN3Y6SVBKILQK0R9HS45Y52" localSheetId="13" hidden="1">#REF!</definedName>
    <definedName name="BExS4JN3Y6SVBKILQK0R9HS45Y52" localSheetId="12" hidden="1">#REF!</definedName>
    <definedName name="BExS4JN3Y6SVBKILQK0R9HS45Y52" localSheetId="11" hidden="1">#REF!</definedName>
    <definedName name="BExS4JN3Y6SVBKILQK0R9HS45Y52" localSheetId="10" hidden="1">#REF!</definedName>
    <definedName name="BExS4JN3Y6SVBKILQK0R9HS45Y52" localSheetId="9" hidden="1">#REF!</definedName>
    <definedName name="BExS4JN3Y6SVBKILQK0R9HS45Y52" localSheetId="8" hidden="1">#REF!</definedName>
    <definedName name="BExS4JN3Y6SVBKILQK0R9HS45Y52" localSheetId="7" hidden="1">#REF!</definedName>
    <definedName name="BExS4JN3Y6SVBKILQK0R9HS45Y52" localSheetId="6" hidden="1">#REF!</definedName>
    <definedName name="BExS4JN3Y6SVBKILQK0R9HS45Y52" localSheetId="5" hidden="1">#REF!</definedName>
    <definedName name="BExS4JN3Y6SVBKILQK0R9HS45Y52" localSheetId="3" hidden="1">#REF!</definedName>
    <definedName name="BExS4JN3Y6SVBKILQK0R9HS45Y52" hidden="1">#REF!</definedName>
    <definedName name="BExS4P6S41O6Z6BED77U3GD9PNH1" localSheetId="15" hidden="1">#REF!</definedName>
    <definedName name="BExS4P6S41O6Z6BED77U3GD9PNH1" localSheetId="14" hidden="1">#REF!</definedName>
    <definedName name="BExS4P6S41O6Z6BED77U3GD9PNH1" localSheetId="13" hidden="1">#REF!</definedName>
    <definedName name="BExS4P6S41O6Z6BED77U3GD9PNH1" localSheetId="12" hidden="1">#REF!</definedName>
    <definedName name="BExS4P6S41O6Z6BED77U3GD9PNH1" localSheetId="11" hidden="1">#REF!</definedName>
    <definedName name="BExS4P6S41O6Z6BED77U3GD9PNH1" localSheetId="10" hidden="1">#REF!</definedName>
    <definedName name="BExS4P6S41O6Z6BED77U3GD9PNH1" localSheetId="9" hidden="1">#REF!</definedName>
    <definedName name="BExS4P6S41O6Z6BED77U3GD9PNH1" localSheetId="8" hidden="1">#REF!</definedName>
    <definedName name="BExS4P6S41O6Z6BED77U3GD9PNH1" localSheetId="7" hidden="1">#REF!</definedName>
    <definedName name="BExS4P6S41O6Z6BED77U3GD9PNH1" localSheetId="6" hidden="1">#REF!</definedName>
    <definedName name="BExS4P6S41O6Z6BED77U3GD9PNH1" localSheetId="5" hidden="1">#REF!</definedName>
    <definedName name="BExS4P6S41O6Z6BED77U3GD9PNH1" localSheetId="3" hidden="1">#REF!</definedName>
    <definedName name="BExS4P6S41O6Z6BED77U3GD9PNH1" hidden="1">#REF!</definedName>
    <definedName name="BExS4PXPURUHFBOKYFJD5J1J2RXC" localSheetId="15" hidden="1">#REF!</definedName>
    <definedName name="BExS4PXPURUHFBOKYFJD5J1J2RXC" localSheetId="14" hidden="1">#REF!</definedName>
    <definedName name="BExS4PXPURUHFBOKYFJD5J1J2RXC" localSheetId="13" hidden="1">#REF!</definedName>
    <definedName name="BExS4PXPURUHFBOKYFJD5J1J2RXC" localSheetId="12" hidden="1">#REF!</definedName>
    <definedName name="BExS4PXPURUHFBOKYFJD5J1J2RXC" localSheetId="11" hidden="1">#REF!</definedName>
    <definedName name="BExS4PXPURUHFBOKYFJD5J1J2RXC" localSheetId="10" hidden="1">#REF!</definedName>
    <definedName name="BExS4PXPURUHFBOKYFJD5J1J2RXC" localSheetId="9" hidden="1">#REF!</definedName>
    <definedName name="BExS4PXPURUHFBOKYFJD5J1J2RXC" localSheetId="8" hidden="1">#REF!</definedName>
    <definedName name="BExS4PXPURUHFBOKYFJD5J1J2RXC" localSheetId="7" hidden="1">#REF!</definedName>
    <definedName name="BExS4PXPURUHFBOKYFJD5J1J2RXC" localSheetId="6" hidden="1">#REF!</definedName>
    <definedName name="BExS4PXPURUHFBOKYFJD5J1J2RXC" localSheetId="5" hidden="1">#REF!</definedName>
    <definedName name="BExS4PXPURUHFBOKYFJD5J1J2RXC" localSheetId="3" hidden="1">#REF!</definedName>
    <definedName name="BExS4PXPURUHFBOKYFJD5J1J2RXC" hidden="1">#REF!</definedName>
    <definedName name="BExS4T32HD3YGJ91HTJ2IGVX6V4O" localSheetId="15" hidden="1">#REF!</definedName>
    <definedName name="BExS4T32HD3YGJ91HTJ2IGVX6V4O" localSheetId="14" hidden="1">#REF!</definedName>
    <definedName name="BExS4T32HD3YGJ91HTJ2IGVX6V4O" localSheetId="13" hidden="1">#REF!</definedName>
    <definedName name="BExS4T32HD3YGJ91HTJ2IGVX6V4O" localSheetId="12" hidden="1">#REF!</definedName>
    <definedName name="BExS4T32HD3YGJ91HTJ2IGVX6V4O" localSheetId="11" hidden="1">#REF!</definedName>
    <definedName name="BExS4T32HD3YGJ91HTJ2IGVX6V4O" localSheetId="10" hidden="1">#REF!</definedName>
    <definedName name="BExS4T32HD3YGJ91HTJ2IGVX6V4O" localSheetId="9" hidden="1">#REF!</definedName>
    <definedName name="BExS4T32HD3YGJ91HTJ2IGVX6V4O" localSheetId="8" hidden="1">#REF!</definedName>
    <definedName name="BExS4T32HD3YGJ91HTJ2IGVX6V4O" localSheetId="7" hidden="1">#REF!</definedName>
    <definedName name="BExS4T32HD3YGJ91HTJ2IGVX6V4O" localSheetId="6" hidden="1">#REF!</definedName>
    <definedName name="BExS4T32HD3YGJ91HTJ2IGVX6V4O" localSheetId="5" hidden="1">#REF!</definedName>
    <definedName name="BExS4T32HD3YGJ91HTJ2IGVX6V4O" localSheetId="3" hidden="1">#REF!</definedName>
    <definedName name="BExS4T32HD3YGJ91HTJ2IGVX6V4O" hidden="1">#REF!</definedName>
    <definedName name="BExS51H0N51UT0FZOPZRCF1GU063" localSheetId="15" hidden="1">#REF!</definedName>
    <definedName name="BExS51H0N51UT0FZOPZRCF1GU063" localSheetId="14" hidden="1">#REF!</definedName>
    <definedName name="BExS51H0N51UT0FZOPZRCF1GU063" localSheetId="13" hidden="1">#REF!</definedName>
    <definedName name="BExS51H0N51UT0FZOPZRCF1GU063" localSheetId="12" hidden="1">#REF!</definedName>
    <definedName name="BExS51H0N51UT0FZOPZRCF1GU063" localSheetId="11" hidden="1">#REF!</definedName>
    <definedName name="BExS51H0N51UT0FZOPZRCF1GU063" localSheetId="10" hidden="1">#REF!</definedName>
    <definedName name="BExS51H0N51UT0FZOPZRCF1GU063" localSheetId="9" hidden="1">#REF!</definedName>
    <definedName name="BExS51H0N51UT0FZOPZRCF1GU063" localSheetId="8" hidden="1">#REF!</definedName>
    <definedName name="BExS51H0N51UT0FZOPZRCF1GU063" localSheetId="7" hidden="1">#REF!</definedName>
    <definedName name="BExS51H0N51UT0FZOPZRCF1GU063" localSheetId="6" hidden="1">#REF!</definedName>
    <definedName name="BExS51H0N51UT0FZOPZRCF1GU063" localSheetId="5" hidden="1">#REF!</definedName>
    <definedName name="BExS51H0N51UT0FZOPZRCF1GU063" localSheetId="3" hidden="1">#REF!</definedName>
    <definedName name="BExS51H0N51UT0FZOPZRCF1GU063" hidden="1">#REF!</definedName>
    <definedName name="BExS54X72TJFC41FJK72MLRR2OO7" localSheetId="15" hidden="1">#REF!</definedName>
    <definedName name="BExS54X72TJFC41FJK72MLRR2OO7" localSheetId="14" hidden="1">#REF!</definedName>
    <definedName name="BExS54X72TJFC41FJK72MLRR2OO7" localSheetId="13" hidden="1">#REF!</definedName>
    <definedName name="BExS54X72TJFC41FJK72MLRR2OO7" localSheetId="12" hidden="1">#REF!</definedName>
    <definedName name="BExS54X72TJFC41FJK72MLRR2OO7" localSheetId="11" hidden="1">#REF!</definedName>
    <definedName name="BExS54X72TJFC41FJK72MLRR2OO7" localSheetId="10" hidden="1">#REF!</definedName>
    <definedName name="BExS54X72TJFC41FJK72MLRR2OO7" localSheetId="9" hidden="1">#REF!</definedName>
    <definedName name="BExS54X72TJFC41FJK72MLRR2OO7" localSheetId="8" hidden="1">#REF!</definedName>
    <definedName name="BExS54X72TJFC41FJK72MLRR2OO7" localSheetId="7" hidden="1">#REF!</definedName>
    <definedName name="BExS54X72TJFC41FJK72MLRR2OO7" localSheetId="6" hidden="1">#REF!</definedName>
    <definedName name="BExS54X72TJFC41FJK72MLRR2OO7" localSheetId="5" hidden="1">#REF!</definedName>
    <definedName name="BExS54X72TJFC41FJK72MLRR2OO7" localSheetId="3" hidden="1">#REF!</definedName>
    <definedName name="BExS54X72TJFC41FJK72MLRR2OO7" hidden="1">#REF!</definedName>
    <definedName name="BExS59F0PA1V2ZC7S5TN6IT41SXP" localSheetId="15" hidden="1">#REF!</definedName>
    <definedName name="BExS59F0PA1V2ZC7S5TN6IT41SXP" localSheetId="14" hidden="1">#REF!</definedName>
    <definedName name="BExS59F0PA1V2ZC7S5TN6IT41SXP" localSheetId="13" hidden="1">#REF!</definedName>
    <definedName name="BExS59F0PA1V2ZC7S5TN6IT41SXP" localSheetId="12" hidden="1">#REF!</definedName>
    <definedName name="BExS59F0PA1V2ZC7S5TN6IT41SXP" localSheetId="11" hidden="1">#REF!</definedName>
    <definedName name="BExS59F0PA1V2ZC7S5TN6IT41SXP" localSheetId="10" hidden="1">#REF!</definedName>
    <definedName name="BExS59F0PA1V2ZC7S5TN6IT41SXP" localSheetId="9" hidden="1">#REF!</definedName>
    <definedName name="BExS59F0PA1V2ZC7S5TN6IT41SXP" localSheetId="8" hidden="1">#REF!</definedName>
    <definedName name="BExS59F0PA1V2ZC7S5TN6IT41SXP" localSheetId="7" hidden="1">#REF!</definedName>
    <definedName name="BExS59F0PA1V2ZC7S5TN6IT41SXP" localSheetId="6" hidden="1">#REF!</definedName>
    <definedName name="BExS59F0PA1V2ZC7S5TN6IT41SXP" localSheetId="5" hidden="1">#REF!</definedName>
    <definedName name="BExS59F0PA1V2ZC7S5TN6IT41SXP" localSheetId="3" hidden="1">#REF!</definedName>
    <definedName name="BExS59F0PA1V2ZC7S5TN6IT41SXP" hidden="1">#REF!</definedName>
    <definedName name="BExS5L3TGB8JVW9ROYWTKYTUPW27" localSheetId="15" hidden="1">#REF!</definedName>
    <definedName name="BExS5L3TGB8JVW9ROYWTKYTUPW27" localSheetId="14" hidden="1">#REF!</definedName>
    <definedName name="BExS5L3TGB8JVW9ROYWTKYTUPW27" localSheetId="13" hidden="1">#REF!</definedName>
    <definedName name="BExS5L3TGB8JVW9ROYWTKYTUPW27" localSheetId="12" hidden="1">#REF!</definedName>
    <definedName name="BExS5L3TGB8JVW9ROYWTKYTUPW27" localSheetId="11" hidden="1">#REF!</definedName>
    <definedName name="BExS5L3TGB8JVW9ROYWTKYTUPW27" localSheetId="10" hidden="1">#REF!</definedName>
    <definedName name="BExS5L3TGB8JVW9ROYWTKYTUPW27" localSheetId="9" hidden="1">#REF!</definedName>
    <definedName name="BExS5L3TGB8JVW9ROYWTKYTUPW27" localSheetId="8" hidden="1">#REF!</definedName>
    <definedName name="BExS5L3TGB8JVW9ROYWTKYTUPW27" localSheetId="7" hidden="1">#REF!</definedName>
    <definedName name="BExS5L3TGB8JVW9ROYWTKYTUPW27" localSheetId="6" hidden="1">#REF!</definedName>
    <definedName name="BExS5L3TGB8JVW9ROYWTKYTUPW27" localSheetId="5" hidden="1">#REF!</definedName>
    <definedName name="BExS5L3TGB8JVW9ROYWTKYTUPW27" localSheetId="3" hidden="1">#REF!</definedName>
    <definedName name="BExS5L3TGB8JVW9ROYWTKYTUPW27" hidden="1">#REF!</definedName>
    <definedName name="BExS6GKQ96EHVLYWNJDWXZXUZW90" localSheetId="15" hidden="1">#REF!</definedName>
    <definedName name="BExS6GKQ96EHVLYWNJDWXZXUZW90" localSheetId="14" hidden="1">#REF!</definedName>
    <definedName name="BExS6GKQ96EHVLYWNJDWXZXUZW90" localSheetId="13" hidden="1">#REF!</definedName>
    <definedName name="BExS6GKQ96EHVLYWNJDWXZXUZW90" localSheetId="12" hidden="1">#REF!</definedName>
    <definedName name="BExS6GKQ96EHVLYWNJDWXZXUZW90" localSheetId="11" hidden="1">#REF!</definedName>
    <definedName name="BExS6GKQ96EHVLYWNJDWXZXUZW90" localSheetId="10" hidden="1">#REF!</definedName>
    <definedName name="BExS6GKQ96EHVLYWNJDWXZXUZW90" localSheetId="9" hidden="1">#REF!</definedName>
    <definedName name="BExS6GKQ96EHVLYWNJDWXZXUZW90" localSheetId="8" hidden="1">#REF!</definedName>
    <definedName name="BExS6GKQ96EHVLYWNJDWXZXUZW90" localSheetId="7" hidden="1">#REF!</definedName>
    <definedName name="BExS6GKQ96EHVLYWNJDWXZXUZW90" localSheetId="6" hidden="1">#REF!</definedName>
    <definedName name="BExS6GKQ96EHVLYWNJDWXZXUZW90" localSheetId="5" hidden="1">#REF!</definedName>
    <definedName name="BExS6GKQ96EHVLYWNJDWXZXUZW90" localSheetId="3" hidden="1">#REF!</definedName>
    <definedName name="BExS6GKQ96EHVLYWNJDWXZXUZW90" hidden="1">#REF!</definedName>
    <definedName name="BExS6ITKSZFRR01YD5B0F676SYN7" localSheetId="15" hidden="1">#REF!</definedName>
    <definedName name="BExS6ITKSZFRR01YD5B0F676SYN7" localSheetId="14" hidden="1">#REF!</definedName>
    <definedName name="BExS6ITKSZFRR01YD5B0F676SYN7" localSheetId="13" hidden="1">#REF!</definedName>
    <definedName name="BExS6ITKSZFRR01YD5B0F676SYN7" localSheetId="12" hidden="1">#REF!</definedName>
    <definedName name="BExS6ITKSZFRR01YD5B0F676SYN7" localSheetId="11" hidden="1">#REF!</definedName>
    <definedName name="BExS6ITKSZFRR01YD5B0F676SYN7" localSheetId="10" hidden="1">#REF!</definedName>
    <definedName name="BExS6ITKSZFRR01YD5B0F676SYN7" localSheetId="9" hidden="1">#REF!</definedName>
    <definedName name="BExS6ITKSZFRR01YD5B0F676SYN7" localSheetId="8" hidden="1">#REF!</definedName>
    <definedName name="BExS6ITKSZFRR01YD5B0F676SYN7" localSheetId="7" hidden="1">#REF!</definedName>
    <definedName name="BExS6ITKSZFRR01YD5B0F676SYN7" localSheetId="6" hidden="1">#REF!</definedName>
    <definedName name="BExS6ITKSZFRR01YD5B0F676SYN7" localSheetId="5" hidden="1">#REF!</definedName>
    <definedName name="BExS6ITKSZFRR01YD5B0F676SYN7" localSheetId="3" hidden="1">#REF!</definedName>
    <definedName name="BExS6ITKSZFRR01YD5B0F676SYN7" hidden="1">#REF!</definedName>
    <definedName name="BExS6N0LI574IAC89EFW6CLTCQ33" localSheetId="15" hidden="1">#REF!</definedName>
    <definedName name="BExS6N0LI574IAC89EFW6CLTCQ33" localSheetId="14" hidden="1">#REF!</definedName>
    <definedName name="BExS6N0LI574IAC89EFW6CLTCQ33" localSheetId="13" hidden="1">#REF!</definedName>
    <definedName name="BExS6N0LI574IAC89EFW6CLTCQ33" localSheetId="12" hidden="1">#REF!</definedName>
    <definedName name="BExS6N0LI574IAC89EFW6CLTCQ33" localSheetId="11" hidden="1">#REF!</definedName>
    <definedName name="BExS6N0LI574IAC89EFW6CLTCQ33" localSheetId="10" hidden="1">#REF!</definedName>
    <definedName name="BExS6N0LI574IAC89EFW6CLTCQ33" localSheetId="9" hidden="1">#REF!</definedName>
    <definedName name="BExS6N0LI574IAC89EFW6CLTCQ33" localSheetId="8" hidden="1">#REF!</definedName>
    <definedName name="BExS6N0LI574IAC89EFW6CLTCQ33" localSheetId="7" hidden="1">#REF!</definedName>
    <definedName name="BExS6N0LI574IAC89EFW6CLTCQ33" localSheetId="6" hidden="1">#REF!</definedName>
    <definedName name="BExS6N0LI574IAC89EFW6CLTCQ33" localSheetId="5" hidden="1">#REF!</definedName>
    <definedName name="BExS6N0LI574IAC89EFW6CLTCQ33" localSheetId="3" hidden="1">#REF!</definedName>
    <definedName name="BExS6N0LI574IAC89EFW6CLTCQ33" hidden="1">#REF!</definedName>
    <definedName name="BExS6N0NEF7XCTT5R600QZ71A44O" localSheetId="15" hidden="1">#REF!</definedName>
    <definedName name="BExS6N0NEF7XCTT5R600QZ71A44O" localSheetId="14" hidden="1">#REF!</definedName>
    <definedName name="BExS6N0NEF7XCTT5R600QZ71A44O" localSheetId="13" hidden="1">#REF!</definedName>
    <definedName name="BExS6N0NEF7XCTT5R600QZ71A44O" localSheetId="12" hidden="1">#REF!</definedName>
    <definedName name="BExS6N0NEF7XCTT5R600QZ71A44O" localSheetId="11" hidden="1">#REF!</definedName>
    <definedName name="BExS6N0NEF7XCTT5R600QZ71A44O" localSheetId="10" hidden="1">#REF!</definedName>
    <definedName name="BExS6N0NEF7XCTT5R600QZ71A44O" localSheetId="9" hidden="1">#REF!</definedName>
    <definedName name="BExS6N0NEF7XCTT5R600QZ71A44O" localSheetId="8" hidden="1">#REF!</definedName>
    <definedName name="BExS6N0NEF7XCTT5R600QZ71A44O" localSheetId="7" hidden="1">#REF!</definedName>
    <definedName name="BExS6N0NEF7XCTT5R600QZ71A44O" localSheetId="6" hidden="1">#REF!</definedName>
    <definedName name="BExS6N0NEF7XCTT5R600QZ71A44O" localSheetId="5" hidden="1">#REF!</definedName>
    <definedName name="BExS6N0NEF7XCTT5R600QZ71A44O" localSheetId="3" hidden="1">#REF!</definedName>
    <definedName name="BExS6N0NEF7XCTT5R600QZ71A44O" hidden="1">#REF!</definedName>
    <definedName name="BExS6WRDBF3ST86ZOBBUL3GTCR11" localSheetId="15" hidden="1">#REF!</definedName>
    <definedName name="BExS6WRDBF3ST86ZOBBUL3GTCR11" localSheetId="14" hidden="1">#REF!</definedName>
    <definedName name="BExS6WRDBF3ST86ZOBBUL3GTCR11" localSheetId="13" hidden="1">#REF!</definedName>
    <definedName name="BExS6WRDBF3ST86ZOBBUL3GTCR11" localSheetId="12" hidden="1">#REF!</definedName>
    <definedName name="BExS6WRDBF3ST86ZOBBUL3GTCR11" localSheetId="11" hidden="1">#REF!</definedName>
    <definedName name="BExS6WRDBF3ST86ZOBBUL3GTCR11" localSheetId="10" hidden="1">#REF!</definedName>
    <definedName name="BExS6WRDBF3ST86ZOBBUL3GTCR11" localSheetId="9" hidden="1">#REF!</definedName>
    <definedName name="BExS6WRDBF3ST86ZOBBUL3GTCR11" localSheetId="8" hidden="1">#REF!</definedName>
    <definedName name="BExS6WRDBF3ST86ZOBBUL3GTCR11" localSheetId="7" hidden="1">#REF!</definedName>
    <definedName name="BExS6WRDBF3ST86ZOBBUL3GTCR11" localSheetId="6" hidden="1">#REF!</definedName>
    <definedName name="BExS6WRDBF3ST86ZOBBUL3GTCR11" localSheetId="5" hidden="1">#REF!</definedName>
    <definedName name="BExS6WRDBF3ST86ZOBBUL3GTCR11" localSheetId="3" hidden="1">#REF!</definedName>
    <definedName name="BExS6WRDBF3ST86ZOBBUL3GTCR11" hidden="1">#REF!</definedName>
    <definedName name="BExS6XNRKR0C3MTA0LV5B60UB908" localSheetId="15" hidden="1">#REF!</definedName>
    <definedName name="BExS6XNRKR0C3MTA0LV5B60UB908" localSheetId="14" hidden="1">#REF!</definedName>
    <definedName name="BExS6XNRKR0C3MTA0LV5B60UB908" localSheetId="13" hidden="1">#REF!</definedName>
    <definedName name="BExS6XNRKR0C3MTA0LV5B60UB908" localSheetId="12" hidden="1">#REF!</definedName>
    <definedName name="BExS6XNRKR0C3MTA0LV5B60UB908" localSheetId="11" hidden="1">#REF!</definedName>
    <definedName name="BExS6XNRKR0C3MTA0LV5B60UB908" localSheetId="10" hidden="1">#REF!</definedName>
    <definedName name="BExS6XNRKR0C3MTA0LV5B60UB908" localSheetId="9" hidden="1">#REF!</definedName>
    <definedName name="BExS6XNRKR0C3MTA0LV5B60UB908" localSheetId="8" hidden="1">#REF!</definedName>
    <definedName name="BExS6XNRKR0C3MTA0LV5B60UB908" localSheetId="7" hidden="1">#REF!</definedName>
    <definedName name="BExS6XNRKR0C3MTA0LV5B60UB908" localSheetId="6" hidden="1">#REF!</definedName>
    <definedName name="BExS6XNRKR0C3MTA0LV5B60UB908" localSheetId="5" hidden="1">#REF!</definedName>
    <definedName name="BExS6XNRKR0C3MTA0LV5B60UB908" localSheetId="3" hidden="1">#REF!</definedName>
    <definedName name="BExS6XNRKR0C3MTA0LV5B60UB908" hidden="1">#REF!</definedName>
    <definedName name="BExS73NELZEK2MDOLXO2Q7H3EG71" localSheetId="15" hidden="1">#REF!</definedName>
    <definedName name="BExS73NELZEK2MDOLXO2Q7H3EG71" localSheetId="14" hidden="1">#REF!</definedName>
    <definedName name="BExS73NELZEK2MDOLXO2Q7H3EG71" localSheetId="13" hidden="1">#REF!</definedName>
    <definedName name="BExS73NELZEK2MDOLXO2Q7H3EG71" localSheetId="12" hidden="1">#REF!</definedName>
    <definedName name="BExS73NELZEK2MDOLXO2Q7H3EG71" localSheetId="11" hidden="1">#REF!</definedName>
    <definedName name="BExS73NELZEK2MDOLXO2Q7H3EG71" localSheetId="10" hidden="1">#REF!</definedName>
    <definedName name="BExS73NELZEK2MDOLXO2Q7H3EG71" localSheetId="9" hidden="1">#REF!</definedName>
    <definedName name="BExS73NELZEK2MDOLXO2Q7H3EG71" localSheetId="8" hidden="1">#REF!</definedName>
    <definedName name="BExS73NELZEK2MDOLXO2Q7H3EG71" localSheetId="7" hidden="1">#REF!</definedName>
    <definedName name="BExS73NELZEK2MDOLXO2Q7H3EG71" localSheetId="6" hidden="1">#REF!</definedName>
    <definedName name="BExS73NELZEK2MDOLXO2Q7H3EG71" localSheetId="5" hidden="1">#REF!</definedName>
    <definedName name="BExS73NELZEK2MDOLXO2Q7H3EG71" localSheetId="3" hidden="1">#REF!</definedName>
    <definedName name="BExS73NELZEK2MDOLXO2Q7H3EG71" hidden="1">#REF!</definedName>
    <definedName name="BExS7DJF6AXTWAJD7K4ZCD7L6BHV" localSheetId="15" hidden="1">#REF!</definedName>
    <definedName name="BExS7DJF6AXTWAJD7K4ZCD7L6BHV" localSheetId="14" hidden="1">#REF!</definedName>
    <definedName name="BExS7DJF6AXTWAJD7K4ZCD7L6BHV" localSheetId="13" hidden="1">#REF!</definedName>
    <definedName name="BExS7DJF6AXTWAJD7K4ZCD7L6BHV" localSheetId="12" hidden="1">#REF!</definedName>
    <definedName name="BExS7DJF6AXTWAJD7K4ZCD7L6BHV" localSheetId="11" hidden="1">#REF!</definedName>
    <definedName name="BExS7DJF6AXTWAJD7K4ZCD7L6BHV" localSheetId="10" hidden="1">#REF!</definedName>
    <definedName name="BExS7DJF6AXTWAJD7K4ZCD7L6BHV" localSheetId="9" hidden="1">#REF!</definedName>
    <definedName name="BExS7DJF6AXTWAJD7K4ZCD7L6BHV" localSheetId="8" hidden="1">#REF!</definedName>
    <definedName name="BExS7DJF6AXTWAJD7K4ZCD7L6BHV" localSheetId="7" hidden="1">#REF!</definedName>
    <definedName name="BExS7DJF6AXTWAJD7K4ZCD7L6BHV" localSheetId="6" hidden="1">#REF!</definedName>
    <definedName name="BExS7DJF6AXTWAJD7K4ZCD7L6BHV" localSheetId="5" hidden="1">#REF!</definedName>
    <definedName name="BExS7DJF6AXTWAJD7K4ZCD7L6BHV" localSheetId="3" hidden="1">#REF!</definedName>
    <definedName name="BExS7DJF6AXTWAJD7K4ZCD7L6BHV" hidden="1">#REF!</definedName>
    <definedName name="BExS7GOTHHOK287MX2RC853NWQAL" localSheetId="15" hidden="1">#REF!</definedName>
    <definedName name="BExS7GOTHHOK287MX2RC853NWQAL" localSheetId="14" hidden="1">#REF!</definedName>
    <definedName name="BExS7GOTHHOK287MX2RC853NWQAL" localSheetId="13" hidden="1">#REF!</definedName>
    <definedName name="BExS7GOTHHOK287MX2RC853NWQAL" localSheetId="12" hidden="1">#REF!</definedName>
    <definedName name="BExS7GOTHHOK287MX2RC853NWQAL" localSheetId="11" hidden="1">#REF!</definedName>
    <definedName name="BExS7GOTHHOK287MX2RC853NWQAL" localSheetId="10" hidden="1">#REF!</definedName>
    <definedName name="BExS7GOTHHOK287MX2RC853NWQAL" localSheetId="9" hidden="1">#REF!</definedName>
    <definedName name="BExS7GOTHHOK287MX2RC853NWQAL" localSheetId="8" hidden="1">#REF!</definedName>
    <definedName name="BExS7GOTHHOK287MX2RC853NWQAL" localSheetId="7" hidden="1">#REF!</definedName>
    <definedName name="BExS7GOTHHOK287MX2RC853NWQAL" localSheetId="6" hidden="1">#REF!</definedName>
    <definedName name="BExS7GOTHHOK287MX2RC853NWQAL" localSheetId="5" hidden="1">#REF!</definedName>
    <definedName name="BExS7GOTHHOK287MX2RC853NWQAL" localSheetId="3" hidden="1">#REF!</definedName>
    <definedName name="BExS7GOTHHOK287MX2RC853NWQAL" hidden="1">#REF!</definedName>
    <definedName name="BExS7TKQYLRZGM93UY3ZJZJBQNFJ" localSheetId="15" hidden="1">#REF!</definedName>
    <definedName name="BExS7TKQYLRZGM93UY3ZJZJBQNFJ" localSheetId="14" hidden="1">#REF!</definedName>
    <definedName name="BExS7TKQYLRZGM93UY3ZJZJBQNFJ" localSheetId="13" hidden="1">#REF!</definedName>
    <definedName name="BExS7TKQYLRZGM93UY3ZJZJBQNFJ" localSheetId="12" hidden="1">#REF!</definedName>
    <definedName name="BExS7TKQYLRZGM93UY3ZJZJBQNFJ" localSheetId="11" hidden="1">#REF!</definedName>
    <definedName name="BExS7TKQYLRZGM93UY3ZJZJBQNFJ" localSheetId="10" hidden="1">#REF!</definedName>
    <definedName name="BExS7TKQYLRZGM93UY3ZJZJBQNFJ" localSheetId="9" hidden="1">#REF!</definedName>
    <definedName name="BExS7TKQYLRZGM93UY3ZJZJBQNFJ" localSheetId="8" hidden="1">#REF!</definedName>
    <definedName name="BExS7TKQYLRZGM93UY3ZJZJBQNFJ" localSheetId="7" hidden="1">#REF!</definedName>
    <definedName name="BExS7TKQYLRZGM93UY3ZJZJBQNFJ" localSheetId="6" hidden="1">#REF!</definedName>
    <definedName name="BExS7TKQYLRZGM93UY3ZJZJBQNFJ" localSheetId="5" hidden="1">#REF!</definedName>
    <definedName name="BExS7TKQYLRZGM93UY3ZJZJBQNFJ" localSheetId="3" hidden="1">#REF!</definedName>
    <definedName name="BExS7TKQYLRZGM93UY3ZJZJBQNFJ" hidden="1">#REF!</definedName>
    <definedName name="BExS7Y2LNGVHSIBKC7C3R6X4LDR6" localSheetId="15" hidden="1">#REF!</definedName>
    <definedName name="BExS7Y2LNGVHSIBKC7C3R6X4LDR6" localSheetId="14" hidden="1">#REF!</definedName>
    <definedName name="BExS7Y2LNGVHSIBKC7C3R6X4LDR6" localSheetId="13" hidden="1">#REF!</definedName>
    <definedName name="BExS7Y2LNGVHSIBKC7C3R6X4LDR6" localSheetId="12" hidden="1">#REF!</definedName>
    <definedName name="BExS7Y2LNGVHSIBKC7C3R6X4LDR6" localSheetId="11" hidden="1">#REF!</definedName>
    <definedName name="BExS7Y2LNGVHSIBKC7C3R6X4LDR6" localSheetId="10" hidden="1">#REF!</definedName>
    <definedName name="BExS7Y2LNGVHSIBKC7C3R6X4LDR6" localSheetId="9" hidden="1">#REF!</definedName>
    <definedName name="BExS7Y2LNGVHSIBKC7C3R6X4LDR6" localSheetId="8" hidden="1">#REF!</definedName>
    <definedName name="BExS7Y2LNGVHSIBKC7C3R6X4LDR6" localSheetId="7" hidden="1">#REF!</definedName>
    <definedName name="BExS7Y2LNGVHSIBKC7C3R6X4LDR6" localSheetId="6" hidden="1">#REF!</definedName>
    <definedName name="BExS7Y2LNGVHSIBKC7C3R6X4LDR6" localSheetId="5" hidden="1">#REF!</definedName>
    <definedName name="BExS7Y2LNGVHSIBKC7C3R6X4LDR6" localSheetId="3" hidden="1">#REF!</definedName>
    <definedName name="BExS7Y2LNGVHSIBKC7C3R6X4LDR6" hidden="1">#REF!</definedName>
    <definedName name="BExS81TE0EY44Y3W2M4Z4MGNP5OM" localSheetId="15" hidden="1">#REF!</definedName>
    <definedName name="BExS81TE0EY44Y3W2M4Z4MGNP5OM" localSheetId="14" hidden="1">#REF!</definedName>
    <definedName name="BExS81TE0EY44Y3W2M4Z4MGNP5OM" localSheetId="13" hidden="1">#REF!</definedName>
    <definedName name="BExS81TE0EY44Y3W2M4Z4MGNP5OM" localSheetId="12" hidden="1">#REF!</definedName>
    <definedName name="BExS81TE0EY44Y3W2M4Z4MGNP5OM" localSheetId="11" hidden="1">#REF!</definedName>
    <definedName name="BExS81TE0EY44Y3W2M4Z4MGNP5OM" localSheetId="10" hidden="1">#REF!</definedName>
    <definedName name="BExS81TE0EY44Y3W2M4Z4MGNP5OM" localSheetId="9" hidden="1">#REF!</definedName>
    <definedName name="BExS81TE0EY44Y3W2M4Z4MGNP5OM" localSheetId="8" hidden="1">#REF!</definedName>
    <definedName name="BExS81TE0EY44Y3W2M4Z4MGNP5OM" localSheetId="7" hidden="1">#REF!</definedName>
    <definedName name="BExS81TE0EY44Y3W2M4Z4MGNP5OM" localSheetId="6" hidden="1">#REF!</definedName>
    <definedName name="BExS81TE0EY44Y3W2M4Z4MGNP5OM" localSheetId="5" hidden="1">#REF!</definedName>
    <definedName name="BExS81TE0EY44Y3W2M4Z4MGNP5OM" localSheetId="3" hidden="1">#REF!</definedName>
    <definedName name="BExS81TE0EY44Y3W2M4Z4MGNP5OM" hidden="1">#REF!</definedName>
    <definedName name="BExS81YPDZDVJJVS15HV2HDXAC3Y" localSheetId="15" hidden="1">#REF!</definedName>
    <definedName name="BExS81YPDZDVJJVS15HV2HDXAC3Y" localSheetId="14" hidden="1">#REF!</definedName>
    <definedName name="BExS81YPDZDVJJVS15HV2HDXAC3Y" localSheetId="13" hidden="1">#REF!</definedName>
    <definedName name="BExS81YPDZDVJJVS15HV2HDXAC3Y" localSheetId="12" hidden="1">#REF!</definedName>
    <definedName name="BExS81YPDZDVJJVS15HV2HDXAC3Y" localSheetId="11" hidden="1">#REF!</definedName>
    <definedName name="BExS81YPDZDVJJVS15HV2HDXAC3Y" localSheetId="10" hidden="1">#REF!</definedName>
    <definedName name="BExS81YPDZDVJJVS15HV2HDXAC3Y" localSheetId="9" hidden="1">#REF!</definedName>
    <definedName name="BExS81YPDZDVJJVS15HV2HDXAC3Y" localSheetId="8" hidden="1">#REF!</definedName>
    <definedName name="BExS81YPDZDVJJVS15HV2HDXAC3Y" localSheetId="7" hidden="1">#REF!</definedName>
    <definedName name="BExS81YPDZDVJJVS15HV2HDXAC3Y" localSheetId="6" hidden="1">#REF!</definedName>
    <definedName name="BExS81YPDZDVJJVS15HV2HDXAC3Y" localSheetId="5" hidden="1">#REF!</definedName>
    <definedName name="BExS81YPDZDVJJVS15HV2HDXAC3Y" localSheetId="3" hidden="1">#REF!</definedName>
    <definedName name="BExS81YPDZDVJJVS15HV2HDXAC3Y" hidden="1">#REF!</definedName>
    <definedName name="BExS82PRVNUTEKQZS56YT2DVF6C2" localSheetId="15" hidden="1">#REF!</definedName>
    <definedName name="BExS82PRVNUTEKQZS56YT2DVF6C2" localSheetId="14" hidden="1">#REF!</definedName>
    <definedName name="BExS82PRVNUTEKQZS56YT2DVF6C2" localSheetId="13" hidden="1">#REF!</definedName>
    <definedName name="BExS82PRVNUTEKQZS56YT2DVF6C2" localSheetId="12" hidden="1">#REF!</definedName>
    <definedName name="BExS82PRVNUTEKQZS56YT2DVF6C2" localSheetId="11" hidden="1">#REF!</definedName>
    <definedName name="BExS82PRVNUTEKQZS56YT2DVF6C2" localSheetId="10" hidden="1">#REF!</definedName>
    <definedName name="BExS82PRVNUTEKQZS56YT2DVF6C2" localSheetId="9" hidden="1">#REF!</definedName>
    <definedName name="BExS82PRVNUTEKQZS56YT2DVF6C2" localSheetId="8" hidden="1">#REF!</definedName>
    <definedName name="BExS82PRVNUTEKQZS56YT2DVF6C2" localSheetId="7" hidden="1">#REF!</definedName>
    <definedName name="BExS82PRVNUTEKQZS56YT2DVF6C2" localSheetId="6" hidden="1">#REF!</definedName>
    <definedName name="BExS82PRVNUTEKQZS56YT2DVF6C2" localSheetId="5" hidden="1">#REF!</definedName>
    <definedName name="BExS82PRVNUTEKQZS56YT2DVF6C2" localSheetId="3" hidden="1">#REF!</definedName>
    <definedName name="BExS82PRVNUTEKQZS56YT2DVF6C2" hidden="1">#REF!</definedName>
    <definedName name="BExS83BCNFAV6DRCB1VTUF96491J" localSheetId="15" hidden="1">#REF!</definedName>
    <definedName name="BExS83BCNFAV6DRCB1VTUF96491J" localSheetId="14" hidden="1">#REF!</definedName>
    <definedName name="BExS83BCNFAV6DRCB1VTUF96491J" localSheetId="13" hidden="1">#REF!</definedName>
    <definedName name="BExS83BCNFAV6DRCB1VTUF96491J" localSheetId="12" hidden="1">#REF!</definedName>
    <definedName name="BExS83BCNFAV6DRCB1VTUF96491J" localSheetId="11" hidden="1">#REF!</definedName>
    <definedName name="BExS83BCNFAV6DRCB1VTUF96491J" localSheetId="10" hidden="1">#REF!</definedName>
    <definedName name="BExS83BCNFAV6DRCB1VTUF96491J" localSheetId="9" hidden="1">#REF!</definedName>
    <definedName name="BExS83BCNFAV6DRCB1VTUF96491J" localSheetId="8" hidden="1">#REF!</definedName>
    <definedName name="BExS83BCNFAV6DRCB1VTUF96491J" localSheetId="7" hidden="1">#REF!</definedName>
    <definedName name="BExS83BCNFAV6DRCB1VTUF96491J" localSheetId="6" hidden="1">#REF!</definedName>
    <definedName name="BExS83BCNFAV6DRCB1VTUF96491J" localSheetId="5" hidden="1">#REF!</definedName>
    <definedName name="BExS83BCNFAV6DRCB1VTUF96491J" localSheetId="3" hidden="1">#REF!</definedName>
    <definedName name="BExS83BCNFAV6DRCB1VTUF96491J" hidden="1">#REF!</definedName>
    <definedName name="BExS86GKM9ISCSNZD15BQ5E5L6A5" localSheetId="15" hidden="1">#REF!</definedName>
    <definedName name="BExS86GKM9ISCSNZD15BQ5E5L6A5" localSheetId="14" hidden="1">#REF!</definedName>
    <definedName name="BExS86GKM9ISCSNZD15BQ5E5L6A5" localSheetId="13" hidden="1">#REF!</definedName>
    <definedName name="BExS86GKM9ISCSNZD15BQ5E5L6A5" localSheetId="12" hidden="1">#REF!</definedName>
    <definedName name="BExS86GKM9ISCSNZD15BQ5E5L6A5" localSheetId="11" hidden="1">#REF!</definedName>
    <definedName name="BExS86GKM9ISCSNZD15BQ5E5L6A5" localSheetId="10" hidden="1">#REF!</definedName>
    <definedName name="BExS86GKM9ISCSNZD15BQ5E5L6A5" localSheetId="9" hidden="1">#REF!</definedName>
    <definedName name="BExS86GKM9ISCSNZD15BQ5E5L6A5" localSheetId="8" hidden="1">#REF!</definedName>
    <definedName name="BExS86GKM9ISCSNZD15BQ5E5L6A5" localSheetId="7" hidden="1">#REF!</definedName>
    <definedName name="BExS86GKM9ISCSNZD15BQ5E5L6A5" localSheetId="6" hidden="1">#REF!</definedName>
    <definedName name="BExS86GKM9ISCSNZD15BQ5E5L6A5" localSheetId="5" hidden="1">#REF!</definedName>
    <definedName name="BExS86GKM9ISCSNZD15BQ5E5L6A5" localSheetId="3" hidden="1">#REF!</definedName>
    <definedName name="BExS86GKM9ISCSNZD15BQ5E5L6A5" hidden="1">#REF!</definedName>
    <definedName name="BExS89GGRJ55EK546SM31UGE2K8T" localSheetId="15" hidden="1">#REF!</definedName>
    <definedName name="BExS89GGRJ55EK546SM31UGE2K8T" localSheetId="14" hidden="1">#REF!</definedName>
    <definedName name="BExS89GGRJ55EK546SM31UGE2K8T" localSheetId="13" hidden="1">#REF!</definedName>
    <definedName name="BExS89GGRJ55EK546SM31UGE2K8T" localSheetId="12" hidden="1">#REF!</definedName>
    <definedName name="BExS89GGRJ55EK546SM31UGE2K8T" localSheetId="11" hidden="1">#REF!</definedName>
    <definedName name="BExS89GGRJ55EK546SM31UGE2K8T" localSheetId="10" hidden="1">#REF!</definedName>
    <definedName name="BExS89GGRJ55EK546SM31UGE2K8T" localSheetId="9" hidden="1">#REF!</definedName>
    <definedName name="BExS89GGRJ55EK546SM31UGE2K8T" localSheetId="8" hidden="1">#REF!</definedName>
    <definedName name="BExS89GGRJ55EK546SM31UGE2K8T" localSheetId="7" hidden="1">#REF!</definedName>
    <definedName name="BExS89GGRJ55EK546SM31UGE2K8T" localSheetId="6" hidden="1">#REF!</definedName>
    <definedName name="BExS89GGRJ55EK546SM31UGE2K8T" localSheetId="5" hidden="1">#REF!</definedName>
    <definedName name="BExS89GGRJ55EK546SM31UGE2K8T" localSheetId="3" hidden="1">#REF!</definedName>
    <definedName name="BExS89GGRJ55EK546SM31UGE2K8T" hidden="1">#REF!</definedName>
    <definedName name="BExS8BPG5A0GR5AO1U951NDGGR0L" localSheetId="15" hidden="1">#REF!</definedName>
    <definedName name="BExS8BPG5A0GR5AO1U951NDGGR0L" localSheetId="14" hidden="1">#REF!</definedName>
    <definedName name="BExS8BPG5A0GR5AO1U951NDGGR0L" localSheetId="13" hidden="1">#REF!</definedName>
    <definedName name="BExS8BPG5A0GR5AO1U951NDGGR0L" localSheetId="12" hidden="1">#REF!</definedName>
    <definedName name="BExS8BPG5A0GR5AO1U951NDGGR0L" localSheetId="11" hidden="1">#REF!</definedName>
    <definedName name="BExS8BPG5A0GR5AO1U951NDGGR0L" localSheetId="10" hidden="1">#REF!</definedName>
    <definedName name="BExS8BPG5A0GR5AO1U951NDGGR0L" localSheetId="9" hidden="1">#REF!</definedName>
    <definedName name="BExS8BPG5A0GR5AO1U951NDGGR0L" localSheetId="8" hidden="1">#REF!</definedName>
    <definedName name="BExS8BPG5A0GR5AO1U951NDGGR0L" localSheetId="7" hidden="1">#REF!</definedName>
    <definedName name="BExS8BPG5A0GR5AO1U951NDGGR0L" localSheetId="6" hidden="1">#REF!</definedName>
    <definedName name="BExS8BPG5A0GR5AO1U951NDGGR0L" localSheetId="5" hidden="1">#REF!</definedName>
    <definedName name="BExS8BPG5A0GR5AO1U951NDGGR0L" localSheetId="3" hidden="1">#REF!</definedName>
    <definedName name="BExS8BPG5A0GR5AO1U951NDGGR0L" hidden="1">#REF!</definedName>
    <definedName name="BExS8CGI0JXFUBD41VFLI0SZSV8F" localSheetId="15" hidden="1">#REF!</definedName>
    <definedName name="BExS8CGI0JXFUBD41VFLI0SZSV8F" localSheetId="14" hidden="1">#REF!</definedName>
    <definedName name="BExS8CGI0JXFUBD41VFLI0SZSV8F" localSheetId="13" hidden="1">#REF!</definedName>
    <definedName name="BExS8CGI0JXFUBD41VFLI0SZSV8F" localSheetId="12" hidden="1">#REF!</definedName>
    <definedName name="BExS8CGI0JXFUBD41VFLI0SZSV8F" localSheetId="11" hidden="1">#REF!</definedName>
    <definedName name="BExS8CGI0JXFUBD41VFLI0SZSV8F" localSheetId="10" hidden="1">#REF!</definedName>
    <definedName name="BExS8CGI0JXFUBD41VFLI0SZSV8F" localSheetId="9" hidden="1">#REF!</definedName>
    <definedName name="BExS8CGI0JXFUBD41VFLI0SZSV8F" localSheetId="8" hidden="1">#REF!</definedName>
    <definedName name="BExS8CGI0JXFUBD41VFLI0SZSV8F" localSheetId="7" hidden="1">#REF!</definedName>
    <definedName name="BExS8CGI0JXFUBD41VFLI0SZSV8F" localSheetId="6" hidden="1">#REF!</definedName>
    <definedName name="BExS8CGI0JXFUBD41VFLI0SZSV8F" localSheetId="5" hidden="1">#REF!</definedName>
    <definedName name="BExS8CGI0JXFUBD41VFLI0SZSV8F" localSheetId="3" hidden="1">#REF!</definedName>
    <definedName name="BExS8CGI0JXFUBD41VFLI0SZSV8F" hidden="1">#REF!</definedName>
    <definedName name="BExS8D22FXVQKOEJP01LT0CDI3PS" localSheetId="15" hidden="1">#REF!</definedName>
    <definedName name="BExS8D22FXVQKOEJP01LT0CDI3PS" localSheetId="14" hidden="1">#REF!</definedName>
    <definedName name="BExS8D22FXVQKOEJP01LT0CDI3PS" localSheetId="13" hidden="1">#REF!</definedName>
    <definedName name="BExS8D22FXVQKOEJP01LT0CDI3PS" localSheetId="12" hidden="1">#REF!</definedName>
    <definedName name="BExS8D22FXVQKOEJP01LT0CDI3PS" localSheetId="11" hidden="1">#REF!</definedName>
    <definedName name="BExS8D22FXVQKOEJP01LT0CDI3PS" localSheetId="10" hidden="1">#REF!</definedName>
    <definedName name="BExS8D22FXVQKOEJP01LT0CDI3PS" localSheetId="9" hidden="1">#REF!</definedName>
    <definedName name="BExS8D22FXVQKOEJP01LT0CDI3PS" localSheetId="8" hidden="1">#REF!</definedName>
    <definedName name="BExS8D22FXVQKOEJP01LT0CDI3PS" localSheetId="7" hidden="1">#REF!</definedName>
    <definedName name="BExS8D22FXVQKOEJP01LT0CDI3PS" localSheetId="6" hidden="1">#REF!</definedName>
    <definedName name="BExS8D22FXVQKOEJP01LT0CDI3PS" localSheetId="5" hidden="1">#REF!</definedName>
    <definedName name="BExS8D22FXVQKOEJP01LT0CDI3PS" localSheetId="3" hidden="1">#REF!</definedName>
    <definedName name="BExS8D22FXVQKOEJP01LT0CDI3PS" hidden="1">#REF!</definedName>
    <definedName name="BExS8EEJOZFBUWZDOM3O25AJRUVU" localSheetId="15" hidden="1">#REF!</definedName>
    <definedName name="BExS8EEJOZFBUWZDOM3O25AJRUVU" localSheetId="14" hidden="1">#REF!</definedName>
    <definedName name="BExS8EEJOZFBUWZDOM3O25AJRUVU" localSheetId="13" hidden="1">#REF!</definedName>
    <definedName name="BExS8EEJOZFBUWZDOM3O25AJRUVU" localSheetId="12" hidden="1">#REF!</definedName>
    <definedName name="BExS8EEJOZFBUWZDOM3O25AJRUVU" localSheetId="11" hidden="1">#REF!</definedName>
    <definedName name="BExS8EEJOZFBUWZDOM3O25AJRUVU" localSheetId="10" hidden="1">#REF!</definedName>
    <definedName name="BExS8EEJOZFBUWZDOM3O25AJRUVU" localSheetId="9" hidden="1">#REF!</definedName>
    <definedName name="BExS8EEJOZFBUWZDOM3O25AJRUVU" localSheetId="8" hidden="1">#REF!</definedName>
    <definedName name="BExS8EEJOZFBUWZDOM3O25AJRUVU" localSheetId="7" hidden="1">#REF!</definedName>
    <definedName name="BExS8EEJOZFBUWZDOM3O25AJRUVU" localSheetId="6" hidden="1">#REF!</definedName>
    <definedName name="BExS8EEJOZFBUWZDOM3O25AJRUVU" localSheetId="5" hidden="1">#REF!</definedName>
    <definedName name="BExS8EEJOZFBUWZDOM3O25AJRUVU" localSheetId="3" hidden="1">#REF!</definedName>
    <definedName name="BExS8EEJOZFBUWZDOM3O25AJRUVU" hidden="1">#REF!</definedName>
    <definedName name="BExS8GSUS17UY50TEM2AWF36BR9Z" localSheetId="15" hidden="1">#REF!</definedName>
    <definedName name="BExS8GSUS17UY50TEM2AWF36BR9Z" localSheetId="14" hidden="1">#REF!</definedName>
    <definedName name="BExS8GSUS17UY50TEM2AWF36BR9Z" localSheetId="13" hidden="1">#REF!</definedName>
    <definedName name="BExS8GSUS17UY50TEM2AWF36BR9Z" localSheetId="12" hidden="1">#REF!</definedName>
    <definedName name="BExS8GSUS17UY50TEM2AWF36BR9Z" localSheetId="11" hidden="1">#REF!</definedName>
    <definedName name="BExS8GSUS17UY50TEM2AWF36BR9Z" localSheetId="10" hidden="1">#REF!</definedName>
    <definedName name="BExS8GSUS17UY50TEM2AWF36BR9Z" localSheetId="9" hidden="1">#REF!</definedName>
    <definedName name="BExS8GSUS17UY50TEM2AWF36BR9Z" localSheetId="8" hidden="1">#REF!</definedName>
    <definedName name="BExS8GSUS17UY50TEM2AWF36BR9Z" localSheetId="7" hidden="1">#REF!</definedName>
    <definedName name="BExS8GSUS17UY50TEM2AWF36BR9Z" localSheetId="6" hidden="1">#REF!</definedName>
    <definedName name="BExS8GSUS17UY50TEM2AWF36BR9Z" localSheetId="5" hidden="1">#REF!</definedName>
    <definedName name="BExS8GSUS17UY50TEM2AWF36BR9Z" localSheetId="3" hidden="1">#REF!</definedName>
    <definedName name="BExS8GSUS17UY50TEM2AWF36BR9Z" hidden="1">#REF!</definedName>
    <definedName name="BExS8HJRBVG0XI6PWA9KTMJZMQXK" localSheetId="15" hidden="1">#REF!</definedName>
    <definedName name="BExS8HJRBVG0XI6PWA9KTMJZMQXK" localSheetId="14" hidden="1">#REF!</definedName>
    <definedName name="BExS8HJRBVG0XI6PWA9KTMJZMQXK" localSheetId="13" hidden="1">#REF!</definedName>
    <definedName name="BExS8HJRBVG0XI6PWA9KTMJZMQXK" localSheetId="12" hidden="1">#REF!</definedName>
    <definedName name="BExS8HJRBVG0XI6PWA9KTMJZMQXK" localSheetId="11" hidden="1">#REF!</definedName>
    <definedName name="BExS8HJRBVG0XI6PWA9KTMJZMQXK" localSheetId="10" hidden="1">#REF!</definedName>
    <definedName name="BExS8HJRBVG0XI6PWA9KTMJZMQXK" localSheetId="9" hidden="1">#REF!</definedName>
    <definedName name="BExS8HJRBVG0XI6PWA9KTMJZMQXK" localSheetId="8" hidden="1">#REF!</definedName>
    <definedName name="BExS8HJRBVG0XI6PWA9KTMJZMQXK" localSheetId="7" hidden="1">#REF!</definedName>
    <definedName name="BExS8HJRBVG0XI6PWA9KTMJZMQXK" localSheetId="6" hidden="1">#REF!</definedName>
    <definedName name="BExS8HJRBVG0XI6PWA9KTMJZMQXK" localSheetId="5" hidden="1">#REF!</definedName>
    <definedName name="BExS8HJRBVG0XI6PWA9KTMJZMQXK" localSheetId="3" hidden="1">#REF!</definedName>
    <definedName name="BExS8HJRBVG0XI6PWA9KTMJZMQXK" hidden="1">#REF!</definedName>
    <definedName name="BExS8NE9HUZJH13OXLREOV1BX0OZ" localSheetId="15" hidden="1">#REF!</definedName>
    <definedName name="BExS8NE9HUZJH13OXLREOV1BX0OZ" localSheetId="14" hidden="1">#REF!</definedName>
    <definedName name="BExS8NE9HUZJH13OXLREOV1BX0OZ" localSheetId="13" hidden="1">#REF!</definedName>
    <definedName name="BExS8NE9HUZJH13OXLREOV1BX0OZ" localSheetId="12" hidden="1">#REF!</definedName>
    <definedName name="BExS8NE9HUZJH13OXLREOV1BX0OZ" localSheetId="11" hidden="1">#REF!</definedName>
    <definedName name="BExS8NE9HUZJH13OXLREOV1BX0OZ" localSheetId="10" hidden="1">#REF!</definedName>
    <definedName name="BExS8NE9HUZJH13OXLREOV1BX0OZ" localSheetId="9" hidden="1">#REF!</definedName>
    <definedName name="BExS8NE9HUZJH13OXLREOV1BX0OZ" localSheetId="8" hidden="1">#REF!</definedName>
    <definedName name="BExS8NE9HUZJH13OXLREOV1BX0OZ" localSheetId="7" hidden="1">#REF!</definedName>
    <definedName name="BExS8NE9HUZJH13OXLREOV1BX0OZ" localSheetId="6" hidden="1">#REF!</definedName>
    <definedName name="BExS8NE9HUZJH13OXLREOV1BX0OZ" localSheetId="5" hidden="1">#REF!</definedName>
    <definedName name="BExS8NE9HUZJH13OXLREOV1BX0OZ" localSheetId="3" hidden="1">#REF!</definedName>
    <definedName name="BExS8NE9HUZJH13OXLREOV1BX0OZ" hidden="1">#REF!</definedName>
    <definedName name="BExS8R51C8RM2FS6V6IRTYO9GA4A" localSheetId="15" hidden="1">#REF!</definedName>
    <definedName name="BExS8R51C8RM2FS6V6IRTYO9GA4A" localSheetId="14" hidden="1">#REF!</definedName>
    <definedName name="BExS8R51C8RM2FS6V6IRTYO9GA4A" localSheetId="13" hidden="1">#REF!</definedName>
    <definedName name="BExS8R51C8RM2FS6V6IRTYO9GA4A" localSheetId="12" hidden="1">#REF!</definedName>
    <definedName name="BExS8R51C8RM2FS6V6IRTYO9GA4A" localSheetId="11" hidden="1">#REF!</definedName>
    <definedName name="BExS8R51C8RM2FS6V6IRTYO9GA4A" localSheetId="10" hidden="1">#REF!</definedName>
    <definedName name="BExS8R51C8RM2FS6V6IRTYO9GA4A" localSheetId="9" hidden="1">#REF!</definedName>
    <definedName name="BExS8R51C8RM2FS6V6IRTYO9GA4A" localSheetId="8" hidden="1">#REF!</definedName>
    <definedName name="BExS8R51C8RM2FS6V6IRTYO9GA4A" localSheetId="7" hidden="1">#REF!</definedName>
    <definedName name="BExS8R51C8RM2FS6V6IRTYO9GA4A" localSheetId="6" hidden="1">#REF!</definedName>
    <definedName name="BExS8R51C8RM2FS6V6IRTYO9GA4A" localSheetId="5" hidden="1">#REF!</definedName>
    <definedName name="BExS8R51C8RM2FS6V6IRTYO9GA4A" localSheetId="3" hidden="1">#REF!</definedName>
    <definedName name="BExS8R51C8RM2FS6V6IRTYO9GA4A" hidden="1">#REF!</definedName>
    <definedName name="BExS8WDX408F60MH1X9B9UZ2H4R7" localSheetId="15" hidden="1">#REF!</definedName>
    <definedName name="BExS8WDX408F60MH1X9B9UZ2H4R7" localSheetId="14" hidden="1">#REF!</definedName>
    <definedName name="BExS8WDX408F60MH1X9B9UZ2H4R7" localSheetId="13" hidden="1">#REF!</definedName>
    <definedName name="BExS8WDX408F60MH1X9B9UZ2H4R7" localSheetId="12" hidden="1">#REF!</definedName>
    <definedName name="BExS8WDX408F60MH1X9B9UZ2H4R7" localSheetId="11" hidden="1">#REF!</definedName>
    <definedName name="BExS8WDX408F60MH1X9B9UZ2H4R7" localSheetId="10" hidden="1">#REF!</definedName>
    <definedName name="BExS8WDX408F60MH1X9B9UZ2H4R7" localSheetId="9" hidden="1">#REF!</definedName>
    <definedName name="BExS8WDX408F60MH1X9B9UZ2H4R7" localSheetId="8" hidden="1">#REF!</definedName>
    <definedName name="BExS8WDX408F60MH1X9B9UZ2H4R7" localSheetId="7" hidden="1">#REF!</definedName>
    <definedName name="BExS8WDX408F60MH1X9B9UZ2H4R7" localSheetId="6" hidden="1">#REF!</definedName>
    <definedName name="BExS8WDX408F60MH1X9B9UZ2H4R7" localSheetId="5" hidden="1">#REF!</definedName>
    <definedName name="BExS8WDX408F60MH1X9B9UZ2H4R7" localSheetId="3" hidden="1">#REF!</definedName>
    <definedName name="BExS8WDX408F60MH1X9B9UZ2H4R7" hidden="1">#REF!</definedName>
    <definedName name="BExS8X4UTVOFE2YEVLO8LTKMSI3A" localSheetId="15" hidden="1">#REF!</definedName>
    <definedName name="BExS8X4UTVOFE2YEVLO8LTKMSI3A" localSheetId="14" hidden="1">#REF!</definedName>
    <definedName name="BExS8X4UTVOFE2YEVLO8LTKMSI3A" localSheetId="13" hidden="1">#REF!</definedName>
    <definedName name="BExS8X4UTVOFE2YEVLO8LTKMSI3A" localSheetId="12" hidden="1">#REF!</definedName>
    <definedName name="BExS8X4UTVOFE2YEVLO8LTKMSI3A" localSheetId="11" hidden="1">#REF!</definedName>
    <definedName name="BExS8X4UTVOFE2YEVLO8LTKMSI3A" localSheetId="10" hidden="1">#REF!</definedName>
    <definedName name="BExS8X4UTVOFE2YEVLO8LTKMSI3A" localSheetId="9" hidden="1">#REF!</definedName>
    <definedName name="BExS8X4UTVOFE2YEVLO8LTKMSI3A" localSheetId="8" hidden="1">#REF!</definedName>
    <definedName name="BExS8X4UTVOFE2YEVLO8LTKMSI3A" localSheetId="7" hidden="1">#REF!</definedName>
    <definedName name="BExS8X4UTVOFE2YEVLO8LTKMSI3A" localSheetId="6" hidden="1">#REF!</definedName>
    <definedName name="BExS8X4UTVOFE2YEVLO8LTKMSI3A" localSheetId="5" hidden="1">#REF!</definedName>
    <definedName name="BExS8X4UTVOFE2YEVLO8LTKMSI3A" localSheetId="3" hidden="1">#REF!</definedName>
    <definedName name="BExS8X4UTVOFE2YEVLO8LTKMSI3A" hidden="1">#REF!</definedName>
    <definedName name="BExS8Z2W2QEC3MH0BZIYLDFQNUIP" localSheetId="15" hidden="1">#REF!</definedName>
    <definedName name="BExS8Z2W2QEC3MH0BZIYLDFQNUIP" localSheetId="14" hidden="1">#REF!</definedName>
    <definedName name="BExS8Z2W2QEC3MH0BZIYLDFQNUIP" localSheetId="13" hidden="1">#REF!</definedName>
    <definedName name="BExS8Z2W2QEC3MH0BZIYLDFQNUIP" localSheetId="12" hidden="1">#REF!</definedName>
    <definedName name="BExS8Z2W2QEC3MH0BZIYLDFQNUIP" localSheetId="11" hidden="1">#REF!</definedName>
    <definedName name="BExS8Z2W2QEC3MH0BZIYLDFQNUIP" localSheetId="10" hidden="1">#REF!</definedName>
    <definedName name="BExS8Z2W2QEC3MH0BZIYLDFQNUIP" localSheetId="9" hidden="1">#REF!</definedName>
    <definedName name="BExS8Z2W2QEC3MH0BZIYLDFQNUIP" localSheetId="8" hidden="1">#REF!</definedName>
    <definedName name="BExS8Z2W2QEC3MH0BZIYLDFQNUIP" localSheetId="7" hidden="1">#REF!</definedName>
    <definedName name="BExS8Z2W2QEC3MH0BZIYLDFQNUIP" localSheetId="6" hidden="1">#REF!</definedName>
    <definedName name="BExS8Z2W2QEC3MH0BZIYLDFQNUIP" localSheetId="5" hidden="1">#REF!</definedName>
    <definedName name="BExS8Z2W2QEC3MH0BZIYLDFQNUIP" localSheetId="3" hidden="1">#REF!</definedName>
    <definedName name="BExS8Z2W2QEC3MH0BZIYLDFQNUIP" hidden="1">#REF!</definedName>
    <definedName name="BExS92DKGRFFCIA9C0IXDOLO57EP" localSheetId="15" hidden="1">#REF!</definedName>
    <definedName name="BExS92DKGRFFCIA9C0IXDOLO57EP" localSheetId="14" hidden="1">#REF!</definedName>
    <definedName name="BExS92DKGRFFCIA9C0IXDOLO57EP" localSheetId="13" hidden="1">#REF!</definedName>
    <definedName name="BExS92DKGRFFCIA9C0IXDOLO57EP" localSheetId="12" hidden="1">#REF!</definedName>
    <definedName name="BExS92DKGRFFCIA9C0IXDOLO57EP" localSheetId="11" hidden="1">#REF!</definedName>
    <definedName name="BExS92DKGRFFCIA9C0IXDOLO57EP" localSheetId="10" hidden="1">#REF!</definedName>
    <definedName name="BExS92DKGRFFCIA9C0IXDOLO57EP" localSheetId="9" hidden="1">#REF!</definedName>
    <definedName name="BExS92DKGRFFCIA9C0IXDOLO57EP" localSheetId="8" hidden="1">#REF!</definedName>
    <definedName name="BExS92DKGRFFCIA9C0IXDOLO57EP" localSheetId="7" hidden="1">#REF!</definedName>
    <definedName name="BExS92DKGRFFCIA9C0IXDOLO57EP" localSheetId="6" hidden="1">#REF!</definedName>
    <definedName name="BExS92DKGRFFCIA9C0IXDOLO57EP" localSheetId="5" hidden="1">#REF!</definedName>
    <definedName name="BExS92DKGRFFCIA9C0IXDOLO57EP" localSheetId="3" hidden="1">#REF!</definedName>
    <definedName name="BExS92DKGRFFCIA9C0IXDOLO57EP" hidden="1">#REF!</definedName>
    <definedName name="BExS98OB4321YCHLCQ022PXKTT2W" localSheetId="15" hidden="1">#REF!</definedName>
    <definedName name="BExS98OB4321YCHLCQ022PXKTT2W" localSheetId="14" hidden="1">#REF!</definedName>
    <definedName name="BExS98OB4321YCHLCQ022PXKTT2W" localSheetId="13" hidden="1">#REF!</definedName>
    <definedName name="BExS98OB4321YCHLCQ022PXKTT2W" localSheetId="12" hidden="1">#REF!</definedName>
    <definedName name="BExS98OB4321YCHLCQ022PXKTT2W" localSheetId="11" hidden="1">#REF!</definedName>
    <definedName name="BExS98OB4321YCHLCQ022PXKTT2W" localSheetId="10" hidden="1">#REF!</definedName>
    <definedName name="BExS98OB4321YCHLCQ022PXKTT2W" localSheetId="9" hidden="1">#REF!</definedName>
    <definedName name="BExS98OB4321YCHLCQ022PXKTT2W" localSheetId="8" hidden="1">#REF!</definedName>
    <definedName name="BExS98OB4321YCHLCQ022PXKTT2W" localSheetId="7" hidden="1">#REF!</definedName>
    <definedName name="BExS98OB4321YCHLCQ022PXKTT2W" localSheetId="6" hidden="1">#REF!</definedName>
    <definedName name="BExS98OB4321YCHLCQ022PXKTT2W" localSheetId="5" hidden="1">#REF!</definedName>
    <definedName name="BExS98OB4321YCHLCQ022PXKTT2W" localSheetId="3" hidden="1">#REF!</definedName>
    <definedName name="BExS98OB4321YCHLCQ022PXKTT2W" hidden="1">#REF!</definedName>
    <definedName name="BExS9C9N8GFISC6HUERJ0EI06GB2" localSheetId="15" hidden="1">#REF!</definedName>
    <definedName name="BExS9C9N8GFISC6HUERJ0EI06GB2" localSheetId="14" hidden="1">#REF!</definedName>
    <definedName name="BExS9C9N8GFISC6HUERJ0EI06GB2" localSheetId="13" hidden="1">#REF!</definedName>
    <definedName name="BExS9C9N8GFISC6HUERJ0EI06GB2" localSheetId="12" hidden="1">#REF!</definedName>
    <definedName name="BExS9C9N8GFISC6HUERJ0EI06GB2" localSheetId="11" hidden="1">#REF!</definedName>
    <definedName name="BExS9C9N8GFISC6HUERJ0EI06GB2" localSheetId="10" hidden="1">#REF!</definedName>
    <definedName name="BExS9C9N8GFISC6HUERJ0EI06GB2" localSheetId="9" hidden="1">#REF!</definedName>
    <definedName name="BExS9C9N8GFISC6HUERJ0EI06GB2" localSheetId="8" hidden="1">#REF!</definedName>
    <definedName name="BExS9C9N8GFISC6HUERJ0EI06GB2" localSheetId="7" hidden="1">#REF!</definedName>
    <definedName name="BExS9C9N8GFISC6HUERJ0EI06GB2" localSheetId="6" hidden="1">#REF!</definedName>
    <definedName name="BExS9C9N8GFISC6HUERJ0EI06GB2" localSheetId="5" hidden="1">#REF!</definedName>
    <definedName name="BExS9C9N8GFISC6HUERJ0EI06GB2" localSheetId="3" hidden="1">#REF!</definedName>
    <definedName name="BExS9C9N8GFISC6HUERJ0EI06GB2" hidden="1">#REF!</definedName>
    <definedName name="BExS9D6619QNINF06KHZHYUAH0S9" localSheetId="15" hidden="1">#REF!</definedName>
    <definedName name="BExS9D6619QNINF06KHZHYUAH0S9" localSheetId="14" hidden="1">#REF!</definedName>
    <definedName name="BExS9D6619QNINF06KHZHYUAH0S9" localSheetId="13" hidden="1">#REF!</definedName>
    <definedName name="BExS9D6619QNINF06KHZHYUAH0S9" localSheetId="12" hidden="1">#REF!</definedName>
    <definedName name="BExS9D6619QNINF06KHZHYUAH0S9" localSheetId="11" hidden="1">#REF!</definedName>
    <definedName name="BExS9D6619QNINF06KHZHYUAH0S9" localSheetId="10" hidden="1">#REF!</definedName>
    <definedName name="BExS9D6619QNINF06KHZHYUAH0S9" localSheetId="9" hidden="1">#REF!</definedName>
    <definedName name="BExS9D6619QNINF06KHZHYUAH0S9" localSheetId="8" hidden="1">#REF!</definedName>
    <definedName name="BExS9D6619QNINF06KHZHYUAH0S9" localSheetId="7" hidden="1">#REF!</definedName>
    <definedName name="BExS9D6619QNINF06KHZHYUAH0S9" localSheetId="6" hidden="1">#REF!</definedName>
    <definedName name="BExS9D6619QNINF06KHZHYUAH0S9" localSheetId="5" hidden="1">#REF!</definedName>
    <definedName name="BExS9D6619QNINF06KHZHYUAH0S9" localSheetId="3" hidden="1">#REF!</definedName>
    <definedName name="BExS9D6619QNINF06KHZHYUAH0S9" hidden="1">#REF!</definedName>
    <definedName name="BExS9DX13CACP3J8JDREK30JB1SQ" localSheetId="15" hidden="1">#REF!</definedName>
    <definedName name="BExS9DX13CACP3J8JDREK30JB1SQ" localSheetId="14" hidden="1">#REF!</definedName>
    <definedName name="BExS9DX13CACP3J8JDREK30JB1SQ" localSheetId="13" hidden="1">#REF!</definedName>
    <definedName name="BExS9DX13CACP3J8JDREK30JB1SQ" localSheetId="12" hidden="1">#REF!</definedName>
    <definedName name="BExS9DX13CACP3J8JDREK30JB1SQ" localSheetId="11" hidden="1">#REF!</definedName>
    <definedName name="BExS9DX13CACP3J8JDREK30JB1SQ" localSheetId="10" hidden="1">#REF!</definedName>
    <definedName name="BExS9DX13CACP3J8JDREK30JB1SQ" localSheetId="9" hidden="1">#REF!</definedName>
    <definedName name="BExS9DX13CACP3J8JDREK30JB1SQ" localSheetId="8" hidden="1">#REF!</definedName>
    <definedName name="BExS9DX13CACP3J8JDREK30JB1SQ" localSheetId="7" hidden="1">#REF!</definedName>
    <definedName name="BExS9DX13CACP3J8JDREK30JB1SQ" localSheetId="6" hidden="1">#REF!</definedName>
    <definedName name="BExS9DX13CACP3J8JDREK30JB1SQ" localSheetId="5" hidden="1">#REF!</definedName>
    <definedName name="BExS9DX13CACP3J8JDREK30JB1SQ" localSheetId="3" hidden="1">#REF!</definedName>
    <definedName name="BExS9DX13CACP3J8JDREK30JB1SQ" hidden="1">#REF!</definedName>
    <definedName name="BExS9FPRS2KRRCS33SE6WFNF5GYL" localSheetId="15" hidden="1">#REF!</definedName>
    <definedName name="BExS9FPRS2KRRCS33SE6WFNF5GYL" localSheetId="14" hidden="1">#REF!</definedName>
    <definedName name="BExS9FPRS2KRRCS33SE6WFNF5GYL" localSheetId="13" hidden="1">#REF!</definedName>
    <definedName name="BExS9FPRS2KRRCS33SE6WFNF5GYL" localSheetId="12" hidden="1">#REF!</definedName>
    <definedName name="BExS9FPRS2KRRCS33SE6WFNF5GYL" localSheetId="11" hidden="1">#REF!</definedName>
    <definedName name="BExS9FPRS2KRRCS33SE6WFNF5GYL" localSheetId="10" hidden="1">#REF!</definedName>
    <definedName name="BExS9FPRS2KRRCS33SE6WFNF5GYL" localSheetId="9" hidden="1">#REF!</definedName>
    <definedName name="BExS9FPRS2KRRCS33SE6WFNF5GYL" localSheetId="8" hidden="1">#REF!</definedName>
    <definedName name="BExS9FPRS2KRRCS33SE6WFNF5GYL" localSheetId="7" hidden="1">#REF!</definedName>
    <definedName name="BExS9FPRS2KRRCS33SE6WFNF5GYL" localSheetId="6" hidden="1">#REF!</definedName>
    <definedName name="BExS9FPRS2KRRCS33SE6WFNF5GYL" localSheetId="5" hidden="1">#REF!</definedName>
    <definedName name="BExS9FPRS2KRRCS33SE6WFNF5GYL" localSheetId="3" hidden="1">#REF!</definedName>
    <definedName name="BExS9FPRS2KRRCS33SE6WFNF5GYL" hidden="1">#REF!</definedName>
    <definedName name="BExS9M5VN3VE822UH6TLACVY24CJ" localSheetId="15" hidden="1">#REF!</definedName>
    <definedName name="BExS9M5VN3VE822UH6TLACVY24CJ" localSheetId="14" hidden="1">#REF!</definedName>
    <definedName name="BExS9M5VN3VE822UH6TLACVY24CJ" localSheetId="13" hidden="1">#REF!</definedName>
    <definedName name="BExS9M5VN3VE822UH6TLACVY24CJ" localSheetId="12" hidden="1">#REF!</definedName>
    <definedName name="BExS9M5VN3VE822UH6TLACVY24CJ" localSheetId="11" hidden="1">#REF!</definedName>
    <definedName name="BExS9M5VN3VE822UH6TLACVY24CJ" localSheetId="10" hidden="1">#REF!</definedName>
    <definedName name="BExS9M5VN3VE822UH6TLACVY24CJ" localSheetId="9" hidden="1">#REF!</definedName>
    <definedName name="BExS9M5VN3VE822UH6TLACVY24CJ" localSheetId="8" hidden="1">#REF!</definedName>
    <definedName name="BExS9M5VN3VE822UH6TLACVY24CJ" localSheetId="7" hidden="1">#REF!</definedName>
    <definedName name="BExS9M5VN3VE822UH6TLACVY24CJ" localSheetId="6" hidden="1">#REF!</definedName>
    <definedName name="BExS9M5VN3VE822UH6TLACVY24CJ" localSheetId="5" hidden="1">#REF!</definedName>
    <definedName name="BExS9M5VN3VE822UH6TLACVY24CJ" localSheetId="3" hidden="1">#REF!</definedName>
    <definedName name="BExS9M5VN3VE822UH6TLACVY24CJ" hidden="1">#REF!</definedName>
    <definedName name="BExS9WI0A6PSEB8N9GPXF2Z7MWHM" localSheetId="15" hidden="1">#REF!</definedName>
    <definedName name="BExS9WI0A6PSEB8N9GPXF2Z7MWHM" localSheetId="14" hidden="1">#REF!</definedName>
    <definedName name="BExS9WI0A6PSEB8N9GPXF2Z7MWHM" localSheetId="13" hidden="1">#REF!</definedName>
    <definedName name="BExS9WI0A6PSEB8N9GPXF2Z7MWHM" localSheetId="12" hidden="1">#REF!</definedName>
    <definedName name="BExS9WI0A6PSEB8N9GPXF2Z7MWHM" localSheetId="11" hidden="1">#REF!</definedName>
    <definedName name="BExS9WI0A6PSEB8N9GPXF2Z7MWHM" localSheetId="10" hidden="1">#REF!</definedName>
    <definedName name="BExS9WI0A6PSEB8N9GPXF2Z7MWHM" localSheetId="9" hidden="1">#REF!</definedName>
    <definedName name="BExS9WI0A6PSEB8N9GPXF2Z7MWHM" localSheetId="8" hidden="1">#REF!</definedName>
    <definedName name="BExS9WI0A6PSEB8N9GPXF2Z7MWHM" localSheetId="7" hidden="1">#REF!</definedName>
    <definedName name="BExS9WI0A6PSEB8N9GPXF2Z7MWHM" localSheetId="6" hidden="1">#REF!</definedName>
    <definedName name="BExS9WI0A6PSEB8N9GPXF2Z7MWHM" localSheetId="5" hidden="1">#REF!</definedName>
    <definedName name="BExS9WI0A6PSEB8N9GPXF2Z7MWHM" localSheetId="3" hidden="1">#REF!</definedName>
    <definedName name="BExS9WI0A6PSEB8N9GPXF2Z7MWHM" hidden="1">#REF!</definedName>
    <definedName name="BExS9XJPZ07ND34OHX60QD382FV6" localSheetId="15" hidden="1">#REF!</definedName>
    <definedName name="BExS9XJPZ07ND34OHX60QD382FV6" localSheetId="14" hidden="1">#REF!</definedName>
    <definedName name="BExS9XJPZ07ND34OHX60QD382FV6" localSheetId="13" hidden="1">#REF!</definedName>
    <definedName name="BExS9XJPZ07ND34OHX60QD382FV6" localSheetId="12" hidden="1">#REF!</definedName>
    <definedName name="BExS9XJPZ07ND34OHX60QD382FV6" localSheetId="11" hidden="1">#REF!</definedName>
    <definedName name="BExS9XJPZ07ND34OHX60QD382FV6" localSheetId="10" hidden="1">#REF!</definedName>
    <definedName name="BExS9XJPZ07ND34OHX60QD382FV6" localSheetId="9" hidden="1">#REF!</definedName>
    <definedName name="BExS9XJPZ07ND34OHX60QD382FV6" localSheetId="8" hidden="1">#REF!</definedName>
    <definedName name="BExS9XJPZ07ND34OHX60QD382FV6" localSheetId="7" hidden="1">#REF!</definedName>
    <definedName name="BExS9XJPZ07ND34OHX60QD382FV6" localSheetId="6" hidden="1">#REF!</definedName>
    <definedName name="BExS9XJPZ07ND34OHX60QD382FV6" localSheetId="5" hidden="1">#REF!</definedName>
    <definedName name="BExS9XJPZ07ND34OHX60QD382FV6" localSheetId="3" hidden="1">#REF!</definedName>
    <definedName name="BExS9XJPZ07ND34OHX60QD382FV6" hidden="1">#REF!</definedName>
    <definedName name="BExSA4AJLEEN4R7HU4FRSMYR17TR" localSheetId="15" hidden="1">#REF!</definedName>
    <definedName name="BExSA4AJLEEN4R7HU4FRSMYR17TR" localSheetId="14" hidden="1">#REF!</definedName>
    <definedName name="BExSA4AJLEEN4R7HU4FRSMYR17TR" localSheetId="13" hidden="1">#REF!</definedName>
    <definedName name="BExSA4AJLEEN4R7HU4FRSMYR17TR" localSheetId="12" hidden="1">#REF!</definedName>
    <definedName name="BExSA4AJLEEN4R7HU4FRSMYR17TR" localSheetId="11" hidden="1">#REF!</definedName>
    <definedName name="BExSA4AJLEEN4R7HU4FRSMYR17TR" localSheetId="10" hidden="1">#REF!</definedName>
    <definedName name="BExSA4AJLEEN4R7HU4FRSMYR17TR" localSheetId="9" hidden="1">#REF!</definedName>
    <definedName name="BExSA4AJLEEN4R7HU4FRSMYR17TR" localSheetId="8" hidden="1">#REF!</definedName>
    <definedName name="BExSA4AJLEEN4R7HU4FRSMYR17TR" localSheetId="7" hidden="1">#REF!</definedName>
    <definedName name="BExSA4AJLEEN4R7HU4FRSMYR17TR" localSheetId="6" hidden="1">#REF!</definedName>
    <definedName name="BExSA4AJLEEN4R7HU4FRSMYR17TR" localSheetId="5" hidden="1">#REF!</definedName>
    <definedName name="BExSA4AJLEEN4R7HU4FRSMYR17TR" localSheetId="3" hidden="1">#REF!</definedName>
    <definedName name="BExSA4AJLEEN4R7HU4FRSMYR17TR" hidden="1">#REF!</definedName>
    <definedName name="BExSA5HP306TN9XJS0TU619DLRR7" localSheetId="15" hidden="1">#REF!</definedName>
    <definedName name="BExSA5HP306TN9XJS0TU619DLRR7" localSheetId="14" hidden="1">#REF!</definedName>
    <definedName name="BExSA5HP306TN9XJS0TU619DLRR7" localSheetId="13" hidden="1">#REF!</definedName>
    <definedName name="BExSA5HP306TN9XJS0TU619DLRR7" localSheetId="12" hidden="1">#REF!</definedName>
    <definedName name="BExSA5HP306TN9XJS0TU619DLRR7" localSheetId="11" hidden="1">#REF!</definedName>
    <definedName name="BExSA5HP306TN9XJS0TU619DLRR7" localSheetId="10" hidden="1">#REF!</definedName>
    <definedName name="BExSA5HP306TN9XJS0TU619DLRR7" localSheetId="9" hidden="1">#REF!</definedName>
    <definedName name="BExSA5HP306TN9XJS0TU619DLRR7" localSheetId="8" hidden="1">#REF!</definedName>
    <definedName name="BExSA5HP306TN9XJS0TU619DLRR7" localSheetId="7" hidden="1">#REF!</definedName>
    <definedName name="BExSA5HP306TN9XJS0TU619DLRR7" localSheetId="6" hidden="1">#REF!</definedName>
    <definedName name="BExSA5HP306TN9XJS0TU619DLRR7" localSheetId="5" hidden="1">#REF!</definedName>
    <definedName name="BExSA5HP306TN9XJS0TU619DLRR7" localSheetId="3" hidden="1">#REF!</definedName>
    <definedName name="BExSA5HP306TN9XJS0TU619DLRR7" hidden="1">#REF!</definedName>
    <definedName name="BExSAAVWQOOIA6B3JHQVGP08HFEM" localSheetId="15" hidden="1">#REF!</definedName>
    <definedName name="BExSAAVWQOOIA6B3JHQVGP08HFEM" localSheetId="14" hidden="1">#REF!</definedName>
    <definedName name="BExSAAVWQOOIA6B3JHQVGP08HFEM" localSheetId="13" hidden="1">#REF!</definedName>
    <definedName name="BExSAAVWQOOIA6B3JHQVGP08HFEM" localSheetId="12" hidden="1">#REF!</definedName>
    <definedName name="BExSAAVWQOOIA6B3JHQVGP08HFEM" localSheetId="11" hidden="1">#REF!</definedName>
    <definedName name="BExSAAVWQOOIA6B3JHQVGP08HFEM" localSheetId="10" hidden="1">#REF!</definedName>
    <definedName name="BExSAAVWQOOIA6B3JHQVGP08HFEM" localSheetId="9" hidden="1">#REF!</definedName>
    <definedName name="BExSAAVWQOOIA6B3JHQVGP08HFEM" localSheetId="8" hidden="1">#REF!</definedName>
    <definedName name="BExSAAVWQOOIA6B3JHQVGP08HFEM" localSheetId="7" hidden="1">#REF!</definedName>
    <definedName name="BExSAAVWQOOIA6B3JHQVGP08HFEM" localSheetId="6" hidden="1">#REF!</definedName>
    <definedName name="BExSAAVWQOOIA6B3JHQVGP08HFEM" localSheetId="5" hidden="1">#REF!</definedName>
    <definedName name="BExSAAVWQOOIA6B3JHQVGP08HFEM" localSheetId="3" hidden="1">#REF!</definedName>
    <definedName name="BExSAAVWQOOIA6B3JHQVGP08HFEM" hidden="1">#REF!</definedName>
    <definedName name="BExSAFJ3IICU2M7QPVE4ARYMXZKX" localSheetId="15" hidden="1">#REF!</definedName>
    <definedName name="BExSAFJ3IICU2M7QPVE4ARYMXZKX" localSheetId="14" hidden="1">#REF!</definedName>
    <definedName name="BExSAFJ3IICU2M7QPVE4ARYMXZKX" localSheetId="13" hidden="1">#REF!</definedName>
    <definedName name="BExSAFJ3IICU2M7QPVE4ARYMXZKX" localSheetId="12" hidden="1">#REF!</definedName>
    <definedName name="BExSAFJ3IICU2M7QPVE4ARYMXZKX" localSheetId="11" hidden="1">#REF!</definedName>
    <definedName name="BExSAFJ3IICU2M7QPVE4ARYMXZKX" localSheetId="10" hidden="1">#REF!</definedName>
    <definedName name="BExSAFJ3IICU2M7QPVE4ARYMXZKX" localSheetId="9" hidden="1">#REF!</definedName>
    <definedName name="BExSAFJ3IICU2M7QPVE4ARYMXZKX" localSheetId="8" hidden="1">#REF!</definedName>
    <definedName name="BExSAFJ3IICU2M7QPVE4ARYMXZKX" localSheetId="7" hidden="1">#REF!</definedName>
    <definedName name="BExSAFJ3IICU2M7QPVE4ARYMXZKX" localSheetId="6" hidden="1">#REF!</definedName>
    <definedName name="BExSAFJ3IICU2M7QPVE4ARYMXZKX" localSheetId="5" hidden="1">#REF!</definedName>
    <definedName name="BExSAFJ3IICU2M7QPVE4ARYMXZKX" localSheetId="3" hidden="1">#REF!</definedName>
    <definedName name="BExSAFJ3IICU2M7QPVE4ARYMXZKX" hidden="1">#REF!</definedName>
    <definedName name="BExSAH6ID8OHX379UXVNGFO8J6KQ" localSheetId="15" hidden="1">#REF!</definedName>
    <definedName name="BExSAH6ID8OHX379UXVNGFO8J6KQ" localSheetId="14" hidden="1">#REF!</definedName>
    <definedName name="BExSAH6ID8OHX379UXVNGFO8J6KQ" localSheetId="13" hidden="1">#REF!</definedName>
    <definedName name="BExSAH6ID8OHX379UXVNGFO8J6KQ" localSheetId="12" hidden="1">#REF!</definedName>
    <definedName name="BExSAH6ID8OHX379UXVNGFO8J6KQ" localSheetId="11" hidden="1">#REF!</definedName>
    <definedName name="BExSAH6ID8OHX379UXVNGFO8J6KQ" localSheetId="10" hidden="1">#REF!</definedName>
    <definedName name="BExSAH6ID8OHX379UXVNGFO8J6KQ" localSheetId="9" hidden="1">#REF!</definedName>
    <definedName name="BExSAH6ID8OHX379UXVNGFO8J6KQ" localSheetId="8" hidden="1">#REF!</definedName>
    <definedName name="BExSAH6ID8OHX379UXVNGFO8J6KQ" localSheetId="7" hidden="1">#REF!</definedName>
    <definedName name="BExSAH6ID8OHX379UXVNGFO8J6KQ" localSheetId="6" hidden="1">#REF!</definedName>
    <definedName name="BExSAH6ID8OHX379UXVNGFO8J6KQ" localSheetId="5" hidden="1">#REF!</definedName>
    <definedName name="BExSAH6ID8OHX379UXVNGFO8J6KQ" localSheetId="3" hidden="1">#REF!</definedName>
    <definedName name="BExSAH6ID8OHX379UXVNGFO8J6KQ" hidden="1">#REF!</definedName>
    <definedName name="BExSAQBHIXGQRNIRGCJMBXUPCZQA" localSheetId="15" hidden="1">#REF!</definedName>
    <definedName name="BExSAQBHIXGQRNIRGCJMBXUPCZQA" localSheetId="14" hidden="1">#REF!</definedName>
    <definedName name="BExSAQBHIXGQRNIRGCJMBXUPCZQA" localSheetId="13" hidden="1">#REF!</definedName>
    <definedName name="BExSAQBHIXGQRNIRGCJMBXUPCZQA" localSheetId="12" hidden="1">#REF!</definedName>
    <definedName name="BExSAQBHIXGQRNIRGCJMBXUPCZQA" localSheetId="11" hidden="1">#REF!</definedName>
    <definedName name="BExSAQBHIXGQRNIRGCJMBXUPCZQA" localSheetId="10" hidden="1">#REF!</definedName>
    <definedName name="BExSAQBHIXGQRNIRGCJMBXUPCZQA" localSheetId="9" hidden="1">#REF!</definedName>
    <definedName name="BExSAQBHIXGQRNIRGCJMBXUPCZQA" localSheetId="8" hidden="1">#REF!</definedName>
    <definedName name="BExSAQBHIXGQRNIRGCJMBXUPCZQA" localSheetId="7" hidden="1">#REF!</definedName>
    <definedName name="BExSAQBHIXGQRNIRGCJMBXUPCZQA" localSheetId="6" hidden="1">#REF!</definedName>
    <definedName name="BExSAQBHIXGQRNIRGCJMBXUPCZQA" localSheetId="5" hidden="1">#REF!</definedName>
    <definedName name="BExSAQBHIXGQRNIRGCJMBXUPCZQA" localSheetId="3" hidden="1">#REF!</definedName>
    <definedName name="BExSAQBHIXGQRNIRGCJMBXUPCZQA" hidden="1">#REF!</definedName>
    <definedName name="BExSAUTCT4P7JP57NOR9MTX33QJZ" localSheetId="15" hidden="1">#REF!</definedName>
    <definedName name="BExSAUTCT4P7JP57NOR9MTX33QJZ" localSheetId="14" hidden="1">#REF!</definedName>
    <definedName name="BExSAUTCT4P7JP57NOR9MTX33QJZ" localSheetId="13" hidden="1">#REF!</definedName>
    <definedName name="BExSAUTCT4P7JP57NOR9MTX33QJZ" localSheetId="12" hidden="1">#REF!</definedName>
    <definedName name="BExSAUTCT4P7JP57NOR9MTX33QJZ" localSheetId="11" hidden="1">#REF!</definedName>
    <definedName name="BExSAUTCT4P7JP57NOR9MTX33QJZ" localSheetId="10" hidden="1">#REF!</definedName>
    <definedName name="BExSAUTCT4P7JP57NOR9MTX33QJZ" localSheetId="9" hidden="1">#REF!</definedName>
    <definedName name="BExSAUTCT4P7JP57NOR9MTX33QJZ" localSheetId="8" hidden="1">#REF!</definedName>
    <definedName name="BExSAUTCT4P7JP57NOR9MTX33QJZ" localSheetId="7" hidden="1">#REF!</definedName>
    <definedName name="BExSAUTCT4P7JP57NOR9MTX33QJZ" localSheetId="6" hidden="1">#REF!</definedName>
    <definedName name="BExSAUTCT4P7JP57NOR9MTX33QJZ" localSheetId="5" hidden="1">#REF!</definedName>
    <definedName name="BExSAUTCT4P7JP57NOR9MTX33QJZ" localSheetId="3" hidden="1">#REF!</definedName>
    <definedName name="BExSAUTCT4P7JP57NOR9MTX33QJZ" hidden="1">#REF!</definedName>
    <definedName name="BExSAY9CA9TFXQ9M9FBJRGJO9T9E" localSheetId="15" hidden="1">#REF!</definedName>
    <definedName name="BExSAY9CA9TFXQ9M9FBJRGJO9T9E" localSheetId="14" hidden="1">#REF!</definedName>
    <definedName name="BExSAY9CA9TFXQ9M9FBJRGJO9T9E" localSheetId="13" hidden="1">#REF!</definedName>
    <definedName name="BExSAY9CA9TFXQ9M9FBJRGJO9T9E" localSheetId="12" hidden="1">#REF!</definedName>
    <definedName name="BExSAY9CA9TFXQ9M9FBJRGJO9T9E" localSheetId="11" hidden="1">#REF!</definedName>
    <definedName name="BExSAY9CA9TFXQ9M9FBJRGJO9T9E" localSheetId="10" hidden="1">#REF!</definedName>
    <definedName name="BExSAY9CA9TFXQ9M9FBJRGJO9T9E" localSheetId="9" hidden="1">#REF!</definedName>
    <definedName name="BExSAY9CA9TFXQ9M9FBJRGJO9T9E" localSheetId="8" hidden="1">#REF!</definedName>
    <definedName name="BExSAY9CA9TFXQ9M9FBJRGJO9T9E" localSheetId="7" hidden="1">#REF!</definedName>
    <definedName name="BExSAY9CA9TFXQ9M9FBJRGJO9T9E" localSheetId="6" hidden="1">#REF!</definedName>
    <definedName name="BExSAY9CA9TFXQ9M9FBJRGJO9T9E" localSheetId="5" hidden="1">#REF!</definedName>
    <definedName name="BExSAY9CA9TFXQ9M9FBJRGJO9T9E" localSheetId="3" hidden="1">#REF!</definedName>
    <definedName name="BExSAY9CA9TFXQ9M9FBJRGJO9T9E" hidden="1">#REF!</definedName>
    <definedName name="BExSB4JYKQ3MINI7RAYK5M8BLJDC" localSheetId="15" hidden="1">#REF!</definedName>
    <definedName name="BExSB4JYKQ3MINI7RAYK5M8BLJDC" localSheetId="14" hidden="1">#REF!</definedName>
    <definedName name="BExSB4JYKQ3MINI7RAYK5M8BLJDC" localSheetId="13" hidden="1">#REF!</definedName>
    <definedName name="BExSB4JYKQ3MINI7RAYK5M8BLJDC" localSheetId="12" hidden="1">#REF!</definedName>
    <definedName name="BExSB4JYKQ3MINI7RAYK5M8BLJDC" localSheetId="11" hidden="1">#REF!</definedName>
    <definedName name="BExSB4JYKQ3MINI7RAYK5M8BLJDC" localSheetId="10" hidden="1">#REF!</definedName>
    <definedName name="BExSB4JYKQ3MINI7RAYK5M8BLJDC" localSheetId="9" hidden="1">#REF!</definedName>
    <definedName name="BExSB4JYKQ3MINI7RAYK5M8BLJDC" localSheetId="8" hidden="1">#REF!</definedName>
    <definedName name="BExSB4JYKQ3MINI7RAYK5M8BLJDC" localSheetId="7" hidden="1">#REF!</definedName>
    <definedName name="BExSB4JYKQ3MINI7RAYK5M8BLJDC" localSheetId="6" hidden="1">#REF!</definedName>
    <definedName name="BExSB4JYKQ3MINI7RAYK5M8BLJDC" localSheetId="5" hidden="1">#REF!</definedName>
    <definedName name="BExSB4JYKQ3MINI7RAYK5M8BLJDC" localSheetId="3" hidden="1">#REF!</definedName>
    <definedName name="BExSB4JYKQ3MINI7RAYK5M8BLJDC" hidden="1">#REF!</definedName>
    <definedName name="BExSBCY73CG3Q15P5BDLDT994XRL" localSheetId="15" hidden="1">#REF!</definedName>
    <definedName name="BExSBCY73CG3Q15P5BDLDT994XRL" localSheetId="14" hidden="1">#REF!</definedName>
    <definedName name="BExSBCY73CG3Q15P5BDLDT994XRL" localSheetId="13" hidden="1">#REF!</definedName>
    <definedName name="BExSBCY73CG3Q15P5BDLDT994XRL" localSheetId="12" hidden="1">#REF!</definedName>
    <definedName name="BExSBCY73CG3Q15P5BDLDT994XRL" localSheetId="11" hidden="1">#REF!</definedName>
    <definedName name="BExSBCY73CG3Q15P5BDLDT994XRL" localSheetId="10" hidden="1">#REF!</definedName>
    <definedName name="BExSBCY73CG3Q15P5BDLDT994XRL" localSheetId="9" hidden="1">#REF!</definedName>
    <definedName name="BExSBCY73CG3Q15P5BDLDT994XRL" localSheetId="8" hidden="1">#REF!</definedName>
    <definedName name="BExSBCY73CG3Q15P5BDLDT994XRL" localSheetId="7" hidden="1">#REF!</definedName>
    <definedName name="BExSBCY73CG3Q15P5BDLDT994XRL" localSheetId="6" hidden="1">#REF!</definedName>
    <definedName name="BExSBCY73CG3Q15P5BDLDT994XRL" localSheetId="5" hidden="1">#REF!</definedName>
    <definedName name="BExSBCY73CG3Q15P5BDLDT994XRL" localSheetId="3" hidden="1">#REF!</definedName>
    <definedName name="BExSBCY73CG3Q15P5BDLDT994XRL" hidden="1">#REF!</definedName>
    <definedName name="BExSBMOS41ZRLWYLOU29V6Y7YORR" localSheetId="15" hidden="1">#REF!</definedName>
    <definedName name="BExSBMOS41ZRLWYLOU29V6Y7YORR" localSheetId="14" hidden="1">#REF!</definedName>
    <definedName name="BExSBMOS41ZRLWYLOU29V6Y7YORR" localSheetId="13" hidden="1">#REF!</definedName>
    <definedName name="BExSBMOS41ZRLWYLOU29V6Y7YORR" localSheetId="12" hidden="1">#REF!</definedName>
    <definedName name="BExSBMOS41ZRLWYLOU29V6Y7YORR" localSheetId="11" hidden="1">#REF!</definedName>
    <definedName name="BExSBMOS41ZRLWYLOU29V6Y7YORR" localSheetId="10" hidden="1">#REF!</definedName>
    <definedName name="BExSBMOS41ZRLWYLOU29V6Y7YORR" localSheetId="9" hidden="1">#REF!</definedName>
    <definedName name="BExSBMOS41ZRLWYLOU29V6Y7YORR" localSheetId="8" hidden="1">#REF!</definedName>
    <definedName name="BExSBMOS41ZRLWYLOU29V6Y7YORR" localSheetId="7" hidden="1">#REF!</definedName>
    <definedName name="BExSBMOS41ZRLWYLOU29V6Y7YORR" localSheetId="6" hidden="1">#REF!</definedName>
    <definedName name="BExSBMOS41ZRLWYLOU29V6Y7YORR" localSheetId="5" hidden="1">#REF!</definedName>
    <definedName name="BExSBMOS41ZRLWYLOU29V6Y7YORR" localSheetId="3" hidden="1">#REF!</definedName>
    <definedName name="BExSBMOS41ZRLWYLOU29V6Y7YORR" hidden="1">#REF!</definedName>
    <definedName name="BExSBPZG22WAMZYIF7CZ686E8X80" localSheetId="15" hidden="1">#REF!</definedName>
    <definedName name="BExSBPZG22WAMZYIF7CZ686E8X80" localSheetId="14" hidden="1">#REF!</definedName>
    <definedName name="BExSBPZG22WAMZYIF7CZ686E8X80" localSheetId="13" hidden="1">#REF!</definedName>
    <definedName name="BExSBPZG22WAMZYIF7CZ686E8X80" localSheetId="12" hidden="1">#REF!</definedName>
    <definedName name="BExSBPZG22WAMZYIF7CZ686E8X80" localSheetId="11" hidden="1">#REF!</definedName>
    <definedName name="BExSBPZG22WAMZYIF7CZ686E8X80" localSheetId="10" hidden="1">#REF!</definedName>
    <definedName name="BExSBPZG22WAMZYIF7CZ686E8X80" localSheetId="9" hidden="1">#REF!</definedName>
    <definedName name="BExSBPZG22WAMZYIF7CZ686E8X80" localSheetId="8" hidden="1">#REF!</definedName>
    <definedName name="BExSBPZG22WAMZYIF7CZ686E8X80" localSheetId="7" hidden="1">#REF!</definedName>
    <definedName name="BExSBPZG22WAMZYIF7CZ686E8X80" localSheetId="6" hidden="1">#REF!</definedName>
    <definedName name="BExSBPZG22WAMZYIF7CZ686E8X80" localSheetId="5" hidden="1">#REF!</definedName>
    <definedName name="BExSBPZG22WAMZYIF7CZ686E8X80" localSheetId="3" hidden="1">#REF!</definedName>
    <definedName name="BExSBPZG22WAMZYIF7CZ686E8X80" hidden="1">#REF!</definedName>
    <definedName name="BExSBRBXXQMBU1TYDW1BXTEVEPRU" localSheetId="15" hidden="1">#REF!</definedName>
    <definedName name="BExSBRBXXQMBU1TYDW1BXTEVEPRU" localSheetId="14" hidden="1">#REF!</definedName>
    <definedName name="BExSBRBXXQMBU1TYDW1BXTEVEPRU" localSheetId="13" hidden="1">#REF!</definedName>
    <definedName name="BExSBRBXXQMBU1TYDW1BXTEVEPRU" localSheetId="12" hidden="1">#REF!</definedName>
    <definedName name="BExSBRBXXQMBU1TYDW1BXTEVEPRU" localSheetId="11" hidden="1">#REF!</definedName>
    <definedName name="BExSBRBXXQMBU1TYDW1BXTEVEPRU" localSheetId="10" hidden="1">#REF!</definedName>
    <definedName name="BExSBRBXXQMBU1TYDW1BXTEVEPRU" localSheetId="9" hidden="1">#REF!</definedName>
    <definedName name="BExSBRBXXQMBU1TYDW1BXTEVEPRU" localSheetId="8" hidden="1">#REF!</definedName>
    <definedName name="BExSBRBXXQMBU1TYDW1BXTEVEPRU" localSheetId="7" hidden="1">#REF!</definedName>
    <definedName name="BExSBRBXXQMBU1TYDW1BXTEVEPRU" localSheetId="6" hidden="1">#REF!</definedName>
    <definedName name="BExSBRBXXQMBU1TYDW1BXTEVEPRU" localSheetId="5" hidden="1">#REF!</definedName>
    <definedName name="BExSBRBXXQMBU1TYDW1BXTEVEPRU" localSheetId="3" hidden="1">#REF!</definedName>
    <definedName name="BExSBRBXXQMBU1TYDW1BXTEVEPRU" hidden="1">#REF!</definedName>
    <definedName name="BExSC54998WTZ21DSL0R8UN0Y9JH" localSheetId="15" hidden="1">#REF!</definedName>
    <definedName name="BExSC54998WTZ21DSL0R8UN0Y9JH" localSheetId="14" hidden="1">#REF!</definedName>
    <definedName name="BExSC54998WTZ21DSL0R8UN0Y9JH" localSheetId="13" hidden="1">#REF!</definedName>
    <definedName name="BExSC54998WTZ21DSL0R8UN0Y9JH" localSheetId="12" hidden="1">#REF!</definedName>
    <definedName name="BExSC54998WTZ21DSL0R8UN0Y9JH" localSheetId="11" hidden="1">#REF!</definedName>
    <definedName name="BExSC54998WTZ21DSL0R8UN0Y9JH" localSheetId="10" hidden="1">#REF!</definedName>
    <definedName name="BExSC54998WTZ21DSL0R8UN0Y9JH" localSheetId="9" hidden="1">#REF!</definedName>
    <definedName name="BExSC54998WTZ21DSL0R8UN0Y9JH" localSheetId="8" hidden="1">#REF!</definedName>
    <definedName name="BExSC54998WTZ21DSL0R8UN0Y9JH" localSheetId="7" hidden="1">#REF!</definedName>
    <definedName name="BExSC54998WTZ21DSL0R8UN0Y9JH" localSheetId="6" hidden="1">#REF!</definedName>
    <definedName name="BExSC54998WTZ21DSL0R8UN0Y9JH" localSheetId="5" hidden="1">#REF!</definedName>
    <definedName name="BExSC54998WTZ21DSL0R8UN0Y9JH" localSheetId="3" hidden="1">#REF!</definedName>
    <definedName name="BExSC54998WTZ21DSL0R8UN0Y9JH" hidden="1">#REF!</definedName>
    <definedName name="BExSC60N7WR9PJSNC9B7ORCX9NGY" localSheetId="15" hidden="1">#REF!</definedName>
    <definedName name="BExSC60N7WR9PJSNC9B7ORCX9NGY" localSheetId="14" hidden="1">#REF!</definedName>
    <definedName name="BExSC60N7WR9PJSNC9B7ORCX9NGY" localSheetId="13" hidden="1">#REF!</definedName>
    <definedName name="BExSC60N7WR9PJSNC9B7ORCX9NGY" localSheetId="12" hidden="1">#REF!</definedName>
    <definedName name="BExSC60N7WR9PJSNC9B7ORCX9NGY" localSheetId="11" hidden="1">#REF!</definedName>
    <definedName name="BExSC60N7WR9PJSNC9B7ORCX9NGY" localSheetId="10" hidden="1">#REF!</definedName>
    <definedName name="BExSC60N7WR9PJSNC9B7ORCX9NGY" localSheetId="9" hidden="1">#REF!</definedName>
    <definedName name="BExSC60N7WR9PJSNC9B7ORCX9NGY" localSheetId="8" hidden="1">#REF!</definedName>
    <definedName name="BExSC60N7WR9PJSNC9B7ORCX9NGY" localSheetId="7" hidden="1">#REF!</definedName>
    <definedName name="BExSC60N7WR9PJSNC9B7ORCX9NGY" localSheetId="6" hidden="1">#REF!</definedName>
    <definedName name="BExSC60N7WR9PJSNC9B7ORCX9NGY" localSheetId="5" hidden="1">#REF!</definedName>
    <definedName name="BExSC60N7WR9PJSNC9B7ORCX9NGY" localSheetId="3" hidden="1">#REF!</definedName>
    <definedName name="BExSC60N7WR9PJSNC9B7ORCX9NGY" hidden="1">#REF!</definedName>
    <definedName name="BExSCE99EZTILTTCE4NJJF96OYYM" localSheetId="15" hidden="1">#REF!</definedName>
    <definedName name="BExSCE99EZTILTTCE4NJJF96OYYM" localSheetId="14" hidden="1">#REF!</definedName>
    <definedName name="BExSCE99EZTILTTCE4NJJF96OYYM" localSheetId="13" hidden="1">#REF!</definedName>
    <definedName name="BExSCE99EZTILTTCE4NJJF96OYYM" localSheetId="12" hidden="1">#REF!</definedName>
    <definedName name="BExSCE99EZTILTTCE4NJJF96OYYM" localSheetId="11" hidden="1">#REF!</definedName>
    <definedName name="BExSCE99EZTILTTCE4NJJF96OYYM" localSheetId="10" hidden="1">#REF!</definedName>
    <definedName name="BExSCE99EZTILTTCE4NJJF96OYYM" localSheetId="9" hidden="1">#REF!</definedName>
    <definedName name="BExSCE99EZTILTTCE4NJJF96OYYM" localSheetId="8" hidden="1">#REF!</definedName>
    <definedName name="BExSCE99EZTILTTCE4NJJF96OYYM" localSheetId="7" hidden="1">#REF!</definedName>
    <definedName name="BExSCE99EZTILTTCE4NJJF96OYYM" localSheetId="6" hidden="1">#REF!</definedName>
    <definedName name="BExSCE99EZTILTTCE4NJJF96OYYM" localSheetId="5" hidden="1">#REF!</definedName>
    <definedName name="BExSCE99EZTILTTCE4NJJF96OYYM" localSheetId="3" hidden="1">#REF!</definedName>
    <definedName name="BExSCE99EZTILTTCE4NJJF96OYYM" hidden="1">#REF!</definedName>
    <definedName name="BExSCFWOMYELUEPWVJIRGIQZH5BV" localSheetId="15" hidden="1">#REF!</definedName>
    <definedName name="BExSCFWOMYELUEPWVJIRGIQZH5BV" localSheetId="14" hidden="1">#REF!</definedName>
    <definedName name="BExSCFWOMYELUEPWVJIRGIQZH5BV" localSheetId="13" hidden="1">#REF!</definedName>
    <definedName name="BExSCFWOMYELUEPWVJIRGIQZH5BV" localSheetId="12" hidden="1">#REF!</definedName>
    <definedName name="BExSCFWOMYELUEPWVJIRGIQZH5BV" localSheetId="11" hidden="1">#REF!</definedName>
    <definedName name="BExSCFWOMYELUEPWVJIRGIQZH5BV" localSheetId="10" hidden="1">#REF!</definedName>
    <definedName name="BExSCFWOMYELUEPWVJIRGIQZH5BV" localSheetId="9" hidden="1">#REF!</definedName>
    <definedName name="BExSCFWOMYELUEPWVJIRGIQZH5BV" localSheetId="8" hidden="1">#REF!</definedName>
    <definedName name="BExSCFWOMYELUEPWVJIRGIQZH5BV" localSheetId="7" hidden="1">#REF!</definedName>
    <definedName name="BExSCFWOMYELUEPWVJIRGIQZH5BV" localSheetId="6" hidden="1">#REF!</definedName>
    <definedName name="BExSCFWOMYELUEPWVJIRGIQZH5BV" localSheetId="5" hidden="1">#REF!</definedName>
    <definedName name="BExSCFWOMYELUEPWVJIRGIQZH5BV" localSheetId="3" hidden="1">#REF!</definedName>
    <definedName name="BExSCFWOMYELUEPWVJIRGIQZH5BV" hidden="1">#REF!</definedName>
    <definedName name="BExSCHUQZ2HFEWS54X67DIS8OSXZ" localSheetId="15" hidden="1">#REF!</definedName>
    <definedName name="BExSCHUQZ2HFEWS54X67DIS8OSXZ" localSheetId="14" hidden="1">#REF!</definedName>
    <definedName name="BExSCHUQZ2HFEWS54X67DIS8OSXZ" localSheetId="13" hidden="1">#REF!</definedName>
    <definedName name="BExSCHUQZ2HFEWS54X67DIS8OSXZ" localSheetId="12" hidden="1">#REF!</definedName>
    <definedName name="BExSCHUQZ2HFEWS54X67DIS8OSXZ" localSheetId="11" hidden="1">#REF!</definedName>
    <definedName name="BExSCHUQZ2HFEWS54X67DIS8OSXZ" localSheetId="10" hidden="1">#REF!</definedName>
    <definedName name="BExSCHUQZ2HFEWS54X67DIS8OSXZ" localSheetId="9" hidden="1">#REF!</definedName>
    <definedName name="BExSCHUQZ2HFEWS54X67DIS8OSXZ" localSheetId="8" hidden="1">#REF!</definedName>
    <definedName name="BExSCHUQZ2HFEWS54X67DIS8OSXZ" localSheetId="7" hidden="1">#REF!</definedName>
    <definedName name="BExSCHUQZ2HFEWS54X67DIS8OSXZ" localSheetId="6" hidden="1">#REF!</definedName>
    <definedName name="BExSCHUQZ2HFEWS54X67DIS8OSXZ" localSheetId="5" hidden="1">#REF!</definedName>
    <definedName name="BExSCHUQZ2HFEWS54X67DIS8OSXZ" localSheetId="3" hidden="1">#REF!</definedName>
    <definedName name="BExSCHUQZ2HFEWS54X67DIS8OSXZ" hidden="1">#REF!</definedName>
    <definedName name="BExSCOG41SKKG4GYU76WRWW1CTE6" localSheetId="15" hidden="1">#REF!</definedName>
    <definedName name="BExSCOG41SKKG4GYU76WRWW1CTE6" localSheetId="14" hidden="1">#REF!</definedName>
    <definedName name="BExSCOG41SKKG4GYU76WRWW1CTE6" localSheetId="13" hidden="1">#REF!</definedName>
    <definedName name="BExSCOG41SKKG4GYU76WRWW1CTE6" localSheetId="12" hidden="1">#REF!</definedName>
    <definedName name="BExSCOG41SKKG4GYU76WRWW1CTE6" localSheetId="11" hidden="1">#REF!</definedName>
    <definedName name="BExSCOG41SKKG4GYU76WRWW1CTE6" localSheetId="10" hidden="1">#REF!</definedName>
    <definedName name="BExSCOG41SKKG4GYU76WRWW1CTE6" localSheetId="9" hidden="1">#REF!</definedName>
    <definedName name="BExSCOG41SKKG4GYU76WRWW1CTE6" localSheetId="8" hidden="1">#REF!</definedName>
    <definedName name="BExSCOG41SKKG4GYU76WRWW1CTE6" localSheetId="7" hidden="1">#REF!</definedName>
    <definedName name="BExSCOG41SKKG4GYU76WRWW1CTE6" localSheetId="6" hidden="1">#REF!</definedName>
    <definedName name="BExSCOG41SKKG4GYU76WRWW1CTE6" localSheetId="5" hidden="1">#REF!</definedName>
    <definedName name="BExSCOG41SKKG4GYU76WRWW1CTE6" localSheetId="3" hidden="1">#REF!</definedName>
    <definedName name="BExSCOG41SKKG4GYU76WRWW1CTE6" hidden="1">#REF!</definedName>
    <definedName name="BExSCVC9P86YVFMRKKUVRV29MZXZ" localSheetId="15" hidden="1">#REF!</definedName>
    <definedName name="BExSCVC9P86YVFMRKKUVRV29MZXZ" localSheetId="14" hidden="1">#REF!</definedName>
    <definedName name="BExSCVC9P86YVFMRKKUVRV29MZXZ" localSheetId="13" hidden="1">#REF!</definedName>
    <definedName name="BExSCVC9P86YVFMRKKUVRV29MZXZ" localSheetId="12" hidden="1">#REF!</definedName>
    <definedName name="BExSCVC9P86YVFMRKKUVRV29MZXZ" localSheetId="11" hidden="1">#REF!</definedName>
    <definedName name="BExSCVC9P86YVFMRKKUVRV29MZXZ" localSheetId="10" hidden="1">#REF!</definedName>
    <definedName name="BExSCVC9P86YVFMRKKUVRV29MZXZ" localSheetId="9" hidden="1">#REF!</definedName>
    <definedName name="BExSCVC9P86YVFMRKKUVRV29MZXZ" localSheetId="8" hidden="1">#REF!</definedName>
    <definedName name="BExSCVC9P86YVFMRKKUVRV29MZXZ" localSheetId="7" hidden="1">#REF!</definedName>
    <definedName name="BExSCVC9P86YVFMRKKUVRV29MZXZ" localSheetId="6" hidden="1">#REF!</definedName>
    <definedName name="BExSCVC9P86YVFMRKKUVRV29MZXZ" localSheetId="5" hidden="1">#REF!</definedName>
    <definedName name="BExSCVC9P86YVFMRKKUVRV29MZXZ" localSheetId="3" hidden="1">#REF!</definedName>
    <definedName name="BExSCVC9P86YVFMRKKUVRV29MZXZ" hidden="1">#REF!</definedName>
    <definedName name="BExSD233CH4MU9ZMGNRF97ZV7KWU" localSheetId="15" hidden="1">#REF!</definedName>
    <definedName name="BExSD233CH4MU9ZMGNRF97ZV7KWU" localSheetId="14" hidden="1">#REF!</definedName>
    <definedName name="BExSD233CH4MU9ZMGNRF97ZV7KWU" localSheetId="13" hidden="1">#REF!</definedName>
    <definedName name="BExSD233CH4MU9ZMGNRF97ZV7KWU" localSheetId="12" hidden="1">#REF!</definedName>
    <definedName name="BExSD233CH4MU9ZMGNRF97ZV7KWU" localSheetId="11" hidden="1">#REF!</definedName>
    <definedName name="BExSD233CH4MU9ZMGNRF97ZV7KWU" localSheetId="10" hidden="1">#REF!</definedName>
    <definedName name="BExSD233CH4MU9ZMGNRF97ZV7KWU" localSheetId="9" hidden="1">#REF!</definedName>
    <definedName name="BExSD233CH4MU9ZMGNRF97ZV7KWU" localSheetId="8" hidden="1">#REF!</definedName>
    <definedName name="BExSD233CH4MU9ZMGNRF97ZV7KWU" localSheetId="7" hidden="1">#REF!</definedName>
    <definedName name="BExSD233CH4MU9ZMGNRF97ZV7KWU" localSheetId="6" hidden="1">#REF!</definedName>
    <definedName name="BExSD233CH4MU9ZMGNRF97ZV7KWU" localSheetId="5" hidden="1">#REF!</definedName>
    <definedName name="BExSD233CH4MU9ZMGNRF97ZV7KWU" localSheetId="3" hidden="1">#REF!</definedName>
    <definedName name="BExSD233CH4MU9ZMGNRF97ZV7KWU" hidden="1">#REF!</definedName>
    <definedName name="BExSD2U0F3BN6IN9N4R2DTTJG15H" localSheetId="15" hidden="1">#REF!</definedName>
    <definedName name="BExSD2U0F3BN6IN9N4R2DTTJG15H" localSheetId="14" hidden="1">#REF!</definedName>
    <definedName name="BExSD2U0F3BN6IN9N4R2DTTJG15H" localSheetId="13" hidden="1">#REF!</definedName>
    <definedName name="BExSD2U0F3BN6IN9N4R2DTTJG15H" localSheetId="12" hidden="1">#REF!</definedName>
    <definedName name="BExSD2U0F3BN6IN9N4R2DTTJG15H" localSheetId="11" hidden="1">#REF!</definedName>
    <definedName name="BExSD2U0F3BN6IN9N4R2DTTJG15H" localSheetId="10" hidden="1">#REF!</definedName>
    <definedName name="BExSD2U0F3BN6IN9N4R2DTTJG15H" localSheetId="9" hidden="1">#REF!</definedName>
    <definedName name="BExSD2U0F3BN6IN9N4R2DTTJG15H" localSheetId="8" hidden="1">#REF!</definedName>
    <definedName name="BExSD2U0F3BN6IN9N4R2DTTJG15H" localSheetId="7" hidden="1">#REF!</definedName>
    <definedName name="BExSD2U0F3BN6IN9N4R2DTTJG15H" localSheetId="6" hidden="1">#REF!</definedName>
    <definedName name="BExSD2U0F3BN6IN9N4R2DTTJG15H" localSheetId="5" hidden="1">#REF!</definedName>
    <definedName name="BExSD2U0F3BN6IN9N4R2DTTJG15H" localSheetId="3" hidden="1">#REF!</definedName>
    <definedName name="BExSD2U0F3BN6IN9N4R2DTTJG15H" hidden="1">#REF!</definedName>
    <definedName name="BExSD6A6NY15YSMFH51ST6XJY429" localSheetId="15" hidden="1">#REF!</definedName>
    <definedName name="BExSD6A6NY15YSMFH51ST6XJY429" localSheetId="14" hidden="1">#REF!</definedName>
    <definedName name="BExSD6A6NY15YSMFH51ST6XJY429" localSheetId="13" hidden="1">#REF!</definedName>
    <definedName name="BExSD6A6NY15YSMFH51ST6XJY429" localSheetId="12" hidden="1">#REF!</definedName>
    <definedName name="BExSD6A6NY15YSMFH51ST6XJY429" localSheetId="11" hidden="1">#REF!</definedName>
    <definedName name="BExSD6A6NY15YSMFH51ST6XJY429" localSheetId="10" hidden="1">#REF!</definedName>
    <definedName name="BExSD6A6NY15YSMFH51ST6XJY429" localSheetId="9" hidden="1">#REF!</definedName>
    <definedName name="BExSD6A6NY15YSMFH51ST6XJY429" localSheetId="8" hidden="1">#REF!</definedName>
    <definedName name="BExSD6A6NY15YSMFH51ST6XJY429" localSheetId="7" hidden="1">#REF!</definedName>
    <definedName name="BExSD6A6NY15YSMFH51ST6XJY429" localSheetId="6" hidden="1">#REF!</definedName>
    <definedName name="BExSD6A6NY15YSMFH51ST6XJY429" localSheetId="5" hidden="1">#REF!</definedName>
    <definedName name="BExSD6A6NY15YSMFH51ST6XJY429" localSheetId="3" hidden="1">#REF!</definedName>
    <definedName name="BExSD6A6NY15YSMFH51ST6XJY429" hidden="1">#REF!</definedName>
    <definedName name="BExSD9VH6PF6RQ135VOEE08YXPAW" localSheetId="15" hidden="1">#REF!</definedName>
    <definedName name="BExSD9VH6PF6RQ135VOEE08YXPAW" localSheetId="14" hidden="1">#REF!</definedName>
    <definedName name="BExSD9VH6PF6RQ135VOEE08YXPAW" localSheetId="13" hidden="1">#REF!</definedName>
    <definedName name="BExSD9VH6PF6RQ135VOEE08YXPAW" localSheetId="12" hidden="1">#REF!</definedName>
    <definedName name="BExSD9VH6PF6RQ135VOEE08YXPAW" localSheetId="11" hidden="1">#REF!</definedName>
    <definedName name="BExSD9VH6PF6RQ135VOEE08YXPAW" localSheetId="10" hidden="1">#REF!</definedName>
    <definedName name="BExSD9VH6PF6RQ135VOEE08YXPAW" localSheetId="9" hidden="1">#REF!</definedName>
    <definedName name="BExSD9VH6PF6RQ135VOEE08YXPAW" localSheetId="8" hidden="1">#REF!</definedName>
    <definedName name="BExSD9VH6PF6RQ135VOEE08YXPAW" localSheetId="7" hidden="1">#REF!</definedName>
    <definedName name="BExSD9VH6PF6RQ135VOEE08YXPAW" localSheetId="6" hidden="1">#REF!</definedName>
    <definedName name="BExSD9VH6PF6RQ135VOEE08YXPAW" localSheetId="5" hidden="1">#REF!</definedName>
    <definedName name="BExSD9VH6PF6RQ135VOEE08YXPAW" localSheetId="3" hidden="1">#REF!</definedName>
    <definedName name="BExSD9VH6PF6RQ135VOEE08YXPAW" hidden="1">#REF!</definedName>
    <definedName name="BExSDI9QWFD49GEZWZ3KOGM27XRB" localSheetId="15" hidden="1">#REF!</definedName>
    <definedName name="BExSDI9QWFD49GEZWZ3KOGM27XRB" localSheetId="14" hidden="1">#REF!</definedName>
    <definedName name="BExSDI9QWFD49GEZWZ3KOGM27XRB" localSheetId="13" hidden="1">#REF!</definedName>
    <definedName name="BExSDI9QWFD49GEZWZ3KOGM27XRB" localSheetId="12" hidden="1">#REF!</definedName>
    <definedName name="BExSDI9QWFD49GEZWZ3KOGM27XRB" localSheetId="11" hidden="1">#REF!</definedName>
    <definedName name="BExSDI9QWFD49GEZWZ3KOGM27XRB" localSheetId="10" hidden="1">#REF!</definedName>
    <definedName name="BExSDI9QWFD49GEZWZ3KOGM27XRB" localSheetId="9" hidden="1">#REF!</definedName>
    <definedName name="BExSDI9QWFD49GEZWZ3KOGM27XRB" localSheetId="8" hidden="1">#REF!</definedName>
    <definedName name="BExSDI9QWFD49GEZWZ3KOGM27XRB" localSheetId="7" hidden="1">#REF!</definedName>
    <definedName name="BExSDI9QWFD49GEZWZ3KOGM27XRB" localSheetId="6" hidden="1">#REF!</definedName>
    <definedName name="BExSDI9QWFD49GEZWZ3KOGM27XRB" localSheetId="5" hidden="1">#REF!</definedName>
    <definedName name="BExSDI9QWFD49GEZWZ3KOGM27XRB" localSheetId="3" hidden="1">#REF!</definedName>
    <definedName name="BExSDI9QWFD49GEZWZ3KOGM27XRB" hidden="1">#REF!</definedName>
    <definedName name="BExSDP5Y04WWMX2WWRITWOX8R5I9" localSheetId="15" hidden="1">#REF!</definedName>
    <definedName name="BExSDP5Y04WWMX2WWRITWOX8R5I9" localSheetId="14" hidden="1">#REF!</definedName>
    <definedName name="BExSDP5Y04WWMX2WWRITWOX8R5I9" localSheetId="13" hidden="1">#REF!</definedName>
    <definedName name="BExSDP5Y04WWMX2WWRITWOX8R5I9" localSheetId="12" hidden="1">#REF!</definedName>
    <definedName name="BExSDP5Y04WWMX2WWRITWOX8R5I9" localSheetId="11" hidden="1">#REF!</definedName>
    <definedName name="BExSDP5Y04WWMX2WWRITWOX8R5I9" localSheetId="10" hidden="1">#REF!</definedName>
    <definedName name="BExSDP5Y04WWMX2WWRITWOX8R5I9" localSheetId="9" hidden="1">#REF!</definedName>
    <definedName name="BExSDP5Y04WWMX2WWRITWOX8R5I9" localSheetId="8" hidden="1">#REF!</definedName>
    <definedName name="BExSDP5Y04WWMX2WWRITWOX8R5I9" localSheetId="7" hidden="1">#REF!</definedName>
    <definedName name="BExSDP5Y04WWMX2WWRITWOX8R5I9" localSheetId="6" hidden="1">#REF!</definedName>
    <definedName name="BExSDP5Y04WWMX2WWRITWOX8R5I9" localSheetId="5" hidden="1">#REF!</definedName>
    <definedName name="BExSDP5Y04WWMX2WWRITWOX8R5I9" localSheetId="3" hidden="1">#REF!</definedName>
    <definedName name="BExSDP5Y04WWMX2WWRITWOX8R5I9" hidden="1">#REF!</definedName>
    <definedName name="BExSDSGM203BJTNS9MKCBX453HMD" localSheetId="15" hidden="1">#REF!</definedName>
    <definedName name="BExSDSGM203BJTNS9MKCBX453HMD" localSheetId="14" hidden="1">#REF!</definedName>
    <definedName name="BExSDSGM203BJTNS9MKCBX453HMD" localSheetId="13" hidden="1">#REF!</definedName>
    <definedName name="BExSDSGM203BJTNS9MKCBX453HMD" localSheetId="12" hidden="1">#REF!</definedName>
    <definedName name="BExSDSGM203BJTNS9MKCBX453HMD" localSheetId="11" hidden="1">#REF!</definedName>
    <definedName name="BExSDSGM203BJTNS9MKCBX453HMD" localSheetId="10" hidden="1">#REF!</definedName>
    <definedName name="BExSDSGM203BJTNS9MKCBX453HMD" localSheetId="9" hidden="1">#REF!</definedName>
    <definedName name="BExSDSGM203BJTNS9MKCBX453HMD" localSheetId="8" hidden="1">#REF!</definedName>
    <definedName name="BExSDSGM203BJTNS9MKCBX453HMD" localSheetId="7" hidden="1">#REF!</definedName>
    <definedName name="BExSDSGM203BJTNS9MKCBX453HMD" localSheetId="6" hidden="1">#REF!</definedName>
    <definedName name="BExSDSGM203BJTNS9MKCBX453HMD" localSheetId="5" hidden="1">#REF!</definedName>
    <definedName name="BExSDSGM203BJTNS9MKCBX453HMD" localSheetId="3" hidden="1">#REF!</definedName>
    <definedName name="BExSDSGM203BJTNS9MKCBX453HMD" hidden="1">#REF!</definedName>
    <definedName name="BExSDT20XUFXTDM37M148AXAP7HN" localSheetId="15" hidden="1">#REF!</definedName>
    <definedName name="BExSDT20XUFXTDM37M148AXAP7HN" localSheetId="14" hidden="1">#REF!</definedName>
    <definedName name="BExSDT20XUFXTDM37M148AXAP7HN" localSheetId="13" hidden="1">#REF!</definedName>
    <definedName name="BExSDT20XUFXTDM37M148AXAP7HN" localSheetId="12" hidden="1">#REF!</definedName>
    <definedName name="BExSDT20XUFXTDM37M148AXAP7HN" localSheetId="11" hidden="1">#REF!</definedName>
    <definedName name="BExSDT20XUFXTDM37M148AXAP7HN" localSheetId="10" hidden="1">#REF!</definedName>
    <definedName name="BExSDT20XUFXTDM37M148AXAP7HN" localSheetId="9" hidden="1">#REF!</definedName>
    <definedName name="BExSDT20XUFXTDM37M148AXAP7HN" localSheetId="8" hidden="1">#REF!</definedName>
    <definedName name="BExSDT20XUFXTDM37M148AXAP7HN" localSheetId="7" hidden="1">#REF!</definedName>
    <definedName name="BExSDT20XUFXTDM37M148AXAP7HN" localSheetId="6" hidden="1">#REF!</definedName>
    <definedName name="BExSDT20XUFXTDM37M148AXAP7HN" localSheetId="5" hidden="1">#REF!</definedName>
    <definedName name="BExSDT20XUFXTDM37M148AXAP7HN" localSheetId="3" hidden="1">#REF!</definedName>
    <definedName name="BExSDT20XUFXTDM37M148AXAP7HN" hidden="1">#REF!</definedName>
    <definedName name="BExSDYLOWNTKCY92LFEDAV8LO7D3" localSheetId="15" hidden="1">#REF!</definedName>
    <definedName name="BExSDYLOWNTKCY92LFEDAV8LO7D3" localSheetId="14" hidden="1">#REF!</definedName>
    <definedName name="BExSDYLOWNTKCY92LFEDAV8LO7D3" localSheetId="13" hidden="1">#REF!</definedName>
    <definedName name="BExSDYLOWNTKCY92LFEDAV8LO7D3" localSheetId="12" hidden="1">#REF!</definedName>
    <definedName name="BExSDYLOWNTKCY92LFEDAV8LO7D3" localSheetId="11" hidden="1">#REF!</definedName>
    <definedName name="BExSDYLOWNTKCY92LFEDAV8LO7D3" localSheetId="10" hidden="1">#REF!</definedName>
    <definedName name="BExSDYLOWNTKCY92LFEDAV8LO7D3" localSheetId="9" hidden="1">#REF!</definedName>
    <definedName name="BExSDYLOWNTKCY92LFEDAV8LO7D3" localSheetId="8" hidden="1">#REF!</definedName>
    <definedName name="BExSDYLOWNTKCY92LFEDAV8LO7D3" localSheetId="7" hidden="1">#REF!</definedName>
    <definedName name="BExSDYLOWNTKCY92LFEDAV8LO7D3" localSheetId="6" hidden="1">#REF!</definedName>
    <definedName name="BExSDYLOWNTKCY92LFEDAV8LO7D3" localSheetId="5" hidden="1">#REF!</definedName>
    <definedName name="BExSDYLOWNTKCY92LFEDAV8LO7D3" localSheetId="3" hidden="1">#REF!</definedName>
    <definedName name="BExSDYLOWNTKCY92LFEDAV8LO7D3" hidden="1">#REF!</definedName>
    <definedName name="BExSE277VXZ807WBUB6A1UGQ1SF9" localSheetId="15" hidden="1">#REF!</definedName>
    <definedName name="BExSE277VXZ807WBUB6A1UGQ1SF9" localSheetId="14" hidden="1">#REF!</definedName>
    <definedName name="BExSE277VXZ807WBUB6A1UGQ1SF9" localSheetId="13" hidden="1">#REF!</definedName>
    <definedName name="BExSE277VXZ807WBUB6A1UGQ1SF9" localSheetId="12" hidden="1">#REF!</definedName>
    <definedName name="BExSE277VXZ807WBUB6A1UGQ1SF9" localSheetId="11" hidden="1">#REF!</definedName>
    <definedName name="BExSE277VXZ807WBUB6A1UGQ1SF9" localSheetId="10" hidden="1">#REF!</definedName>
    <definedName name="BExSE277VXZ807WBUB6A1UGQ1SF9" localSheetId="9" hidden="1">#REF!</definedName>
    <definedName name="BExSE277VXZ807WBUB6A1UGQ1SF9" localSheetId="8" hidden="1">#REF!</definedName>
    <definedName name="BExSE277VXZ807WBUB6A1UGQ1SF9" localSheetId="7" hidden="1">#REF!</definedName>
    <definedName name="BExSE277VXZ807WBUB6A1UGQ1SF9" localSheetId="6" hidden="1">#REF!</definedName>
    <definedName name="BExSE277VXZ807WBUB6A1UGQ1SF9" localSheetId="5" hidden="1">#REF!</definedName>
    <definedName name="BExSE277VXZ807WBUB6A1UGQ1SF9" localSheetId="3" hidden="1">#REF!</definedName>
    <definedName name="BExSE277VXZ807WBUB6A1UGQ1SF9" hidden="1">#REF!</definedName>
    <definedName name="BExSE3EDSP4UL6G0I3DZ5SBHMUBU" localSheetId="15" hidden="1">#REF!</definedName>
    <definedName name="BExSE3EDSP4UL6G0I3DZ5SBHMUBU" localSheetId="14" hidden="1">#REF!</definedName>
    <definedName name="BExSE3EDSP4UL6G0I3DZ5SBHMUBU" localSheetId="13" hidden="1">#REF!</definedName>
    <definedName name="BExSE3EDSP4UL6G0I3DZ5SBHMUBU" localSheetId="12" hidden="1">#REF!</definedName>
    <definedName name="BExSE3EDSP4UL6G0I3DZ5SBHMUBU" localSheetId="11" hidden="1">#REF!</definedName>
    <definedName name="BExSE3EDSP4UL6G0I3DZ5SBHMUBU" localSheetId="10" hidden="1">#REF!</definedName>
    <definedName name="BExSE3EDSP4UL6G0I3DZ5SBHMUBU" localSheetId="9" hidden="1">#REF!</definedName>
    <definedName name="BExSE3EDSP4UL6G0I3DZ5SBHMUBU" localSheetId="8" hidden="1">#REF!</definedName>
    <definedName name="BExSE3EDSP4UL6G0I3DZ5SBHMUBU" localSheetId="7" hidden="1">#REF!</definedName>
    <definedName name="BExSE3EDSP4UL6G0I3DZ5SBHMUBU" localSheetId="6" hidden="1">#REF!</definedName>
    <definedName name="BExSE3EDSP4UL6G0I3DZ5SBHMUBU" localSheetId="5" hidden="1">#REF!</definedName>
    <definedName name="BExSE3EDSP4UL6G0I3DZ5SBHMUBU" localSheetId="3" hidden="1">#REF!</definedName>
    <definedName name="BExSE3EDSP4UL6G0I3DZ5SBHMUBU" hidden="1">#REF!</definedName>
    <definedName name="BExSEEHK1VLWD7JBV9SVVVIKQZ3I" localSheetId="15" hidden="1">#REF!</definedName>
    <definedName name="BExSEEHK1VLWD7JBV9SVVVIKQZ3I" localSheetId="14" hidden="1">#REF!</definedName>
    <definedName name="BExSEEHK1VLWD7JBV9SVVVIKQZ3I" localSheetId="13" hidden="1">#REF!</definedName>
    <definedName name="BExSEEHK1VLWD7JBV9SVVVIKQZ3I" localSheetId="12" hidden="1">#REF!</definedName>
    <definedName name="BExSEEHK1VLWD7JBV9SVVVIKQZ3I" localSheetId="11" hidden="1">#REF!</definedName>
    <definedName name="BExSEEHK1VLWD7JBV9SVVVIKQZ3I" localSheetId="10" hidden="1">#REF!</definedName>
    <definedName name="BExSEEHK1VLWD7JBV9SVVVIKQZ3I" localSheetId="9" hidden="1">#REF!</definedName>
    <definedName name="BExSEEHK1VLWD7JBV9SVVVIKQZ3I" localSheetId="8" hidden="1">#REF!</definedName>
    <definedName name="BExSEEHK1VLWD7JBV9SVVVIKQZ3I" localSheetId="7" hidden="1">#REF!</definedName>
    <definedName name="BExSEEHK1VLWD7JBV9SVVVIKQZ3I" localSheetId="6" hidden="1">#REF!</definedName>
    <definedName name="BExSEEHK1VLWD7JBV9SVVVIKQZ3I" localSheetId="5" hidden="1">#REF!</definedName>
    <definedName name="BExSEEHK1VLWD7JBV9SVVVIKQZ3I" localSheetId="3" hidden="1">#REF!</definedName>
    <definedName name="BExSEEHK1VLWD7JBV9SVVVIKQZ3I" hidden="1">#REF!</definedName>
    <definedName name="BExSEITYG8XAMWJ1C8VKU1MB4TEO" localSheetId="15" hidden="1">#REF!</definedName>
    <definedName name="BExSEITYG8XAMWJ1C8VKU1MB4TEO" localSheetId="14" hidden="1">#REF!</definedName>
    <definedName name="BExSEITYG8XAMWJ1C8VKU1MB4TEO" localSheetId="13" hidden="1">#REF!</definedName>
    <definedName name="BExSEITYG8XAMWJ1C8VKU1MB4TEO" localSheetId="12" hidden="1">#REF!</definedName>
    <definedName name="BExSEITYG8XAMWJ1C8VKU1MB4TEO" localSheetId="11" hidden="1">#REF!</definedName>
    <definedName name="BExSEITYG8XAMWJ1C8VKU1MB4TEO" localSheetId="10" hidden="1">#REF!</definedName>
    <definedName name="BExSEITYG8XAMWJ1C8VKU1MB4TEO" localSheetId="9" hidden="1">#REF!</definedName>
    <definedName name="BExSEITYG8XAMWJ1C8VKU1MB4TEO" localSheetId="8" hidden="1">#REF!</definedName>
    <definedName name="BExSEITYG8XAMWJ1C8VKU1MB4TEO" localSheetId="7" hidden="1">#REF!</definedName>
    <definedName name="BExSEITYG8XAMWJ1C8VKU1MB4TEO" localSheetId="6" hidden="1">#REF!</definedName>
    <definedName name="BExSEITYG8XAMWJ1C8VKU1MB4TEO" localSheetId="5" hidden="1">#REF!</definedName>
    <definedName name="BExSEITYG8XAMWJ1C8VKU1MB4TEO" localSheetId="3" hidden="1">#REF!</definedName>
    <definedName name="BExSEITYG8XAMWJ1C8VKU1MB4TEO" hidden="1">#REF!</definedName>
    <definedName name="BExSEJKZLX37P3V33TRTFJ30BFRK" localSheetId="15" hidden="1">#REF!</definedName>
    <definedName name="BExSEJKZLX37P3V33TRTFJ30BFRK" localSheetId="14" hidden="1">#REF!</definedName>
    <definedName name="BExSEJKZLX37P3V33TRTFJ30BFRK" localSheetId="13" hidden="1">#REF!</definedName>
    <definedName name="BExSEJKZLX37P3V33TRTFJ30BFRK" localSheetId="12" hidden="1">#REF!</definedName>
    <definedName name="BExSEJKZLX37P3V33TRTFJ30BFRK" localSheetId="11" hidden="1">#REF!</definedName>
    <definedName name="BExSEJKZLX37P3V33TRTFJ30BFRK" localSheetId="10" hidden="1">#REF!</definedName>
    <definedName name="BExSEJKZLX37P3V33TRTFJ30BFRK" localSheetId="9" hidden="1">#REF!</definedName>
    <definedName name="BExSEJKZLX37P3V33TRTFJ30BFRK" localSheetId="8" hidden="1">#REF!</definedName>
    <definedName name="BExSEJKZLX37P3V33TRTFJ30BFRK" localSheetId="7" hidden="1">#REF!</definedName>
    <definedName name="BExSEJKZLX37P3V33TRTFJ30BFRK" localSheetId="6" hidden="1">#REF!</definedName>
    <definedName name="BExSEJKZLX37P3V33TRTFJ30BFRK" localSheetId="5" hidden="1">#REF!</definedName>
    <definedName name="BExSEJKZLX37P3V33TRTFJ30BFRK" localSheetId="3" hidden="1">#REF!</definedName>
    <definedName name="BExSEJKZLX37P3V33TRTFJ30BFRK" hidden="1">#REF!</definedName>
    <definedName name="BExSEKXG1AW54E28IG5EODEM0JJV" localSheetId="15" hidden="1">#REF!</definedName>
    <definedName name="BExSEKXG1AW54E28IG5EODEM0JJV" localSheetId="14" hidden="1">#REF!</definedName>
    <definedName name="BExSEKXG1AW54E28IG5EODEM0JJV" localSheetId="13" hidden="1">#REF!</definedName>
    <definedName name="BExSEKXG1AW54E28IG5EODEM0JJV" localSheetId="12" hidden="1">#REF!</definedName>
    <definedName name="BExSEKXG1AW54E28IG5EODEM0JJV" localSheetId="11" hidden="1">#REF!</definedName>
    <definedName name="BExSEKXG1AW54E28IG5EODEM0JJV" localSheetId="10" hidden="1">#REF!</definedName>
    <definedName name="BExSEKXG1AW54E28IG5EODEM0JJV" localSheetId="9" hidden="1">#REF!</definedName>
    <definedName name="BExSEKXG1AW54E28IG5EODEM0JJV" localSheetId="8" hidden="1">#REF!</definedName>
    <definedName name="BExSEKXG1AW54E28IG5EODEM0JJV" localSheetId="7" hidden="1">#REF!</definedName>
    <definedName name="BExSEKXG1AW54E28IG5EODEM0JJV" localSheetId="6" hidden="1">#REF!</definedName>
    <definedName name="BExSEKXG1AW54E28IG5EODEM0JJV" localSheetId="5" hidden="1">#REF!</definedName>
    <definedName name="BExSEKXG1AW54E28IG5EODEM0JJV" localSheetId="3" hidden="1">#REF!</definedName>
    <definedName name="BExSEKXG1AW54E28IG5EODEM0JJV" hidden="1">#REF!</definedName>
    <definedName name="BExSEO84KVM8R2IV5MFH0XI3IZSN" localSheetId="15" hidden="1">#REF!</definedName>
    <definedName name="BExSEO84KVM8R2IV5MFH0XI3IZSN" localSheetId="14" hidden="1">#REF!</definedName>
    <definedName name="BExSEO84KVM8R2IV5MFH0XI3IZSN" localSheetId="13" hidden="1">#REF!</definedName>
    <definedName name="BExSEO84KVM8R2IV5MFH0XI3IZSN" localSheetId="12" hidden="1">#REF!</definedName>
    <definedName name="BExSEO84KVM8R2IV5MFH0XI3IZSN" localSheetId="11" hidden="1">#REF!</definedName>
    <definedName name="BExSEO84KVM8R2IV5MFH0XI3IZSN" localSheetId="10" hidden="1">#REF!</definedName>
    <definedName name="BExSEO84KVM8R2IV5MFH0XI3IZSN" localSheetId="9" hidden="1">#REF!</definedName>
    <definedName name="BExSEO84KVM8R2IV5MFH0XI3IZSN" localSheetId="8" hidden="1">#REF!</definedName>
    <definedName name="BExSEO84KVM8R2IV5MFH0XI3IZSN" localSheetId="7" hidden="1">#REF!</definedName>
    <definedName name="BExSEO84KVM8R2IV5MFH0XI3IZSN" localSheetId="6" hidden="1">#REF!</definedName>
    <definedName name="BExSEO84KVM8R2IV5MFH0XI3IZSN" localSheetId="5" hidden="1">#REF!</definedName>
    <definedName name="BExSEO84KVM8R2IV5MFH0XI3IZSN" localSheetId="3" hidden="1">#REF!</definedName>
    <definedName name="BExSEO84KVM8R2IV5MFH0XI3IZSN" hidden="1">#REF!</definedName>
    <definedName name="BExSEP9UVOAI6TMXKNK587PQ3328" localSheetId="15" hidden="1">#REF!</definedName>
    <definedName name="BExSEP9UVOAI6TMXKNK587PQ3328" localSheetId="14" hidden="1">#REF!</definedName>
    <definedName name="BExSEP9UVOAI6TMXKNK587PQ3328" localSheetId="13" hidden="1">#REF!</definedName>
    <definedName name="BExSEP9UVOAI6TMXKNK587PQ3328" localSheetId="12" hidden="1">#REF!</definedName>
    <definedName name="BExSEP9UVOAI6TMXKNK587PQ3328" localSheetId="11" hidden="1">#REF!</definedName>
    <definedName name="BExSEP9UVOAI6TMXKNK587PQ3328" localSheetId="10" hidden="1">#REF!</definedName>
    <definedName name="BExSEP9UVOAI6TMXKNK587PQ3328" localSheetId="9" hidden="1">#REF!</definedName>
    <definedName name="BExSEP9UVOAI6TMXKNK587PQ3328" localSheetId="8" hidden="1">#REF!</definedName>
    <definedName name="BExSEP9UVOAI6TMXKNK587PQ3328" localSheetId="7" hidden="1">#REF!</definedName>
    <definedName name="BExSEP9UVOAI6TMXKNK587PQ3328" localSheetId="6" hidden="1">#REF!</definedName>
    <definedName name="BExSEP9UVOAI6TMXKNK587PQ3328" localSheetId="5" hidden="1">#REF!</definedName>
    <definedName name="BExSEP9UVOAI6TMXKNK587PQ3328" localSheetId="3" hidden="1">#REF!</definedName>
    <definedName name="BExSEP9UVOAI6TMXKNK587PQ3328" hidden="1">#REF!</definedName>
    <definedName name="BExSERIU9MUGR4NPZAUJCVXUZ74I" localSheetId="15" hidden="1">#REF!</definedName>
    <definedName name="BExSERIU9MUGR4NPZAUJCVXUZ74I" localSheetId="14" hidden="1">#REF!</definedName>
    <definedName name="BExSERIU9MUGR4NPZAUJCVXUZ74I" localSheetId="13" hidden="1">#REF!</definedName>
    <definedName name="BExSERIU9MUGR4NPZAUJCVXUZ74I" localSheetId="12" hidden="1">#REF!</definedName>
    <definedName name="BExSERIU9MUGR4NPZAUJCVXUZ74I" localSheetId="11" hidden="1">#REF!</definedName>
    <definedName name="BExSERIU9MUGR4NPZAUJCVXUZ74I" localSheetId="10" hidden="1">#REF!</definedName>
    <definedName name="BExSERIU9MUGR4NPZAUJCVXUZ74I" localSheetId="9" hidden="1">#REF!</definedName>
    <definedName name="BExSERIU9MUGR4NPZAUJCVXUZ74I" localSheetId="8" hidden="1">#REF!</definedName>
    <definedName name="BExSERIU9MUGR4NPZAUJCVXUZ74I" localSheetId="7" hidden="1">#REF!</definedName>
    <definedName name="BExSERIU9MUGR4NPZAUJCVXUZ74I" localSheetId="6" hidden="1">#REF!</definedName>
    <definedName name="BExSERIU9MUGR4NPZAUJCVXUZ74I" localSheetId="5" hidden="1">#REF!</definedName>
    <definedName name="BExSERIU9MUGR4NPZAUJCVXUZ74I" localSheetId="3" hidden="1">#REF!</definedName>
    <definedName name="BExSERIU9MUGR4NPZAUJCVXUZ74I" hidden="1">#REF!</definedName>
    <definedName name="BExSF07QFLZCO4P6K6QF05XG7PH1" localSheetId="15" hidden="1">#REF!</definedName>
    <definedName name="BExSF07QFLZCO4P6K6QF05XG7PH1" localSheetId="14" hidden="1">#REF!</definedName>
    <definedName name="BExSF07QFLZCO4P6K6QF05XG7PH1" localSheetId="13" hidden="1">#REF!</definedName>
    <definedName name="BExSF07QFLZCO4P6K6QF05XG7PH1" localSheetId="12" hidden="1">#REF!</definedName>
    <definedName name="BExSF07QFLZCO4P6K6QF05XG7PH1" localSheetId="11" hidden="1">#REF!</definedName>
    <definedName name="BExSF07QFLZCO4P6K6QF05XG7PH1" localSheetId="10" hidden="1">#REF!</definedName>
    <definedName name="BExSF07QFLZCO4P6K6QF05XG7PH1" localSheetId="9" hidden="1">#REF!</definedName>
    <definedName name="BExSF07QFLZCO4P6K6QF05XG7PH1" localSheetId="8" hidden="1">#REF!</definedName>
    <definedName name="BExSF07QFLZCO4P6K6QF05XG7PH1" localSheetId="7" hidden="1">#REF!</definedName>
    <definedName name="BExSF07QFLZCO4P6K6QF05XG7PH1" localSheetId="6" hidden="1">#REF!</definedName>
    <definedName name="BExSF07QFLZCO4P6K6QF05XG7PH1" localSheetId="5" hidden="1">#REF!</definedName>
    <definedName name="BExSF07QFLZCO4P6K6QF05XG7PH1" localSheetId="3" hidden="1">#REF!</definedName>
    <definedName name="BExSF07QFLZCO4P6K6QF05XG7PH1" hidden="1">#REF!</definedName>
    <definedName name="BExSFJ8ZAGQ63A4MVMZRQWLVRGQ5" localSheetId="15" hidden="1">#REF!</definedName>
    <definedName name="BExSFJ8ZAGQ63A4MVMZRQWLVRGQ5" localSheetId="14" hidden="1">#REF!</definedName>
    <definedName name="BExSFJ8ZAGQ63A4MVMZRQWLVRGQ5" localSheetId="13" hidden="1">#REF!</definedName>
    <definedName name="BExSFJ8ZAGQ63A4MVMZRQWLVRGQ5" localSheetId="12" hidden="1">#REF!</definedName>
    <definedName name="BExSFJ8ZAGQ63A4MVMZRQWLVRGQ5" localSheetId="11" hidden="1">#REF!</definedName>
    <definedName name="BExSFJ8ZAGQ63A4MVMZRQWLVRGQ5" localSheetId="10" hidden="1">#REF!</definedName>
    <definedName name="BExSFJ8ZAGQ63A4MVMZRQWLVRGQ5" localSheetId="9" hidden="1">#REF!</definedName>
    <definedName name="BExSFJ8ZAGQ63A4MVMZRQWLVRGQ5" localSheetId="8" hidden="1">#REF!</definedName>
    <definedName name="BExSFJ8ZAGQ63A4MVMZRQWLVRGQ5" localSheetId="7" hidden="1">#REF!</definedName>
    <definedName name="BExSFJ8ZAGQ63A4MVMZRQWLVRGQ5" localSheetId="6" hidden="1">#REF!</definedName>
    <definedName name="BExSFJ8ZAGQ63A4MVMZRQWLVRGQ5" localSheetId="5" hidden="1">#REF!</definedName>
    <definedName name="BExSFJ8ZAGQ63A4MVMZRQWLVRGQ5" localSheetId="3" hidden="1">#REF!</definedName>
    <definedName name="BExSFJ8ZAGQ63A4MVMZRQWLVRGQ5" hidden="1">#REF!</definedName>
    <definedName name="BExSFKQRST2S9KXWWLCXYLKSF4G1" localSheetId="15" hidden="1">#REF!</definedName>
    <definedName name="BExSFKQRST2S9KXWWLCXYLKSF4G1" localSheetId="14" hidden="1">#REF!</definedName>
    <definedName name="BExSFKQRST2S9KXWWLCXYLKSF4G1" localSheetId="13" hidden="1">#REF!</definedName>
    <definedName name="BExSFKQRST2S9KXWWLCXYLKSF4G1" localSheetId="12" hidden="1">#REF!</definedName>
    <definedName name="BExSFKQRST2S9KXWWLCXYLKSF4G1" localSheetId="11" hidden="1">#REF!</definedName>
    <definedName name="BExSFKQRST2S9KXWWLCXYLKSF4G1" localSheetId="10" hidden="1">#REF!</definedName>
    <definedName name="BExSFKQRST2S9KXWWLCXYLKSF4G1" localSheetId="9" hidden="1">#REF!</definedName>
    <definedName name="BExSFKQRST2S9KXWWLCXYLKSF4G1" localSheetId="8" hidden="1">#REF!</definedName>
    <definedName name="BExSFKQRST2S9KXWWLCXYLKSF4G1" localSheetId="7" hidden="1">#REF!</definedName>
    <definedName name="BExSFKQRST2S9KXWWLCXYLKSF4G1" localSheetId="6" hidden="1">#REF!</definedName>
    <definedName name="BExSFKQRST2S9KXWWLCXYLKSF4G1" localSheetId="5" hidden="1">#REF!</definedName>
    <definedName name="BExSFKQRST2S9KXWWLCXYLKSF4G1" localSheetId="3" hidden="1">#REF!</definedName>
    <definedName name="BExSFKQRST2S9KXWWLCXYLKSF4G1" hidden="1">#REF!</definedName>
    <definedName name="BExSFOHO6VZ5Y463KL3XYTZBVE3P" localSheetId="15" hidden="1">#REF!</definedName>
    <definedName name="BExSFOHO6VZ5Y463KL3XYTZBVE3P" localSheetId="14" hidden="1">#REF!</definedName>
    <definedName name="BExSFOHO6VZ5Y463KL3XYTZBVE3P" localSheetId="13" hidden="1">#REF!</definedName>
    <definedName name="BExSFOHO6VZ5Y463KL3XYTZBVE3P" localSheetId="12" hidden="1">#REF!</definedName>
    <definedName name="BExSFOHO6VZ5Y463KL3XYTZBVE3P" localSheetId="11" hidden="1">#REF!</definedName>
    <definedName name="BExSFOHO6VZ5Y463KL3XYTZBVE3P" localSheetId="10" hidden="1">#REF!</definedName>
    <definedName name="BExSFOHO6VZ5Y463KL3XYTZBVE3P" localSheetId="9" hidden="1">#REF!</definedName>
    <definedName name="BExSFOHO6VZ5Y463KL3XYTZBVE3P" localSheetId="8" hidden="1">#REF!</definedName>
    <definedName name="BExSFOHO6VZ5Y463KL3XYTZBVE3P" localSheetId="7" hidden="1">#REF!</definedName>
    <definedName name="BExSFOHO6VZ5Y463KL3XYTZBVE3P" localSheetId="6" hidden="1">#REF!</definedName>
    <definedName name="BExSFOHO6VZ5Y463KL3XYTZBVE3P" localSheetId="5" hidden="1">#REF!</definedName>
    <definedName name="BExSFOHO6VZ5Y463KL3XYTZBVE3P" localSheetId="3" hidden="1">#REF!</definedName>
    <definedName name="BExSFOHO6VZ5Y463KL3XYTZBVE3P" hidden="1">#REF!</definedName>
    <definedName name="BExSFY2ZJOYUEYBX21QZ7AMN2WK1" localSheetId="15" hidden="1">#REF!</definedName>
    <definedName name="BExSFY2ZJOYUEYBX21QZ7AMN2WK1" localSheetId="14" hidden="1">#REF!</definedName>
    <definedName name="BExSFY2ZJOYUEYBX21QZ7AMN2WK1" localSheetId="13" hidden="1">#REF!</definedName>
    <definedName name="BExSFY2ZJOYUEYBX21QZ7AMN2WK1" localSheetId="12" hidden="1">#REF!</definedName>
    <definedName name="BExSFY2ZJOYUEYBX21QZ7AMN2WK1" localSheetId="11" hidden="1">#REF!</definedName>
    <definedName name="BExSFY2ZJOYUEYBX21QZ7AMN2WK1" localSheetId="10" hidden="1">#REF!</definedName>
    <definedName name="BExSFY2ZJOYUEYBX21QZ7AMN2WK1" localSheetId="9" hidden="1">#REF!</definedName>
    <definedName name="BExSFY2ZJOYUEYBX21QZ7AMN2WK1" localSheetId="8" hidden="1">#REF!</definedName>
    <definedName name="BExSFY2ZJOYUEYBX21QZ7AMN2WK1" localSheetId="7" hidden="1">#REF!</definedName>
    <definedName name="BExSFY2ZJOYUEYBX21QZ7AMN2WK1" localSheetId="6" hidden="1">#REF!</definedName>
    <definedName name="BExSFY2ZJOYUEYBX21QZ7AMN2WK1" localSheetId="5" hidden="1">#REF!</definedName>
    <definedName name="BExSFY2ZJOYUEYBX21QZ7AMN2WK1" localSheetId="3" hidden="1">#REF!</definedName>
    <definedName name="BExSFY2ZJOYUEYBX21QZ7AMN2WK1" hidden="1">#REF!</definedName>
    <definedName name="BExSFYDRRTAZVPXRWUF5PDQ97WFF" localSheetId="15" hidden="1">#REF!</definedName>
    <definedName name="BExSFYDRRTAZVPXRWUF5PDQ97WFF" localSheetId="14" hidden="1">#REF!</definedName>
    <definedName name="BExSFYDRRTAZVPXRWUF5PDQ97WFF" localSheetId="13" hidden="1">#REF!</definedName>
    <definedName name="BExSFYDRRTAZVPXRWUF5PDQ97WFF" localSheetId="12" hidden="1">#REF!</definedName>
    <definedName name="BExSFYDRRTAZVPXRWUF5PDQ97WFF" localSheetId="11" hidden="1">#REF!</definedName>
    <definedName name="BExSFYDRRTAZVPXRWUF5PDQ97WFF" localSheetId="10" hidden="1">#REF!</definedName>
    <definedName name="BExSFYDRRTAZVPXRWUF5PDQ97WFF" localSheetId="9" hidden="1">#REF!</definedName>
    <definedName name="BExSFYDRRTAZVPXRWUF5PDQ97WFF" localSheetId="8" hidden="1">#REF!</definedName>
    <definedName name="BExSFYDRRTAZVPXRWUF5PDQ97WFF" localSheetId="7" hidden="1">#REF!</definedName>
    <definedName name="BExSFYDRRTAZVPXRWUF5PDQ97WFF" localSheetId="6" hidden="1">#REF!</definedName>
    <definedName name="BExSFYDRRTAZVPXRWUF5PDQ97WFF" localSheetId="5" hidden="1">#REF!</definedName>
    <definedName name="BExSFYDRRTAZVPXRWUF5PDQ97WFF" localSheetId="3" hidden="1">#REF!</definedName>
    <definedName name="BExSFYDRRTAZVPXRWUF5PDQ97WFF" hidden="1">#REF!</definedName>
    <definedName name="BExSFZVPFTXA3F0IJ2NGH1GXX9R7" localSheetId="15" hidden="1">#REF!</definedName>
    <definedName name="BExSFZVPFTXA3F0IJ2NGH1GXX9R7" localSheetId="14" hidden="1">#REF!</definedName>
    <definedName name="BExSFZVPFTXA3F0IJ2NGH1GXX9R7" localSheetId="13" hidden="1">#REF!</definedName>
    <definedName name="BExSFZVPFTXA3F0IJ2NGH1GXX9R7" localSheetId="12" hidden="1">#REF!</definedName>
    <definedName name="BExSFZVPFTXA3F0IJ2NGH1GXX9R7" localSheetId="11" hidden="1">#REF!</definedName>
    <definedName name="BExSFZVPFTXA3F0IJ2NGH1GXX9R7" localSheetId="10" hidden="1">#REF!</definedName>
    <definedName name="BExSFZVPFTXA3F0IJ2NGH1GXX9R7" localSheetId="9" hidden="1">#REF!</definedName>
    <definedName name="BExSFZVPFTXA3F0IJ2NGH1GXX9R7" localSheetId="8" hidden="1">#REF!</definedName>
    <definedName name="BExSFZVPFTXA3F0IJ2NGH1GXX9R7" localSheetId="7" hidden="1">#REF!</definedName>
    <definedName name="BExSFZVPFTXA3F0IJ2NGH1GXX9R7" localSheetId="6" hidden="1">#REF!</definedName>
    <definedName name="BExSFZVPFTXA3F0IJ2NGH1GXX9R7" localSheetId="5" hidden="1">#REF!</definedName>
    <definedName name="BExSFZVPFTXA3F0IJ2NGH1GXX9R7" localSheetId="3" hidden="1">#REF!</definedName>
    <definedName name="BExSFZVPFTXA3F0IJ2NGH1GXX9R7" hidden="1">#REF!</definedName>
    <definedName name="BExSG2Q34XRC1K28H4XG6PQM3FTW" localSheetId="15" hidden="1">#REF!</definedName>
    <definedName name="BExSG2Q34XRC1K28H4XG6PQM3FTW" localSheetId="14" hidden="1">#REF!</definedName>
    <definedName name="BExSG2Q34XRC1K28H4XG6PQM3FTW" localSheetId="13" hidden="1">#REF!</definedName>
    <definedName name="BExSG2Q34XRC1K28H4XG6PQM3FTW" localSheetId="12" hidden="1">#REF!</definedName>
    <definedName name="BExSG2Q34XRC1K28H4XG6PQM3FTW" localSheetId="11" hidden="1">#REF!</definedName>
    <definedName name="BExSG2Q34XRC1K28H4XG6PQM3FTW" localSheetId="10" hidden="1">#REF!</definedName>
    <definedName name="BExSG2Q34XRC1K28H4XG6PQM3FTW" localSheetId="9" hidden="1">#REF!</definedName>
    <definedName name="BExSG2Q34XRC1K28H4XG6PQM3FTW" localSheetId="8" hidden="1">#REF!</definedName>
    <definedName name="BExSG2Q34XRC1K28H4XG6PQM3FTW" localSheetId="7" hidden="1">#REF!</definedName>
    <definedName name="BExSG2Q34XRC1K28H4XG6PQM3FTW" localSheetId="6" hidden="1">#REF!</definedName>
    <definedName name="BExSG2Q34XRC1K28H4XG6PQM3FTW" localSheetId="5" hidden="1">#REF!</definedName>
    <definedName name="BExSG2Q34XRC1K28H4XG6PQM3FTW" localSheetId="3" hidden="1">#REF!</definedName>
    <definedName name="BExSG2Q34XRC1K28H4XG6PQM3FTW" hidden="1">#REF!</definedName>
    <definedName name="BExSG90Q4ZUU2IPGDYOM169NJV9S" localSheetId="15" hidden="1">#REF!</definedName>
    <definedName name="BExSG90Q4ZUU2IPGDYOM169NJV9S" localSheetId="14" hidden="1">#REF!</definedName>
    <definedName name="BExSG90Q4ZUU2IPGDYOM169NJV9S" localSheetId="13" hidden="1">#REF!</definedName>
    <definedName name="BExSG90Q4ZUU2IPGDYOM169NJV9S" localSheetId="12" hidden="1">#REF!</definedName>
    <definedName name="BExSG90Q4ZUU2IPGDYOM169NJV9S" localSheetId="11" hidden="1">#REF!</definedName>
    <definedName name="BExSG90Q4ZUU2IPGDYOM169NJV9S" localSheetId="10" hidden="1">#REF!</definedName>
    <definedName name="BExSG90Q4ZUU2IPGDYOM169NJV9S" localSheetId="9" hidden="1">#REF!</definedName>
    <definedName name="BExSG90Q4ZUU2IPGDYOM169NJV9S" localSheetId="8" hidden="1">#REF!</definedName>
    <definedName name="BExSG90Q4ZUU2IPGDYOM169NJV9S" localSheetId="7" hidden="1">#REF!</definedName>
    <definedName name="BExSG90Q4ZUU2IPGDYOM169NJV9S" localSheetId="6" hidden="1">#REF!</definedName>
    <definedName name="BExSG90Q4ZUU2IPGDYOM169NJV9S" localSheetId="5" hidden="1">#REF!</definedName>
    <definedName name="BExSG90Q4ZUU2IPGDYOM169NJV9S" localSheetId="3" hidden="1">#REF!</definedName>
    <definedName name="BExSG90Q4ZUU2IPGDYOM169NJV9S" hidden="1">#REF!</definedName>
    <definedName name="BExSG9X3DU845PNXYJGGLBQY2UHG" localSheetId="15" hidden="1">#REF!</definedName>
    <definedName name="BExSG9X3DU845PNXYJGGLBQY2UHG" localSheetId="14" hidden="1">#REF!</definedName>
    <definedName name="BExSG9X3DU845PNXYJGGLBQY2UHG" localSheetId="13" hidden="1">#REF!</definedName>
    <definedName name="BExSG9X3DU845PNXYJGGLBQY2UHG" localSheetId="12" hidden="1">#REF!</definedName>
    <definedName name="BExSG9X3DU845PNXYJGGLBQY2UHG" localSheetId="11" hidden="1">#REF!</definedName>
    <definedName name="BExSG9X3DU845PNXYJGGLBQY2UHG" localSheetId="10" hidden="1">#REF!</definedName>
    <definedName name="BExSG9X3DU845PNXYJGGLBQY2UHG" localSheetId="9" hidden="1">#REF!</definedName>
    <definedName name="BExSG9X3DU845PNXYJGGLBQY2UHG" localSheetId="8" hidden="1">#REF!</definedName>
    <definedName name="BExSG9X3DU845PNXYJGGLBQY2UHG" localSheetId="7" hidden="1">#REF!</definedName>
    <definedName name="BExSG9X3DU845PNXYJGGLBQY2UHG" localSheetId="6" hidden="1">#REF!</definedName>
    <definedName name="BExSG9X3DU845PNXYJGGLBQY2UHG" localSheetId="5" hidden="1">#REF!</definedName>
    <definedName name="BExSG9X3DU845PNXYJGGLBQY2UHG" localSheetId="3" hidden="1">#REF!</definedName>
    <definedName name="BExSG9X3DU845PNXYJGGLBQY2UHG" hidden="1">#REF!</definedName>
    <definedName name="BExSGE45J27MDUUNXW7Z8Q33UAON" localSheetId="15" hidden="1">#REF!</definedName>
    <definedName name="BExSGE45J27MDUUNXW7Z8Q33UAON" localSheetId="14" hidden="1">#REF!</definedName>
    <definedName name="BExSGE45J27MDUUNXW7Z8Q33UAON" localSheetId="13" hidden="1">#REF!</definedName>
    <definedName name="BExSGE45J27MDUUNXW7Z8Q33UAON" localSheetId="12" hidden="1">#REF!</definedName>
    <definedName name="BExSGE45J27MDUUNXW7Z8Q33UAON" localSheetId="11" hidden="1">#REF!</definedName>
    <definedName name="BExSGE45J27MDUUNXW7Z8Q33UAON" localSheetId="10" hidden="1">#REF!</definedName>
    <definedName name="BExSGE45J27MDUUNXW7Z8Q33UAON" localSheetId="9" hidden="1">#REF!</definedName>
    <definedName name="BExSGE45J27MDUUNXW7Z8Q33UAON" localSheetId="8" hidden="1">#REF!</definedName>
    <definedName name="BExSGE45J27MDUUNXW7Z8Q33UAON" localSheetId="7" hidden="1">#REF!</definedName>
    <definedName name="BExSGE45J27MDUUNXW7Z8Q33UAON" localSheetId="6" hidden="1">#REF!</definedName>
    <definedName name="BExSGE45J27MDUUNXW7Z8Q33UAON" localSheetId="5" hidden="1">#REF!</definedName>
    <definedName name="BExSGE45J27MDUUNXW7Z8Q33UAON" localSheetId="3" hidden="1">#REF!</definedName>
    <definedName name="BExSGE45J27MDUUNXW7Z8Q33UAON" hidden="1">#REF!</definedName>
    <definedName name="BExSGE9LY91Q0URHB4YAMX0UAMYI" localSheetId="15" hidden="1">#REF!</definedName>
    <definedName name="BExSGE9LY91Q0URHB4YAMX0UAMYI" localSheetId="14" hidden="1">#REF!</definedName>
    <definedName name="BExSGE9LY91Q0URHB4YAMX0UAMYI" localSheetId="13" hidden="1">#REF!</definedName>
    <definedName name="BExSGE9LY91Q0URHB4YAMX0UAMYI" localSheetId="12" hidden="1">#REF!</definedName>
    <definedName name="BExSGE9LY91Q0URHB4YAMX0UAMYI" localSheetId="11" hidden="1">#REF!</definedName>
    <definedName name="BExSGE9LY91Q0URHB4YAMX0UAMYI" localSheetId="10" hidden="1">#REF!</definedName>
    <definedName name="BExSGE9LY91Q0URHB4YAMX0UAMYI" localSheetId="9" hidden="1">#REF!</definedName>
    <definedName name="BExSGE9LY91Q0URHB4YAMX0UAMYI" localSheetId="8" hidden="1">#REF!</definedName>
    <definedName name="BExSGE9LY91Q0URHB4YAMX0UAMYI" localSheetId="7" hidden="1">#REF!</definedName>
    <definedName name="BExSGE9LY91Q0URHB4YAMX0UAMYI" localSheetId="6" hidden="1">#REF!</definedName>
    <definedName name="BExSGE9LY91Q0URHB4YAMX0UAMYI" localSheetId="5" hidden="1">#REF!</definedName>
    <definedName name="BExSGE9LY91Q0URHB4YAMX0UAMYI" localSheetId="3" hidden="1">#REF!</definedName>
    <definedName name="BExSGE9LY91Q0URHB4YAMX0UAMYI" hidden="1">#REF!</definedName>
    <definedName name="BExSGLB2URTLBCKBB4Y885W925F2" localSheetId="15" hidden="1">#REF!</definedName>
    <definedName name="BExSGLB2URTLBCKBB4Y885W925F2" localSheetId="14" hidden="1">#REF!</definedName>
    <definedName name="BExSGLB2URTLBCKBB4Y885W925F2" localSheetId="13" hidden="1">#REF!</definedName>
    <definedName name="BExSGLB2URTLBCKBB4Y885W925F2" localSheetId="12" hidden="1">#REF!</definedName>
    <definedName name="BExSGLB2URTLBCKBB4Y885W925F2" localSheetId="11" hidden="1">#REF!</definedName>
    <definedName name="BExSGLB2URTLBCKBB4Y885W925F2" localSheetId="10" hidden="1">#REF!</definedName>
    <definedName name="BExSGLB2URTLBCKBB4Y885W925F2" localSheetId="9" hidden="1">#REF!</definedName>
    <definedName name="BExSGLB2URTLBCKBB4Y885W925F2" localSheetId="8" hidden="1">#REF!</definedName>
    <definedName name="BExSGLB2URTLBCKBB4Y885W925F2" localSheetId="7" hidden="1">#REF!</definedName>
    <definedName name="BExSGLB2URTLBCKBB4Y885W925F2" localSheetId="6" hidden="1">#REF!</definedName>
    <definedName name="BExSGLB2URTLBCKBB4Y885W925F2" localSheetId="5" hidden="1">#REF!</definedName>
    <definedName name="BExSGLB2URTLBCKBB4Y885W925F2" localSheetId="3" hidden="1">#REF!</definedName>
    <definedName name="BExSGLB2URTLBCKBB4Y885W925F2" hidden="1">#REF!</definedName>
    <definedName name="BExSGNEL2G0PC04ATVS20W5179EK" localSheetId="15" hidden="1">#REF!</definedName>
    <definedName name="BExSGNEL2G0PC04ATVS20W5179EK" localSheetId="14" hidden="1">#REF!</definedName>
    <definedName name="BExSGNEL2G0PC04ATVS20W5179EK" localSheetId="13" hidden="1">#REF!</definedName>
    <definedName name="BExSGNEL2G0PC04ATVS20W5179EK" localSheetId="12" hidden="1">#REF!</definedName>
    <definedName name="BExSGNEL2G0PC04ATVS20W5179EK" localSheetId="11" hidden="1">#REF!</definedName>
    <definedName name="BExSGNEL2G0PC04ATVS20W5179EK" localSheetId="10" hidden="1">#REF!</definedName>
    <definedName name="BExSGNEL2G0PC04ATVS20W5179EK" localSheetId="9" hidden="1">#REF!</definedName>
    <definedName name="BExSGNEL2G0PC04ATVS20W5179EK" localSheetId="8" hidden="1">#REF!</definedName>
    <definedName name="BExSGNEL2G0PC04ATVS20W5179EK" localSheetId="7" hidden="1">#REF!</definedName>
    <definedName name="BExSGNEL2G0PC04ATVS20W5179EK" localSheetId="6" hidden="1">#REF!</definedName>
    <definedName name="BExSGNEL2G0PC04ATVS20W5179EK" localSheetId="5" hidden="1">#REF!</definedName>
    <definedName name="BExSGNEL2G0PC04ATVS20W5179EK" localSheetId="3" hidden="1">#REF!</definedName>
    <definedName name="BExSGNEL2G0PC04ATVS20W5179EK" hidden="1">#REF!</definedName>
    <definedName name="BExSGOAYG73SFWOPAQV80P710GID" localSheetId="15" hidden="1">#REF!</definedName>
    <definedName name="BExSGOAYG73SFWOPAQV80P710GID" localSheetId="14" hidden="1">#REF!</definedName>
    <definedName name="BExSGOAYG73SFWOPAQV80P710GID" localSheetId="13" hidden="1">#REF!</definedName>
    <definedName name="BExSGOAYG73SFWOPAQV80P710GID" localSheetId="12" hidden="1">#REF!</definedName>
    <definedName name="BExSGOAYG73SFWOPAQV80P710GID" localSheetId="11" hidden="1">#REF!</definedName>
    <definedName name="BExSGOAYG73SFWOPAQV80P710GID" localSheetId="10" hidden="1">#REF!</definedName>
    <definedName name="BExSGOAYG73SFWOPAQV80P710GID" localSheetId="9" hidden="1">#REF!</definedName>
    <definedName name="BExSGOAYG73SFWOPAQV80P710GID" localSheetId="8" hidden="1">#REF!</definedName>
    <definedName name="BExSGOAYG73SFWOPAQV80P710GID" localSheetId="7" hidden="1">#REF!</definedName>
    <definedName name="BExSGOAYG73SFWOPAQV80P710GID" localSheetId="6" hidden="1">#REF!</definedName>
    <definedName name="BExSGOAYG73SFWOPAQV80P710GID" localSheetId="5" hidden="1">#REF!</definedName>
    <definedName name="BExSGOAYG73SFWOPAQV80P710GID" localSheetId="3" hidden="1">#REF!</definedName>
    <definedName name="BExSGOAYG73SFWOPAQV80P710GID" hidden="1">#REF!</definedName>
    <definedName name="BExSGOWJHRW7FWKLO2EHUOOGHNAF" localSheetId="15" hidden="1">#REF!</definedName>
    <definedName name="BExSGOWJHRW7FWKLO2EHUOOGHNAF" localSheetId="14" hidden="1">#REF!</definedName>
    <definedName name="BExSGOWJHRW7FWKLO2EHUOOGHNAF" localSheetId="13" hidden="1">#REF!</definedName>
    <definedName name="BExSGOWJHRW7FWKLO2EHUOOGHNAF" localSheetId="12" hidden="1">#REF!</definedName>
    <definedName name="BExSGOWJHRW7FWKLO2EHUOOGHNAF" localSheetId="11" hidden="1">#REF!</definedName>
    <definedName name="BExSGOWJHRW7FWKLO2EHUOOGHNAF" localSheetId="10" hidden="1">#REF!</definedName>
    <definedName name="BExSGOWJHRW7FWKLO2EHUOOGHNAF" localSheetId="9" hidden="1">#REF!</definedName>
    <definedName name="BExSGOWJHRW7FWKLO2EHUOOGHNAF" localSheetId="8" hidden="1">#REF!</definedName>
    <definedName name="BExSGOWJHRW7FWKLO2EHUOOGHNAF" localSheetId="7" hidden="1">#REF!</definedName>
    <definedName name="BExSGOWJHRW7FWKLO2EHUOOGHNAF" localSheetId="6" hidden="1">#REF!</definedName>
    <definedName name="BExSGOWJHRW7FWKLO2EHUOOGHNAF" localSheetId="5" hidden="1">#REF!</definedName>
    <definedName name="BExSGOWJHRW7FWKLO2EHUOOGHNAF" localSheetId="3" hidden="1">#REF!</definedName>
    <definedName name="BExSGOWJHRW7FWKLO2EHUOOGHNAF" hidden="1">#REF!</definedName>
    <definedName name="BExSGOWJTAP41ZV5Q23H7MI9C76W" localSheetId="15" hidden="1">#REF!</definedName>
    <definedName name="BExSGOWJTAP41ZV5Q23H7MI9C76W" localSheetId="14" hidden="1">#REF!</definedName>
    <definedName name="BExSGOWJTAP41ZV5Q23H7MI9C76W" localSheetId="13" hidden="1">#REF!</definedName>
    <definedName name="BExSGOWJTAP41ZV5Q23H7MI9C76W" localSheetId="12" hidden="1">#REF!</definedName>
    <definedName name="BExSGOWJTAP41ZV5Q23H7MI9C76W" localSheetId="11" hidden="1">#REF!</definedName>
    <definedName name="BExSGOWJTAP41ZV5Q23H7MI9C76W" localSheetId="10" hidden="1">#REF!</definedName>
    <definedName name="BExSGOWJTAP41ZV5Q23H7MI9C76W" localSheetId="9" hidden="1">#REF!</definedName>
    <definedName name="BExSGOWJTAP41ZV5Q23H7MI9C76W" localSheetId="8" hidden="1">#REF!</definedName>
    <definedName name="BExSGOWJTAP41ZV5Q23H7MI9C76W" localSheetId="7" hidden="1">#REF!</definedName>
    <definedName name="BExSGOWJTAP41ZV5Q23H7MI9C76W" localSheetId="6" hidden="1">#REF!</definedName>
    <definedName name="BExSGOWJTAP41ZV5Q23H7MI9C76W" localSheetId="5" hidden="1">#REF!</definedName>
    <definedName name="BExSGOWJTAP41ZV5Q23H7MI9C76W" localSheetId="3" hidden="1">#REF!</definedName>
    <definedName name="BExSGOWJTAP41ZV5Q23H7MI9C76W" hidden="1">#REF!</definedName>
    <definedName name="BExSGR5JQVX2HQ0PKCGZNSSUM1RV" localSheetId="15" hidden="1">#REF!</definedName>
    <definedName name="BExSGR5JQVX2HQ0PKCGZNSSUM1RV" localSheetId="14" hidden="1">#REF!</definedName>
    <definedName name="BExSGR5JQVX2HQ0PKCGZNSSUM1RV" localSheetId="13" hidden="1">#REF!</definedName>
    <definedName name="BExSGR5JQVX2HQ0PKCGZNSSUM1RV" localSheetId="12" hidden="1">#REF!</definedName>
    <definedName name="BExSGR5JQVX2HQ0PKCGZNSSUM1RV" localSheetId="11" hidden="1">#REF!</definedName>
    <definedName name="BExSGR5JQVX2HQ0PKCGZNSSUM1RV" localSheetId="10" hidden="1">#REF!</definedName>
    <definedName name="BExSGR5JQVX2HQ0PKCGZNSSUM1RV" localSheetId="9" hidden="1">#REF!</definedName>
    <definedName name="BExSGR5JQVX2HQ0PKCGZNSSUM1RV" localSheetId="8" hidden="1">#REF!</definedName>
    <definedName name="BExSGR5JQVX2HQ0PKCGZNSSUM1RV" localSheetId="7" hidden="1">#REF!</definedName>
    <definedName name="BExSGR5JQVX2HQ0PKCGZNSSUM1RV" localSheetId="6" hidden="1">#REF!</definedName>
    <definedName name="BExSGR5JQVX2HQ0PKCGZNSSUM1RV" localSheetId="5" hidden="1">#REF!</definedName>
    <definedName name="BExSGR5JQVX2HQ0PKCGZNSSUM1RV" localSheetId="3" hidden="1">#REF!</definedName>
    <definedName name="BExSGR5JQVX2HQ0PKCGZNSSUM1RV" hidden="1">#REF!</definedName>
    <definedName name="BExSGT3MKX7YVLVP6YLL6KVO8UGV" localSheetId="15" hidden="1">#REF!</definedName>
    <definedName name="BExSGT3MKX7YVLVP6YLL6KVO8UGV" localSheetId="14" hidden="1">#REF!</definedName>
    <definedName name="BExSGT3MKX7YVLVP6YLL6KVO8UGV" localSheetId="13" hidden="1">#REF!</definedName>
    <definedName name="BExSGT3MKX7YVLVP6YLL6KVO8UGV" localSheetId="12" hidden="1">#REF!</definedName>
    <definedName name="BExSGT3MKX7YVLVP6YLL6KVO8UGV" localSheetId="11" hidden="1">#REF!</definedName>
    <definedName name="BExSGT3MKX7YVLVP6YLL6KVO8UGV" localSheetId="10" hidden="1">#REF!</definedName>
    <definedName name="BExSGT3MKX7YVLVP6YLL6KVO8UGV" localSheetId="9" hidden="1">#REF!</definedName>
    <definedName name="BExSGT3MKX7YVLVP6YLL6KVO8UGV" localSheetId="8" hidden="1">#REF!</definedName>
    <definedName name="BExSGT3MKX7YVLVP6YLL6KVO8UGV" localSheetId="7" hidden="1">#REF!</definedName>
    <definedName name="BExSGT3MKX7YVLVP6YLL6KVO8UGV" localSheetId="6" hidden="1">#REF!</definedName>
    <definedName name="BExSGT3MKX7YVLVP6YLL6KVO8UGV" localSheetId="5" hidden="1">#REF!</definedName>
    <definedName name="BExSGT3MKX7YVLVP6YLL6KVO8UGV" localSheetId="3" hidden="1">#REF!</definedName>
    <definedName name="BExSGT3MKX7YVLVP6YLL6KVO8UGV" hidden="1">#REF!</definedName>
    <definedName name="BExSGVHX69GJZHD99DKE4RZ042B1" localSheetId="15" hidden="1">#REF!</definedName>
    <definedName name="BExSGVHX69GJZHD99DKE4RZ042B1" localSheetId="14" hidden="1">#REF!</definedName>
    <definedName name="BExSGVHX69GJZHD99DKE4RZ042B1" localSheetId="13" hidden="1">#REF!</definedName>
    <definedName name="BExSGVHX69GJZHD99DKE4RZ042B1" localSheetId="12" hidden="1">#REF!</definedName>
    <definedName name="BExSGVHX69GJZHD99DKE4RZ042B1" localSheetId="11" hidden="1">#REF!</definedName>
    <definedName name="BExSGVHX69GJZHD99DKE4RZ042B1" localSheetId="10" hidden="1">#REF!</definedName>
    <definedName name="BExSGVHX69GJZHD99DKE4RZ042B1" localSheetId="9" hidden="1">#REF!</definedName>
    <definedName name="BExSGVHX69GJZHD99DKE4RZ042B1" localSheetId="8" hidden="1">#REF!</definedName>
    <definedName name="BExSGVHX69GJZHD99DKE4RZ042B1" localSheetId="7" hidden="1">#REF!</definedName>
    <definedName name="BExSGVHX69GJZHD99DKE4RZ042B1" localSheetId="6" hidden="1">#REF!</definedName>
    <definedName name="BExSGVHX69GJZHD99DKE4RZ042B1" localSheetId="5" hidden="1">#REF!</definedName>
    <definedName name="BExSGVHX69GJZHD99DKE4RZ042B1" localSheetId="3" hidden="1">#REF!</definedName>
    <definedName name="BExSGVHX69GJZHD99DKE4RZ042B1" hidden="1">#REF!</definedName>
    <definedName name="BExSGZJO4J4ZO04E2N2ECVYS9DEZ" localSheetId="15" hidden="1">#REF!</definedName>
    <definedName name="BExSGZJO4J4ZO04E2N2ECVYS9DEZ" localSheetId="14" hidden="1">#REF!</definedName>
    <definedName name="BExSGZJO4J4ZO04E2N2ECVYS9DEZ" localSheetId="13" hidden="1">#REF!</definedName>
    <definedName name="BExSGZJO4J4ZO04E2N2ECVYS9DEZ" localSheetId="12" hidden="1">#REF!</definedName>
    <definedName name="BExSGZJO4J4ZO04E2N2ECVYS9DEZ" localSheetId="11" hidden="1">#REF!</definedName>
    <definedName name="BExSGZJO4J4ZO04E2N2ECVYS9DEZ" localSheetId="10" hidden="1">#REF!</definedName>
    <definedName name="BExSGZJO4J4ZO04E2N2ECVYS9DEZ" localSheetId="9" hidden="1">#REF!</definedName>
    <definedName name="BExSGZJO4J4ZO04E2N2ECVYS9DEZ" localSheetId="8" hidden="1">#REF!</definedName>
    <definedName name="BExSGZJO4J4ZO04E2N2ECVYS9DEZ" localSheetId="7" hidden="1">#REF!</definedName>
    <definedName name="BExSGZJO4J4ZO04E2N2ECVYS9DEZ" localSheetId="6" hidden="1">#REF!</definedName>
    <definedName name="BExSGZJO4J4ZO04E2N2ECVYS9DEZ" localSheetId="5" hidden="1">#REF!</definedName>
    <definedName name="BExSGZJO4J4ZO04E2N2ECVYS9DEZ" localSheetId="3" hidden="1">#REF!</definedName>
    <definedName name="BExSGZJO4J4ZO04E2N2ECVYS9DEZ" hidden="1">#REF!</definedName>
    <definedName name="BExSHAHFHS7MMNJR8JPVABRGBVIT" localSheetId="15" hidden="1">#REF!</definedName>
    <definedName name="BExSHAHFHS7MMNJR8JPVABRGBVIT" localSheetId="14" hidden="1">#REF!</definedName>
    <definedName name="BExSHAHFHS7MMNJR8JPVABRGBVIT" localSheetId="13" hidden="1">#REF!</definedName>
    <definedName name="BExSHAHFHS7MMNJR8JPVABRGBVIT" localSheetId="12" hidden="1">#REF!</definedName>
    <definedName name="BExSHAHFHS7MMNJR8JPVABRGBVIT" localSheetId="11" hidden="1">#REF!</definedName>
    <definedName name="BExSHAHFHS7MMNJR8JPVABRGBVIT" localSheetId="10" hidden="1">#REF!</definedName>
    <definedName name="BExSHAHFHS7MMNJR8JPVABRGBVIT" localSheetId="9" hidden="1">#REF!</definedName>
    <definedName name="BExSHAHFHS7MMNJR8JPVABRGBVIT" localSheetId="8" hidden="1">#REF!</definedName>
    <definedName name="BExSHAHFHS7MMNJR8JPVABRGBVIT" localSheetId="7" hidden="1">#REF!</definedName>
    <definedName name="BExSHAHFHS7MMNJR8JPVABRGBVIT" localSheetId="6" hidden="1">#REF!</definedName>
    <definedName name="BExSHAHFHS7MMNJR8JPVABRGBVIT" localSheetId="5" hidden="1">#REF!</definedName>
    <definedName name="BExSHAHFHS7MMNJR8JPVABRGBVIT" localSheetId="3" hidden="1">#REF!</definedName>
    <definedName name="BExSHAHFHS7MMNJR8JPVABRGBVIT" hidden="1">#REF!</definedName>
    <definedName name="BExSHGH88QZWW4RNAX4YKAZ5JEBL" localSheetId="15" hidden="1">#REF!</definedName>
    <definedName name="BExSHGH88QZWW4RNAX4YKAZ5JEBL" localSheetId="14" hidden="1">#REF!</definedName>
    <definedName name="BExSHGH88QZWW4RNAX4YKAZ5JEBL" localSheetId="13" hidden="1">#REF!</definedName>
    <definedName name="BExSHGH88QZWW4RNAX4YKAZ5JEBL" localSheetId="12" hidden="1">#REF!</definedName>
    <definedName name="BExSHGH88QZWW4RNAX4YKAZ5JEBL" localSheetId="11" hidden="1">#REF!</definedName>
    <definedName name="BExSHGH88QZWW4RNAX4YKAZ5JEBL" localSheetId="10" hidden="1">#REF!</definedName>
    <definedName name="BExSHGH88QZWW4RNAX4YKAZ5JEBL" localSheetId="9" hidden="1">#REF!</definedName>
    <definedName name="BExSHGH88QZWW4RNAX4YKAZ5JEBL" localSheetId="8" hidden="1">#REF!</definedName>
    <definedName name="BExSHGH88QZWW4RNAX4YKAZ5JEBL" localSheetId="7" hidden="1">#REF!</definedName>
    <definedName name="BExSHGH88QZWW4RNAX4YKAZ5JEBL" localSheetId="6" hidden="1">#REF!</definedName>
    <definedName name="BExSHGH88QZWW4RNAX4YKAZ5JEBL" localSheetId="5" hidden="1">#REF!</definedName>
    <definedName name="BExSHGH88QZWW4RNAX4YKAZ5JEBL" localSheetId="3" hidden="1">#REF!</definedName>
    <definedName name="BExSHGH88QZWW4RNAX4YKAZ5JEBL" hidden="1">#REF!</definedName>
    <definedName name="BExSHOKK1OO3CX9Z28C58E5J1D9W" localSheetId="15" hidden="1">#REF!</definedName>
    <definedName name="BExSHOKK1OO3CX9Z28C58E5J1D9W" localSheetId="14" hidden="1">#REF!</definedName>
    <definedName name="BExSHOKK1OO3CX9Z28C58E5J1D9W" localSheetId="13" hidden="1">#REF!</definedName>
    <definedName name="BExSHOKK1OO3CX9Z28C58E5J1D9W" localSheetId="12" hidden="1">#REF!</definedName>
    <definedName name="BExSHOKK1OO3CX9Z28C58E5J1D9W" localSheetId="11" hidden="1">#REF!</definedName>
    <definedName name="BExSHOKK1OO3CX9Z28C58E5J1D9W" localSheetId="10" hidden="1">#REF!</definedName>
    <definedName name="BExSHOKK1OO3CX9Z28C58E5J1D9W" localSheetId="9" hidden="1">#REF!</definedName>
    <definedName name="BExSHOKK1OO3CX9Z28C58E5J1D9W" localSheetId="8" hidden="1">#REF!</definedName>
    <definedName name="BExSHOKK1OO3CX9Z28C58E5J1D9W" localSheetId="7" hidden="1">#REF!</definedName>
    <definedName name="BExSHOKK1OO3CX9Z28C58E5J1D9W" localSheetId="6" hidden="1">#REF!</definedName>
    <definedName name="BExSHOKK1OO3CX9Z28C58E5J1D9W" localSheetId="5" hidden="1">#REF!</definedName>
    <definedName name="BExSHOKK1OO3CX9Z28C58E5J1D9W" localSheetId="3" hidden="1">#REF!</definedName>
    <definedName name="BExSHOKK1OO3CX9Z28C58E5J1D9W" hidden="1">#REF!</definedName>
    <definedName name="BExSHQD8KYLTQGDXIRKCHQQ7MKIH" localSheetId="15" hidden="1">#REF!</definedName>
    <definedName name="BExSHQD8KYLTQGDXIRKCHQQ7MKIH" localSheetId="14" hidden="1">#REF!</definedName>
    <definedName name="BExSHQD8KYLTQGDXIRKCHQQ7MKIH" localSheetId="13" hidden="1">#REF!</definedName>
    <definedName name="BExSHQD8KYLTQGDXIRKCHQQ7MKIH" localSheetId="12" hidden="1">#REF!</definedName>
    <definedName name="BExSHQD8KYLTQGDXIRKCHQQ7MKIH" localSheetId="11" hidden="1">#REF!</definedName>
    <definedName name="BExSHQD8KYLTQGDXIRKCHQQ7MKIH" localSheetId="10" hidden="1">#REF!</definedName>
    <definedName name="BExSHQD8KYLTQGDXIRKCHQQ7MKIH" localSheetId="9" hidden="1">#REF!</definedName>
    <definedName name="BExSHQD8KYLTQGDXIRKCHQQ7MKIH" localSheetId="8" hidden="1">#REF!</definedName>
    <definedName name="BExSHQD8KYLTQGDXIRKCHQQ7MKIH" localSheetId="7" hidden="1">#REF!</definedName>
    <definedName name="BExSHQD8KYLTQGDXIRKCHQQ7MKIH" localSheetId="6" hidden="1">#REF!</definedName>
    <definedName name="BExSHQD8KYLTQGDXIRKCHQQ7MKIH" localSheetId="5" hidden="1">#REF!</definedName>
    <definedName name="BExSHQD8KYLTQGDXIRKCHQQ7MKIH" localSheetId="3" hidden="1">#REF!</definedName>
    <definedName name="BExSHQD8KYLTQGDXIRKCHQQ7MKIH" hidden="1">#REF!</definedName>
    <definedName name="BExSHVGPIAHXI97UBLI9G4I4M29F" localSheetId="15" hidden="1">#REF!</definedName>
    <definedName name="BExSHVGPIAHXI97UBLI9G4I4M29F" localSheetId="14" hidden="1">#REF!</definedName>
    <definedName name="BExSHVGPIAHXI97UBLI9G4I4M29F" localSheetId="13" hidden="1">#REF!</definedName>
    <definedName name="BExSHVGPIAHXI97UBLI9G4I4M29F" localSheetId="12" hidden="1">#REF!</definedName>
    <definedName name="BExSHVGPIAHXI97UBLI9G4I4M29F" localSheetId="11" hidden="1">#REF!</definedName>
    <definedName name="BExSHVGPIAHXI97UBLI9G4I4M29F" localSheetId="10" hidden="1">#REF!</definedName>
    <definedName name="BExSHVGPIAHXI97UBLI9G4I4M29F" localSheetId="9" hidden="1">#REF!</definedName>
    <definedName name="BExSHVGPIAHXI97UBLI9G4I4M29F" localSheetId="8" hidden="1">#REF!</definedName>
    <definedName name="BExSHVGPIAHXI97UBLI9G4I4M29F" localSheetId="7" hidden="1">#REF!</definedName>
    <definedName name="BExSHVGPIAHXI97UBLI9G4I4M29F" localSheetId="6" hidden="1">#REF!</definedName>
    <definedName name="BExSHVGPIAHXI97UBLI9G4I4M29F" localSheetId="5" hidden="1">#REF!</definedName>
    <definedName name="BExSHVGPIAHXI97UBLI9G4I4M29F" localSheetId="3" hidden="1">#REF!</definedName>
    <definedName name="BExSHVGPIAHXI97UBLI9G4I4M29F" hidden="1">#REF!</definedName>
    <definedName name="BExSI0K2YL3HTCQAD8A7TR4QCUR6" localSheetId="15" hidden="1">#REF!</definedName>
    <definedName name="BExSI0K2YL3HTCQAD8A7TR4QCUR6" localSheetId="14" hidden="1">#REF!</definedName>
    <definedName name="BExSI0K2YL3HTCQAD8A7TR4QCUR6" localSheetId="13" hidden="1">#REF!</definedName>
    <definedName name="BExSI0K2YL3HTCQAD8A7TR4QCUR6" localSheetId="12" hidden="1">#REF!</definedName>
    <definedName name="BExSI0K2YL3HTCQAD8A7TR4QCUR6" localSheetId="11" hidden="1">#REF!</definedName>
    <definedName name="BExSI0K2YL3HTCQAD8A7TR4QCUR6" localSheetId="10" hidden="1">#REF!</definedName>
    <definedName name="BExSI0K2YL3HTCQAD8A7TR4QCUR6" localSheetId="9" hidden="1">#REF!</definedName>
    <definedName name="BExSI0K2YL3HTCQAD8A7TR4QCUR6" localSheetId="8" hidden="1">#REF!</definedName>
    <definedName name="BExSI0K2YL3HTCQAD8A7TR4QCUR6" localSheetId="7" hidden="1">#REF!</definedName>
    <definedName name="BExSI0K2YL3HTCQAD8A7TR4QCUR6" localSheetId="6" hidden="1">#REF!</definedName>
    <definedName name="BExSI0K2YL3HTCQAD8A7TR4QCUR6" localSheetId="5" hidden="1">#REF!</definedName>
    <definedName name="BExSI0K2YL3HTCQAD8A7TR4QCUR6" localSheetId="3" hidden="1">#REF!</definedName>
    <definedName name="BExSI0K2YL3HTCQAD8A7TR4QCUR6" hidden="1">#REF!</definedName>
    <definedName name="BExSIFUDNRWXWIWNGCCFOOD8WIAZ" localSheetId="15" hidden="1">#REF!</definedName>
    <definedName name="BExSIFUDNRWXWIWNGCCFOOD8WIAZ" localSheetId="14" hidden="1">#REF!</definedName>
    <definedName name="BExSIFUDNRWXWIWNGCCFOOD8WIAZ" localSheetId="13" hidden="1">#REF!</definedName>
    <definedName name="BExSIFUDNRWXWIWNGCCFOOD8WIAZ" localSheetId="12" hidden="1">#REF!</definedName>
    <definedName name="BExSIFUDNRWXWIWNGCCFOOD8WIAZ" localSheetId="11" hidden="1">#REF!</definedName>
    <definedName name="BExSIFUDNRWXWIWNGCCFOOD8WIAZ" localSheetId="10" hidden="1">#REF!</definedName>
    <definedName name="BExSIFUDNRWXWIWNGCCFOOD8WIAZ" localSheetId="9" hidden="1">#REF!</definedName>
    <definedName name="BExSIFUDNRWXWIWNGCCFOOD8WIAZ" localSheetId="8" hidden="1">#REF!</definedName>
    <definedName name="BExSIFUDNRWXWIWNGCCFOOD8WIAZ" localSheetId="7" hidden="1">#REF!</definedName>
    <definedName name="BExSIFUDNRWXWIWNGCCFOOD8WIAZ" localSheetId="6" hidden="1">#REF!</definedName>
    <definedName name="BExSIFUDNRWXWIWNGCCFOOD8WIAZ" localSheetId="5" hidden="1">#REF!</definedName>
    <definedName name="BExSIFUDNRWXWIWNGCCFOOD8WIAZ" localSheetId="3" hidden="1">#REF!</definedName>
    <definedName name="BExSIFUDNRWXWIWNGCCFOOD8WIAZ" hidden="1">#REF!</definedName>
    <definedName name="BExTTZNS2PBCR93C9IUW49UZ4I6T" localSheetId="15" hidden="1">#REF!</definedName>
    <definedName name="BExTTZNS2PBCR93C9IUW49UZ4I6T" localSheetId="14" hidden="1">#REF!</definedName>
    <definedName name="BExTTZNS2PBCR93C9IUW49UZ4I6T" localSheetId="13" hidden="1">#REF!</definedName>
    <definedName name="BExTTZNS2PBCR93C9IUW49UZ4I6T" localSheetId="12" hidden="1">#REF!</definedName>
    <definedName name="BExTTZNS2PBCR93C9IUW49UZ4I6T" localSheetId="11" hidden="1">#REF!</definedName>
    <definedName name="BExTTZNS2PBCR93C9IUW49UZ4I6T" localSheetId="10" hidden="1">#REF!</definedName>
    <definedName name="BExTTZNS2PBCR93C9IUW49UZ4I6T" localSheetId="9" hidden="1">#REF!</definedName>
    <definedName name="BExTTZNS2PBCR93C9IUW49UZ4I6T" localSheetId="8" hidden="1">#REF!</definedName>
    <definedName name="BExTTZNS2PBCR93C9IUW49UZ4I6T" localSheetId="7" hidden="1">#REF!</definedName>
    <definedName name="BExTTZNS2PBCR93C9IUW49UZ4I6T" localSheetId="6" hidden="1">#REF!</definedName>
    <definedName name="BExTTZNS2PBCR93C9IUW49UZ4I6T" localSheetId="5" hidden="1">#REF!</definedName>
    <definedName name="BExTTZNS2PBCR93C9IUW49UZ4I6T" localSheetId="3" hidden="1">#REF!</definedName>
    <definedName name="BExTTZNS2PBCR93C9IUW49UZ4I6T" hidden="1">#REF!</definedName>
    <definedName name="BExTU2YFQ25JQ6MEMRHHN66VLTPJ" localSheetId="15" hidden="1">#REF!</definedName>
    <definedName name="BExTU2YFQ25JQ6MEMRHHN66VLTPJ" localSheetId="14" hidden="1">#REF!</definedName>
    <definedName name="BExTU2YFQ25JQ6MEMRHHN66VLTPJ" localSheetId="13" hidden="1">#REF!</definedName>
    <definedName name="BExTU2YFQ25JQ6MEMRHHN66VLTPJ" localSheetId="12" hidden="1">#REF!</definedName>
    <definedName name="BExTU2YFQ25JQ6MEMRHHN66VLTPJ" localSheetId="11" hidden="1">#REF!</definedName>
    <definedName name="BExTU2YFQ25JQ6MEMRHHN66VLTPJ" localSheetId="10" hidden="1">#REF!</definedName>
    <definedName name="BExTU2YFQ25JQ6MEMRHHN66VLTPJ" localSheetId="9" hidden="1">#REF!</definedName>
    <definedName name="BExTU2YFQ25JQ6MEMRHHN66VLTPJ" localSheetId="8" hidden="1">#REF!</definedName>
    <definedName name="BExTU2YFQ25JQ6MEMRHHN66VLTPJ" localSheetId="7" hidden="1">#REF!</definedName>
    <definedName name="BExTU2YFQ25JQ6MEMRHHN66VLTPJ" localSheetId="6" hidden="1">#REF!</definedName>
    <definedName name="BExTU2YFQ25JQ6MEMRHHN66VLTPJ" localSheetId="5" hidden="1">#REF!</definedName>
    <definedName name="BExTU2YFQ25JQ6MEMRHHN66VLTPJ" localSheetId="3" hidden="1">#REF!</definedName>
    <definedName name="BExTU2YFQ25JQ6MEMRHHN66VLTPJ" hidden="1">#REF!</definedName>
    <definedName name="BExTU75IOII1V5O0C9X2VAYYVJUG" localSheetId="15" hidden="1">#REF!</definedName>
    <definedName name="BExTU75IOII1V5O0C9X2VAYYVJUG" localSheetId="14" hidden="1">#REF!</definedName>
    <definedName name="BExTU75IOII1V5O0C9X2VAYYVJUG" localSheetId="13" hidden="1">#REF!</definedName>
    <definedName name="BExTU75IOII1V5O0C9X2VAYYVJUG" localSheetId="12" hidden="1">#REF!</definedName>
    <definedName name="BExTU75IOII1V5O0C9X2VAYYVJUG" localSheetId="11" hidden="1">#REF!</definedName>
    <definedName name="BExTU75IOII1V5O0C9X2VAYYVJUG" localSheetId="10" hidden="1">#REF!</definedName>
    <definedName name="BExTU75IOII1V5O0C9X2VAYYVJUG" localSheetId="9" hidden="1">#REF!</definedName>
    <definedName name="BExTU75IOII1V5O0C9X2VAYYVJUG" localSheetId="8" hidden="1">#REF!</definedName>
    <definedName name="BExTU75IOII1V5O0C9X2VAYYVJUG" localSheetId="7" hidden="1">#REF!</definedName>
    <definedName name="BExTU75IOII1V5O0C9X2VAYYVJUG" localSheetId="6" hidden="1">#REF!</definedName>
    <definedName name="BExTU75IOII1V5O0C9X2VAYYVJUG" localSheetId="5" hidden="1">#REF!</definedName>
    <definedName name="BExTU75IOII1V5O0C9X2VAYYVJUG" localSheetId="3" hidden="1">#REF!</definedName>
    <definedName name="BExTU75IOII1V5O0C9X2VAYYVJUG" hidden="1">#REF!</definedName>
    <definedName name="BExTUA5F7V4LUIIAM17J3A8XF3JE" localSheetId="15" hidden="1">#REF!</definedName>
    <definedName name="BExTUA5F7V4LUIIAM17J3A8XF3JE" localSheetId="14" hidden="1">#REF!</definedName>
    <definedName name="BExTUA5F7V4LUIIAM17J3A8XF3JE" localSheetId="13" hidden="1">#REF!</definedName>
    <definedName name="BExTUA5F7V4LUIIAM17J3A8XF3JE" localSheetId="12" hidden="1">#REF!</definedName>
    <definedName name="BExTUA5F7V4LUIIAM17J3A8XF3JE" localSheetId="11" hidden="1">#REF!</definedName>
    <definedName name="BExTUA5F7V4LUIIAM17J3A8XF3JE" localSheetId="10" hidden="1">#REF!</definedName>
    <definedName name="BExTUA5F7V4LUIIAM17J3A8XF3JE" localSheetId="9" hidden="1">#REF!</definedName>
    <definedName name="BExTUA5F7V4LUIIAM17J3A8XF3JE" localSheetId="8" hidden="1">#REF!</definedName>
    <definedName name="BExTUA5F7V4LUIIAM17J3A8XF3JE" localSheetId="7" hidden="1">#REF!</definedName>
    <definedName name="BExTUA5F7V4LUIIAM17J3A8XF3JE" localSheetId="6" hidden="1">#REF!</definedName>
    <definedName name="BExTUA5F7V4LUIIAM17J3A8XF3JE" localSheetId="5" hidden="1">#REF!</definedName>
    <definedName name="BExTUA5F7V4LUIIAM17J3A8XF3JE" localSheetId="3" hidden="1">#REF!</definedName>
    <definedName name="BExTUA5F7V4LUIIAM17J3A8XF3JE" hidden="1">#REF!</definedName>
    <definedName name="BExTUBY3AA9B91YRRWFOT21LUL8Q" localSheetId="15" hidden="1">#REF!</definedName>
    <definedName name="BExTUBY3AA9B91YRRWFOT21LUL8Q" localSheetId="14" hidden="1">#REF!</definedName>
    <definedName name="BExTUBY3AA9B91YRRWFOT21LUL8Q" localSheetId="13" hidden="1">#REF!</definedName>
    <definedName name="BExTUBY3AA9B91YRRWFOT21LUL8Q" localSheetId="12" hidden="1">#REF!</definedName>
    <definedName name="BExTUBY3AA9B91YRRWFOT21LUL8Q" localSheetId="11" hidden="1">#REF!</definedName>
    <definedName name="BExTUBY3AA9B91YRRWFOT21LUL8Q" localSheetId="10" hidden="1">#REF!</definedName>
    <definedName name="BExTUBY3AA9B91YRRWFOT21LUL8Q" localSheetId="9" hidden="1">#REF!</definedName>
    <definedName name="BExTUBY3AA9B91YRRWFOT21LUL8Q" localSheetId="8" hidden="1">#REF!</definedName>
    <definedName name="BExTUBY3AA9B91YRRWFOT21LUL8Q" localSheetId="7" hidden="1">#REF!</definedName>
    <definedName name="BExTUBY3AA9B91YRRWFOT21LUL8Q" localSheetId="6" hidden="1">#REF!</definedName>
    <definedName name="BExTUBY3AA9B91YRRWFOT21LUL8Q" localSheetId="5" hidden="1">#REF!</definedName>
    <definedName name="BExTUBY3AA9B91YRRWFOT21LUL8Q" localSheetId="3" hidden="1">#REF!</definedName>
    <definedName name="BExTUBY3AA9B91YRRWFOT21LUL8Q" hidden="1">#REF!</definedName>
    <definedName name="BExTUJ53ANGZ3H1KDK4CR4Q0OD6P" localSheetId="15" hidden="1">#REF!</definedName>
    <definedName name="BExTUJ53ANGZ3H1KDK4CR4Q0OD6P" localSheetId="14" hidden="1">#REF!</definedName>
    <definedName name="BExTUJ53ANGZ3H1KDK4CR4Q0OD6P" localSheetId="13" hidden="1">#REF!</definedName>
    <definedName name="BExTUJ53ANGZ3H1KDK4CR4Q0OD6P" localSheetId="12" hidden="1">#REF!</definedName>
    <definedName name="BExTUJ53ANGZ3H1KDK4CR4Q0OD6P" localSheetId="11" hidden="1">#REF!</definedName>
    <definedName name="BExTUJ53ANGZ3H1KDK4CR4Q0OD6P" localSheetId="10" hidden="1">#REF!</definedName>
    <definedName name="BExTUJ53ANGZ3H1KDK4CR4Q0OD6P" localSheetId="9" hidden="1">#REF!</definedName>
    <definedName name="BExTUJ53ANGZ3H1KDK4CR4Q0OD6P" localSheetId="8" hidden="1">#REF!</definedName>
    <definedName name="BExTUJ53ANGZ3H1KDK4CR4Q0OD6P" localSheetId="7" hidden="1">#REF!</definedName>
    <definedName name="BExTUJ53ANGZ3H1KDK4CR4Q0OD6P" localSheetId="6" hidden="1">#REF!</definedName>
    <definedName name="BExTUJ53ANGZ3H1KDK4CR4Q0OD6P" localSheetId="5" hidden="1">#REF!</definedName>
    <definedName name="BExTUJ53ANGZ3H1KDK4CR4Q0OD6P" localSheetId="3" hidden="1">#REF!</definedName>
    <definedName name="BExTUJ53ANGZ3H1KDK4CR4Q0OD6P" hidden="1">#REF!</definedName>
    <definedName name="BExTUKXSZBM7C57G6NGLWGU4WOHY" localSheetId="15" hidden="1">#REF!</definedName>
    <definedName name="BExTUKXSZBM7C57G6NGLWGU4WOHY" localSheetId="14" hidden="1">#REF!</definedName>
    <definedName name="BExTUKXSZBM7C57G6NGLWGU4WOHY" localSheetId="13" hidden="1">#REF!</definedName>
    <definedName name="BExTUKXSZBM7C57G6NGLWGU4WOHY" localSheetId="12" hidden="1">#REF!</definedName>
    <definedName name="BExTUKXSZBM7C57G6NGLWGU4WOHY" localSheetId="11" hidden="1">#REF!</definedName>
    <definedName name="BExTUKXSZBM7C57G6NGLWGU4WOHY" localSheetId="10" hidden="1">#REF!</definedName>
    <definedName name="BExTUKXSZBM7C57G6NGLWGU4WOHY" localSheetId="9" hidden="1">#REF!</definedName>
    <definedName name="BExTUKXSZBM7C57G6NGLWGU4WOHY" localSheetId="8" hidden="1">#REF!</definedName>
    <definedName name="BExTUKXSZBM7C57G6NGLWGU4WOHY" localSheetId="7" hidden="1">#REF!</definedName>
    <definedName name="BExTUKXSZBM7C57G6NGLWGU4WOHY" localSheetId="6" hidden="1">#REF!</definedName>
    <definedName name="BExTUKXSZBM7C57G6NGLWGU4WOHY" localSheetId="5" hidden="1">#REF!</definedName>
    <definedName name="BExTUKXSZBM7C57G6NGLWGU4WOHY" localSheetId="3" hidden="1">#REF!</definedName>
    <definedName name="BExTUKXSZBM7C57G6NGLWGU4WOHY" hidden="1">#REF!</definedName>
    <definedName name="BExTUNC5INBE8Y5OA5GQUTXX6QJW" localSheetId="15" hidden="1">#REF!</definedName>
    <definedName name="BExTUNC5INBE8Y5OA5GQUTXX6QJW" localSheetId="14" hidden="1">#REF!</definedName>
    <definedName name="BExTUNC5INBE8Y5OA5GQUTXX6QJW" localSheetId="13" hidden="1">#REF!</definedName>
    <definedName name="BExTUNC5INBE8Y5OA5GQUTXX6QJW" localSheetId="12" hidden="1">#REF!</definedName>
    <definedName name="BExTUNC5INBE8Y5OA5GQUTXX6QJW" localSheetId="11" hidden="1">#REF!</definedName>
    <definedName name="BExTUNC5INBE8Y5OA5GQUTXX6QJW" localSheetId="10" hidden="1">#REF!</definedName>
    <definedName name="BExTUNC5INBE8Y5OA5GQUTXX6QJW" localSheetId="9" hidden="1">#REF!</definedName>
    <definedName name="BExTUNC5INBE8Y5OA5GQUTXX6QJW" localSheetId="8" hidden="1">#REF!</definedName>
    <definedName name="BExTUNC5INBE8Y5OA5GQUTXX6QJW" localSheetId="7" hidden="1">#REF!</definedName>
    <definedName name="BExTUNC5INBE8Y5OA5GQUTXX6QJW" localSheetId="6" hidden="1">#REF!</definedName>
    <definedName name="BExTUNC5INBE8Y5OA5GQUTXX6QJW" localSheetId="5" hidden="1">#REF!</definedName>
    <definedName name="BExTUNC5INBE8Y5OA5GQUTXX6QJW" localSheetId="3" hidden="1">#REF!</definedName>
    <definedName name="BExTUNC5INBE8Y5OA5GQUTXX6QJW" hidden="1">#REF!</definedName>
    <definedName name="BExTUSQCFFYZCDNHWHADBC2E1ZP1" localSheetId="15" hidden="1">#REF!</definedName>
    <definedName name="BExTUSQCFFYZCDNHWHADBC2E1ZP1" localSheetId="14" hidden="1">#REF!</definedName>
    <definedName name="BExTUSQCFFYZCDNHWHADBC2E1ZP1" localSheetId="13" hidden="1">#REF!</definedName>
    <definedName name="BExTUSQCFFYZCDNHWHADBC2E1ZP1" localSheetId="12" hidden="1">#REF!</definedName>
    <definedName name="BExTUSQCFFYZCDNHWHADBC2E1ZP1" localSheetId="11" hidden="1">#REF!</definedName>
    <definedName name="BExTUSQCFFYZCDNHWHADBC2E1ZP1" localSheetId="10" hidden="1">#REF!</definedName>
    <definedName name="BExTUSQCFFYZCDNHWHADBC2E1ZP1" localSheetId="9" hidden="1">#REF!</definedName>
    <definedName name="BExTUSQCFFYZCDNHWHADBC2E1ZP1" localSheetId="8" hidden="1">#REF!</definedName>
    <definedName name="BExTUSQCFFYZCDNHWHADBC2E1ZP1" localSheetId="7" hidden="1">#REF!</definedName>
    <definedName name="BExTUSQCFFYZCDNHWHADBC2E1ZP1" localSheetId="6" hidden="1">#REF!</definedName>
    <definedName name="BExTUSQCFFYZCDNHWHADBC2E1ZP1" localSheetId="5" hidden="1">#REF!</definedName>
    <definedName name="BExTUSQCFFYZCDNHWHADBC2E1ZP1" localSheetId="3" hidden="1">#REF!</definedName>
    <definedName name="BExTUSQCFFYZCDNHWHADBC2E1ZP1" hidden="1">#REF!</definedName>
    <definedName name="BExTUV4NQDZVAENZPSZGF7A3DDFN" localSheetId="15" hidden="1">#REF!</definedName>
    <definedName name="BExTUV4NQDZVAENZPSZGF7A3DDFN" localSheetId="14" hidden="1">#REF!</definedName>
    <definedName name="BExTUV4NQDZVAENZPSZGF7A3DDFN" localSheetId="13" hidden="1">#REF!</definedName>
    <definedName name="BExTUV4NQDZVAENZPSZGF7A3DDFN" localSheetId="12" hidden="1">#REF!</definedName>
    <definedName name="BExTUV4NQDZVAENZPSZGF7A3DDFN" localSheetId="11" hidden="1">#REF!</definedName>
    <definedName name="BExTUV4NQDZVAENZPSZGF7A3DDFN" localSheetId="10" hidden="1">#REF!</definedName>
    <definedName name="BExTUV4NQDZVAENZPSZGF7A3DDFN" localSheetId="9" hidden="1">#REF!</definedName>
    <definedName name="BExTUV4NQDZVAENZPSZGF7A3DDFN" localSheetId="8" hidden="1">#REF!</definedName>
    <definedName name="BExTUV4NQDZVAENZPSZGF7A3DDFN" localSheetId="7" hidden="1">#REF!</definedName>
    <definedName name="BExTUV4NQDZVAENZPSZGF7A3DDFN" localSheetId="6" hidden="1">#REF!</definedName>
    <definedName name="BExTUV4NQDZVAENZPSZGF7A3DDFN" localSheetId="5" hidden="1">#REF!</definedName>
    <definedName name="BExTUV4NQDZVAENZPSZGF7A3DDFN" localSheetId="3" hidden="1">#REF!</definedName>
    <definedName name="BExTUV4NQDZVAENZPSZGF7A3DDFN" hidden="1">#REF!</definedName>
    <definedName name="BExTUVFGOJEYS28JURA5KHQFDU5J" localSheetId="15" hidden="1">#REF!</definedName>
    <definedName name="BExTUVFGOJEYS28JURA5KHQFDU5J" localSheetId="14" hidden="1">#REF!</definedName>
    <definedName name="BExTUVFGOJEYS28JURA5KHQFDU5J" localSheetId="13" hidden="1">#REF!</definedName>
    <definedName name="BExTUVFGOJEYS28JURA5KHQFDU5J" localSheetId="12" hidden="1">#REF!</definedName>
    <definedName name="BExTUVFGOJEYS28JURA5KHQFDU5J" localSheetId="11" hidden="1">#REF!</definedName>
    <definedName name="BExTUVFGOJEYS28JURA5KHQFDU5J" localSheetId="10" hidden="1">#REF!</definedName>
    <definedName name="BExTUVFGOJEYS28JURA5KHQFDU5J" localSheetId="9" hidden="1">#REF!</definedName>
    <definedName name="BExTUVFGOJEYS28JURA5KHQFDU5J" localSheetId="8" hidden="1">#REF!</definedName>
    <definedName name="BExTUVFGOJEYS28JURA5KHQFDU5J" localSheetId="7" hidden="1">#REF!</definedName>
    <definedName name="BExTUVFGOJEYS28JURA5KHQFDU5J" localSheetId="6" hidden="1">#REF!</definedName>
    <definedName name="BExTUVFGOJEYS28JURA5KHQFDU5J" localSheetId="5" hidden="1">#REF!</definedName>
    <definedName name="BExTUVFGOJEYS28JURA5KHQFDU5J" localSheetId="3" hidden="1">#REF!</definedName>
    <definedName name="BExTUVFGOJEYS28JURA5KHQFDU5J" hidden="1">#REF!</definedName>
    <definedName name="BExTUW10U40QCYGHM5NJ3YR1O5SP" localSheetId="15" hidden="1">#REF!</definedName>
    <definedName name="BExTUW10U40QCYGHM5NJ3YR1O5SP" localSheetId="14" hidden="1">#REF!</definedName>
    <definedName name="BExTUW10U40QCYGHM5NJ3YR1O5SP" localSheetId="13" hidden="1">#REF!</definedName>
    <definedName name="BExTUW10U40QCYGHM5NJ3YR1O5SP" localSheetId="12" hidden="1">#REF!</definedName>
    <definedName name="BExTUW10U40QCYGHM5NJ3YR1O5SP" localSheetId="11" hidden="1">#REF!</definedName>
    <definedName name="BExTUW10U40QCYGHM5NJ3YR1O5SP" localSheetId="10" hidden="1">#REF!</definedName>
    <definedName name="BExTUW10U40QCYGHM5NJ3YR1O5SP" localSheetId="9" hidden="1">#REF!</definedName>
    <definedName name="BExTUW10U40QCYGHM5NJ3YR1O5SP" localSheetId="8" hidden="1">#REF!</definedName>
    <definedName name="BExTUW10U40QCYGHM5NJ3YR1O5SP" localSheetId="7" hidden="1">#REF!</definedName>
    <definedName name="BExTUW10U40QCYGHM5NJ3YR1O5SP" localSheetId="6" hidden="1">#REF!</definedName>
    <definedName name="BExTUW10U40QCYGHM5NJ3YR1O5SP" localSheetId="5" hidden="1">#REF!</definedName>
    <definedName name="BExTUW10U40QCYGHM5NJ3YR1O5SP" localSheetId="3" hidden="1">#REF!</definedName>
    <definedName name="BExTUW10U40QCYGHM5NJ3YR1O5SP" hidden="1">#REF!</definedName>
    <definedName name="BExTUWXFQHINU66YG82BI20ATMB5" localSheetId="15" hidden="1">#REF!</definedName>
    <definedName name="BExTUWXFQHINU66YG82BI20ATMB5" localSheetId="14" hidden="1">#REF!</definedName>
    <definedName name="BExTUWXFQHINU66YG82BI20ATMB5" localSheetId="13" hidden="1">#REF!</definedName>
    <definedName name="BExTUWXFQHINU66YG82BI20ATMB5" localSheetId="12" hidden="1">#REF!</definedName>
    <definedName name="BExTUWXFQHINU66YG82BI20ATMB5" localSheetId="11" hidden="1">#REF!</definedName>
    <definedName name="BExTUWXFQHINU66YG82BI20ATMB5" localSheetId="10" hidden="1">#REF!</definedName>
    <definedName name="BExTUWXFQHINU66YG82BI20ATMB5" localSheetId="9" hidden="1">#REF!</definedName>
    <definedName name="BExTUWXFQHINU66YG82BI20ATMB5" localSheetId="8" hidden="1">#REF!</definedName>
    <definedName name="BExTUWXFQHINU66YG82BI20ATMB5" localSheetId="7" hidden="1">#REF!</definedName>
    <definedName name="BExTUWXFQHINU66YG82BI20ATMB5" localSheetId="6" hidden="1">#REF!</definedName>
    <definedName name="BExTUWXFQHINU66YG82BI20ATMB5" localSheetId="5" hidden="1">#REF!</definedName>
    <definedName name="BExTUWXFQHINU66YG82BI20ATMB5" localSheetId="3" hidden="1">#REF!</definedName>
    <definedName name="BExTUWXFQHINU66YG82BI20ATMB5" hidden="1">#REF!</definedName>
    <definedName name="BExTUY9WNSJ91GV8CP0SKJTEIV82" localSheetId="15" hidden="1">#REF!</definedName>
    <definedName name="BExTUY9WNSJ91GV8CP0SKJTEIV82" localSheetId="14" hidden="1">#REF!</definedName>
    <definedName name="BExTUY9WNSJ91GV8CP0SKJTEIV82" localSheetId="13" hidden="1">#REF!</definedName>
    <definedName name="BExTUY9WNSJ91GV8CP0SKJTEIV82" localSheetId="12" hidden="1">#REF!</definedName>
    <definedName name="BExTUY9WNSJ91GV8CP0SKJTEIV82" localSheetId="11" hidden="1">#REF!</definedName>
    <definedName name="BExTUY9WNSJ91GV8CP0SKJTEIV82" localSheetId="10" hidden="1">#REF!</definedName>
    <definedName name="BExTUY9WNSJ91GV8CP0SKJTEIV82" localSheetId="9" hidden="1">#REF!</definedName>
    <definedName name="BExTUY9WNSJ91GV8CP0SKJTEIV82" localSheetId="8" hidden="1">#REF!</definedName>
    <definedName name="BExTUY9WNSJ91GV8CP0SKJTEIV82" localSheetId="7" hidden="1">#REF!</definedName>
    <definedName name="BExTUY9WNSJ91GV8CP0SKJTEIV82" localSheetId="6" hidden="1">#REF!</definedName>
    <definedName name="BExTUY9WNSJ91GV8CP0SKJTEIV82" localSheetId="5" hidden="1">#REF!</definedName>
    <definedName name="BExTUY9WNSJ91GV8CP0SKJTEIV82" localSheetId="3" hidden="1">#REF!</definedName>
    <definedName name="BExTUY9WNSJ91GV8CP0SKJTEIV82" hidden="1">#REF!</definedName>
    <definedName name="BExTV67VIM8PV6KO253M4DUBJQLC" localSheetId="15" hidden="1">#REF!</definedName>
    <definedName name="BExTV67VIM8PV6KO253M4DUBJQLC" localSheetId="14" hidden="1">#REF!</definedName>
    <definedName name="BExTV67VIM8PV6KO253M4DUBJQLC" localSheetId="13" hidden="1">#REF!</definedName>
    <definedName name="BExTV67VIM8PV6KO253M4DUBJQLC" localSheetId="12" hidden="1">#REF!</definedName>
    <definedName name="BExTV67VIM8PV6KO253M4DUBJQLC" localSheetId="11" hidden="1">#REF!</definedName>
    <definedName name="BExTV67VIM8PV6KO253M4DUBJQLC" localSheetId="10" hidden="1">#REF!</definedName>
    <definedName name="BExTV67VIM8PV6KO253M4DUBJQLC" localSheetId="9" hidden="1">#REF!</definedName>
    <definedName name="BExTV67VIM8PV6KO253M4DUBJQLC" localSheetId="8" hidden="1">#REF!</definedName>
    <definedName name="BExTV67VIM8PV6KO253M4DUBJQLC" localSheetId="7" hidden="1">#REF!</definedName>
    <definedName name="BExTV67VIM8PV6KO253M4DUBJQLC" localSheetId="6" hidden="1">#REF!</definedName>
    <definedName name="BExTV67VIM8PV6KO253M4DUBJQLC" localSheetId="5" hidden="1">#REF!</definedName>
    <definedName name="BExTV67VIM8PV6KO253M4DUBJQLC" localSheetId="3" hidden="1">#REF!</definedName>
    <definedName name="BExTV67VIM8PV6KO253M4DUBJQLC" hidden="1">#REF!</definedName>
    <definedName name="BExTVELZCF2YA5L6F23BYZZR6WHF" localSheetId="15" hidden="1">#REF!</definedName>
    <definedName name="BExTVELZCF2YA5L6F23BYZZR6WHF" localSheetId="14" hidden="1">#REF!</definedName>
    <definedName name="BExTVELZCF2YA5L6F23BYZZR6WHF" localSheetId="13" hidden="1">#REF!</definedName>
    <definedName name="BExTVELZCF2YA5L6F23BYZZR6WHF" localSheetId="12" hidden="1">#REF!</definedName>
    <definedName name="BExTVELZCF2YA5L6F23BYZZR6WHF" localSheetId="11" hidden="1">#REF!</definedName>
    <definedName name="BExTVELZCF2YA5L6F23BYZZR6WHF" localSheetId="10" hidden="1">#REF!</definedName>
    <definedName name="BExTVELZCF2YA5L6F23BYZZR6WHF" localSheetId="9" hidden="1">#REF!</definedName>
    <definedName name="BExTVELZCF2YA5L6F23BYZZR6WHF" localSheetId="8" hidden="1">#REF!</definedName>
    <definedName name="BExTVELZCF2YA5L6F23BYZZR6WHF" localSheetId="7" hidden="1">#REF!</definedName>
    <definedName name="BExTVELZCF2YA5L6F23BYZZR6WHF" localSheetId="6" hidden="1">#REF!</definedName>
    <definedName name="BExTVELZCF2YA5L6F23BYZZR6WHF" localSheetId="5" hidden="1">#REF!</definedName>
    <definedName name="BExTVELZCF2YA5L6F23BYZZR6WHF" localSheetId="3" hidden="1">#REF!</definedName>
    <definedName name="BExTVELZCF2YA5L6F23BYZZR6WHF" hidden="1">#REF!</definedName>
    <definedName name="BExTVGPIQZ99YFXUC8OONUX5BD42" localSheetId="15" hidden="1">#REF!</definedName>
    <definedName name="BExTVGPIQZ99YFXUC8OONUX5BD42" localSheetId="14" hidden="1">#REF!</definedName>
    <definedName name="BExTVGPIQZ99YFXUC8OONUX5BD42" localSheetId="13" hidden="1">#REF!</definedName>
    <definedName name="BExTVGPIQZ99YFXUC8OONUX5BD42" localSheetId="12" hidden="1">#REF!</definedName>
    <definedName name="BExTVGPIQZ99YFXUC8OONUX5BD42" localSheetId="11" hidden="1">#REF!</definedName>
    <definedName name="BExTVGPIQZ99YFXUC8OONUX5BD42" localSheetId="10" hidden="1">#REF!</definedName>
    <definedName name="BExTVGPIQZ99YFXUC8OONUX5BD42" localSheetId="9" hidden="1">#REF!</definedName>
    <definedName name="BExTVGPIQZ99YFXUC8OONUX5BD42" localSheetId="8" hidden="1">#REF!</definedName>
    <definedName name="BExTVGPIQZ99YFXUC8OONUX5BD42" localSheetId="7" hidden="1">#REF!</definedName>
    <definedName name="BExTVGPIQZ99YFXUC8OONUX5BD42" localSheetId="6" hidden="1">#REF!</definedName>
    <definedName name="BExTVGPIQZ99YFXUC8OONUX5BD42" localSheetId="5" hidden="1">#REF!</definedName>
    <definedName name="BExTVGPIQZ99YFXUC8OONUX5BD42" localSheetId="3" hidden="1">#REF!</definedName>
    <definedName name="BExTVGPIQZ99YFXUC8OONUX5BD42" hidden="1">#REF!</definedName>
    <definedName name="BExTVQG4F5RF0LZXG06AZ6EU1GQ3" localSheetId="15" hidden="1">#REF!</definedName>
    <definedName name="BExTVQG4F5RF0LZXG06AZ6EU1GQ3" localSheetId="14" hidden="1">#REF!</definedName>
    <definedName name="BExTVQG4F5RF0LZXG06AZ6EU1GQ3" localSheetId="13" hidden="1">#REF!</definedName>
    <definedName name="BExTVQG4F5RF0LZXG06AZ6EU1GQ3" localSheetId="12" hidden="1">#REF!</definedName>
    <definedName name="BExTVQG4F5RF0LZXG06AZ6EU1GQ3" localSheetId="11" hidden="1">#REF!</definedName>
    <definedName name="BExTVQG4F5RF0LZXG06AZ6EU1GQ3" localSheetId="10" hidden="1">#REF!</definedName>
    <definedName name="BExTVQG4F5RF0LZXG06AZ6EU1GQ3" localSheetId="9" hidden="1">#REF!</definedName>
    <definedName name="BExTVQG4F5RF0LZXG06AZ6EU1GQ3" localSheetId="8" hidden="1">#REF!</definedName>
    <definedName name="BExTVQG4F5RF0LZXG06AZ6EU1GQ3" localSheetId="7" hidden="1">#REF!</definedName>
    <definedName name="BExTVQG4F5RF0LZXG06AZ6EU1GQ3" localSheetId="6" hidden="1">#REF!</definedName>
    <definedName name="BExTVQG4F5RF0LZXG06AZ6EU1GQ3" localSheetId="5" hidden="1">#REF!</definedName>
    <definedName name="BExTVQG4F5RF0LZXG06AZ6EU1GQ3" localSheetId="3" hidden="1">#REF!</definedName>
    <definedName name="BExTVQG4F5RF0LZXG06AZ6EU1GQ3" hidden="1">#REF!</definedName>
    <definedName name="BExTVZQLP9VFLEYQ9280W13X7E8K" localSheetId="15" hidden="1">#REF!</definedName>
    <definedName name="BExTVZQLP9VFLEYQ9280W13X7E8K" localSheetId="14" hidden="1">#REF!</definedName>
    <definedName name="BExTVZQLP9VFLEYQ9280W13X7E8K" localSheetId="13" hidden="1">#REF!</definedName>
    <definedName name="BExTVZQLP9VFLEYQ9280W13X7E8K" localSheetId="12" hidden="1">#REF!</definedName>
    <definedName name="BExTVZQLP9VFLEYQ9280W13X7E8K" localSheetId="11" hidden="1">#REF!</definedName>
    <definedName name="BExTVZQLP9VFLEYQ9280W13X7E8K" localSheetId="10" hidden="1">#REF!</definedName>
    <definedName name="BExTVZQLP9VFLEYQ9280W13X7E8K" localSheetId="9" hidden="1">#REF!</definedName>
    <definedName name="BExTVZQLP9VFLEYQ9280W13X7E8K" localSheetId="8" hidden="1">#REF!</definedName>
    <definedName name="BExTVZQLP9VFLEYQ9280W13X7E8K" localSheetId="7" hidden="1">#REF!</definedName>
    <definedName name="BExTVZQLP9VFLEYQ9280W13X7E8K" localSheetId="6" hidden="1">#REF!</definedName>
    <definedName name="BExTVZQLP9VFLEYQ9280W13X7E8K" localSheetId="5" hidden="1">#REF!</definedName>
    <definedName name="BExTVZQLP9VFLEYQ9280W13X7E8K" localSheetId="3" hidden="1">#REF!</definedName>
    <definedName name="BExTVZQLP9VFLEYQ9280W13X7E8K" hidden="1">#REF!</definedName>
    <definedName name="BExTWB4LA1PODQOH4LDTHQKBN16K" localSheetId="15" hidden="1">#REF!</definedName>
    <definedName name="BExTWB4LA1PODQOH4LDTHQKBN16K" localSheetId="14" hidden="1">#REF!</definedName>
    <definedName name="BExTWB4LA1PODQOH4LDTHQKBN16K" localSheetId="13" hidden="1">#REF!</definedName>
    <definedName name="BExTWB4LA1PODQOH4LDTHQKBN16K" localSheetId="12" hidden="1">#REF!</definedName>
    <definedName name="BExTWB4LA1PODQOH4LDTHQKBN16K" localSheetId="11" hidden="1">#REF!</definedName>
    <definedName name="BExTWB4LA1PODQOH4LDTHQKBN16K" localSheetId="10" hidden="1">#REF!</definedName>
    <definedName name="BExTWB4LA1PODQOH4LDTHQKBN16K" localSheetId="9" hidden="1">#REF!</definedName>
    <definedName name="BExTWB4LA1PODQOH4LDTHQKBN16K" localSheetId="8" hidden="1">#REF!</definedName>
    <definedName name="BExTWB4LA1PODQOH4LDTHQKBN16K" localSheetId="7" hidden="1">#REF!</definedName>
    <definedName name="BExTWB4LA1PODQOH4LDTHQKBN16K" localSheetId="6" hidden="1">#REF!</definedName>
    <definedName name="BExTWB4LA1PODQOH4LDTHQKBN16K" localSheetId="5" hidden="1">#REF!</definedName>
    <definedName name="BExTWB4LA1PODQOH4LDTHQKBN16K" localSheetId="3" hidden="1">#REF!</definedName>
    <definedName name="BExTWB4LA1PODQOH4LDTHQKBN16K" hidden="1">#REF!</definedName>
    <definedName name="BExTWI0Q8AWXUA3ZN7I5V3QK2KM1" localSheetId="15" hidden="1">#REF!</definedName>
    <definedName name="BExTWI0Q8AWXUA3ZN7I5V3QK2KM1" localSheetId="14" hidden="1">#REF!</definedName>
    <definedName name="BExTWI0Q8AWXUA3ZN7I5V3QK2KM1" localSheetId="13" hidden="1">#REF!</definedName>
    <definedName name="BExTWI0Q8AWXUA3ZN7I5V3QK2KM1" localSheetId="12" hidden="1">#REF!</definedName>
    <definedName name="BExTWI0Q8AWXUA3ZN7I5V3QK2KM1" localSheetId="11" hidden="1">#REF!</definedName>
    <definedName name="BExTWI0Q8AWXUA3ZN7I5V3QK2KM1" localSheetId="10" hidden="1">#REF!</definedName>
    <definedName name="BExTWI0Q8AWXUA3ZN7I5V3QK2KM1" localSheetId="9" hidden="1">#REF!</definedName>
    <definedName name="BExTWI0Q8AWXUA3ZN7I5V3QK2KM1" localSheetId="8" hidden="1">#REF!</definedName>
    <definedName name="BExTWI0Q8AWXUA3ZN7I5V3QK2KM1" localSheetId="7" hidden="1">#REF!</definedName>
    <definedName name="BExTWI0Q8AWXUA3ZN7I5V3QK2KM1" localSheetId="6" hidden="1">#REF!</definedName>
    <definedName name="BExTWI0Q8AWXUA3ZN7I5V3QK2KM1" localSheetId="5" hidden="1">#REF!</definedName>
    <definedName name="BExTWI0Q8AWXUA3ZN7I5V3QK2KM1" localSheetId="3" hidden="1">#REF!</definedName>
    <definedName name="BExTWI0Q8AWXUA3ZN7I5V3QK2KM1" hidden="1">#REF!</definedName>
    <definedName name="BExTWJTIA3WUW1PUWXAOP9O8NKLZ" localSheetId="15" hidden="1">#REF!</definedName>
    <definedName name="BExTWJTIA3WUW1PUWXAOP9O8NKLZ" localSheetId="14" hidden="1">#REF!</definedName>
    <definedName name="BExTWJTIA3WUW1PUWXAOP9O8NKLZ" localSheetId="13" hidden="1">#REF!</definedName>
    <definedName name="BExTWJTIA3WUW1PUWXAOP9O8NKLZ" localSheetId="12" hidden="1">#REF!</definedName>
    <definedName name="BExTWJTIA3WUW1PUWXAOP9O8NKLZ" localSheetId="11" hidden="1">#REF!</definedName>
    <definedName name="BExTWJTIA3WUW1PUWXAOP9O8NKLZ" localSheetId="10" hidden="1">#REF!</definedName>
    <definedName name="BExTWJTIA3WUW1PUWXAOP9O8NKLZ" localSheetId="9" hidden="1">#REF!</definedName>
    <definedName name="BExTWJTIA3WUW1PUWXAOP9O8NKLZ" localSheetId="8" hidden="1">#REF!</definedName>
    <definedName name="BExTWJTIA3WUW1PUWXAOP9O8NKLZ" localSheetId="7" hidden="1">#REF!</definedName>
    <definedName name="BExTWJTIA3WUW1PUWXAOP9O8NKLZ" localSheetId="6" hidden="1">#REF!</definedName>
    <definedName name="BExTWJTIA3WUW1PUWXAOP9O8NKLZ" localSheetId="5" hidden="1">#REF!</definedName>
    <definedName name="BExTWJTIA3WUW1PUWXAOP9O8NKLZ" localSheetId="3" hidden="1">#REF!</definedName>
    <definedName name="BExTWJTIA3WUW1PUWXAOP9O8NKLZ" hidden="1">#REF!</definedName>
    <definedName name="BExTWW95OX07FNA01WF5MSSSFQLX" localSheetId="15" hidden="1">#REF!</definedName>
    <definedName name="BExTWW95OX07FNA01WF5MSSSFQLX" localSheetId="14" hidden="1">#REF!</definedName>
    <definedName name="BExTWW95OX07FNA01WF5MSSSFQLX" localSheetId="13" hidden="1">#REF!</definedName>
    <definedName name="BExTWW95OX07FNA01WF5MSSSFQLX" localSheetId="12" hidden="1">#REF!</definedName>
    <definedName name="BExTWW95OX07FNA01WF5MSSSFQLX" localSheetId="11" hidden="1">#REF!</definedName>
    <definedName name="BExTWW95OX07FNA01WF5MSSSFQLX" localSheetId="10" hidden="1">#REF!</definedName>
    <definedName name="BExTWW95OX07FNA01WF5MSSSFQLX" localSheetId="9" hidden="1">#REF!</definedName>
    <definedName name="BExTWW95OX07FNA01WF5MSSSFQLX" localSheetId="8" hidden="1">#REF!</definedName>
    <definedName name="BExTWW95OX07FNA01WF5MSSSFQLX" localSheetId="7" hidden="1">#REF!</definedName>
    <definedName name="BExTWW95OX07FNA01WF5MSSSFQLX" localSheetId="6" hidden="1">#REF!</definedName>
    <definedName name="BExTWW95OX07FNA01WF5MSSSFQLX" localSheetId="5" hidden="1">#REF!</definedName>
    <definedName name="BExTWW95OX07FNA01WF5MSSSFQLX" localSheetId="3" hidden="1">#REF!</definedName>
    <definedName name="BExTWW95OX07FNA01WF5MSSSFQLX" hidden="1">#REF!</definedName>
    <definedName name="BExTX005F4GLW03J0PLPRPMI1SEG" localSheetId="15" hidden="1">#REF!</definedName>
    <definedName name="BExTX005F4GLW03J0PLPRPMI1SEG" localSheetId="14" hidden="1">#REF!</definedName>
    <definedName name="BExTX005F4GLW03J0PLPRPMI1SEG" localSheetId="13" hidden="1">#REF!</definedName>
    <definedName name="BExTX005F4GLW03J0PLPRPMI1SEG" localSheetId="12" hidden="1">#REF!</definedName>
    <definedName name="BExTX005F4GLW03J0PLPRPMI1SEG" localSheetId="11" hidden="1">#REF!</definedName>
    <definedName name="BExTX005F4GLW03J0PLPRPMI1SEG" localSheetId="10" hidden="1">#REF!</definedName>
    <definedName name="BExTX005F4GLW03J0PLPRPMI1SEG" localSheetId="9" hidden="1">#REF!</definedName>
    <definedName name="BExTX005F4GLW03J0PLPRPMI1SEG" localSheetId="8" hidden="1">#REF!</definedName>
    <definedName name="BExTX005F4GLW03J0PLPRPMI1SEG" localSheetId="7" hidden="1">#REF!</definedName>
    <definedName name="BExTX005F4GLW03J0PLPRPMI1SEG" localSheetId="6" hidden="1">#REF!</definedName>
    <definedName name="BExTX005F4GLW03J0PLPRPMI1SEG" localSheetId="5" hidden="1">#REF!</definedName>
    <definedName name="BExTX005F4GLW03J0PLPRPMI1SEG" localSheetId="3" hidden="1">#REF!</definedName>
    <definedName name="BExTX005F4GLW03J0PLPRPMI1SEG" hidden="1">#REF!</definedName>
    <definedName name="BExTX476KI0RNB71XI5TYMANSGBG" localSheetId="15" hidden="1">#REF!</definedName>
    <definedName name="BExTX476KI0RNB71XI5TYMANSGBG" localSheetId="14" hidden="1">#REF!</definedName>
    <definedName name="BExTX476KI0RNB71XI5TYMANSGBG" localSheetId="13" hidden="1">#REF!</definedName>
    <definedName name="BExTX476KI0RNB71XI5TYMANSGBG" localSheetId="12" hidden="1">#REF!</definedName>
    <definedName name="BExTX476KI0RNB71XI5TYMANSGBG" localSheetId="11" hidden="1">#REF!</definedName>
    <definedName name="BExTX476KI0RNB71XI5TYMANSGBG" localSheetId="10" hidden="1">#REF!</definedName>
    <definedName name="BExTX476KI0RNB71XI5TYMANSGBG" localSheetId="9" hidden="1">#REF!</definedName>
    <definedName name="BExTX476KI0RNB71XI5TYMANSGBG" localSheetId="8" hidden="1">#REF!</definedName>
    <definedName name="BExTX476KI0RNB71XI5TYMANSGBG" localSheetId="7" hidden="1">#REF!</definedName>
    <definedName name="BExTX476KI0RNB71XI5TYMANSGBG" localSheetId="6" hidden="1">#REF!</definedName>
    <definedName name="BExTX476KI0RNB71XI5TYMANSGBG" localSheetId="5" hidden="1">#REF!</definedName>
    <definedName name="BExTX476KI0RNB71XI5TYMANSGBG" localSheetId="3" hidden="1">#REF!</definedName>
    <definedName name="BExTX476KI0RNB71XI5TYMANSGBG" hidden="1">#REF!</definedName>
    <definedName name="BExTXBJFKNSCUO7IOL6CSKERP06D" localSheetId="15" hidden="1">#REF!</definedName>
    <definedName name="BExTXBJFKNSCUO7IOL6CSKERP06D" localSheetId="14" hidden="1">#REF!</definedName>
    <definedName name="BExTXBJFKNSCUO7IOL6CSKERP06D" localSheetId="13" hidden="1">#REF!</definedName>
    <definedName name="BExTXBJFKNSCUO7IOL6CSKERP06D" localSheetId="12" hidden="1">#REF!</definedName>
    <definedName name="BExTXBJFKNSCUO7IOL6CSKERP06D" localSheetId="11" hidden="1">#REF!</definedName>
    <definedName name="BExTXBJFKNSCUO7IOL6CSKERP06D" localSheetId="10" hidden="1">#REF!</definedName>
    <definedName name="BExTXBJFKNSCUO7IOL6CSKERP06D" localSheetId="9" hidden="1">#REF!</definedName>
    <definedName name="BExTXBJFKNSCUO7IOL6CSKERP06D" localSheetId="8" hidden="1">#REF!</definedName>
    <definedName name="BExTXBJFKNSCUO7IOL6CSKERP06D" localSheetId="7" hidden="1">#REF!</definedName>
    <definedName name="BExTXBJFKNSCUO7IOL6CSKERP06D" localSheetId="6" hidden="1">#REF!</definedName>
    <definedName name="BExTXBJFKNSCUO7IOL6CSKERP06D" localSheetId="5" hidden="1">#REF!</definedName>
    <definedName name="BExTXBJFKNSCUO7IOL6CSKERP06D" localSheetId="3" hidden="1">#REF!</definedName>
    <definedName name="BExTXBJFKNSCUO7IOL6CSKERP06D" hidden="1">#REF!</definedName>
    <definedName name="BExTXDMZDQ9U1FD9T7F79J29SYYN" localSheetId="15" hidden="1">#REF!</definedName>
    <definedName name="BExTXDMZDQ9U1FD9T7F79J29SYYN" localSheetId="14" hidden="1">#REF!</definedName>
    <definedName name="BExTXDMZDQ9U1FD9T7F79J29SYYN" localSheetId="13" hidden="1">#REF!</definedName>
    <definedName name="BExTXDMZDQ9U1FD9T7F79J29SYYN" localSheetId="12" hidden="1">#REF!</definedName>
    <definedName name="BExTXDMZDQ9U1FD9T7F79J29SYYN" localSheetId="11" hidden="1">#REF!</definedName>
    <definedName name="BExTXDMZDQ9U1FD9T7F79J29SYYN" localSheetId="10" hidden="1">#REF!</definedName>
    <definedName name="BExTXDMZDQ9U1FD9T7F79J29SYYN" localSheetId="9" hidden="1">#REF!</definedName>
    <definedName name="BExTXDMZDQ9U1FD9T7F79J29SYYN" localSheetId="8" hidden="1">#REF!</definedName>
    <definedName name="BExTXDMZDQ9U1FD9T7F79J29SYYN" localSheetId="7" hidden="1">#REF!</definedName>
    <definedName name="BExTXDMZDQ9U1FD9T7F79J29SYYN" localSheetId="6" hidden="1">#REF!</definedName>
    <definedName name="BExTXDMZDQ9U1FD9T7F79J29SYYN" localSheetId="5" hidden="1">#REF!</definedName>
    <definedName name="BExTXDMZDQ9U1FD9T7F79J29SYYN" localSheetId="3" hidden="1">#REF!</definedName>
    <definedName name="BExTXDMZDQ9U1FD9T7F79J29SYYN" hidden="1">#REF!</definedName>
    <definedName name="BExTXJ6HBAIXMMWKZTJNFDYVZCAY" localSheetId="15" hidden="1">#REF!</definedName>
    <definedName name="BExTXJ6HBAIXMMWKZTJNFDYVZCAY" localSheetId="14" hidden="1">#REF!</definedName>
    <definedName name="BExTXJ6HBAIXMMWKZTJNFDYVZCAY" localSheetId="13" hidden="1">#REF!</definedName>
    <definedName name="BExTXJ6HBAIXMMWKZTJNFDYVZCAY" localSheetId="12" hidden="1">#REF!</definedName>
    <definedName name="BExTXJ6HBAIXMMWKZTJNFDYVZCAY" localSheetId="11" hidden="1">#REF!</definedName>
    <definedName name="BExTXJ6HBAIXMMWKZTJNFDYVZCAY" localSheetId="10" hidden="1">#REF!</definedName>
    <definedName name="BExTXJ6HBAIXMMWKZTJNFDYVZCAY" localSheetId="9" hidden="1">#REF!</definedName>
    <definedName name="BExTXJ6HBAIXMMWKZTJNFDYVZCAY" localSheetId="8" hidden="1">#REF!</definedName>
    <definedName name="BExTXJ6HBAIXMMWKZTJNFDYVZCAY" localSheetId="7" hidden="1">#REF!</definedName>
    <definedName name="BExTXJ6HBAIXMMWKZTJNFDYVZCAY" localSheetId="6" hidden="1">#REF!</definedName>
    <definedName name="BExTXJ6HBAIXMMWKZTJNFDYVZCAY" localSheetId="5" hidden="1">#REF!</definedName>
    <definedName name="BExTXJ6HBAIXMMWKZTJNFDYVZCAY" localSheetId="3" hidden="1">#REF!</definedName>
    <definedName name="BExTXJ6HBAIXMMWKZTJNFDYVZCAY" hidden="1">#REF!</definedName>
    <definedName name="BExTXT812NQT8GAEGH738U29BI0D" localSheetId="15" hidden="1">#REF!</definedName>
    <definedName name="BExTXT812NQT8GAEGH738U29BI0D" localSheetId="14" hidden="1">#REF!</definedName>
    <definedName name="BExTXT812NQT8GAEGH738U29BI0D" localSheetId="13" hidden="1">#REF!</definedName>
    <definedName name="BExTXT812NQT8GAEGH738U29BI0D" localSheetId="12" hidden="1">#REF!</definedName>
    <definedName name="BExTXT812NQT8GAEGH738U29BI0D" localSheetId="11" hidden="1">#REF!</definedName>
    <definedName name="BExTXT812NQT8GAEGH738U29BI0D" localSheetId="10" hidden="1">#REF!</definedName>
    <definedName name="BExTXT812NQT8GAEGH738U29BI0D" localSheetId="9" hidden="1">#REF!</definedName>
    <definedName name="BExTXT812NQT8GAEGH738U29BI0D" localSheetId="8" hidden="1">#REF!</definedName>
    <definedName name="BExTXT812NQT8GAEGH738U29BI0D" localSheetId="7" hidden="1">#REF!</definedName>
    <definedName name="BExTXT812NQT8GAEGH738U29BI0D" localSheetId="6" hidden="1">#REF!</definedName>
    <definedName name="BExTXT812NQT8GAEGH738U29BI0D" localSheetId="5" hidden="1">#REF!</definedName>
    <definedName name="BExTXT812NQT8GAEGH738U29BI0D" localSheetId="3" hidden="1">#REF!</definedName>
    <definedName name="BExTXT812NQT8GAEGH738U29BI0D" hidden="1">#REF!</definedName>
    <definedName name="BExTXWIP2TFPTQ76NHFOB72NICRZ" localSheetId="15" hidden="1">#REF!</definedName>
    <definedName name="BExTXWIP2TFPTQ76NHFOB72NICRZ" localSheetId="14" hidden="1">#REF!</definedName>
    <definedName name="BExTXWIP2TFPTQ76NHFOB72NICRZ" localSheetId="13" hidden="1">#REF!</definedName>
    <definedName name="BExTXWIP2TFPTQ76NHFOB72NICRZ" localSheetId="12" hidden="1">#REF!</definedName>
    <definedName name="BExTXWIP2TFPTQ76NHFOB72NICRZ" localSheetId="11" hidden="1">#REF!</definedName>
    <definedName name="BExTXWIP2TFPTQ76NHFOB72NICRZ" localSheetId="10" hidden="1">#REF!</definedName>
    <definedName name="BExTXWIP2TFPTQ76NHFOB72NICRZ" localSheetId="9" hidden="1">#REF!</definedName>
    <definedName name="BExTXWIP2TFPTQ76NHFOB72NICRZ" localSheetId="8" hidden="1">#REF!</definedName>
    <definedName name="BExTXWIP2TFPTQ76NHFOB72NICRZ" localSheetId="7" hidden="1">#REF!</definedName>
    <definedName name="BExTXWIP2TFPTQ76NHFOB72NICRZ" localSheetId="6" hidden="1">#REF!</definedName>
    <definedName name="BExTXWIP2TFPTQ76NHFOB72NICRZ" localSheetId="5" hidden="1">#REF!</definedName>
    <definedName name="BExTXWIP2TFPTQ76NHFOB72NICRZ" localSheetId="3" hidden="1">#REF!</definedName>
    <definedName name="BExTXWIP2TFPTQ76NHFOB72NICRZ" hidden="1">#REF!</definedName>
    <definedName name="BExTY5T62H651VC86QM4X7E28JVA" localSheetId="15" hidden="1">#REF!</definedName>
    <definedName name="BExTY5T62H651VC86QM4X7E28JVA" localSheetId="14" hidden="1">#REF!</definedName>
    <definedName name="BExTY5T62H651VC86QM4X7E28JVA" localSheetId="13" hidden="1">#REF!</definedName>
    <definedName name="BExTY5T62H651VC86QM4X7E28JVA" localSheetId="12" hidden="1">#REF!</definedName>
    <definedName name="BExTY5T62H651VC86QM4X7E28JVA" localSheetId="11" hidden="1">#REF!</definedName>
    <definedName name="BExTY5T62H651VC86QM4X7E28JVA" localSheetId="10" hidden="1">#REF!</definedName>
    <definedName name="BExTY5T62H651VC86QM4X7E28JVA" localSheetId="9" hidden="1">#REF!</definedName>
    <definedName name="BExTY5T62H651VC86QM4X7E28JVA" localSheetId="8" hidden="1">#REF!</definedName>
    <definedName name="BExTY5T62H651VC86QM4X7E28JVA" localSheetId="7" hidden="1">#REF!</definedName>
    <definedName name="BExTY5T62H651VC86QM4X7E28JVA" localSheetId="6" hidden="1">#REF!</definedName>
    <definedName name="BExTY5T62H651VC86QM4X7E28JVA" localSheetId="5" hidden="1">#REF!</definedName>
    <definedName name="BExTY5T62H651VC86QM4X7E28JVA" localSheetId="3" hidden="1">#REF!</definedName>
    <definedName name="BExTY5T62H651VC86QM4X7E28JVA" hidden="1">#REF!</definedName>
    <definedName name="BExTYB7EHGVTJ4RSYOXWSG87U5WI" localSheetId="15" hidden="1">#REF!</definedName>
    <definedName name="BExTYB7EHGVTJ4RSYOXWSG87U5WI" localSheetId="14" hidden="1">#REF!</definedName>
    <definedName name="BExTYB7EHGVTJ4RSYOXWSG87U5WI" localSheetId="13" hidden="1">#REF!</definedName>
    <definedName name="BExTYB7EHGVTJ4RSYOXWSG87U5WI" localSheetId="12" hidden="1">#REF!</definedName>
    <definedName name="BExTYB7EHGVTJ4RSYOXWSG87U5WI" localSheetId="11" hidden="1">#REF!</definedName>
    <definedName name="BExTYB7EHGVTJ4RSYOXWSG87U5WI" localSheetId="10" hidden="1">#REF!</definedName>
    <definedName name="BExTYB7EHGVTJ4RSYOXWSG87U5WI" localSheetId="9" hidden="1">#REF!</definedName>
    <definedName name="BExTYB7EHGVTJ4RSYOXWSG87U5WI" localSheetId="8" hidden="1">#REF!</definedName>
    <definedName name="BExTYB7EHGVTJ4RSYOXWSG87U5WI" localSheetId="7" hidden="1">#REF!</definedName>
    <definedName name="BExTYB7EHGVTJ4RSYOXWSG87U5WI" localSheetId="6" hidden="1">#REF!</definedName>
    <definedName name="BExTYB7EHGVTJ4RSYOXWSG87U5WI" localSheetId="5" hidden="1">#REF!</definedName>
    <definedName name="BExTYB7EHGVTJ4RSYOXWSG87U5WI" localSheetId="3" hidden="1">#REF!</definedName>
    <definedName name="BExTYB7EHGVTJ4RSYOXWSG87U5WI" hidden="1">#REF!</definedName>
    <definedName name="BExTYC93RS0KNKFOD35WG37LS9LY" localSheetId="15" hidden="1">#REF!</definedName>
    <definedName name="BExTYC93RS0KNKFOD35WG37LS9LY" localSheetId="14" hidden="1">#REF!</definedName>
    <definedName name="BExTYC93RS0KNKFOD35WG37LS9LY" localSheetId="13" hidden="1">#REF!</definedName>
    <definedName name="BExTYC93RS0KNKFOD35WG37LS9LY" localSheetId="12" hidden="1">#REF!</definedName>
    <definedName name="BExTYC93RS0KNKFOD35WG37LS9LY" localSheetId="11" hidden="1">#REF!</definedName>
    <definedName name="BExTYC93RS0KNKFOD35WG37LS9LY" localSheetId="10" hidden="1">#REF!</definedName>
    <definedName name="BExTYC93RS0KNKFOD35WG37LS9LY" localSheetId="9" hidden="1">#REF!</definedName>
    <definedName name="BExTYC93RS0KNKFOD35WG37LS9LY" localSheetId="8" hidden="1">#REF!</definedName>
    <definedName name="BExTYC93RS0KNKFOD35WG37LS9LY" localSheetId="7" hidden="1">#REF!</definedName>
    <definedName name="BExTYC93RS0KNKFOD35WG37LS9LY" localSheetId="6" hidden="1">#REF!</definedName>
    <definedName name="BExTYC93RS0KNKFOD35WG37LS9LY" localSheetId="5" hidden="1">#REF!</definedName>
    <definedName name="BExTYC93RS0KNKFOD35WG37LS9LY" localSheetId="3" hidden="1">#REF!</definedName>
    <definedName name="BExTYC93RS0KNKFOD35WG37LS9LY" hidden="1">#REF!</definedName>
    <definedName name="BExTYKCEFJ83LZM95M1V7CSFQVEA" localSheetId="15" hidden="1">#REF!</definedName>
    <definedName name="BExTYKCEFJ83LZM95M1V7CSFQVEA" localSheetId="14" hidden="1">#REF!</definedName>
    <definedName name="BExTYKCEFJ83LZM95M1V7CSFQVEA" localSheetId="13" hidden="1">#REF!</definedName>
    <definedName name="BExTYKCEFJ83LZM95M1V7CSFQVEA" localSheetId="12" hidden="1">#REF!</definedName>
    <definedName name="BExTYKCEFJ83LZM95M1V7CSFQVEA" localSheetId="11" hidden="1">#REF!</definedName>
    <definedName name="BExTYKCEFJ83LZM95M1V7CSFQVEA" localSheetId="10" hidden="1">#REF!</definedName>
    <definedName name="BExTYKCEFJ83LZM95M1V7CSFQVEA" localSheetId="9" hidden="1">#REF!</definedName>
    <definedName name="BExTYKCEFJ83LZM95M1V7CSFQVEA" localSheetId="8" hidden="1">#REF!</definedName>
    <definedName name="BExTYKCEFJ83LZM95M1V7CSFQVEA" localSheetId="7" hidden="1">#REF!</definedName>
    <definedName name="BExTYKCEFJ83LZM95M1V7CSFQVEA" localSheetId="6" hidden="1">#REF!</definedName>
    <definedName name="BExTYKCEFJ83LZM95M1V7CSFQVEA" localSheetId="5" hidden="1">#REF!</definedName>
    <definedName name="BExTYKCEFJ83LZM95M1V7CSFQVEA" localSheetId="3" hidden="1">#REF!</definedName>
    <definedName name="BExTYKCEFJ83LZM95M1V7CSFQVEA" hidden="1">#REF!</definedName>
    <definedName name="BExTYPLA9N640MFRJJQPKXT7P88M" localSheetId="15" hidden="1">#REF!</definedName>
    <definedName name="BExTYPLA9N640MFRJJQPKXT7P88M" localSheetId="14" hidden="1">#REF!</definedName>
    <definedName name="BExTYPLA9N640MFRJJQPKXT7P88M" localSheetId="13" hidden="1">#REF!</definedName>
    <definedName name="BExTYPLA9N640MFRJJQPKXT7P88M" localSheetId="12" hidden="1">#REF!</definedName>
    <definedName name="BExTYPLA9N640MFRJJQPKXT7P88M" localSheetId="11" hidden="1">#REF!</definedName>
    <definedName name="BExTYPLA9N640MFRJJQPKXT7P88M" localSheetId="10" hidden="1">#REF!</definedName>
    <definedName name="BExTYPLA9N640MFRJJQPKXT7P88M" localSheetId="9" hidden="1">#REF!</definedName>
    <definedName name="BExTYPLA9N640MFRJJQPKXT7P88M" localSheetId="8" hidden="1">#REF!</definedName>
    <definedName name="BExTYPLA9N640MFRJJQPKXT7P88M" localSheetId="7" hidden="1">#REF!</definedName>
    <definedName name="BExTYPLA9N640MFRJJQPKXT7P88M" localSheetId="6" hidden="1">#REF!</definedName>
    <definedName name="BExTYPLA9N640MFRJJQPKXT7P88M" localSheetId="5" hidden="1">#REF!</definedName>
    <definedName name="BExTYPLA9N640MFRJJQPKXT7P88M" localSheetId="3" hidden="1">#REF!</definedName>
    <definedName name="BExTYPLA9N640MFRJJQPKXT7P88M" hidden="1">#REF!</definedName>
    <definedName name="BExTYW1794M1TLJ2QQQCEEUZN18F" localSheetId="15" hidden="1">#REF!</definedName>
    <definedName name="BExTYW1794M1TLJ2QQQCEEUZN18F" localSheetId="14" hidden="1">#REF!</definedName>
    <definedName name="BExTYW1794M1TLJ2QQQCEEUZN18F" localSheetId="13" hidden="1">#REF!</definedName>
    <definedName name="BExTYW1794M1TLJ2QQQCEEUZN18F" localSheetId="12" hidden="1">#REF!</definedName>
    <definedName name="BExTYW1794M1TLJ2QQQCEEUZN18F" localSheetId="11" hidden="1">#REF!</definedName>
    <definedName name="BExTYW1794M1TLJ2QQQCEEUZN18F" localSheetId="10" hidden="1">#REF!</definedName>
    <definedName name="BExTYW1794M1TLJ2QQQCEEUZN18F" localSheetId="9" hidden="1">#REF!</definedName>
    <definedName name="BExTYW1794M1TLJ2QQQCEEUZN18F" localSheetId="8" hidden="1">#REF!</definedName>
    <definedName name="BExTYW1794M1TLJ2QQQCEEUZN18F" localSheetId="7" hidden="1">#REF!</definedName>
    <definedName name="BExTYW1794M1TLJ2QQQCEEUZN18F" localSheetId="6" hidden="1">#REF!</definedName>
    <definedName name="BExTYW1794M1TLJ2QQQCEEUZN18F" localSheetId="5" hidden="1">#REF!</definedName>
    <definedName name="BExTYW1794M1TLJ2QQQCEEUZN18F" localSheetId="3" hidden="1">#REF!</definedName>
    <definedName name="BExTYW1794M1TLJ2QQQCEEUZN18F" hidden="1">#REF!</definedName>
    <definedName name="BExTZ7F71SNTOX4LLZCK5R9VUMIJ" localSheetId="15" hidden="1">#REF!</definedName>
    <definedName name="BExTZ7F71SNTOX4LLZCK5R9VUMIJ" localSheetId="14" hidden="1">#REF!</definedName>
    <definedName name="BExTZ7F71SNTOX4LLZCK5R9VUMIJ" localSheetId="13" hidden="1">#REF!</definedName>
    <definedName name="BExTZ7F71SNTOX4LLZCK5R9VUMIJ" localSheetId="12" hidden="1">#REF!</definedName>
    <definedName name="BExTZ7F71SNTOX4LLZCK5R9VUMIJ" localSheetId="11" hidden="1">#REF!</definedName>
    <definedName name="BExTZ7F71SNTOX4LLZCK5R9VUMIJ" localSheetId="10" hidden="1">#REF!</definedName>
    <definedName name="BExTZ7F71SNTOX4LLZCK5R9VUMIJ" localSheetId="9" hidden="1">#REF!</definedName>
    <definedName name="BExTZ7F71SNTOX4LLZCK5R9VUMIJ" localSheetId="8" hidden="1">#REF!</definedName>
    <definedName name="BExTZ7F71SNTOX4LLZCK5R9VUMIJ" localSheetId="7" hidden="1">#REF!</definedName>
    <definedName name="BExTZ7F71SNTOX4LLZCK5R9VUMIJ" localSheetId="6" hidden="1">#REF!</definedName>
    <definedName name="BExTZ7F71SNTOX4LLZCK5R9VUMIJ" localSheetId="5" hidden="1">#REF!</definedName>
    <definedName name="BExTZ7F71SNTOX4LLZCK5R9VUMIJ" localSheetId="3" hidden="1">#REF!</definedName>
    <definedName name="BExTZ7F71SNTOX4LLZCK5R9VUMIJ" hidden="1">#REF!</definedName>
    <definedName name="BExTZ80SWE36T1QSIIPJU7NJ65JL" localSheetId="15" hidden="1">#REF!</definedName>
    <definedName name="BExTZ80SWE36T1QSIIPJU7NJ65JL" localSheetId="14" hidden="1">#REF!</definedName>
    <definedName name="BExTZ80SWE36T1QSIIPJU7NJ65JL" localSheetId="13" hidden="1">#REF!</definedName>
    <definedName name="BExTZ80SWE36T1QSIIPJU7NJ65JL" localSheetId="12" hidden="1">#REF!</definedName>
    <definedName name="BExTZ80SWE36T1QSIIPJU7NJ65JL" localSheetId="11" hidden="1">#REF!</definedName>
    <definedName name="BExTZ80SWE36T1QSIIPJU7NJ65JL" localSheetId="10" hidden="1">#REF!</definedName>
    <definedName name="BExTZ80SWE36T1QSIIPJU7NJ65JL" localSheetId="9" hidden="1">#REF!</definedName>
    <definedName name="BExTZ80SWE36T1QSIIPJU7NJ65JL" localSheetId="8" hidden="1">#REF!</definedName>
    <definedName name="BExTZ80SWE36T1QSIIPJU7NJ65JL" localSheetId="7" hidden="1">#REF!</definedName>
    <definedName name="BExTZ80SWE36T1QSIIPJU7NJ65JL" localSheetId="6" hidden="1">#REF!</definedName>
    <definedName name="BExTZ80SWE36T1QSIIPJU7NJ65JL" localSheetId="5" hidden="1">#REF!</definedName>
    <definedName name="BExTZ80SWE36T1QSIIPJU7NJ65JL" localSheetId="3" hidden="1">#REF!</definedName>
    <definedName name="BExTZ80SWE36T1QSIIPJU7NJ65JL" hidden="1">#REF!</definedName>
    <definedName name="BExTZ869RSO739T4Q78JLOVO7G0C" localSheetId="15" hidden="1">#REF!</definedName>
    <definedName name="BExTZ869RSO739T4Q78JLOVO7G0C" localSheetId="14" hidden="1">#REF!</definedName>
    <definedName name="BExTZ869RSO739T4Q78JLOVO7G0C" localSheetId="13" hidden="1">#REF!</definedName>
    <definedName name="BExTZ869RSO739T4Q78JLOVO7G0C" localSheetId="12" hidden="1">#REF!</definedName>
    <definedName name="BExTZ869RSO739T4Q78JLOVO7G0C" localSheetId="11" hidden="1">#REF!</definedName>
    <definedName name="BExTZ869RSO739T4Q78JLOVO7G0C" localSheetId="10" hidden="1">#REF!</definedName>
    <definedName name="BExTZ869RSO739T4Q78JLOVO7G0C" localSheetId="9" hidden="1">#REF!</definedName>
    <definedName name="BExTZ869RSO739T4Q78JLOVO7G0C" localSheetId="8" hidden="1">#REF!</definedName>
    <definedName name="BExTZ869RSO739T4Q78JLOVO7G0C" localSheetId="7" hidden="1">#REF!</definedName>
    <definedName name="BExTZ869RSO739T4Q78JLOVO7G0C" localSheetId="6" hidden="1">#REF!</definedName>
    <definedName name="BExTZ869RSO739T4Q78JLOVO7G0C" localSheetId="5" hidden="1">#REF!</definedName>
    <definedName name="BExTZ869RSO739T4Q78JLOVO7G0C" localSheetId="3" hidden="1">#REF!</definedName>
    <definedName name="BExTZ869RSO739T4Q78JLOVO7G0C" hidden="1">#REF!</definedName>
    <definedName name="BExTZ8X5G9S3PA4FPSNK7T69W7QT" localSheetId="15" hidden="1">#REF!</definedName>
    <definedName name="BExTZ8X5G9S3PA4FPSNK7T69W7QT" localSheetId="14" hidden="1">#REF!</definedName>
    <definedName name="BExTZ8X5G9S3PA4FPSNK7T69W7QT" localSheetId="13" hidden="1">#REF!</definedName>
    <definedName name="BExTZ8X5G9S3PA4FPSNK7T69W7QT" localSheetId="12" hidden="1">#REF!</definedName>
    <definedName name="BExTZ8X5G9S3PA4FPSNK7T69W7QT" localSheetId="11" hidden="1">#REF!</definedName>
    <definedName name="BExTZ8X5G9S3PA4FPSNK7T69W7QT" localSheetId="10" hidden="1">#REF!</definedName>
    <definedName name="BExTZ8X5G9S3PA4FPSNK7T69W7QT" localSheetId="9" hidden="1">#REF!</definedName>
    <definedName name="BExTZ8X5G9S3PA4FPSNK7T69W7QT" localSheetId="8" hidden="1">#REF!</definedName>
    <definedName name="BExTZ8X5G9S3PA4FPSNK7T69W7QT" localSheetId="7" hidden="1">#REF!</definedName>
    <definedName name="BExTZ8X5G9S3PA4FPSNK7T69W7QT" localSheetId="6" hidden="1">#REF!</definedName>
    <definedName name="BExTZ8X5G9S3PA4FPSNK7T69W7QT" localSheetId="5" hidden="1">#REF!</definedName>
    <definedName name="BExTZ8X5G9S3PA4FPSNK7T69W7QT" localSheetId="3" hidden="1">#REF!</definedName>
    <definedName name="BExTZ8X5G9S3PA4FPSNK7T69W7QT" hidden="1">#REF!</definedName>
    <definedName name="BExTZ97Y0RMR8V5BI9F2H4MFB77O" localSheetId="15" hidden="1">#REF!</definedName>
    <definedName name="BExTZ97Y0RMR8V5BI9F2H4MFB77O" localSheetId="14" hidden="1">#REF!</definedName>
    <definedName name="BExTZ97Y0RMR8V5BI9F2H4MFB77O" localSheetId="13" hidden="1">#REF!</definedName>
    <definedName name="BExTZ97Y0RMR8V5BI9F2H4MFB77O" localSheetId="12" hidden="1">#REF!</definedName>
    <definedName name="BExTZ97Y0RMR8V5BI9F2H4MFB77O" localSheetId="11" hidden="1">#REF!</definedName>
    <definedName name="BExTZ97Y0RMR8V5BI9F2H4MFB77O" localSheetId="10" hidden="1">#REF!</definedName>
    <definedName name="BExTZ97Y0RMR8V5BI9F2H4MFB77O" localSheetId="9" hidden="1">#REF!</definedName>
    <definedName name="BExTZ97Y0RMR8V5BI9F2H4MFB77O" localSheetId="8" hidden="1">#REF!</definedName>
    <definedName name="BExTZ97Y0RMR8V5BI9F2H4MFB77O" localSheetId="7" hidden="1">#REF!</definedName>
    <definedName name="BExTZ97Y0RMR8V5BI9F2H4MFB77O" localSheetId="6" hidden="1">#REF!</definedName>
    <definedName name="BExTZ97Y0RMR8V5BI9F2H4MFB77O" localSheetId="5" hidden="1">#REF!</definedName>
    <definedName name="BExTZ97Y0RMR8V5BI9F2H4MFB77O" localSheetId="3" hidden="1">#REF!</definedName>
    <definedName name="BExTZ97Y0RMR8V5BI9F2H4MFB77O" hidden="1">#REF!</definedName>
    <definedName name="BExTZK5PMCAXJL4DUIGL6H9Y8U4C" localSheetId="15" hidden="1">#REF!</definedName>
    <definedName name="BExTZK5PMCAXJL4DUIGL6H9Y8U4C" localSheetId="14" hidden="1">#REF!</definedName>
    <definedName name="BExTZK5PMCAXJL4DUIGL6H9Y8U4C" localSheetId="13" hidden="1">#REF!</definedName>
    <definedName name="BExTZK5PMCAXJL4DUIGL6H9Y8U4C" localSheetId="12" hidden="1">#REF!</definedName>
    <definedName name="BExTZK5PMCAXJL4DUIGL6H9Y8U4C" localSheetId="11" hidden="1">#REF!</definedName>
    <definedName name="BExTZK5PMCAXJL4DUIGL6H9Y8U4C" localSheetId="10" hidden="1">#REF!</definedName>
    <definedName name="BExTZK5PMCAXJL4DUIGL6H9Y8U4C" localSheetId="9" hidden="1">#REF!</definedName>
    <definedName name="BExTZK5PMCAXJL4DUIGL6H9Y8U4C" localSheetId="8" hidden="1">#REF!</definedName>
    <definedName name="BExTZK5PMCAXJL4DUIGL6H9Y8U4C" localSheetId="7" hidden="1">#REF!</definedName>
    <definedName name="BExTZK5PMCAXJL4DUIGL6H9Y8U4C" localSheetId="6" hidden="1">#REF!</definedName>
    <definedName name="BExTZK5PMCAXJL4DUIGL6H9Y8U4C" localSheetId="5" hidden="1">#REF!</definedName>
    <definedName name="BExTZK5PMCAXJL4DUIGL6H9Y8U4C" localSheetId="3" hidden="1">#REF!</definedName>
    <definedName name="BExTZK5PMCAXJL4DUIGL6H9Y8U4C" hidden="1">#REF!</definedName>
    <definedName name="BExTZKB6L5SXV5UN71YVTCBEIGWY" localSheetId="15" hidden="1">#REF!</definedName>
    <definedName name="BExTZKB6L5SXV5UN71YVTCBEIGWY" localSheetId="14" hidden="1">#REF!</definedName>
    <definedName name="BExTZKB6L5SXV5UN71YVTCBEIGWY" localSheetId="13" hidden="1">#REF!</definedName>
    <definedName name="BExTZKB6L5SXV5UN71YVTCBEIGWY" localSheetId="12" hidden="1">#REF!</definedName>
    <definedName name="BExTZKB6L5SXV5UN71YVTCBEIGWY" localSheetId="11" hidden="1">#REF!</definedName>
    <definedName name="BExTZKB6L5SXV5UN71YVTCBEIGWY" localSheetId="10" hidden="1">#REF!</definedName>
    <definedName name="BExTZKB6L5SXV5UN71YVTCBEIGWY" localSheetId="9" hidden="1">#REF!</definedName>
    <definedName name="BExTZKB6L5SXV5UN71YVTCBEIGWY" localSheetId="8" hidden="1">#REF!</definedName>
    <definedName name="BExTZKB6L5SXV5UN71YVTCBEIGWY" localSheetId="7" hidden="1">#REF!</definedName>
    <definedName name="BExTZKB6L5SXV5UN71YVTCBEIGWY" localSheetId="6" hidden="1">#REF!</definedName>
    <definedName name="BExTZKB6L5SXV5UN71YVTCBEIGWY" localSheetId="5" hidden="1">#REF!</definedName>
    <definedName name="BExTZKB6L5SXV5UN71YVTCBEIGWY" localSheetId="3" hidden="1">#REF!</definedName>
    <definedName name="BExTZKB6L5SXV5UN71YVTCBEIGWY" hidden="1">#REF!</definedName>
    <definedName name="BExTZLICVKK4NBJFEGL270GJ2VQO" localSheetId="15" hidden="1">#REF!</definedName>
    <definedName name="BExTZLICVKK4NBJFEGL270GJ2VQO" localSheetId="14" hidden="1">#REF!</definedName>
    <definedName name="BExTZLICVKK4NBJFEGL270GJ2VQO" localSheetId="13" hidden="1">#REF!</definedName>
    <definedName name="BExTZLICVKK4NBJFEGL270GJ2VQO" localSheetId="12" hidden="1">#REF!</definedName>
    <definedName name="BExTZLICVKK4NBJFEGL270GJ2VQO" localSheetId="11" hidden="1">#REF!</definedName>
    <definedName name="BExTZLICVKK4NBJFEGL270GJ2VQO" localSheetId="10" hidden="1">#REF!</definedName>
    <definedName name="BExTZLICVKK4NBJFEGL270GJ2VQO" localSheetId="9" hidden="1">#REF!</definedName>
    <definedName name="BExTZLICVKK4NBJFEGL270GJ2VQO" localSheetId="8" hidden="1">#REF!</definedName>
    <definedName name="BExTZLICVKK4NBJFEGL270GJ2VQO" localSheetId="7" hidden="1">#REF!</definedName>
    <definedName name="BExTZLICVKK4NBJFEGL270GJ2VQO" localSheetId="6" hidden="1">#REF!</definedName>
    <definedName name="BExTZLICVKK4NBJFEGL270GJ2VQO" localSheetId="5" hidden="1">#REF!</definedName>
    <definedName name="BExTZLICVKK4NBJFEGL270GJ2VQO" localSheetId="3" hidden="1">#REF!</definedName>
    <definedName name="BExTZLICVKK4NBJFEGL270GJ2VQO" hidden="1">#REF!</definedName>
    <definedName name="BExTZO2596CBZKPI7YNA1QQNPAIJ" localSheetId="15" hidden="1">#REF!</definedName>
    <definedName name="BExTZO2596CBZKPI7YNA1QQNPAIJ" localSheetId="14" hidden="1">#REF!</definedName>
    <definedName name="BExTZO2596CBZKPI7YNA1QQNPAIJ" localSheetId="13" hidden="1">#REF!</definedName>
    <definedName name="BExTZO2596CBZKPI7YNA1QQNPAIJ" localSheetId="12" hidden="1">#REF!</definedName>
    <definedName name="BExTZO2596CBZKPI7YNA1QQNPAIJ" localSheetId="11" hidden="1">#REF!</definedName>
    <definedName name="BExTZO2596CBZKPI7YNA1QQNPAIJ" localSheetId="10" hidden="1">#REF!</definedName>
    <definedName name="BExTZO2596CBZKPI7YNA1QQNPAIJ" localSheetId="9" hidden="1">#REF!</definedName>
    <definedName name="BExTZO2596CBZKPI7YNA1QQNPAIJ" localSheetId="8" hidden="1">#REF!</definedName>
    <definedName name="BExTZO2596CBZKPI7YNA1QQNPAIJ" localSheetId="7" hidden="1">#REF!</definedName>
    <definedName name="BExTZO2596CBZKPI7YNA1QQNPAIJ" localSheetId="6" hidden="1">#REF!</definedName>
    <definedName name="BExTZO2596CBZKPI7YNA1QQNPAIJ" localSheetId="5" hidden="1">#REF!</definedName>
    <definedName name="BExTZO2596CBZKPI7YNA1QQNPAIJ" localSheetId="3" hidden="1">#REF!</definedName>
    <definedName name="BExTZO2596CBZKPI7YNA1QQNPAIJ" hidden="1">#REF!</definedName>
    <definedName name="BExTZY8TDV4U7FQL7O10G6VKWKPJ" localSheetId="15" hidden="1">#REF!</definedName>
    <definedName name="BExTZY8TDV4U7FQL7O10G6VKWKPJ" localSheetId="14" hidden="1">#REF!</definedName>
    <definedName name="BExTZY8TDV4U7FQL7O10G6VKWKPJ" localSheetId="13" hidden="1">#REF!</definedName>
    <definedName name="BExTZY8TDV4U7FQL7O10G6VKWKPJ" localSheetId="12" hidden="1">#REF!</definedName>
    <definedName name="BExTZY8TDV4U7FQL7O10G6VKWKPJ" localSheetId="11" hidden="1">#REF!</definedName>
    <definedName name="BExTZY8TDV4U7FQL7O10G6VKWKPJ" localSheetId="10" hidden="1">#REF!</definedName>
    <definedName name="BExTZY8TDV4U7FQL7O10G6VKWKPJ" localSheetId="9" hidden="1">#REF!</definedName>
    <definedName name="BExTZY8TDV4U7FQL7O10G6VKWKPJ" localSheetId="8" hidden="1">#REF!</definedName>
    <definedName name="BExTZY8TDV4U7FQL7O10G6VKWKPJ" localSheetId="7" hidden="1">#REF!</definedName>
    <definedName name="BExTZY8TDV4U7FQL7O10G6VKWKPJ" localSheetId="6" hidden="1">#REF!</definedName>
    <definedName name="BExTZY8TDV4U7FQL7O10G6VKWKPJ" localSheetId="5" hidden="1">#REF!</definedName>
    <definedName name="BExTZY8TDV4U7FQL7O10G6VKWKPJ" localSheetId="3" hidden="1">#REF!</definedName>
    <definedName name="BExTZY8TDV4U7FQL7O10G6VKWKPJ" hidden="1">#REF!</definedName>
    <definedName name="BExU02QNT4LT7H9JPUC4FXTLVGZT" localSheetId="15" hidden="1">#REF!</definedName>
    <definedName name="BExU02QNT4LT7H9JPUC4FXTLVGZT" localSheetId="14" hidden="1">#REF!</definedName>
    <definedName name="BExU02QNT4LT7H9JPUC4FXTLVGZT" localSheetId="13" hidden="1">#REF!</definedName>
    <definedName name="BExU02QNT4LT7H9JPUC4FXTLVGZT" localSheetId="12" hidden="1">#REF!</definedName>
    <definedName name="BExU02QNT4LT7H9JPUC4FXTLVGZT" localSheetId="11" hidden="1">#REF!</definedName>
    <definedName name="BExU02QNT4LT7H9JPUC4FXTLVGZT" localSheetId="10" hidden="1">#REF!</definedName>
    <definedName name="BExU02QNT4LT7H9JPUC4FXTLVGZT" localSheetId="9" hidden="1">#REF!</definedName>
    <definedName name="BExU02QNT4LT7H9JPUC4FXTLVGZT" localSheetId="8" hidden="1">#REF!</definedName>
    <definedName name="BExU02QNT4LT7H9JPUC4FXTLVGZT" localSheetId="7" hidden="1">#REF!</definedName>
    <definedName name="BExU02QNT4LT7H9JPUC4FXTLVGZT" localSheetId="6" hidden="1">#REF!</definedName>
    <definedName name="BExU02QNT4LT7H9JPUC4FXTLVGZT" localSheetId="5" hidden="1">#REF!</definedName>
    <definedName name="BExU02QNT4LT7H9JPUC4FXTLVGZT" localSheetId="3" hidden="1">#REF!</definedName>
    <definedName name="BExU02QNT4LT7H9JPUC4FXTLVGZT" hidden="1">#REF!</definedName>
    <definedName name="BExU0BFJJQO1HJZKI14QGOQ6JROO" localSheetId="15" hidden="1">#REF!</definedName>
    <definedName name="BExU0BFJJQO1HJZKI14QGOQ6JROO" localSheetId="14" hidden="1">#REF!</definedName>
    <definedName name="BExU0BFJJQO1HJZKI14QGOQ6JROO" localSheetId="13" hidden="1">#REF!</definedName>
    <definedName name="BExU0BFJJQO1HJZKI14QGOQ6JROO" localSheetId="12" hidden="1">#REF!</definedName>
    <definedName name="BExU0BFJJQO1HJZKI14QGOQ6JROO" localSheetId="11" hidden="1">#REF!</definedName>
    <definedName name="BExU0BFJJQO1HJZKI14QGOQ6JROO" localSheetId="10" hidden="1">#REF!</definedName>
    <definedName name="BExU0BFJJQO1HJZKI14QGOQ6JROO" localSheetId="9" hidden="1">#REF!</definedName>
    <definedName name="BExU0BFJJQO1HJZKI14QGOQ6JROO" localSheetId="8" hidden="1">#REF!</definedName>
    <definedName name="BExU0BFJJQO1HJZKI14QGOQ6JROO" localSheetId="7" hidden="1">#REF!</definedName>
    <definedName name="BExU0BFJJQO1HJZKI14QGOQ6JROO" localSheetId="6" hidden="1">#REF!</definedName>
    <definedName name="BExU0BFJJQO1HJZKI14QGOQ6JROO" localSheetId="5" hidden="1">#REF!</definedName>
    <definedName name="BExU0BFJJQO1HJZKI14QGOQ6JROO" localSheetId="3" hidden="1">#REF!</definedName>
    <definedName name="BExU0BFJJQO1HJZKI14QGOQ6JROO" hidden="1">#REF!</definedName>
    <definedName name="BExU0FH5WTGW8MRFUFMDDSMJ6YQ5" localSheetId="15" hidden="1">#REF!</definedName>
    <definedName name="BExU0FH5WTGW8MRFUFMDDSMJ6YQ5" localSheetId="14" hidden="1">#REF!</definedName>
    <definedName name="BExU0FH5WTGW8MRFUFMDDSMJ6YQ5" localSheetId="13" hidden="1">#REF!</definedName>
    <definedName name="BExU0FH5WTGW8MRFUFMDDSMJ6YQ5" localSheetId="12" hidden="1">#REF!</definedName>
    <definedName name="BExU0FH5WTGW8MRFUFMDDSMJ6YQ5" localSheetId="11" hidden="1">#REF!</definedName>
    <definedName name="BExU0FH5WTGW8MRFUFMDDSMJ6YQ5" localSheetId="10" hidden="1">#REF!</definedName>
    <definedName name="BExU0FH5WTGW8MRFUFMDDSMJ6YQ5" localSheetId="9" hidden="1">#REF!</definedName>
    <definedName name="BExU0FH5WTGW8MRFUFMDDSMJ6YQ5" localSheetId="8" hidden="1">#REF!</definedName>
    <definedName name="BExU0FH5WTGW8MRFUFMDDSMJ6YQ5" localSheetId="7" hidden="1">#REF!</definedName>
    <definedName name="BExU0FH5WTGW8MRFUFMDDSMJ6YQ5" localSheetId="6" hidden="1">#REF!</definedName>
    <definedName name="BExU0FH5WTGW8MRFUFMDDSMJ6YQ5" localSheetId="5" hidden="1">#REF!</definedName>
    <definedName name="BExU0FH5WTGW8MRFUFMDDSMJ6YQ5" localSheetId="3" hidden="1">#REF!</definedName>
    <definedName name="BExU0FH5WTGW8MRFUFMDDSMJ6YQ5" hidden="1">#REF!</definedName>
    <definedName name="BExU0GDOIL9U33QGU9ZU3YX3V1I4" localSheetId="15" hidden="1">#REF!</definedName>
    <definedName name="BExU0GDOIL9U33QGU9ZU3YX3V1I4" localSheetId="14" hidden="1">#REF!</definedName>
    <definedName name="BExU0GDOIL9U33QGU9ZU3YX3V1I4" localSheetId="13" hidden="1">#REF!</definedName>
    <definedName name="BExU0GDOIL9U33QGU9ZU3YX3V1I4" localSheetId="12" hidden="1">#REF!</definedName>
    <definedName name="BExU0GDOIL9U33QGU9ZU3YX3V1I4" localSheetId="11" hidden="1">#REF!</definedName>
    <definedName name="BExU0GDOIL9U33QGU9ZU3YX3V1I4" localSheetId="10" hidden="1">#REF!</definedName>
    <definedName name="BExU0GDOIL9U33QGU9ZU3YX3V1I4" localSheetId="9" hidden="1">#REF!</definedName>
    <definedName name="BExU0GDOIL9U33QGU9ZU3YX3V1I4" localSheetId="8" hidden="1">#REF!</definedName>
    <definedName name="BExU0GDOIL9U33QGU9ZU3YX3V1I4" localSheetId="7" hidden="1">#REF!</definedName>
    <definedName name="BExU0GDOIL9U33QGU9ZU3YX3V1I4" localSheetId="6" hidden="1">#REF!</definedName>
    <definedName name="BExU0GDOIL9U33QGU9ZU3YX3V1I4" localSheetId="5" hidden="1">#REF!</definedName>
    <definedName name="BExU0GDOIL9U33QGU9ZU3YX3V1I4" localSheetId="3" hidden="1">#REF!</definedName>
    <definedName name="BExU0GDOIL9U33QGU9ZU3YX3V1I4" hidden="1">#REF!</definedName>
    <definedName name="BExU0HKTO8WJDQDWRTUK5TETM3HS" localSheetId="15" hidden="1">#REF!</definedName>
    <definedName name="BExU0HKTO8WJDQDWRTUK5TETM3HS" localSheetId="14" hidden="1">#REF!</definedName>
    <definedName name="BExU0HKTO8WJDQDWRTUK5TETM3HS" localSheetId="13" hidden="1">#REF!</definedName>
    <definedName name="BExU0HKTO8WJDQDWRTUK5TETM3HS" localSheetId="12" hidden="1">#REF!</definedName>
    <definedName name="BExU0HKTO8WJDQDWRTUK5TETM3HS" localSheetId="11" hidden="1">#REF!</definedName>
    <definedName name="BExU0HKTO8WJDQDWRTUK5TETM3HS" localSheetId="10" hidden="1">#REF!</definedName>
    <definedName name="BExU0HKTO8WJDQDWRTUK5TETM3HS" localSheetId="9" hidden="1">#REF!</definedName>
    <definedName name="BExU0HKTO8WJDQDWRTUK5TETM3HS" localSheetId="8" hidden="1">#REF!</definedName>
    <definedName name="BExU0HKTO8WJDQDWRTUK5TETM3HS" localSheetId="7" hidden="1">#REF!</definedName>
    <definedName name="BExU0HKTO8WJDQDWRTUK5TETM3HS" localSheetId="6" hidden="1">#REF!</definedName>
    <definedName name="BExU0HKTO8WJDQDWRTUK5TETM3HS" localSheetId="5" hidden="1">#REF!</definedName>
    <definedName name="BExU0HKTO8WJDQDWRTUK5TETM3HS" localSheetId="3" hidden="1">#REF!</definedName>
    <definedName name="BExU0HKTO8WJDQDWRTUK5TETM3HS" hidden="1">#REF!</definedName>
    <definedName name="BExU0MTJQPE041ZN7H8UKGV6MZT7" localSheetId="15" hidden="1">#REF!</definedName>
    <definedName name="BExU0MTJQPE041ZN7H8UKGV6MZT7" localSheetId="14" hidden="1">#REF!</definedName>
    <definedName name="BExU0MTJQPE041ZN7H8UKGV6MZT7" localSheetId="13" hidden="1">#REF!</definedName>
    <definedName name="BExU0MTJQPE041ZN7H8UKGV6MZT7" localSheetId="12" hidden="1">#REF!</definedName>
    <definedName name="BExU0MTJQPE041ZN7H8UKGV6MZT7" localSheetId="11" hidden="1">#REF!</definedName>
    <definedName name="BExU0MTJQPE041ZN7H8UKGV6MZT7" localSheetId="10" hidden="1">#REF!</definedName>
    <definedName name="BExU0MTJQPE041ZN7H8UKGV6MZT7" localSheetId="9" hidden="1">#REF!</definedName>
    <definedName name="BExU0MTJQPE041ZN7H8UKGV6MZT7" localSheetId="8" hidden="1">#REF!</definedName>
    <definedName name="BExU0MTJQPE041ZN7H8UKGV6MZT7" localSheetId="7" hidden="1">#REF!</definedName>
    <definedName name="BExU0MTJQPE041ZN7H8UKGV6MZT7" localSheetId="6" hidden="1">#REF!</definedName>
    <definedName name="BExU0MTJQPE041ZN7H8UKGV6MZT7" localSheetId="5" hidden="1">#REF!</definedName>
    <definedName name="BExU0MTJQPE041ZN7H8UKGV6MZT7" localSheetId="3" hidden="1">#REF!</definedName>
    <definedName name="BExU0MTJQPE041ZN7H8UKGV6MZT7" hidden="1">#REF!</definedName>
    <definedName name="BExU0ZUUFYHLUK4M4E8GLGIBBNT0" localSheetId="15" hidden="1">#REF!</definedName>
    <definedName name="BExU0ZUUFYHLUK4M4E8GLGIBBNT0" localSheetId="14" hidden="1">#REF!</definedName>
    <definedName name="BExU0ZUUFYHLUK4M4E8GLGIBBNT0" localSheetId="13" hidden="1">#REF!</definedName>
    <definedName name="BExU0ZUUFYHLUK4M4E8GLGIBBNT0" localSheetId="12" hidden="1">#REF!</definedName>
    <definedName name="BExU0ZUUFYHLUK4M4E8GLGIBBNT0" localSheetId="11" hidden="1">#REF!</definedName>
    <definedName name="BExU0ZUUFYHLUK4M4E8GLGIBBNT0" localSheetId="10" hidden="1">#REF!</definedName>
    <definedName name="BExU0ZUUFYHLUK4M4E8GLGIBBNT0" localSheetId="9" hidden="1">#REF!</definedName>
    <definedName name="BExU0ZUUFYHLUK4M4E8GLGIBBNT0" localSheetId="8" hidden="1">#REF!</definedName>
    <definedName name="BExU0ZUUFYHLUK4M4E8GLGIBBNT0" localSheetId="7" hidden="1">#REF!</definedName>
    <definedName name="BExU0ZUUFYHLUK4M4E8GLGIBBNT0" localSheetId="6" hidden="1">#REF!</definedName>
    <definedName name="BExU0ZUUFYHLUK4M4E8GLGIBBNT0" localSheetId="5" hidden="1">#REF!</definedName>
    <definedName name="BExU0ZUUFYHLUK4M4E8GLGIBBNT0" localSheetId="3" hidden="1">#REF!</definedName>
    <definedName name="BExU0ZUUFYHLUK4M4E8GLGIBBNT0" hidden="1">#REF!</definedName>
    <definedName name="BExU147D6RPG6ZVTSXRKFSVRHSBG" localSheetId="15" hidden="1">#REF!</definedName>
    <definedName name="BExU147D6RPG6ZVTSXRKFSVRHSBG" localSheetId="14" hidden="1">#REF!</definedName>
    <definedName name="BExU147D6RPG6ZVTSXRKFSVRHSBG" localSheetId="13" hidden="1">#REF!</definedName>
    <definedName name="BExU147D6RPG6ZVTSXRKFSVRHSBG" localSheetId="12" hidden="1">#REF!</definedName>
    <definedName name="BExU147D6RPG6ZVTSXRKFSVRHSBG" localSheetId="11" hidden="1">#REF!</definedName>
    <definedName name="BExU147D6RPG6ZVTSXRKFSVRHSBG" localSheetId="10" hidden="1">#REF!</definedName>
    <definedName name="BExU147D6RPG6ZVTSXRKFSVRHSBG" localSheetId="9" hidden="1">#REF!</definedName>
    <definedName name="BExU147D6RPG6ZVTSXRKFSVRHSBG" localSheetId="8" hidden="1">#REF!</definedName>
    <definedName name="BExU147D6RPG6ZVTSXRKFSVRHSBG" localSheetId="7" hidden="1">#REF!</definedName>
    <definedName name="BExU147D6RPG6ZVTSXRKFSVRHSBG" localSheetId="6" hidden="1">#REF!</definedName>
    <definedName name="BExU147D6RPG6ZVTSXRKFSVRHSBG" localSheetId="5" hidden="1">#REF!</definedName>
    <definedName name="BExU147D6RPG6ZVTSXRKFSVRHSBG" localSheetId="3" hidden="1">#REF!</definedName>
    <definedName name="BExU147D6RPG6ZVTSXRKFSVRHSBG" hidden="1">#REF!</definedName>
    <definedName name="BExU16R10W1SOAPNG4CDJ01T7JRE" localSheetId="15" hidden="1">#REF!</definedName>
    <definedName name="BExU16R10W1SOAPNG4CDJ01T7JRE" localSheetId="14" hidden="1">#REF!</definedName>
    <definedName name="BExU16R10W1SOAPNG4CDJ01T7JRE" localSheetId="13" hidden="1">#REF!</definedName>
    <definedName name="BExU16R10W1SOAPNG4CDJ01T7JRE" localSheetId="12" hidden="1">#REF!</definedName>
    <definedName name="BExU16R10W1SOAPNG4CDJ01T7JRE" localSheetId="11" hidden="1">#REF!</definedName>
    <definedName name="BExU16R10W1SOAPNG4CDJ01T7JRE" localSheetId="10" hidden="1">#REF!</definedName>
    <definedName name="BExU16R10W1SOAPNG4CDJ01T7JRE" localSheetId="9" hidden="1">#REF!</definedName>
    <definedName name="BExU16R10W1SOAPNG4CDJ01T7JRE" localSheetId="8" hidden="1">#REF!</definedName>
    <definedName name="BExU16R10W1SOAPNG4CDJ01T7JRE" localSheetId="7" hidden="1">#REF!</definedName>
    <definedName name="BExU16R10W1SOAPNG4CDJ01T7JRE" localSheetId="6" hidden="1">#REF!</definedName>
    <definedName name="BExU16R10W1SOAPNG4CDJ01T7JRE" localSheetId="5" hidden="1">#REF!</definedName>
    <definedName name="BExU16R10W1SOAPNG4CDJ01T7JRE" localSheetId="3" hidden="1">#REF!</definedName>
    <definedName name="BExU16R10W1SOAPNG4CDJ01T7JRE" hidden="1">#REF!</definedName>
    <definedName name="BExU17CKOR3GNIHDNVLH9L1IOJS9" localSheetId="15" hidden="1">#REF!</definedName>
    <definedName name="BExU17CKOR3GNIHDNVLH9L1IOJS9" localSheetId="14" hidden="1">#REF!</definedName>
    <definedName name="BExU17CKOR3GNIHDNVLH9L1IOJS9" localSheetId="13" hidden="1">#REF!</definedName>
    <definedName name="BExU17CKOR3GNIHDNVLH9L1IOJS9" localSheetId="12" hidden="1">#REF!</definedName>
    <definedName name="BExU17CKOR3GNIHDNVLH9L1IOJS9" localSheetId="11" hidden="1">#REF!</definedName>
    <definedName name="BExU17CKOR3GNIHDNVLH9L1IOJS9" localSheetId="10" hidden="1">#REF!</definedName>
    <definedName name="BExU17CKOR3GNIHDNVLH9L1IOJS9" localSheetId="9" hidden="1">#REF!</definedName>
    <definedName name="BExU17CKOR3GNIHDNVLH9L1IOJS9" localSheetId="8" hidden="1">#REF!</definedName>
    <definedName name="BExU17CKOR3GNIHDNVLH9L1IOJS9" localSheetId="7" hidden="1">#REF!</definedName>
    <definedName name="BExU17CKOR3GNIHDNVLH9L1IOJS9" localSheetId="6" hidden="1">#REF!</definedName>
    <definedName name="BExU17CKOR3GNIHDNVLH9L1IOJS9" localSheetId="5" hidden="1">#REF!</definedName>
    <definedName name="BExU17CKOR3GNIHDNVLH9L1IOJS9" localSheetId="3" hidden="1">#REF!</definedName>
    <definedName name="BExU17CKOR3GNIHDNVLH9L1IOJS9" hidden="1">#REF!</definedName>
    <definedName name="BExU1DXYI5DAD9DSFIEAUOB5XFZ9" localSheetId="15" hidden="1">#REF!</definedName>
    <definedName name="BExU1DXYI5DAD9DSFIEAUOB5XFZ9" localSheetId="14" hidden="1">#REF!</definedName>
    <definedName name="BExU1DXYI5DAD9DSFIEAUOB5XFZ9" localSheetId="13" hidden="1">#REF!</definedName>
    <definedName name="BExU1DXYI5DAD9DSFIEAUOB5XFZ9" localSheetId="12" hidden="1">#REF!</definedName>
    <definedName name="BExU1DXYI5DAD9DSFIEAUOB5XFZ9" localSheetId="11" hidden="1">#REF!</definedName>
    <definedName name="BExU1DXYI5DAD9DSFIEAUOB5XFZ9" localSheetId="10" hidden="1">#REF!</definedName>
    <definedName name="BExU1DXYI5DAD9DSFIEAUOB5XFZ9" localSheetId="9" hidden="1">#REF!</definedName>
    <definedName name="BExU1DXYI5DAD9DSFIEAUOB5XFZ9" localSheetId="8" hidden="1">#REF!</definedName>
    <definedName name="BExU1DXYI5DAD9DSFIEAUOB5XFZ9" localSheetId="7" hidden="1">#REF!</definedName>
    <definedName name="BExU1DXYI5DAD9DSFIEAUOB5XFZ9" localSheetId="6" hidden="1">#REF!</definedName>
    <definedName name="BExU1DXYI5DAD9DSFIEAUOB5XFZ9" localSheetId="5" hidden="1">#REF!</definedName>
    <definedName name="BExU1DXYI5DAD9DSFIEAUOB5XFZ9" localSheetId="3" hidden="1">#REF!</definedName>
    <definedName name="BExU1DXYI5DAD9DSFIEAUOB5XFZ9" hidden="1">#REF!</definedName>
    <definedName name="BExU1GXUTLRPJN4MRINLAPHSZQFG" localSheetId="15" hidden="1">#REF!</definedName>
    <definedName name="BExU1GXUTLRPJN4MRINLAPHSZQFG" localSheetId="14" hidden="1">#REF!</definedName>
    <definedName name="BExU1GXUTLRPJN4MRINLAPHSZQFG" localSheetId="13" hidden="1">#REF!</definedName>
    <definedName name="BExU1GXUTLRPJN4MRINLAPHSZQFG" localSheetId="12" hidden="1">#REF!</definedName>
    <definedName name="BExU1GXUTLRPJN4MRINLAPHSZQFG" localSheetId="11" hidden="1">#REF!</definedName>
    <definedName name="BExU1GXUTLRPJN4MRINLAPHSZQFG" localSheetId="10" hidden="1">#REF!</definedName>
    <definedName name="BExU1GXUTLRPJN4MRINLAPHSZQFG" localSheetId="9" hidden="1">#REF!</definedName>
    <definedName name="BExU1GXUTLRPJN4MRINLAPHSZQFG" localSheetId="8" hidden="1">#REF!</definedName>
    <definedName name="BExU1GXUTLRPJN4MRINLAPHSZQFG" localSheetId="7" hidden="1">#REF!</definedName>
    <definedName name="BExU1GXUTLRPJN4MRINLAPHSZQFG" localSheetId="6" hidden="1">#REF!</definedName>
    <definedName name="BExU1GXUTLRPJN4MRINLAPHSZQFG" localSheetId="5" hidden="1">#REF!</definedName>
    <definedName name="BExU1GXUTLRPJN4MRINLAPHSZQFG" localSheetId="3" hidden="1">#REF!</definedName>
    <definedName name="BExU1GXUTLRPJN4MRINLAPHSZQFG" hidden="1">#REF!</definedName>
    <definedName name="BExU1IL9AOHFO85BZB6S60DK3N8H" localSheetId="15" hidden="1">#REF!</definedName>
    <definedName name="BExU1IL9AOHFO85BZB6S60DK3N8H" localSheetId="14" hidden="1">#REF!</definedName>
    <definedName name="BExU1IL9AOHFO85BZB6S60DK3N8H" localSheetId="13" hidden="1">#REF!</definedName>
    <definedName name="BExU1IL9AOHFO85BZB6S60DK3N8H" localSheetId="12" hidden="1">#REF!</definedName>
    <definedName name="BExU1IL9AOHFO85BZB6S60DK3N8H" localSheetId="11" hidden="1">#REF!</definedName>
    <definedName name="BExU1IL9AOHFO85BZB6S60DK3N8H" localSheetId="10" hidden="1">#REF!</definedName>
    <definedName name="BExU1IL9AOHFO85BZB6S60DK3N8H" localSheetId="9" hidden="1">#REF!</definedName>
    <definedName name="BExU1IL9AOHFO85BZB6S60DK3N8H" localSheetId="8" hidden="1">#REF!</definedName>
    <definedName name="BExU1IL9AOHFO85BZB6S60DK3N8H" localSheetId="7" hidden="1">#REF!</definedName>
    <definedName name="BExU1IL9AOHFO85BZB6S60DK3N8H" localSheetId="6" hidden="1">#REF!</definedName>
    <definedName name="BExU1IL9AOHFO85BZB6S60DK3N8H" localSheetId="5" hidden="1">#REF!</definedName>
    <definedName name="BExU1IL9AOHFO85BZB6S60DK3N8H" localSheetId="3" hidden="1">#REF!</definedName>
    <definedName name="BExU1IL9AOHFO85BZB6S60DK3N8H" hidden="1">#REF!</definedName>
    <definedName name="BExU1LAEKWJ0U6NP9G2AC9CTBYH6" localSheetId="15" hidden="1">#REF!</definedName>
    <definedName name="BExU1LAEKWJ0U6NP9G2AC9CTBYH6" localSheetId="14" hidden="1">#REF!</definedName>
    <definedName name="BExU1LAEKWJ0U6NP9G2AC9CTBYH6" localSheetId="13" hidden="1">#REF!</definedName>
    <definedName name="BExU1LAEKWJ0U6NP9G2AC9CTBYH6" localSheetId="12" hidden="1">#REF!</definedName>
    <definedName name="BExU1LAEKWJ0U6NP9G2AC9CTBYH6" localSheetId="11" hidden="1">#REF!</definedName>
    <definedName name="BExU1LAEKWJ0U6NP9G2AC9CTBYH6" localSheetId="10" hidden="1">#REF!</definedName>
    <definedName name="BExU1LAEKWJ0U6NP9G2AC9CTBYH6" localSheetId="9" hidden="1">#REF!</definedName>
    <definedName name="BExU1LAEKWJ0U6NP9G2AC9CTBYH6" localSheetId="8" hidden="1">#REF!</definedName>
    <definedName name="BExU1LAEKWJ0U6NP9G2AC9CTBYH6" localSheetId="7" hidden="1">#REF!</definedName>
    <definedName name="BExU1LAEKWJ0U6NP9G2AC9CTBYH6" localSheetId="6" hidden="1">#REF!</definedName>
    <definedName name="BExU1LAEKWJ0U6NP9G2AC9CTBYH6" localSheetId="5" hidden="1">#REF!</definedName>
    <definedName name="BExU1LAEKWJ0U6NP9G2AC9CTBYH6" localSheetId="3" hidden="1">#REF!</definedName>
    <definedName name="BExU1LAEKWJ0U6NP9G2AC9CTBYH6" hidden="1">#REF!</definedName>
    <definedName name="BExU1NOPS09CLFZL1O31RAF9BQNQ" localSheetId="15" hidden="1">#REF!</definedName>
    <definedName name="BExU1NOPS09CLFZL1O31RAF9BQNQ" localSheetId="14" hidden="1">#REF!</definedName>
    <definedName name="BExU1NOPS09CLFZL1O31RAF9BQNQ" localSheetId="13" hidden="1">#REF!</definedName>
    <definedName name="BExU1NOPS09CLFZL1O31RAF9BQNQ" localSheetId="12" hidden="1">#REF!</definedName>
    <definedName name="BExU1NOPS09CLFZL1O31RAF9BQNQ" localSheetId="11" hidden="1">#REF!</definedName>
    <definedName name="BExU1NOPS09CLFZL1O31RAF9BQNQ" localSheetId="10" hidden="1">#REF!</definedName>
    <definedName name="BExU1NOPS09CLFZL1O31RAF9BQNQ" localSheetId="9" hidden="1">#REF!</definedName>
    <definedName name="BExU1NOPS09CLFZL1O31RAF9BQNQ" localSheetId="8" hidden="1">#REF!</definedName>
    <definedName name="BExU1NOPS09CLFZL1O31RAF9BQNQ" localSheetId="7" hidden="1">#REF!</definedName>
    <definedName name="BExU1NOPS09CLFZL1O31RAF9BQNQ" localSheetId="6" hidden="1">#REF!</definedName>
    <definedName name="BExU1NOPS09CLFZL1O31RAF9BQNQ" localSheetId="5" hidden="1">#REF!</definedName>
    <definedName name="BExU1NOPS09CLFZL1O31RAF9BQNQ" localSheetId="3" hidden="1">#REF!</definedName>
    <definedName name="BExU1NOPS09CLFZL1O31RAF9BQNQ" hidden="1">#REF!</definedName>
    <definedName name="BExU1PH9MOEX1JZVZ3D5M9DXB191" localSheetId="15" hidden="1">#REF!</definedName>
    <definedName name="BExU1PH9MOEX1JZVZ3D5M9DXB191" localSheetId="14" hidden="1">#REF!</definedName>
    <definedName name="BExU1PH9MOEX1JZVZ3D5M9DXB191" localSheetId="13" hidden="1">#REF!</definedName>
    <definedName name="BExU1PH9MOEX1JZVZ3D5M9DXB191" localSheetId="12" hidden="1">#REF!</definedName>
    <definedName name="BExU1PH9MOEX1JZVZ3D5M9DXB191" localSheetId="11" hidden="1">#REF!</definedName>
    <definedName name="BExU1PH9MOEX1JZVZ3D5M9DXB191" localSheetId="10" hidden="1">#REF!</definedName>
    <definedName name="BExU1PH9MOEX1JZVZ3D5M9DXB191" localSheetId="9" hidden="1">#REF!</definedName>
    <definedName name="BExU1PH9MOEX1JZVZ3D5M9DXB191" localSheetId="8" hidden="1">#REF!</definedName>
    <definedName name="BExU1PH9MOEX1JZVZ3D5M9DXB191" localSheetId="7" hidden="1">#REF!</definedName>
    <definedName name="BExU1PH9MOEX1JZVZ3D5M9DXB191" localSheetId="6" hidden="1">#REF!</definedName>
    <definedName name="BExU1PH9MOEX1JZVZ3D5M9DXB191" localSheetId="5" hidden="1">#REF!</definedName>
    <definedName name="BExU1PH9MOEX1JZVZ3D5M9DXB191" localSheetId="3" hidden="1">#REF!</definedName>
    <definedName name="BExU1PH9MOEX1JZVZ3D5M9DXB191" hidden="1">#REF!</definedName>
    <definedName name="BExU1QZEEKJA35IMEOLOJ3ODX0ZA" localSheetId="15" hidden="1">#REF!</definedName>
    <definedName name="BExU1QZEEKJA35IMEOLOJ3ODX0ZA" localSheetId="14" hidden="1">#REF!</definedName>
    <definedName name="BExU1QZEEKJA35IMEOLOJ3ODX0ZA" localSheetId="13" hidden="1">#REF!</definedName>
    <definedName name="BExU1QZEEKJA35IMEOLOJ3ODX0ZA" localSheetId="12" hidden="1">#REF!</definedName>
    <definedName name="BExU1QZEEKJA35IMEOLOJ3ODX0ZA" localSheetId="11" hidden="1">#REF!</definedName>
    <definedName name="BExU1QZEEKJA35IMEOLOJ3ODX0ZA" localSheetId="10" hidden="1">#REF!</definedName>
    <definedName name="BExU1QZEEKJA35IMEOLOJ3ODX0ZA" localSheetId="9" hidden="1">#REF!</definedName>
    <definedName name="BExU1QZEEKJA35IMEOLOJ3ODX0ZA" localSheetId="8" hidden="1">#REF!</definedName>
    <definedName name="BExU1QZEEKJA35IMEOLOJ3ODX0ZA" localSheetId="7" hidden="1">#REF!</definedName>
    <definedName name="BExU1QZEEKJA35IMEOLOJ3ODX0ZA" localSheetId="6" hidden="1">#REF!</definedName>
    <definedName name="BExU1QZEEKJA35IMEOLOJ3ODX0ZA" localSheetId="5" hidden="1">#REF!</definedName>
    <definedName name="BExU1QZEEKJA35IMEOLOJ3ODX0ZA" localSheetId="3" hidden="1">#REF!</definedName>
    <definedName name="BExU1QZEEKJA35IMEOLOJ3ODX0ZA" hidden="1">#REF!</definedName>
    <definedName name="BExU1VRURIWWVJ95O40WA23LMTJD" localSheetId="15" hidden="1">#REF!</definedName>
    <definedName name="BExU1VRURIWWVJ95O40WA23LMTJD" localSheetId="14" hidden="1">#REF!</definedName>
    <definedName name="BExU1VRURIWWVJ95O40WA23LMTJD" localSheetId="13" hidden="1">#REF!</definedName>
    <definedName name="BExU1VRURIWWVJ95O40WA23LMTJD" localSheetId="12" hidden="1">#REF!</definedName>
    <definedName name="BExU1VRURIWWVJ95O40WA23LMTJD" localSheetId="11" hidden="1">#REF!</definedName>
    <definedName name="BExU1VRURIWWVJ95O40WA23LMTJD" localSheetId="10" hidden="1">#REF!</definedName>
    <definedName name="BExU1VRURIWWVJ95O40WA23LMTJD" localSheetId="9" hidden="1">#REF!</definedName>
    <definedName name="BExU1VRURIWWVJ95O40WA23LMTJD" localSheetId="8" hidden="1">#REF!</definedName>
    <definedName name="BExU1VRURIWWVJ95O40WA23LMTJD" localSheetId="7" hidden="1">#REF!</definedName>
    <definedName name="BExU1VRURIWWVJ95O40WA23LMTJD" localSheetId="6" hidden="1">#REF!</definedName>
    <definedName name="BExU1VRURIWWVJ95O40WA23LMTJD" localSheetId="5" hidden="1">#REF!</definedName>
    <definedName name="BExU1VRURIWWVJ95O40WA23LMTJD" localSheetId="3" hidden="1">#REF!</definedName>
    <definedName name="BExU1VRURIWWVJ95O40WA23LMTJD" hidden="1">#REF!</definedName>
    <definedName name="BExU2A0FXVBDX9LO3VWEXB4TLFT0" localSheetId="15" hidden="1">#REF!</definedName>
    <definedName name="BExU2A0FXVBDX9LO3VWEXB4TLFT0" localSheetId="14" hidden="1">#REF!</definedName>
    <definedName name="BExU2A0FXVBDX9LO3VWEXB4TLFT0" localSheetId="13" hidden="1">#REF!</definedName>
    <definedName name="BExU2A0FXVBDX9LO3VWEXB4TLFT0" localSheetId="12" hidden="1">#REF!</definedName>
    <definedName name="BExU2A0FXVBDX9LO3VWEXB4TLFT0" localSheetId="11" hidden="1">#REF!</definedName>
    <definedName name="BExU2A0FXVBDX9LO3VWEXB4TLFT0" localSheetId="10" hidden="1">#REF!</definedName>
    <definedName name="BExU2A0FXVBDX9LO3VWEXB4TLFT0" localSheetId="9" hidden="1">#REF!</definedName>
    <definedName name="BExU2A0FXVBDX9LO3VWEXB4TLFT0" localSheetId="8" hidden="1">#REF!</definedName>
    <definedName name="BExU2A0FXVBDX9LO3VWEXB4TLFT0" localSheetId="7" hidden="1">#REF!</definedName>
    <definedName name="BExU2A0FXVBDX9LO3VWEXB4TLFT0" localSheetId="6" hidden="1">#REF!</definedName>
    <definedName name="BExU2A0FXVBDX9LO3VWEXB4TLFT0" localSheetId="5" hidden="1">#REF!</definedName>
    <definedName name="BExU2A0FXVBDX9LO3VWEXB4TLFT0" localSheetId="3" hidden="1">#REF!</definedName>
    <definedName name="BExU2A0FXVBDX9LO3VWEXB4TLFT0" hidden="1">#REF!</definedName>
    <definedName name="BExU2LEH667H33V81XVEZUP2O0UQ" localSheetId="15" hidden="1">#REF!</definedName>
    <definedName name="BExU2LEH667H33V81XVEZUP2O0UQ" localSheetId="14" hidden="1">#REF!</definedName>
    <definedName name="BExU2LEH667H33V81XVEZUP2O0UQ" localSheetId="13" hidden="1">#REF!</definedName>
    <definedName name="BExU2LEH667H33V81XVEZUP2O0UQ" localSheetId="12" hidden="1">#REF!</definedName>
    <definedName name="BExU2LEH667H33V81XVEZUP2O0UQ" localSheetId="11" hidden="1">#REF!</definedName>
    <definedName name="BExU2LEH667H33V81XVEZUP2O0UQ" localSheetId="10" hidden="1">#REF!</definedName>
    <definedName name="BExU2LEH667H33V81XVEZUP2O0UQ" localSheetId="9" hidden="1">#REF!</definedName>
    <definedName name="BExU2LEH667H33V81XVEZUP2O0UQ" localSheetId="8" hidden="1">#REF!</definedName>
    <definedName name="BExU2LEH667H33V81XVEZUP2O0UQ" localSheetId="7" hidden="1">#REF!</definedName>
    <definedName name="BExU2LEH667H33V81XVEZUP2O0UQ" localSheetId="6" hidden="1">#REF!</definedName>
    <definedName name="BExU2LEH667H33V81XVEZUP2O0UQ" localSheetId="5" hidden="1">#REF!</definedName>
    <definedName name="BExU2LEH667H33V81XVEZUP2O0UQ" localSheetId="3" hidden="1">#REF!</definedName>
    <definedName name="BExU2LEH667H33V81XVEZUP2O0UQ" hidden="1">#REF!</definedName>
    <definedName name="BExU2M5CK6XK55UIHDVYRXJJJRI4" localSheetId="15" hidden="1">#REF!</definedName>
    <definedName name="BExU2M5CK6XK55UIHDVYRXJJJRI4" localSheetId="14" hidden="1">#REF!</definedName>
    <definedName name="BExU2M5CK6XK55UIHDVYRXJJJRI4" localSheetId="13" hidden="1">#REF!</definedName>
    <definedName name="BExU2M5CK6XK55UIHDVYRXJJJRI4" localSheetId="12" hidden="1">#REF!</definedName>
    <definedName name="BExU2M5CK6XK55UIHDVYRXJJJRI4" localSheetId="11" hidden="1">#REF!</definedName>
    <definedName name="BExU2M5CK6XK55UIHDVYRXJJJRI4" localSheetId="10" hidden="1">#REF!</definedName>
    <definedName name="BExU2M5CK6XK55UIHDVYRXJJJRI4" localSheetId="9" hidden="1">#REF!</definedName>
    <definedName name="BExU2M5CK6XK55UIHDVYRXJJJRI4" localSheetId="8" hidden="1">#REF!</definedName>
    <definedName name="BExU2M5CK6XK55UIHDVYRXJJJRI4" localSheetId="7" hidden="1">#REF!</definedName>
    <definedName name="BExU2M5CK6XK55UIHDVYRXJJJRI4" localSheetId="6" hidden="1">#REF!</definedName>
    <definedName name="BExU2M5CK6XK55UIHDVYRXJJJRI4" localSheetId="5" hidden="1">#REF!</definedName>
    <definedName name="BExU2M5CK6XK55UIHDVYRXJJJRI4" localSheetId="3" hidden="1">#REF!</definedName>
    <definedName name="BExU2M5CK6XK55UIHDVYRXJJJRI4" hidden="1">#REF!</definedName>
    <definedName name="BExU2TXVT25ZTOFQAF6CM53Z1RLF" localSheetId="15" hidden="1">#REF!</definedName>
    <definedName name="BExU2TXVT25ZTOFQAF6CM53Z1RLF" localSheetId="14" hidden="1">#REF!</definedName>
    <definedName name="BExU2TXVT25ZTOFQAF6CM53Z1RLF" localSheetId="13" hidden="1">#REF!</definedName>
    <definedName name="BExU2TXVT25ZTOFQAF6CM53Z1RLF" localSheetId="12" hidden="1">#REF!</definedName>
    <definedName name="BExU2TXVT25ZTOFQAF6CM53Z1RLF" localSheetId="11" hidden="1">#REF!</definedName>
    <definedName name="BExU2TXVT25ZTOFQAF6CM53Z1RLF" localSheetId="10" hidden="1">#REF!</definedName>
    <definedName name="BExU2TXVT25ZTOFQAF6CM53Z1RLF" localSheetId="9" hidden="1">#REF!</definedName>
    <definedName name="BExU2TXVT25ZTOFQAF6CM53Z1RLF" localSheetId="8" hidden="1">#REF!</definedName>
    <definedName name="BExU2TXVT25ZTOFQAF6CM53Z1RLF" localSheetId="7" hidden="1">#REF!</definedName>
    <definedName name="BExU2TXVT25ZTOFQAF6CM53Z1RLF" localSheetId="6" hidden="1">#REF!</definedName>
    <definedName name="BExU2TXVT25ZTOFQAF6CM53Z1RLF" localSheetId="5" hidden="1">#REF!</definedName>
    <definedName name="BExU2TXVT25ZTOFQAF6CM53Z1RLF" localSheetId="3" hidden="1">#REF!</definedName>
    <definedName name="BExU2TXVT25ZTOFQAF6CM53Z1RLF" hidden="1">#REF!</definedName>
    <definedName name="BExU2XZLYIU19G7358W5T9E87AFR" localSheetId="15" hidden="1">#REF!</definedName>
    <definedName name="BExU2XZLYIU19G7358W5T9E87AFR" localSheetId="14" hidden="1">#REF!</definedName>
    <definedName name="BExU2XZLYIU19G7358W5T9E87AFR" localSheetId="13" hidden="1">#REF!</definedName>
    <definedName name="BExU2XZLYIU19G7358W5T9E87AFR" localSheetId="12" hidden="1">#REF!</definedName>
    <definedName name="BExU2XZLYIU19G7358W5T9E87AFR" localSheetId="11" hidden="1">#REF!</definedName>
    <definedName name="BExU2XZLYIU19G7358W5T9E87AFR" localSheetId="10" hidden="1">#REF!</definedName>
    <definedName name="BExU2XZLYIU19G7358W5T9E87AFR" localSheetId="9" hidden="1">#REF!</definedName>
    <definedName name="BExU2XZLYIU19G7358W5T9E87AFR" localSheetId="8" hidden="1">#REF!</definedName>
    <definedName name="BExU2XZLYIU19G7358W5T9E87AFR" localSheetId="7" hidden="1">#REF!</definedName>
    <definedName name="BExU2XZLYIU19G7358W5T9E87AFR" localSheetId="6" hidden="1">#REF!</definedName>
    <definedName name="BExU2XZLYIU19G7358W5T9E87AFR" localSheetId="5" hidden="1">#REF!</definedName>
    <definedName name="BExU2XZLYIU19G7358W5T9E87AFR" localSheetId="3" hidden="1">#REF!</definedName>
    <definedName name="BExU2XZLYIU19G7358W5T9E87AFR" hidden="1">#REF!</definedName>
    <definedName name="BExU2ZXMKRBQEX0CT3ZPZ3UFZP1G" localSheetId="15" hidden="1">#REF!</definedName>
    <definedName name="BExU2ZXMKRBQEX0CT3ZPZ3UFZP1G" localSheetId="14" hidden="1">#REF!</definedName>
    <definedName name="BExU2ZXMKRBQEX0CT3ZPZ3UFZP1G" localSheetId="13" hidden="1">#REF!</definedName>
    <definedName name="BExU2ZXMKRBQEX0CT3ZPZ3UFZP1G" localSheetId="12" hidden="1">#REF!</definedName>
    <definedName name="BExU2ZXMKRBQEX0CT3ZPZ3UFZP1G" localSheetId="11" hidden="1">#REF!</definedName>
    <definedName name="BExU2ZXMKRBQEX0CT3ZPZ3UFZP1G" localSheetId="10" hidden="1">#REF!</definedName>
    <definedName name="BExU2ZXMKRBQEX0CT3ZPZ3UFZP1G" localSheetId="9" hidden="1">#REF!</definedName>
    <definedName name="BExU2ZXMKRBQEX0CT3ZPZ3UFZP1G" localSheetId="8" hidden="1">#REF!</definedName>
    <definedName name="BExU2ZXMKRBQEX0CT3ZPZ3UFZP1G" localSheetId="7" hidden="1">#REF!</definedName>
    <definedName name="BExU2ZXMKRBQEX0CT3ZPZ3UFZP1G" localSheetId="6" hidden="1">#REF!</definedName>
    <definedName name="BExU2ZXMKRBQEX0CT3ZPZ3UFZP1G" localSheetId="5" hidden="1">#REF!</definedName>
    <definedName name="BExU2ZXMKRBQEX0CT3ZPZ3UFZP1G" localSheetId="3" hidden="1">#REF!</definedName>
    <definedName name="BExU2ZXMKRBQEX0CT3ZPZ3UFZP1G" hidden="1">#REF!</definedName>
    <definedName name="BExU35XHF1K1XEQUSZ292S5T61YA" localSheetId="15" hidden="1">#REF!</definedName>
    <definedName name="BExU35XHF1K1XEQUSZ292S5T61YA" localSheetId="14" hidden="1">#REF!</definedName>
    <definedName name="BExU35XHF1K1XEQUSZ292S5T61YA" localSheetId="13" hidden="1">#REF!</definedName>
    <definedName name="BExU35XHF1K1XEQUSZ292S5T61YA" localSheetId="12" hidden="1">#REF!</definedName>
    <definedName name="BExU35XHF1K1XEQUSZ292S5T61YA" localSheetId="11" hidden="1">#REF!</definedName>
    <definedName name="BExU35XHF1K1XEQUSZ292S5T61YA" localSheetId="10" hidden="1">#REF!</definedName>
    <definedName name="BExU35XHF1K1XEQUSZ292S5T61YA" localSheetId="9" hidden="1">#REF!</definedName>
    <definedName name="BExU35XHF1K1XEQUSZ292S5T61YA" localSheetId="8" hidden="1">#REF!</definedName>
    <definedName name="BExU35XHF1K1XEQUSZ292S5T61YA" localSheetId="7" hidden="1">#REF!</definedName>
    <definedName name="BExU35XHF1K1XEQUSZ292S5T61YA" localSheetId="6" hidden="1">#REF!</definedName>
    <definedName name="BExU35XHF1K1XEQUSZ292S5T61YA" localSheetId="5" hidden="1">#REF!</definedName>
    <definedName name="BExU35XHF1K1XEQUSZ292S5T61YA" localSheetId="3" hidden="1">#REF!</definedName>
    <definedName name="BExU35XHF1K1XEQUSZ292S5T61YA" hidden="1">#REF!</definedName>
    <definedName name="BExU38S1U5IC1T5A3P2TZU5OV0LN" localSheetId="15" hidden="1">#REF!</definedName>
    <definedName name="BExU38S1U5IC1T5A3P2TZU5OV0LN" localSheetId="14" hidden="1">#REF!</definedName>
    <definedName name="BExU38S1U5IC1T5A3P2TZU5OV0LN" localSheetId="13" hidden="1">#REF!</definedName>
    <definedName name="BExU38S1U5IC1T5A3P2TZU5OV0LN" localSheetId="12" hidden="1">#REF!</definedName>
    <definedName name="BExU38S1U5IC1T5A3P2TZU5OV0LN" localSheetId="11" hidden="1">#REF!</definedName>
    <definedName name="BExU38S1U5IC1T5A3P2TZU5OV0LN" localSheetId="10" hidden="1">#REF!</definedName>
    <definedName name="BExU38S1U5IC1T5A3P2TZU5OV0LN" localSheetId="9" hidden="1">#REF!</definedName>
    <definedName name="BExU38S1U5IC1T5A3P2TZU5OV0LN" localSheetId="8" hidden="1">#REF!</definedName>
    <definedName name="BExU38S1U5IC1T5A3P2TZU5OV0LN" localSheetId="7" hidden="1">#REF!</definedName>
    <definedName name="BExU38S1U5IC1T5A3P2TZU5OV0LN" localSheetId="6" hidden="1">#REF!</definedName>
    <definedName name="BExU38S1U5IC1T5A3P2TZU5OV0LN" localSheetId="5" hidden="1">#REF!</definedName>
    <definedName name="BExU38S1U5IC1T5A3P2TZU5OV0LN" localSheetId="3" hidden="1">#REF!</definedName>
    <definedName name="BExU38S1U5IC1T5A3P2TZU5OV0LN" hidden="1">#REF!</definedName>
    <definedName name="BExU3B66MCKJFSKT3HL8B5EJGVX0" localSheetId="15" hidden="1">#REF!</definedName>
    <definedName name="BExU3B66MCKJFSKT3HL8B5EJGVX0" localSheetId="14" hidden="1">#REF!</definedName>
    <definedName name="BExU3B66MCKJFSKT3HL8B5EJGVX0" localSheetId="13" hidden="1">#REF!</definedName>
    <definedName name="BExU3B66MCKJFSKT3HL8B5EJGVX0" localSheetId="12" hidden="1">#REF!</definedName>
    <definedName name="BExU3B66MCKJFSKT3HL8B5EJGVX0" localSheetId="11" hidden="1">#REF!</definedName>
    <definedName name="BExU3B66MCKJFSKT3HL8B5EJGVX0" localSheetId="10" hidden="1">#REF!</definedName>
    <definedName name="BExU3B66MCKJFSKT3HL8B5EJGVX0" localSheetId="9" hidden="1">#REF!</definedName>
    <definedName name="BExU3B66MCKJFSKT3HL8B5EJGVX0" localSheetId="8" hidden="1">#REF!</definedName>
    <definedName name="BExU3B66MCKJFSKT3HL8B5EJGVX0" localSheetId="7" hidden="1">#REF!</definedName>
    <definedName name="BExU3B66MCKJFSKT3HL8B5EJGVX0" localSheetId="6" hidden="1">#REF!</definedName>
    <definedName name="BExU3B66MCKJFSKT3HL8B5EJGVX0" localSheetId="5" hidden="1">#REF!</definedName>
    <definedName name="BExU3B66MCKJFSKT3HL8B5EJGVX0" localSheetId="3" hidden="1">#REF!</definedName>
    <definedName name="BExU3B66MCKJFSKT3HL8B5EJGVX0" hidden="1">#REF!</definedName>
    <definedName name="BExU3FDFDB2NVPYUR5V7OA3HF474" localSheetId="15" hidden="1">#REF!</definedName>
    <definedName name="BExU3FDFDB2NVPYUR5V7OA3HF474" localSheetId="14" hidden="1">#REF!</definedName>
    <definedName name="BExU3FDFDB2NVPYUR5V7OA3HF474" localSheetId="13" hidden="1">#REF!</definedName>
    <definedName name="BExU3FDFDB2NVPYUR5V7OA3HF474" localSheetId="12" hidden="1">#REF!</definedName>
    <definedName name="BExU3FDFDB2NVPYUR5V7OA3HF474" localSheetId="11" hidden="1">#REF!</definedName>
    <definedName name="BExU3FDFDB2NVPYUR5V7OA3HF474" localSheetId="10" hidden="1">#REF!</definedName>
    <definedName name="BExU3FDFDB2NVPYUR5V7OA3HF474" localSheetId="9" hidden="1">#REF!</definedName>
    <definedName name="BExU3FDFDB2NVPYUR5V7OA3HF474" localSheetId="8" hidden="1">#REF!</definedName>
    <definedName name="BExU3FDFDB2NVPYUR5V7OA3HF474" localSheetId="7" hidden="1">#REF!</definedName>
    <definedName name="BExU3FDFDB2NVPYUR5V7OA3HF474" localSheetId="6" hidden="1">#REF!</definedName>
    <definedName name="BExU3FDFDB2NVPYUR5V7OA3HF474" localSheetId="5" hidden="1">#REF!</definedName>
    <definedName name="BExU3FDFDB2NVPYUR5V7OA3HF474" localSheetId="3" hidden="1">#REF!</definedName>
    <definedName name="BExU3FDFDB2NVPYUR5V7OA3HF474" hidden="1">#REF!</definedName>
    <definedName name="BExU3R7J076KUCCEUGKAYMANTUT5" localSheetId="15" hidden="1">#REF!</definedName>
    <definedName name="BExU3R7J076KUCCEUGKAYMANTUT5" localSheetId="14" hidden="1">#REF!</definedName>
    <definedName name="BExU3R7J076KUCCEUGKAYMANTUT5" localSheetId="13" hidden="1">#REF!</definedName>
    <definedName name="BExU3R7J076KUCCEUGKAYMANTUT5" localSheetId="12" hidden="1">#REF!</definedName>
    <definedName name="BExU3R7J076KUCCEUGKAYMANTUT5" localSheetId="11" hidden="1">#REF!</definedName>
    <definedName name="BExU3R7J076KUCCEUGKAYMANTUT5" localSheetId="10" hidden="1">#REF!</definedName>
    <definedName name="BExU3R7J076KUCCEUGKAYMANTUT5" localSheetId="9" hidden="1">#REF!</definedName>
    <definedName name="BExU3R7J076KUCCEUGKAYMANTUT5" localSheetId="8" hidden="1">#REF!</definedName>
    <definedName name="BExU3R7J076KUCCEUGKAYMANTUT5" localSheetId="7" hidden="1">#REF!</definedName>
    <definedName name="BExU3R7J076KUCCEUGKAYMANTUT5" localSheetId="6" hidden="1">#REF!</definedName>
    <definedName name="BExU3R7J076KUCCEUGKAYMANTUT5" localSheetId="5" hidden="1">#REF!</definedName>
    <definedName name="BExU3R7J076KUCCEUGKAYMANTUT5" localSheetId="3" hidden="1">#REF!</definedName>
    <definedName name="BExU3R7J076KUCCEUGKAYMANTUT5" hidden="1">#REF!</definedName>
    <definedName name="BExU3UNI9NR1RNZR07NSLSZMDOQQ" localSheetId="15" hidden="1">#REF!</definedName>
    <definedName name="BExU3UNI9NR1RNZR07NSLSZMDOQQ" localSheetId="14" hidden="1">#REF!</definedName>
    <definedName name="BExU3UNI9NR1RNZR07NSLSZMDOQQ" localSheetId="13" hidden="1">#REF!</definedName>
    <definedName name="BExU3UNI9NR1RNZR07NSLSZMDOQQ" localSheetId="12" hidden="1">#REF!</definedName>
    <definedName name="BExU3UNI9NR1RNZR07NSLSZMDOQQ" localSheetId="11" hidden="1">#REF!</definedName>
    <definedName name="BExU3UNI9NR1RNZR07NSLSZMDOQQ" localSheetId="10" hidden="1">#REF!</definedName>
    <definedName name="BExU3UNI9NR1RNZR07NSLSZMDOQQ" localSheetId="9" hidden="1">#REF!</definedName>
    <definedName name="BExU3UNI9NR1RNZR07NSLSZMDOQQ" localSheetId="8" hidden="1">#REF!</definedName>
    <definedName name="BExU3UNI9NR1RNZR07NSLSZMDOQQ" localSheetId="7" hidden="1">#REF!</definedName>
    <definedName name="BExU3UNI9NR1RNZR07NSLSZMDOQQ" localSheetId="6" hidden="1">#REF!</definedName>
    <definedName name="BExU3UNI9NR1RNZR07NSLSZMDOQQ" localSheetId="5" hidden="1">#REF!</definedName>
    <definedName name="BExU3UNI9NR1RNZR07NSLSZMDOQQ" localSheetId="3" hidden="1">#REF!</definedName>
    <definedName name="BExU3UNI9NR1RNZR07NSLSZMDOQQ" hidden="1">#REF!</definedName>
    <definedName name="BExU401R18N6XKZKL7CNFOZQCM14" localSheetId="15" hidden="1">#REF!</definedName>
    <definedName name="BExU401R18N6XKZKL7CNFOZQCM14" localSheetId="14" hidden="1">#REF!</definedName>
    <definedName name="BExU401R18N6XKZKL7CNFOZQCM14" localSheetId="13" hidden="1">#REF!</definedName>
    <definedName name="BExU401R18N6XKZKL7CNFOZQCM14" localSheetId="12" hidden="1">#REF!</definedName>
    <definedName name="BExU401R18N6XKZKL7CNFOZQCM14" localSheetId="11" hidden="1">#REF!</definedName>
    <definedName name="BExU401R18N6XKZKL7CNFOZQCM14" localSheetId="10" hidden="1">#REF!</definedName>
    <definedName name="BExU401R18N6XKZKL7CNFOZQCM14" localSheetId="9" hidden="1">#REF!</definedName>
    <definedName name="BExU401R18N6XKZKL7CNFOZQCM14" localSheetId="8" hidden="1">#REF!</definedName>
    <definedName name="BExU401R18N6XKZKL7CNFOZQCM14" localSheetId="7" hidden="1">#REF!</definedName>
    <definedName name="BExU401R18N6XKZKL7CNFOZQCM14" localSheetId="6" hidden="1">#REF!</definedName>
    <definedName name="BExU401R18N6XKZKL7CNFOZQCM14" localSheetId="5" hidden="1">#REF!</definedName>
    <definedName name="BExU401R18N6XKZKL7CNFOZQCM14" localSheetId="3" hidden="1">#REF!</definedName>
    <definedName name="BExU401R18N6XKZKL7CNFOZQCM14" hidden="1">#REF!</definedName>
    <definedName name="BExU42QVGY7TK39W1BIN6CDRG2OE" localSheetId="15" hidden="1">#REF!</definedName>
    <definedName name="BExU42QVGY7TK39W1BIN6CDRG2OE" localSheetId="14" hidden="1">#REF!</definedName>
    <definedName name="BExU42QVGY7TK39W1BIN6CDRG2OE" localSheetId="13" hidden="1">#REF!</definedName>
    <definedName name="BExU42QVGY7TK39W1BIN6CDRG2OE" localSheetId="12" hidden="1">#REF!</definedName>
    <definedName name="BExU42QVGY7TK39W1BIN6CDRG2OE" localSheetId="11" hidden="1">#REF!</definedName>
    <definedName name="BExU42QVGY7TK39W1BIN6CDRG2OE" localSheetId="10" hidden="1">#REF!</definedName>
    <definedName name="BExU42QVGY7TK39W1BIN6CDRG2OE" localSheetId="9" hidden="1">#REF!</definedName>
    <definedName name="BExU42QVGY7TK39W1BIN6CDRG2OE" localSheetId="8" hidden="1">#REF!</definedName>
    <definedName name="BExU42QVGY7TK39W1BIN6CDRG2OE" localSheetId="7" hidden="1">#REF!</definedName>
    <definedName name="BExU42QVGY7TK39W1BIN6CDRG2OE" localSheetId="6" hidden="1">#REF!</definedName>
    <definedName name="BExU42QVGY7TK39W1BIN6CDRG2OE" localSheetId="5" hidden="1">#REF!</definedName>
    <definedName name="BExU42QVGY7TK39W1BIN6CDRG2OE" localSheetId="3" hidden="1">#REF!</definedName>
    <definedName name="BExU42QVGY7TK39W1BIN6CDRG2OE" hidden="1">#REF!</definedName>
    <definedName name="BExU431LXP7LIUNGJB9OSXEANFGX" localSheetId="15" hidden="1">#REF!</definedName>
    <definedName name="BExU431LXP7LIUNGJB9OSXEANFGX" localSheetId="14" hidden="1">#REF!</definedName>
    <definedName name="BExU431LXP7LIUNGJB9OSXEANFGX" localSheetId="13" hidden="1">#REF!</definedName>
    <definedName name="BExU431LXP7LIUNGJB9OSXEANFGX" localSheetId="12" hidden="1">#REF!</definedName>
    <definedName name="BExU431LXP7LIUNGJB9OSXEANFGX" localSheetId="11" hidden="1">#REF!</definedName>
    <definedName name="BExU431LXP7LIUNGJB9OSXEANFGX" localSheetId="10" hidden="1">#REF!</definedName>
    <definedName name="BExU431LXP7LIUNGJB9OSXEANFGX" localSheetId="9" hidden="1">#REF!</definedName>
    <definedName name="BExU431LXP7LIUNGJB9OSXEANFGX" localSheetId="8" hidden="1">#REF!</definedName>
    <definedName name="BExU431LXP7LIUNGJB9OSXEANFGX" localSheetId="7" hidden="1">#REF!</definedName>
    <definedName name="BExU431LXP7LIUNGJB9OSXEANFGX" localSheetId="6" hidden="1">#REF!</definedName>
    <definedName name="BExU431LXP7LIUNGJB9OSXEANFGX" localSheetId="5" hidden="1">#REF!</definedName>
    <definedName name="BExU431LXP7LIUNGJB9OSXEANFGX" localSheetId="3" hidden="1">#REF!</definedName>
    <definedName name="BExU431LXP7LIUNGJB9OSXEANFGX" hidden="1">#REF!</definedName>
    <definedName name="BExU47OZMS6TCWMEHHF0UCSFLLPI" localSheetId="15" hidden="1">#REF!</definedName>
    <definedName name="BExU47OZMS6TCWMEHHF0UCSFLLPI" localSheetId="14" hidden="1">#REF!</definedName>
    <definedName name="BExU47OZMS6TCWMEHHF0UCSFLLPI" localSheetId="13" hidden="1">#REF!</definedName>
    <definedName name="BExU47OZMS6TCWMEHHF0UCSFLLPI" localSheetId="12" hidden="1">#REF!</definedName>
    <definedName name="BExU47OZMS6TCWMEHHF0UCSFLLPI" localSheetId="11" hidden="1">#REF!</definedName>
    <definedName name="BExU47OZMS6TCWMEHHF0UCSFLLPI" localSheetId="10" hidden="1">#REF!</definedName>
    <definedName name="BExU47OZMS6TCWMEHHF0UCSFLLPI" localSheetId="9" hidden="1">#REF!</definedName>
    <definedName name="BExU47OZMS6TCWMEHHF0UCSFLLPI" localSheetId="8" hidden="1">#REF!</definedName>
    <definedName name="BExU47OZMS6TCWMEHHF0UCSFLLPI" localSheetId="7" hidden="1">#REF!</definedName>
    <definedName name="BExU47OZMS6TCWMEHHF0UCSFLLPI" localSheetId="6" hidden="1">#REF!</definedName>
    <definedName name="BExU47OZMS6TCWMEHHF0UCSFLLPI" localSheetId="5" hidden="1">#REF!</definedName>
    <definedName name="BExU47OZMS6TCWMEHHF0UCSFLLPI" localSheetId="3" hidden="1">#REF!</definedName>
    <definedName name="BExU47OZMS6TCWMEHHF0UCSFLLPI" hidden="1">#REF!</definedName>
    <definedName name="BExU4D36E8TXN0M8KSNGEAFYP4DQ" localSheetId="15" hidden="1">#REF!</definedName>
    <definedName name="BExU4D36E8TXN0M8KSNGEAFYP4DQ" localSheetId="14" hidden="1">#REF!</definedName>
    <definedName name="BExU4D36E8TXN0M8KSNGEAFYP4DQ" localSheetId="13" hidden="1">#REF!</definedName>
    <definedName name="BExU4D36E8TXN0M8KSNGEAFYP4DQ" localSheetId="12" hidden="1">#REF!</definedName>
    <definedName name="BExU4D36E8TXN0M8KSNGEAFYP4DQ" localSheetId="11" hidden="1">#REF!</definedName>
    <definedName name="BExU4D36E8TXN0M8KSNGEAFYP4DQ" localSheetId="10" hidden="1">#REF!</definedName>
    <definedName name="BExU4D36E8TXN0M8KSNGEAFYP4DQ" localSheetId="9" hidden="1">#REF!</definedName>
    <definedName name="BExU4D36E8TXN0M8KSNGEAFYP4DQ" localSheetId="8" hidden="1">#REF!</definedName>
    <definedName name="BExU4D36E8TXN0M8KSNGEAFYP4DQ" localSheetId="7" hidden="1">#REF!</definedName>
    <definedName name="BExU4D36E8TXN0M8KSNGEAFYP4DQ" localSheetId="6" hidden="1">#REF!</definedName>
    <definedName name="BExU4D36E8TXN0M8KSNGEAFYP4DQ" localSheetId="5" hidden="1">#REF!</definedName>
    <definedName name="BExU4D36E8TXN0M8KSNGEAFYP4DQ" localSheetId="3" hidden="1">#REF!</definedName>
    <definedName name="BExU4D36E8TXN0M8KSNGEAFYP4DQ" hidden="1">#REF!</definedName>
    <definedName name="BExU4G31RRVLJ3AC6E1FNEFMXM3O" localSheetId="15" hidden="1">#REF!</definedName>
    <definedName name="BExU4G31RRVLJ3AC6E1FNEFMXM3O" localSheetId="14" hidden="1">#REF!</definedName>
    <definedName name="BExU4G31RRVLJ3AC6E1FNEFMXM3O" localSheetId="13" hidden="1">#REF!</definedName>
    <definedName name="BExU4G31RRVLJ3AC6E1FNEFMXM3O" localSheetId="12" hidden="1">#REF!</definedName>
    <definedName name="BExU4G31RRVLJ3AC6E1FNEFMXM3O" localSheetId="11" hidden="1">#REF!</definedName>
    <definedName name="BExU4G31RRVLJ3AC6E1FNEFMXM3O" localSheetId="10" hidden="1">#REF!</definedName>
    <definedName name="BExU4G31RRVLJ3AC6E1FNEFMXM3O" localSheetId="9" hidden="1">#REF!</definedName>
    <definedName name="BExU4G31RRVLJ3AC6E1FNEFMXM3O" localSheetId="8" hidden="1">#REF!</definedName>
    <definedName name="BExU4G31RRVLJ3AC6E1FNEFMXM3O" localSheetId="7" hidden="1">#REF!</definedName>
    <definedName name="BExU4G31RRVLJ3AC6E1FNEFMXM3O" localSheetId="6" hidden="1">#REF!</definedName>
    <definedName name="BExU4G31RRVLJ3AC6E1FNEFMXM3O" localSheetId="5" hidden="1">#REF!</definedName>
    <definedName name="BExU4G31RRVLJ3AC6E1FNEFMXM3O" localSheetId="3" hidden="1">#REF!</definedName>
    <definedName name="BExU4G31RRVLJ3AC6E1FNEFMXM3O" hidden="1">#REF!</definedName>
    <definedName name="BExU4GDVLPUEWBA4MRYRTQAUNO7B" localSheetId="15" hidden="1">#REF!</definedName>
    <definedName name="BExU4GDVLPUEWBA4MRYRTQAUNO7B" localSheetId="14" hidden="1">#REF!</definedName>
    <definedName name="BExU4GDVLPUEWBA4MRYRTQAUNO7B" localSheetId="13" hidden="1">#REF!</definedName>
    <definedName name="BExU4GDVLPUEWBA4MRYRTQAUNO7B" localSheetId="12" hidden="1">#REF!</definedName>
    <definedName name="BExU4GDVLPUEWBA4MRYRTQAUNO7B" localSheetId="11" hidden="1">#REF!</definedName>
    <definedName name="BExU4GDVLPUEWBA4MRYRTQAUNO7B" localSheetId="10" hidden="1">#REF!</definedName>
    <definedName name="BExU4GDVLPUEWBA4MRYRTQAUNO7B" localSheetId="9" hidden="1">#REF!</definedName>
    <definedName name="BExU4GDVLPUEWBA4MRYRTQAUNO7B" localSheetId="8" hidden="1">#REF!</definedName>
    <definedName name="BExU4GDVLPUEWBA4MRYRTQAUNO7B" localSheetId="7" hidden="1">#REF!</definedName>
    <definedName name="BExU4GDVLPUEWBA4MRYRTQAUNO7B" localSheetId="6" hidden="1">#REF!</definedName>
    <definedName name="BExU4GDVLPUEWBA4MRYRTQAUNO7B" localSheetId="5" hidden="1">#REF!</definedName>
    <definedName name="BExU4GDVLPUEWBA4MRYRTQAUNO7B" localSheetId="3" hidden="1">#REF!</definedName>
    <definedName name="BExU4GDVLPUEWBA4MRYRTQAUNO7B" hidden="1">#REF!</definedName>
    <definedName name="BExU4H4RAMAX0XVAWT5WFYQNPAL3" localSheetId="15" hidden="1">#REF!</definedName>
    <definedName name="BExU4H4RAMAX0XVAWT5WFYQNPAL3" localSheetId="14" hidden="1">#REF!</definedName>
    <definedName name="BExU4H4RAMAX0XVAWT5WFYQNPAL3" localSheetId="13" hidden="1">#REF!</definedName>
    <definedName name="BExU4H4RAMAX0XVAWT5WFYQNPAL3" localSheetId="12" hidden="1">#REF!</definedName>
    <definedName name="BExU4H4RAMAX0XVAWT5WFYQNPAL3" localSheetId="11" hidden="1">#REF!</definedName>
    <definedName name="BExU4H4RAMAX0XVAWT5WFYQNPAL3" localSheetId="10" hidden="1">#REF!</definedName>
    <definedName name="BExU4H4RAMAX0XVAWT5WFYQNPAL3" localSheetId="9" hidden="1">#REF!</definedName>
    <definedName name="BExU4H4RAMAX0XVAWT5WFYQNPAL3" localSheetId="8" hidden="1">#REF!</definedName>
    <definedName name="BExU4H4RAMAX0XVAWT5WFYQNPAL3" localSheetId="7" hidden="1">#REF!</definedName>
    <definedName name="BExU4H4RAMAX0XVAWT5WFYQNPAL3" localSheetId="6" hidden="1">#REF!</definedName>
    <definedName name="BExU4H4RAMAX0XVAWT5WFYQNPAL3" localSheetId="5" hidden="1">#REF!</definedName>
    <definedName name="BExU4H4RAMAX0XVAWT5WFYQNPAL3" localSheetId="3" hidden="1">#REF!</definedName>
    <definedName name="BExU4H4RAMAX0XVAWT5WFYQNPAL3" hidden="1">#REF!</definedName>
    <definedName name="BExU4I148DA7PRCCISLWQ6ABXFK6" localSheetId="15" hidden="1">#REF!</definedName>
    <definedName name="BExU4I148DA7PRCCISLWQ6ABXFK6" localSheetId="14" hidden="1">#REF!</definedName>
    <definedName name="BExU4I148DA7PRCCISLWQ6ABXFK6" localSheetId="13" hidden="1">#REF!</definedName>
    <definedName name="BExU4I148DA7PRCCISLWQ6ABXFK6" localSheetId="12" hidden="1">#REF!</definedName>
    <definedName name="BExU4I148DA7PRCCISLWQ6ABXFK6" localSheetId="11" hidden="1">#REF!</definedName>
    <definedName name="BExU4I148DA7PRCCISLWQ6ABXFK6" localSheetId="10" hidden="1">#REF!</definedName>
    <definedName name="BExU4I148DA7PRCCISLWQ6ABXFK6" localSheetId="9" hidden="1">#REF!</definedName>
    <definedName name="BExU4I148DA7PRCCISLWQ6ABXFK6" localSheetId="8" hidden="1">#REF!</definedName>
    <definedName name="BExU4I148DA7PRCCISLWQ6ABXFK6" localSheetId="7" hidden="1">#REF!</definedName>
    <definedName name="BExU4I148DA7PRCCISLWQ6ABXFK6" localSheetId="6" hidden="1">#REF!</definedName>
    <definedName name="BExU4I148DA7PRCCISLWQ6ABXFK6" localSheetId="5" hidden="1">#REF!</definedName>
    <definedName name="BExU4I148DA7PRCCISLWQ6ABXFK6" localSheetId="3" hidden="1">#REF!</definedName>
    <definedName name="BExU4I148DA7PRCCISLWQ6ABXFK6" hidden="1">#REF!</definedName>
    <definedName name="BExU4L101H2KQHVKCKQ4PBAWZV6K" localSheetId="15" hidden="1">#REF!</definedName>
    <definedName name="BExU4L101H2KQHVKCKQ4PBAWZV6K" localSheetId="14" hidden="1">#REF!</definedName>
    <definedName name="BExU4L101H2KQHVKCKQ4PBAWZV6K" localSheetId="13" hidden="1">#REF!</definedName>
    <definedName name="BExU4L101H2KQHVKCKQ4PBAWZV6K" localSheetId="12" hidden="1">#REF!</definedName>
    <definedName name="BExU4L101H2KQHVKCKQ4PBAWZV6K" localSheetId="11" hidden="1">#REF!</definedName>
    <definedName name="BExU4L101H2KQHVKCKQ4PBAWZV6K" localSheetId="10" hidden="1">#REF!</definedName>
    <definedName name="BExU4L101H2KQHVKCKQ4PBAWZV6K" localSheetId="9" hidden="1">#REF!</definedName>
    <definedName name="BExU4L101H2KQHVKCKQ4PBAWZV6K" localSheetId="8" hidden="1">#REF!</definedName>
    <definedName name="BExU4L101H2KQHVKCKQ4PBAWZV6K" localSheetId="7" hidden="1">#REF!</definedName>
    <definedName name="BExU4L101H2KQHVKCKQ4PBAWZV6K" localSheetId="6" hidden="1">#REF!</definedName>
    <definedName name="BExU4L101H2KQHVKCKQ4PBAWZV6K" localSheetId="5" hidden="1">#REF!</definedName>
    <definedName name="BExU4L101H2KQHVKCKQ4PBAWZV6K" localSheetId="3" hidden="1">#REF!</definedName>
    <definedName name="BExU4L101H2KQHVKCKQ4PBAWZV6K" hidden="1">#REF!</definedName>
    <definedName name="BExU4LML14Q7KDTYIKJWXF68W7X1" localSheetId="15" hidden="1">#REF!</definedName>
    <definedName name="BExU4LML14Q7KDTYIKJWXF68W7X1" localSheetId="14" hidden="1">#REF!</definedName>
    <definedName name="BExU4LML14Q7KDTYIKJWXF68W7X1" localSheetId="13" hidden="1">#REF!</definedName>
    <definedName name="BExU4LML14Q7KDTYIKJWXF68W7X1" localSheetId="12" hidden="1">#REF!</definedName>
    <definedName name="BExU4LML14Q7KDTYIKJWXF68W7X1" localSheetId="11" hidden="1">#REF!</definedName>
    <definedName name="BExU4LML14Q7KDTYIKJWXF68W7X1" localSheetId="10" hidden="1">#REF!</definedName>
    <definedName name="BExU4LML14Q7KDTYIKJWXF68W7X1" localSheetId="9" hidden="1">#REF!</definedName>
    <definedName name="BExU4LML14Q7KDTYIKJWXF68W7X1" localSheetId="8" hidden="1">#REF!</definedName>
    <definedName name="BExU4LML14Q7KDTYIKJWXF68W7X1" localSheetId="7" hidden="1">#REF!</definedName>
    <definedName name="BExU4LML14Q7KDTYIKJWXF68W7X1" localSheetId="6" hidden="1">#REF!</definedName>
    <definedName name="BExU4LML14Q7KDTYIKJWXF68W7X1" localSheetId="5" hidden="1">#REF!</definedName>
    <definedName name="BExU4LML14Q7KDTYIKJWXF68W7X1" localSheetId="3" hidden="1">#REF!</definedName>
    <definedName name="BExU4LML14Q7KDTYIKJWXF68W7X1" hidden="1">#REF!</definedName>
    <definedName name="BExU4NA00RRRBGRT6TOB0MXZRCRZ" localSheetId="15" hidden="1">#REF!</definedName>
    <definedName name="BExU4NA00RRRBGRT6TOB0MXZRCRZ" localSheetId="14" hidden="1">#REF!</definedName>
    <definedName name="BExU4NA00RRRBGRT6TOB0MXZRCRZ" localSheetId="13" hidden="1">#REF!</definedName>
    <definedName name="BExU4NA00RRRBGRT6TOB0MXZRCRZ" localSheetId="12" hidden="1">#REF!</definedName>
    <definedName name="BExU4NA00RRRBGRT6TOB0MXZRCRZ" localSheetId="11" hidden="1">#REF!</definedName>
    <definedName name="BExU4NA00RRRBGRT6TOB0MXZRCRZ" localSheetId="10" hidden="1">#REF!</definedName>
    <definedName name="BExU4NA00RRRBGRT6TOB0MXZRCRZ" localSheetId="9" hidden="1">#REF!</definedName>
    <definedName name="BExU4NA00RRRBGRT6TOB0MXZRCRZ" localSheetId="8" hidden="1">#REF!</definedName>
    <definedName name="BExU4NA00RRRBGRT6TOB0MXZRCRZ" localSheetId="7" hidden="1">#REF!</definedName>
    <definedName name="BExU4NA00RRRBGRT6TOB0MXZRCRZ" localSheetId="6" hidden="1">#REF!</definedName>
    <definedName name="BExU4NA00RRRBGRT6TOB0MXZRCRZ" localSheetId="5" hidden="1">#REF!</definedName>
    <definedName name="BExU4NA00RRRBGRT6TOB0MXZRCRZ" localSheetId="3" hidden="1">#REF!</definedName>
    <definedName name="BExU4NA00RRRBGRT6TOB0MXZRCRZ" hidden="1">#REF!</definedName>
    <definedName name="BExU529I6YHVOG83TJHWSILIQU1S" localSheetId="15" hidden="1">#REF!</definedName>
    <definedName name="BExU529I6YHVOG83TJHWSILIQU1S" localSheetId="14" hidden="1">#REF!</definedName>
    <definedName name="BExU529I6YHVOG83TJHWSILIQU1S" localSheetId="13" hidden="1">#REF!</definedName>
    <definedName name="BExU529I6YHVOG83TJHWSILIQU1S" localSheetId="12" hidden="1">#REF!</definedName>
    <definedName name="BExU529I6YHVOG83TJHWSILIQU1S" localSheetId="11" hidden="1">#REF!</definedName>
    <definedName name="BExU529I6YHVOG83TJHWSILIQU1S" localSheetId="10" hidden="1">#REF!</definedName>
    <definedName name="BExU529I6YHVOG83TJHWSILIQU1S" localSheetId="9" hidden="1">#REF!</definedName>
    <definedName name="BExU529I6YHVOG83TJHWSILIQU1S" localSheetId="8" hidden="1">#REF!</definedName>
    <definedName name="BExU529I6YHVOG83TJHWSILIQU1S" localSheetId="7" hidden="1">#REF!</definedName>
    <definedName name="BExU529I6YHVOG83TJHWSILIQU1S" localSheetId="6" hidden="1">#REF!</definedName>
    <definedName name="BExU529I6YHVOG83TJHWSILIQU1S" localSheetId="5" hidden="1">#REF!</definedName>
    <definedName name="BExU529I6YHVOG83TJHWSILIQU1S" localSheetId="3" hidden="1">#REF!</definedName>
    <definedName name="BExU529I6YHVOG83TJHWSILIQU1S" hidden="1">#REF!</definedName>
    <definedName name="BExU57YCIKPRD8QWL6EU0YR3NG3J" localSheetId="15" hidden="1">#REF!</definedName>
    <definedName name="BExU57YCIKPRD8QWL6EU0YR3NG3J" localSheetId="14" hidden="1">#REF!</definedName>
    <definedName name="BExU57YCIKPRD8QWL6EU0YR3NG3J" localSheetId="13" hidden="1">#REF!</definedName>
    <definedName name="BExU57YCIKPRD8QWL6EU0YR3NG3J" localSheetId="12" hidden="1">#REF!</definedName>
    <definedName name="BExU57YCIKPRD8QWL6EU0YR3NG3J" localSheetId="11" hidden="1">#REF!</definedName>
    <definedName name="BExU57YCIKPRD8QWL6EU0YR3NG3J" localSheetId="10" hidden="1">#REF!</definedName>
    <definedName name="BExU57YCIKPRD8QWL6EU0YR3NG3J" localSheetId="9" hidden="1">#REF!</definedName>
    <definedName name="BExU57YCIKPRD8QWL6EU0YR3NG3J" localSheetId="8" hidden="1">#REF!</definedName>
    <definedName name="BExU57YCIKPRD8QWL6EU0YR3NG3J" localSheetId="7" hidden="1">#REF!</definedName>
    <definedName name="BExU57YCIKPRD8QWL6EU0YR3NG3J" localSheetId="6" hidden="1">#REF!</definedName>
    <definedName name="BExU57YCIKPRD8QWL6EU0YR3NG3J" localSheetId="5" hidden="1">#REF!</definedName>
    <definedName name="BExU57YCIKPRD8QWL6EU0YR3NG3J" localSheetId="3" hidden="1">#REF!</definedName>
    <definedName name="BExU57YCIKPRD8QWL6EU0YR3NG3J" hidden="1">#REF!</definedName>
    <definedName name="BExU5DSTBWXLN6E59B757KRWRI6E" localSheetId="15" hidden="1">#REF!</definedName>
    <definedName name="BExU5DSTBWXLN6E59B757KRWRI6E" localSheetId="14" hidden="1">#REF!</definedName>
    <definedName name="BExU5DSTBWXLN6E59B757KRWRI6E" localSheetId="13" hidden="1">#REF!</definedName>
    <definedName name="BExU5DSTBWXLN6E59B757KRWRI6E" localSheetId="12" hidden="1">#REF!</definedName>
    <definedName name="BExU5DSTBWXLN6E59B757KRWRI6E" localSheetId="11" hidden="1">#REF!</definedName>
    <definedName name="BExU5DSTBWXLN6E59B757KRWRI6E" localSheetId="10" hidden="1">#REF!</definedName>
    <definedName name="BExU5DSTBWXLN6E59B757KRWRI6E" localSheetId="9" hidden="1">#REF!</definedName>
    <definedName name="BExU5DSTBWXLN6E59B757KRWRI6E" localSheetId="8" hidden="1">#REF!</definedName>
    <definedName name="BExU5DSTBWXLN6E59B757KRWRI6E" localSheetId="7" hidden="1">#REF!</definedName>
    <definedName name="BExU5DSTBWXLN6E59B757KRWRI6E" localSheetId="6" hidden="1">#REF!</definedName>
    <definedName name="BExU5DSTBWXLN6E59B757KRWRI6E" localSheetId="5" hidden="1">#REF!</definedName>
    <definedName name="BExU5DSTBWXLN6E59B757KRWRI6E" localSheetId="3" hidden="1">#REF!</definedName>
    <definedName name="BExU5DSTBWXLN6E59B757KRWRI6E" hidden="1">#REF!</definedName>
    <definedName name="BExU5JSMO03X9M4WIRPP8JPSMQKJ" localSheetId="15" hidden="1">#REF!</definedName>
    <definedName name="BExU5JSMO03X9M4WIRPP8JPSMQKJ" localSheetId="14" hidden="1">#REF!</definedName>
    <definedName name="BExU5JSMO03X9M4WIRPP8JPSMQKJ" localSheetId="13" hidden="1">#REF!</definedName>
    <definedName name="BExU5JSMO03X9M4WIRPP8JPSMQKJ" localSheetId="12" hidden="1">#REF!</definedName>
    <definedName name="BExU5JSMO03X9M4WIRPP8JPSMQKJ" localSheetId="11" hidden="1">#REF!</definedName>
    <definedName name="BExU5JSMO03X9M4WIRPP8JPSMQKJ" localSheetId="10" hidden="1">#REF!</definedName>
    <definedName name="BExU5JSMO03X9M4WIRPP8JPSMQKJ" localSheetId="9" hidden="1">#REF!</definedName>
    <definedName name="BExU5JSMO03X9M4WIRPP8JPSMQKJ" localSheetId="8" hidden="1">#REF!</definedName>
    <definedName name="BExU5JSMO03X9M4WIRPP8JPSMQKJ" localSheetId="7" hidden="1">#REF!</definedName>
    <definedName name="BExU5JSMO03X9M4WIRPP8JPSMQKJ" localSheetId="6" hidden="1">#REF!</definedName>
    <definedName name="BExU5JSMO03X9M4WIRPP8JPSMQKJ" localSheetId="5" hidden="1">#REF!</definedName>
    <definedName name="BExU5JSMO03X9M4WIRPP8JPSMQKJ" localSheetId="3" hidden="1">#REF!</definedName>
    <definedName name="BExU5JSMO03X9M4WIRPP8JPSMQKJ" hidden="1">#REF!</definedName>
    <definedName name="BExU5TDWM8NNDHYPQ7OQODTQ368A" localSheetId="15" hidden="1">#REF!</definedName>
    <definedName name="BExU5TDWM8NNDHYPQ7OQODTQ368A" localSheetId="14" hidden="1">#REF!</definedName>
    <definedName name="BExU5TDWM8NNDHYPQ7OQODTQ368A" localSheetId="13" hidden="1">#REF!</definedName>
    <definedName name="BExU5TDWM8NNDHYPQ7OQODTQ368A" localSheetId="12" hidden="1">#REF!</definedName>
    <definedName name="BExU5TDWM8NNDHYPQ7OQODTQ368A" localSheetId="11" hidden="1">#REF!</definedName>
    <definedName name="BExU5TDWM8NNDHYPQ7OQODTQ368A" localSheetId="10" hidden="1">#REF!</definedName>
    <definedName name="BExU5TDWM8NNDHYPQ7OQODTQ368A" localSheetId="9" hidden="1">#REF!</definedName>
    <definedName name="BExU5TDWM8NNDHYPQ7OQODTQ368A" localSheetId="8" hidden="1">#REF!</definedName>
    <definedName name="BExU5TDWM8NNDHYPQ7OQODTQ368A" localSheetId="7" hidden="1">#REF!</definedName>
    <definedName name="BExU5TDWM8NNDHYPQ7OQODTQ368A" localSheetId="6" hidden="1">#REF!</definedName>
    <definedName name="BExU5TDWM8NNDHYPQ7OQODTQ368A" localSheetId="5" hidden="1">#REF!</definedName>
    <definedName name="BExU5TDWM8NNDHYPQ7OQODTQ368A" localSheetId="3" hidden="1">#REF!</definedName>
    <definedName name="BExU5TDWM8NNDHYPQ7OQODTQ368A" hidden="1">#REF!</definedName>
    <definedName name="BExU5X4OX1V1XHS6WSSORVQPP6Z3" localSheetId="15" hidden="1">#REF!</definedName>
    <definedName name="BExU5X4OX1V1XHS6WSSORVQPP6Z3" localSheetId="14" hidden="1">#REF!</definedName>
    <definedName name="BExU5X4OX1V1XHS6WSSORVQPP6Z3" localSheetId="13" hidden="1">#REF!</definedName>
    <definedName name="BExU5X4OX1V1XHS6WSSORVQPP6Z3" localSheetId="12" hidden="1">#REF!</definedName>
    <definedName name="BExU5X4OX1V1XHS6WSSORVQPP6Z3" localSheetId="11" hidden="1">#REF!</definedName>
    <definedName name="BExU5X4OX1V1XHS6WSSORVQPP6Z3" localSheetId="10" hidden="1">#REF!</definedName>
    <definedName name="BExU5X4OX1V1XHS6WSSORVQPP6Z3" localSheetId="9" hidden="1">#REF!</definedName>
    <definedName name="BExU5X4OX1V1XHS6WSSORVQPP6Z3" localSheetId="8" hidden="1">#REF!</definedName>
    <definedName name="BExU5X4OX1V1XHS6WSSORVQPP6Z3" localSheetId="7" hidden="1">#REF!</definedName>
    <definedName name="BExU5X4OX1V1XHS6WSSORVQPP6Z3" localSheetId="6" hidden="1">#REF!</definedName>
    <definedName name="BExU5X4OX1V1XHS6WSSORVQPP6Z3" localSheetId="5" hidden="1">#REF!</definedName>
    <definedName name="BExU5X4OX1V1XHS6WSSORVQPP6Z3" localSheetId="3" hidden="1">#REF!</definedName>
    <definedName name="BExU5X4OX1V1XHS6WSSORVQPP6Z3" hidden="1">#REF!</definedName>
    <definedName name="BExU5XVPARTFMRYHNUTBKDIL4UJN" localSheetId="15" hidden="1">#REF!</definedName>
    <definedName name="BExU5XVPARTFMRYHNUTBKDIL4UJN" localSheetId="14" hidden="1">#REF!</definedName>
    <definedName name="BExU5XVPARTFMRYHNUTBKDIL4UJN" localSheetId="13" hidden="1">#REF!</definedName>
    <definedName name="BExU5XVPARTFMRYHNUTBKDIL4UJN" localSheetId="12" hidden="1">#REF!</definedName>
    <definedName name="BExU5XVPARTFMRYHNUTBKDIL4UJN" localSheetId="11" hidden="1">#REF!</definedName>
    <definedName name="BExU5XVPARTFMRYHNUTBKDIL4UJN" localSheetId="10" hidden="1">#REF!</definedName>
    <definedName name="BExU5XVPARTFMRYHNUTBKDIL4UJN" localSheetId="9" hidden="1">#REF!</definedName>
    <definedName name="BExU5XVPARTFMRYHNUTBKDIL4UJN" localSheetId="8" hidden="1">#REF!</definedName>
    <definedName name="BExU5XVPARTFMRYHNUTBKDIL4UJN" localSheetId="7" hidden="1">#REF!</definedName>
    <definedName name="BExU5XVPARTFMRYHNUTBKDIL4UJN" localSheetId="6" hidden="1">#REF!</definedName>
    <definedName name="BExU5XVPARTFMRYHNUTBKDIL4UJN" localSheetId="5" hidden="1">#REF!</definedName>
    <definedName name="BExU5XVPARTFMRYHNUTBKDIL4UJN" localSheetId="3" hidden="1">#REF!</definedName>
    <definedName name="BExU5XVPARTFMRYHNUTBKDIL4UJN" hidden="1">#REF!</definedName>
    <definedName name="BExU66KMFBAP8JCVG9VM1RD1TNFF" localSheetId="15" hidden="1">#REF!</definedName>
    <definedName name="BExU66KMFBAP8JCVG9VM1RD1TNFF" localSheetId="14" hidden="1">#REF!</definedName>
    <definedName name="BExU66KMFBAP8JCVG9VM1RD1TNFF" localSheetId="13" hidden="1">#REF!</definedName>
    <definedName name="BExU66KMFBAP8JCVG9VM1RD1TNFF" localSheetId="12" hidden="1">#REF!</definedName>
    <definedName name="BExU66KMFBAP8JCVG9VM1RD1TNFF" localSheetId="11" hidden="1">#REF!</definedName>
    <definedName name="BExU66KMFBAP8JCVG9VM1RD1TNFF" localSheetId="10" hidden="1">#REF!</definedName>
    <definedName name="BExU66KMFBAP8JCVG9VM1RD1TNFF" localSheetId="9" hidden="1">#REF!</definedName>
    <definedName name="BExU66KMFBAP8JCVG9VM1RD1TNFF" localSheetId="8" hidden="1">#REF!</definedName>
    <definedName name="BExU66KMFBAP8JCVG9VM1RD1TNFF" localSheetId="7" hidden="1">#REF!</definedName>
    <definedName name="BExU66KMFBAP8JCVG9VM1RD1TNFF" localSheetId="6" hidden="1">#REF!</definedName>
    <definedName name="BExU66KMFBAP8JCVG9VM1RD1TNFF" localSheetId="5" hidden="1">#REF!</definedName>
    <definedName name="BExU66KMFBAP8JCVG9VM1RD1TNFF" localSheetId="3" hidden="1">#REF!</definedName>
    <definedName name="BExU66KMFBAP8JCVG9VM1RD1TNFF" hidden="1">#REF!</definedName>
    <definedName name="BExU68IOM3CB3TACNAE9565TW7SH" localSheetId="15" hidden="1">#REF!</definedName>
    <definedName name="BExU68IOM3CB3TACNAE9565TW7SH" localSheetId="14" hidden="1">#REF!</definedName>
    <definedName name="BExU68IOM3CB3TACNAE9565TW7SH" localSheetId="13" hidden="1">#REF!</definedName>
    <definedName name="BExU68IOM3CB3TACNAE9565TW7SH" localSheetId="12" hidden="1">#REF!</definedName>
    <definedName name="BExU68IOM3CB3TACNAE9565TW7SH" localSheetId="11" hidden="1">#REF!</definedName>
    <definedName name="BExU68IOM3CB3TACNAE9565TW7SH" localSheetId="10" hidden="1">#REF!</definedName>
    <definedName name="BExU68IOM3CB3TACNAE9565TW7SH" localSheetId="9" hidden="1">#REF!</definedName>
    <definedName name="BExU68IOM3CB3TACNAE9565TW7SH" localSheetId="8" hidden="1">#REF!</definedName>
    <definedName name="BExU68IOM3CB3TACNAE9565TW7SH" localSheetId="7" hidden="1">#REF!</definedName>
    <definedName name="BExU68IOM3CB3TACNAE9565TW7SH" localSheetId="6" hidden="1">#REF!</definedName>
    <definedName name="BExU68IOM3CB3TACNAE9565TW7SH" localSheetId="5" hidden="1">#REF!</definedName>
    <definedName name="BExU68IOM3CB3TACNAE9565TW7SH" localSheetId="3" hidden="1">#REF!</definedName>
    <definedName name="BExU68IOM3CB3TACNAE9565TW7SH" hidden="1">#REF!</definedName>
    <definedName name="BExU6AM82KN21E82HMWVP3LWP9IL" localSheetId="15" hidden="1">#REF!</definedName>
    <definedName name="BExU6AM82KN21E82HMWVP3LWP9IL" localSheetId="14" hidden="1">#REF!</definedName>
    <definedName name="BExU6AM82KN21E82HMWVP3LWP9IL" localSheetId="13" hidden="1">#REF!</definedName>
    <definedName name="BExU6AM82KN21E82HMWVP3LWP9IL" localSheetId="12" hidden="1">#REF!</definedName>
    <definedName name="BExU6AM82KN21E82HMWVP3LWP9IL" localSheetId="11" hidden="1">#REF!</definedName>
    <definedName name="BExU6AM82KN21E82HMWVP3LWP9IL" localSheetId="10" hidden="1">#REF!</definedName>
    <definedName name="BExU6AM82KN21E82HMWVP3LWP9IL" localSheetId="9" hidden="1">#REF!</definedName>
    <definedName name="BExU6AM82KN21E82HMWVP3LWP9IL" localSheetId="8" hidden="1">#REF!</definedName>
    <definedName name="BExU6AM82KN21E82HMWVP3LWP9IL" localSheetId="7" hidden="1">#REF!</definedName>
    <definedName name="BExU6AM82KN21E82HMWVP3LWP9IL" localSheetId="6" hidden="1">#REF!</definedName>
    <definedName name="BExU6AM82KN21E82HMWVP3LWP9IL" localSheetId="5" hidden="1">#REF!</definedName>
    <definedName name="BExU6AM82KN21E82HMWVP3LWP9IL" localSheetId="3" hidden="1">#REF!</definedName>
    <definedName name="BExU6AM82KN21E82HMWVP3LWP9IL" hidden="1">#REF!</definedName>
    <definedName name="BExU6FEU1MRHU98R9YOJC5OKUJ6L" localSheetId="15" hidden="1">#REF!</definedName>
    <definedName name="BExU6FEU1MRHU98R9YOJC5OKUJ6L" localSheetId="14" hidden="1">#REF!</definedName>
    <definedName name="BExU6FEU1MRHU98R9YOJC5OKUJ6L" localSheetId="13" hidden="1">#REF!</definedName>
    <definedName name="BExU6FEU1MRHU98R9YOJC5OKUJ6L" localSheetId="12" hidden="1">#REF!</definedName>
    <definedName name="BExU6FEU1MRHU98R9YOJC5OKUJ6L" localSheetId="11" hidden="1">#REF!</definedName>
    <definedName name="BExU6FEU1MRHU98R9YOJC5OKUJ6L" localSheetId="10" hidden="1">#REF!</definedName>
    <definedName name="BExU6FEU1MRHU98R9YOJC5OKUJ6L" localSheetId="9" hidden="1">#REF!</definedName>
    <definedName name="BExU6FEU1MRHU98R9YOJC5OKUJ6L" localSheetId="8" hidden="1">#REF!</definedName>
    <definedName name="BExU6FEU1MRHU98R9YOJC5OKUJ6L" localSheetId="7" hidden="1">#REF!</definedName>
    <definedName name="BExU6FEU1MRHU98R9YOJC5OKUJ6L" localSheetId="6" hidden="1">#REF!</definedName>
    <definedName name="BExU6FEU1MRHU98R9YOJC5OKUJ6L" localSheetId="5" hidden="1">#REF!</definedName>
    <definedName name="BExU6FEU1MRHU98R9YOJC5OKUJ6L" localSheetId="3" hidden="1">#REF!</definedName>
    <definedName name="BExU6FEU1MRHU98R9YOJC5OKUJ6L" hidden="1">#REF!</definedName>
    <definedName name="BExU6KIAJ663Y8W8QMU4HCF183DF" localSheetId="15" hidden="1">#REF!</definedName>
    <definedName name="BExU6KIAJ663Y8W8QMU4HCF183DF" localSheetId="14" hidden="1">#REF!</definedName>
    <definedName name="BExU6KIAJ663Y8W8QMU4HCF183DF" localSheetId="13" hidden="1">#REF!</definedName>
    <definedName name="BExU6KIAJ663Y8W8QMU4HCF183DF" localSheetId="12" hidden="1">#REF!</definedName>
    <definedName name="BExU6KIAJ663Y8W8QMU4HCF183DF" localSheetId="11" hidden="1">#REF!</definedName>
    <definedName name="BExU6KIAJ663Y8W8QMU4HCF183DF" localSheetId="10" hidden="1">#REF!</definedName>
    <definedName name="BExU6KIAJ663Y8W8QMU4HCF183DF" localSheetId="9" hidden="1">#REF!</definedName>
    <definedName name="BExU6KIAJ663Y8W8QMU4HCF183DF" localSheetId="8" hidden="1">#REF!</definedName>
    <definedName name="BExU6KIAJ663Y8W8QMU4HCF183DF" localSheetId="7" hidden="1">#REF!</definedName>
    <definedName name="BExU6KIAJ663Y8W8QMU4HCF183DF" localSheetId="6" hidden="1">#REF!</definedName>
    <definedName name="BExU6KIAJ663Y8W8QMU4HCF183DF" localSheetId="5" hidden="1">#REF!</definedName>
    <definedName name="BExU6KIAJ663Y8W8QMU4HCF183DF" localSheetId="3" hidden="1">#REF!</definedName>
    <definedName name="BExU6KIAJ663Y8W8QMU4HCF183DF" hidden="1">#REF!</definedName>
    <definedName name="BExU6KT19B4PG6SHXFBGBPLM66KT" localSheetId="15" hidden="1">#REF!</definedName>
    <definedName name="BExU6KT19B4PG6SHXFBGBPLM66KT" localSheetId="14" hidden="1">#REF!</definedName>
    <definedName name="BExU6KT19B4PG6SHXFBGBPLM66KT" localSheetId="13" hidden="1">#REF!</definedName>
    <definedName name="BExU6KT19B4PG6SHXFBGBPLM66KT" localSheetId="12" hidden="1">#REF!</definedName>
    <definedName name="BExU6KT19B4PG6SHXFBGBPLM66KT" localSheetId="11" hidden="1">#REF!</definedName>
    <definedName name="BExU6KT19B4PG6SHXFBGBPLM66KT" localSheetId="10" hidden="1">#REF!</definedName>
    <definedName name="BExU6KT19B4PG6SHXFBGBPLM66KT" localSheetId="9" hidden="1">#REF!</definedName>
    <definedName name="BExU6KT19B4PG6SHXFBGBPLM66KT" localSheetId="8" hidden="1">#REF!</definedName>
    <definedName name="BExU6KT19B4PG6SHXFBGBPLM66KT" localSheetId="7" hidden="1">#REF!</definedName>
    <definedName name="BExU6KT19B4PG6SHXFBGBPLM66KT" localSheetId="6" hidden="1">#REF!</definedName>
    <definedName name="BExU6KT19B4PG6SHXFBGBPLM66KT" localSheetId="5" hidden="1">#REF!</definedName>
    <definedName name="BExU6KT19B4PG6SHXFBGBPLM66KT" localSheetId="3" hidden="1">#REF!</definedName>
    <definedName name="BExU6KT19B4PG6SHXFBGBPLM66KT" hidden="1">#REF!</definedName>
    <definedName name="BExU6PAVKIOAIMQ9XQIHHF1SUAGO" localSheetId="15" hidden="1">#REF!</definedName>
    <definedName name="BExU6PAVKIOAIMQ9XQIHHF1SUAGO" localSheetId="14" hidden="1">#REF!</definedName>
    <definedName name="BExU6PAVKIOAIMQ9XQIHHF1SUAGO" localSheetId="13" hidden="1">#REF!</definedName>
    <definedName name="BExU6PAVKIOAIMQ9XQIHHF1SUAGO" localSheetId="12" hidden="1">#REF!</definedName>
    <definedName name="BExU6PAVKIOAIMQ9XQIHHF1SUAGO" localSheetId="11" hidden="1">#REF!</definedName>
    <definedName name="BExU6PAVKIOAIMQ9XQIHHF1SUAGO" localSheetId="10" hidden="1">#REF!</definedName>
    <definedName name="BExU6PAVKIOAIMQ9XQIHHF1SUAGO" localSheetId="9" hidden="1">#REF!</definedName>
    <definedName name="BExU6PAVKIOAIMQ9XQIHHF1SUAGO" localSheetId="8" hidden="1">#REF!</definedName>
    <definedName name="BExU6PAVKIOAIMQ9XQIHHF1SUAGO" localSheetId="7" hidden="1">#REF!</definedName>
    <definedName name="BExU6PAVKIOAIMQ9XQIHHF1SUAGO" localSheetId="6" hidden="1">#REF!</definedName>
    <definedName name="BExU6PAVKIOAIMQ9XQIHHF1SUAGO" localSheetId="5" hidden="1">#REF!</definedName>
    <definedName name="BExU6PAVKIOAIMQ9XQIHHF1SUAGO" localSheetId="3" hidden="1">#REF!</definedName>
    <definedName name="BExU6PAVKIOAIMQ9XQIHHF1SUAGO" hidden="1">#REF!</definedName>
    <definedName name="BExU6SLKTWV0YINVLTI6BCG9ANZM" localSheetId="15" hidden="1">#REF!</definedName>
    <definedName name="BExU6SLKTWV0YINVLTI6BCG9ANZM" localSheetId="14" hidden="1">#REF!</definedName>
    <definedName name="BExU6SLKTWV0YINVLTI6BCG9ANZM" localSheetId="13" hidden="1">#REF!</definedName>
    <definedName name="BExU6SLKTWV0YINVLTI6BCG9ANZM" localSheetId="12" hidden="1">#REF!</definedName>
    <definedName name="BExU6SLKTWV0YINVLTI6BCG9ANZM" localSheetId="11" hidden="1">#REF!</definedName>
    <definedName name="BExU6SLKTWV0YINVLTI6BCG9ANZM" localSheetId="10" hidden="1">#REF!</definedName>
    <definedName name="BExU6SLKTWV0YINVLTI6BCG9ANZM" localSheetId="9" hidden="1">#REF!</definedName>
    <definedName name="BExU6SLKTWV0YINVLTI6BCG9ANZM" localSheetId="8" hidden="1">#REF!</definedName>
    <definedName name="BExU6SLKTWV0YINVLTI6BCG9ANZM" localSheetId="7" hidden="1">#REF!</definedName>
    <definedName name="BExU6SLKTWV0YINVLTI6BCG9ANZM" localSheetId="6" hidden="1">#REF!</definedName>
    <definedName name="BExU6SLKTWV0YINVLTI6BCG9ANZM" localSheetId="5" hidden="1">#REF!</definedName>
    <definedName name="BExU6SLKTWV0YINVLTI6BCG9ANZM" localSheetId="3" hidden="1">#REF!</definedName>
    <definedName name="BExU6SLKTWV0YINVLTI6BCG9ANZM" hidden="1">#REF!</definedName>
    <definedName name="BExU6WXXC7SSQDMHSLUN5C2V4IYX" localSheetId="15" hidden="1">#REF!</definedName>
    <definedName name="BExU6WXXC7SSQDMHSLUN5C2V4IYX" localSheetId="14" hidden="1">#REF!</definedName>
    <definedName name="BExU6WXXC7SSQDMHSLUN5C2V4IYX" localSheetId="13" hidden="1">#REF!</definedName>
    <definedName name="BExU6WXXC7SSQDMHSLUN5C2V4IYX" localSheetId="12" hidden="1">#REF!</definedName>
    <definedName name="BExU6WXXC7SSQDMHSLUN5C2V4IYX" localSheetId="11" hidden="1">#REF!</definedName>
    <definedName name="BExU6WXXC7SSQDMHSLUN5C2V4IYX" localSheetId="10" hidden="1">#REF!</definedName>
    <definedName name="BExU6WXXC7SSQDMHSLUN5C2V4IYX" localSheetId="9" hidden="1">#REF!</definedName>
    <definedName name="BExU6WXXC7SSQDMHSLUN5C2V4IYX" localSheetId="8" hidden="1">#REF!</definedName>
    <definedName name="BExU6WXXC7SSQDMHSLUN5C2V4IYX" localSheetId="7" hidden="1">#REF!</definedName>
    <definedName name="BExU6WXXC7SSQDMHSLUN5C2V4IYX" localSheetId="6" hidden="1">#REF!</definedName>
    <definedName name="BExU6WXXC7SSQDMHSLUN5C2V4IYX" localSheetId="5" hidden="1">#REF!</definedName>
    <definedName name="BExU6WXXC7SSQDMHSLUN5C2V4IYX" localSheetId="3" hidden="1">#REF!</definedName>
    <definedName name="BExU6WXXC7SSQDMHSLUN5C2V4IYX" hidden="1">#REF!</definedName>
    <definedName name="BExU73387E74XE8A9UKZLZNJYY65" localSheetId="15" hidden="1">#REF!</definedName>
    <definedName name="BExU73387E74XE8A9UKZLZNJYY65" localSheetId="14" hidden="1">#REF!</definedName>
    <definedName name="BExU73387E74XE8A9UKZLZNJYY65" localSheetId="13" hidden="1">#REF!</definedName>
    <definedName name="BExU73387E74XE8A9UKZLZNJYY65" localSheetId="12" hidden="1">#REF!</definedName>
    <definedName name="BExU73387E74XE8A9UKZLZNJYY65" localSheetId="11" hidden="1">#REF!</definedName>
    <definedName name="BExU73387E74XE8A9UKZLZNJYY65" localSheetId="10" hidden="1">#REF!</definedName>
    <definedName name="BExU73387E74XE8A9UKZLZNJYY65" localSheetId="9" hidden="1">#REF!</definedName>
    <definedName name="BExU73387E74XE8A9UKZLZNJYY65" localSheetId="8" hidden="1">#REF!</definedName>
    <definedName name="BExU73387E74XE8A9UKZLZNJYY65" localSheetId="7" hidden="1">#REF!</definedName>
    <definedName name="BExU73387E74XE8A9UKZLZNJYY65" localSheetId="6" hidden="1">#REF!</definedName>
    <definedName name="BExU73387E74XE8A9UKZLZNJYY65" localSheetId="5" hidden="1">#REF!</definedName>
    <definedName name="BExU73387E74XE8A9UKZLZNJYY65" localSheetId="3" hidden="1">#REF!</definedName>
    <definedName name="BExU73387E74XE8A9UKZLZNJYY65" hidden="1">#REF!</definedName>
    <definedName name="BExU76ZHCJM8I7VSICCMSTC33O6U" localSheetId="15" hidden="1">#REF!</definedName>
    <definedName name="BExU76ZHCJM8I7VSICCMSTC33O6U" localSheetId="14" hidden="1">#REF!</definedName>
    <definedName name="BExU76ZHCJM8I7VSICCMSTC33O6U" localSheetId="13" hidden="1">#REF!</definedName>
    <definedName name="BExU76ZHCJM8I7VSICCMSTC33O6U" localSheetId="12" hidden="1">#REF!</definedName>
    <definedName name="BExU76ZHCJM8I7VSICCMSTC33O6U" localSheetId="11" hidden="1">#REF!</definedName>
    <definedName name="BExU76ZHCJM8I7VSICCMSTC33O6U" localSheetId="10" hidden="1">#REF!</definedName>
    <definedName name="BExU76ZHCJM8I7VSICCMSTC33O6U" localSheetId="9" hidden="1">#REF!</definedName>
    <definedName name="BExU76ZHCJM8I7VSICCMSTC33O6U" localSheetId="8" hidden="1">#REF!</definedName>
    <definedName name="BExU76ZHCJM8I7VSICCMSTC33O6U" localSheetId="7" hidden="1">#REF!</definedName>
    <definedName name="BExU76ZHCJM8I7VSICCMSTC33O6U" localSheetId="6" hidden="1">#REF!</definedName>
    <definedName name="BExU76ZHCJM8I7VSICCMSTC33O6U" localSheetId="5" hidden="1">#REF!</definedName>
    <definedName name="BExU76ZHCJM8I7VSICCMSTC33O6U" localSheetId="3" hidden="1">#REF!</definedName>
    <definedName name="BExU76ZHCJM8I7VSICCMSTC33O6U" hidden="1">#REF!</definedName>
    <definedName name="BExU7BBTUF8BQ42DSGM94X5TG5GF" localSheetId="15" hidden="1">#REF!</definedName>
    <definedName name="BExU7BBTUF8BQ42DSGM94X5TG5GF" localSheetId="14" hidden="1">#REF!</definedName>
    <definedName name="BExU7BBTUF8BQ42DSGM94X5TG5GF" localSheetId="13" hidden="1">#REF!</definedName>
    <definedName name="BExU7BBTUF8BQ42DSGM94X5TG5GF" localSheetId="12" hidden="1">#REF!</definedName>
    <definedName name="BExU7BBTUF8BQ42DSGM94X5TG5GF" localSheetId="11" hidden="1">#REF!</definedName>
    <definedName name="BExU7BBTUF8BQ42DSGM94X5TG5GF" localSheetId="10" hidden="1">#REF!</definedName>
    <definedName name="BExU7BBTUF8BQ42DSGM94X5TG5GF" localSheetId="9" hidden="1">#REF!</definedName>
    <definedName name="BExU7BBTUF8BQ42DSGM94X5TG5GF" localSheetId="8" hidden="1">#REF!</definedName>
    <definedName name="BExU7BBTUF8BQ42DSGM94X5TG5GF" localSheetId="7" hidden="1">#REF!</definedName>
    <definedName name="BExU7BBTUF8BQ42DSGM94X5TG5GF" localSheetId="6" hidden="1">#REF!</definedName>
    <definedName name="BExU7BBTUF8BQ42DSGM94X5TG5GF" localSheetId="5" hidden="1">#REF!</definedName>
    <definedName name="BExU7BBTUF8BQ42DSGM94X5TG5GF" localSheetId="3" hidden="1">#REF!</definedName>
    <definedName name="BExU7BBTUF8BQ42DSGM94X5TG5GF" hidden="1">#REF!</definedName>
    <definedName name="BExU7HH4EAHFQHT4AXKGWAWZP3I0" localSheetId="15" hidden="1">#REF!</definedName>
    <definedName name="BExU7HH4EAHFQHT4AXKGWAWZP3I0" localSheetId="14" hidden="1">#REF!</definedName>
    <definedName name="BExU7HH4EAHFQHT4AXKGWAWZP3I0" localSheetId="13" hidden="1">#REF!</definedName>
    <definedName name="BExU7HH4EAHFQHT4AXKGWAWZP3I0" localSheetId="12" hidden="1">#REF!</definedName>
    <definedName name="BExU7HH4EAHFQHT4AXKGWAWZP3I0" localSheetId="11" hidden="1">#REF!</definedName>
    <definedName name="BExU7HH4EAHFQHT4AXKGWAWZP3I0" localSheetId="10" hidden="1">#REF!</definedName>
    <definedName name="BExU7HH4EAHFQHT4AXKGWAWZP3I0" localSheetId="9" hidden="1">#REF!</definedName>
    <definedName name="BExU7HH4EAHFQHT4AXKGWAWZP3I0" localSheetId="8" hidden="1">#REF!</definedName>
    <definedName name="BExU7HH4EAHFQHT4AXKGWAWZP3I0" localSheetId="7" hidden="1">#REF!</definedName>
    <definedName name="BExU7HH4EAHFQHT4AXKGWAWZP3I0" localSheetId="6" hidden="1">#REF!</definedName>
    <definedName name="BExU7HH4EAHFQHT4AXKGWAWZP3I0" localSheetId="5" hidden="1">#REF!</definedName>
    <definedName name="BExU7HH4EAHFQHT4AXKGWAWZP3I0" localSheetId="3" hidden="1">#REF!</definedName>
    <definedName name="BExU7HH4EAHFQHT4AXKGWAWZP3I0" hidden="1">#REF!</definedName>
    <definedName name="BExU7L7WPQSA0ELXZ0I86V33QCCJ" localSheetId="15" hidden="1">#REF!</definedName>
    <definedName name="BExU7L7WPQSA0ELXZ0I86V33QCCJ" localSheetId="14" hidden="1">#REF!</definedName>
    <definedName name="BExU7L7WPQSA0ELXZ0I86V33QCCJ" localSheetId="13" hidden="1">#REF!</definedName>
    <definedName name="BExU7L7WPQSA0ELXZ0I86V33QCCJ" localSheetId="12" hidden="1">#REF!</definedName>
    <definedName name="BExU7L7WPQSA0ELXZ0I86V33QCCJ" localSheetId="11" hidden="1">#REF!</definedName>
    <definedName name="BExU7L7WPQSA0ELXZ0I86V33QCCJ" localSheetId="10" hidden="1">#REF!</definedName>
    <definedName name="BExU7L7WPQSA0ELXZ0I86V33QCCJ" localSheetId="9" hidden="1">#REF!</definedName>
    <definedName name="BExU7L7WPQSA0ELXZ0I86V33QCCJ" localSheetId="8" hidden="1">#REF!</definedName>
    <definedName name="BExU7L7WPQSA0ELXZ0I86V33QCCJ" localSheetId="7" hidden="1">#REF!</definedName>
    <definedName name="BExU7L7WPQSA0ELXZ0I86V33QCCJ" localSheetId="6" hidden="1">#REF!</definedName>
    <definedName name="BExU7L7WPQSA0ELXZ0I86V33QCCJ" localSheetId="5" hidden="1">#REF!</definedName>
    <definedName name="BExU7L7WPQSA0ELXZ0I86V33QCCJ" localSheetId="3" hidden="1">#REF!</definedName>
    <definedName name="BExU7L7WPQSA0ELXZ0I86V33QCCJ" hidden="1">#REF!</definedName>
    <definedName name="BExU7MF1ZVPDHOSMCAXOSYICHZ4I" localSheetId="15" hidden="1">#REF!</definedName>
    <definedName name="BExU7MF1ZVPDHOSMCAXOSYICHZ4I" localSheetId="14" hidden="1">#REF!</definedName>
    <definedName name="BExU7MF1ZVPDHOSMCAXOSYICHZ4I" localSheetId="13" hidden="1">#REF!</definedName>
    <definedName name="BExU7MF1ZVPDHOSMCAXOSYICHZ4I" localSheetId="12" hidden="1">#REF!</definedName>
    <definedName name="BExU7MF1ZVPDHOSMCAXOSYICHZ4I" localSheetId="11" hidden="1">#REF!</definedName>
    <definedName name="BExU7MF1ZVPDHOSMCAXOSYICHZ4I" localSheetId="10" hidden="1">#REF!</definedName>
    <definedName name="BExU7MF1ZVPDHOSMCAXOSYICHZ4I" localSheetId="9" hidden="1">#REF!</definedName>
    <definedName name="BExU7MF1ZVPDHOSMCAXOSYICHZ4I" localSheetId="8" hidden="1">#REF!</definedName>
    <definedName name="BExU7MF1ZVPDHOSMCAXOSYICHZ4I" localSheetId="7" hidden="1">#REF!</definedName>
    <definedName name="BExU7MF1ZVPDHOSMCAXOSYICHZ4I" localSheetId="6" hidden="1">#REF!</definedName>
    <definedName name="BExU7MF1ZVPDHOSMCAXOSYICHZ4I" localSheetId="5" hidden="1">#REF!</definedName>
    <definedName name="BExU7MF1ZVPDHOSMCAXOSYICHZ4I" localSheetId="3" hidden="1">#REF!</definedName>
    <definedName name="BExU7MF1ZVPDHOSMCAXOSYICHZ4I" hidden="1">#REF!</definedName>
    <definedName name="BExU7O2BJ6D5YCKEL6FD2EFCWYRX" localSheetId="15" hidden="1">#REF!</definedName>
    <definedName name="BExU7O2BJ6D5YCKEL6FD2EFCWYRX" localSheetId="14" hidden="1">#REF!</definedName>
    <definedName name="BExU7O2BJ6D5YCKEL6FD2EFCWYRX" localSheetId="13" hidden="1">#REF!</definedName>
    <definedName name="BExU7O2BJ6D5YCKEL6FD2EFCWYRX" localSheetId="12" hidden="1">#REF!</definedName>
    <definedName name="BExU7O2BJ6D5YCKEL6FD2EFCWYRX" localSheetId="11" hidden="1">#REF!</definedName>
    <definedName name="BExU7O2BJ6D5YCKEL6FD2EFCWYRX" localSheetId="10" hidden="1">#REF!</definedName>
    <definedName name="BExU7O2BJ6D5YCKEL6FD2EFCWYRX" localSheetId="9" hidden="1">#REF!</definedName>
    <definedName name="BExU7O2BJ6D5YCKEL6FD2EFCWYRX" localSheetId="8" hidden="1">#REF!</definedName>
    <definedName name="BExU7O2BJ6D5YCKEL6FD2EFCWYRX" localSheetId="7" hidden="1">#REF!</definedName>
    <definedName name="BExU7O2BJ6D5YCKEL6FD2EFCWYRX" localSheetId="6" hidden="1">#REF!</definedName>
    <definedName name="BExU7O2BJ6D5YCKEL6FD2EFCWYRX" localSheetId="5" hidden="1">#REF!</definedName>
    <definedName name="BExU7O2BJ6D5YCKEL6FD2EFCWYRX" localSheetId="3" hidden="1">#REF!</definedName>
    <definedName name="BExU7O2BJ6D5YCKEL6FD2EFCWYRX" hidden="1">#REF!</definedName>
    <definedName name="BExU7Q0JS9YIUKUPNSSAIDK2KJAV" localSheetId="15" hidden="1">#REF!</definedName>
    <definedName name="BExU7Q0JS9YIUKUPNSSAIDK2KJAV" localSheetId="14" hidden="1">#REF!</definedName>
    <definedName name="BExU7Q0JS9YIUKUPNSSAIDK2KJAV" localSheetId="13" hidden="1">#REF!</definedName>
    <definedName name="BExU7Q0JS9YIUKUPNSSAIDK2KJAV" localSheetId="12" hidden="1">#REF!</definedName>
    <definedName name="BExU7Q0JS9YIUKUPNSSAIDK2KJAV" localSheetId="11" hidden="1">#REF!</definedName>
    <definedName name="BExU7Q0JS9YIUKUPNSSAIDK2KJAV" localSheetId="10" hidden="1">#REF!</definedName>
    <definedName name="BExU7Q0JS9YIUKUPNSSAIDK2KJAV" localSheetId="9" hidden="1">#REF!</definedName>
    <definedName name="BExU7Q0JS9YIUKUPNSSAIDK2KJAV" localSheetId="8" hidden="1">#REF!</definedName>
    <definedName name="BExU7Q0JS9YIUKUPNSSAIDK2KJAV" localSheetId="7" hidden="1">#REF!</definedName>
    <definedName name="BExU7Q0JS9YIUKUPNSSAIDK2KJAV" localSheetId="6" hidden="1">#REF!</definedName>
    <definedName name="BExU7Q0JS9YIUKUPNSSAIDK2KJAV" localSheetId="5" hidden="1">#REF!</definedName>
    <definedName name="BExU7Q0JS9YIUKUPNSSAIDK2KJAV" localSheetId="3" hidden="1">#REF!</definedName>
    <definedName name="BExU7Q0JS9YIUKUPNSSAIDK2KJAV" hidden="1">#REF!</definedName>
    <definedName name="BExU80I6AE5OU7P7F5V7HWIZBJ4P" localSheetId="15" hidden="1">#REF!</definedName>
    <definedName name="BExU80I6AE5OU7P7F5V7HWIZBJ4P" localSheetId="14" hidden="1">#REF!</definedName>
    <definedName name="BExU80I6AE5OU7P7F5V7HWIZBJ4P" localSheetId="13" hidden="1">#REF!</definedName>
    <definedName name="BExU80I6AE5OU7P7F5V7HWIZBJ4P" localSheetId="12" hidden="1">#REF!</definedName>
    <definedName name="BExU80I6AE5OU7P7F5V7HWIZBJ4P" localSheetId="11" hidden="1">#REF!</definedName>
    <definedName name="BExU80I6AE5OU7P7F5V7HWIZBJ4P" localSheetId="10" hidden="1">#REF!</definedName>
    <definedName name="BExU80I6AE5OU7P7F5V7HWIZBJ4P" localSheetId="9" hidden="1">#REF!</definedName>
    <definedName name="BExU80I6AE5OU7P7F5V7HWIZBJ4P" localSheetId="8" hidden="1">#REF!</definedName>
    <definedName name="BExU80I6AE5OU7P7F5V7HWIZBJ4P" localSheetId="7" hidden="1">#REF!</definedName>
    <definedName name="BExU80I6AE5OU7P7F5V7HWIZBJ4P" localSheetId="6" hidden="1">#REF!</definedName>
    <definedName name="BExU80I6AE5OU7P7F5V7HWIZBJ4P" localSheetId="5" hidden="1">#REF!</definedName>
    <definedName name="BExU80I6AE5OU7P7F5V7HWIZBJ4P" localSheetId="3" hidden="1">#REF!</definedName>
    <definedName name="BExU80I6AE5OU7P7F5V7HWIZBJ4P" hidden="1">#REF!</definedName>
    <definedName name="BExU86NB26MCPYIISZ36HADONGT2" localSheetId="15" hidden="1">#REF!</definedName>
    <definedName name="BExU86NB26MCPYIISZ36HADONGT2" localSheetId="14" hidden="1">#REF!</definedName>
    <definedName name="BExU86NB26MCPYIISZ36HADONGT2" localSheetId="13" hidden="1">#REF!</definedName>
    <definedName name="BExU86NB26MCPYIISZ36HADONGT2" localSheetId="12" hidden="1">#REF!</definedName>
    <definedName name="BExU86NB26MCPYIISZ36HADONGT2" localSheetId="11" hidden="1">#REF!</definedName>
    <definedName name="BExU86NB26MCPYIISZ36HADONGT2" localSheetId="10" hidden="1">#REF!</definedName>
    <definedName name="BExU86NB26MCPYIISZ36HADONGT2" localSheetId="9" hidden="1">#REF!</definedName>
    <definedName name="BExU86NB26MCPYIISZ36HADONGT2" localSheetId="8" hidden="1">#REF!</definedName>
    <definedName name="BExU86NB26MCPYIISZ36HADONGT2" localSheetId="7" hidden="1">#REF!</definedName>
    <definedName name="BExU86NB26MCPYIISZ36HADONGT2" localSheetId="6" hidden="1">#REF!</definedName>
    <definedName name="BExU86NB26MCPYIISZ36HADONGT2" localSheetId="5" hidden="1">#REF!</definedName>
    <definedName name="BExU86NB26MCPYIISZ36HADONGT2" localSheetId="3" hidden="1">#REF!</definedName>
    <definedName name="BExU86NB26MCPYIISZ36HADONGT2" hidden="1">#REF!</definedName>
    <definedName name="BExU885EZZNSZV3GP298UJ8LB7OL" localSheetId="15" hidden="1">#REF!</definedName>
    <definedName name="BExU885EZZNSZV3GP298UJ8LB7OL" localSheetId="14" hidden="1">#REF!</definedName>
    <definedName name="BExU885EZZNSZV3GP298UJ8LB7OL" localSheetId="13" hidden="1">#REF!</definedName>
    <definedName name="BExU885EZZNSZV3GP298UJ8LB7OL" localSheetId="12" hidden="1">#REF!</definedName>
    <definedName name="BExU885EZZNSZV3GP298UJ8LB7OL" localSheetId="11" hidden="1">#REF!</definedName>
    <definedName name="BExU885EZZNSZV3GP298UJ8LB7OL" localSheetId="10" hidden="1">#REF!</definedName>
    <definedName name="BExU885EZZNSZV3GP298UJ8LB7OL" localSheetId="9" hidden="1">#REF!</definedName>
    <definedName name="BExU885EZZNSZV3GP298UJ8LB7OL" localSheetId="8" hidden="1">#REF!</definedName>
    <definedName name="BExU885EZZNSZV3GP298UJ8LB7OL" localSheetId="7" hidden="1">#REF!</definedName>
    <definedName name="BExU885EZZNSZV3GP298UJ8LB7OL" localSheetId="6" hidden="1">#REF!</definedName>
    <definedName name="BExU885EZZNSZV3GP298UJ8LB7OL" localSheetId="5" hidden="1">#REF!</definedName>
    <definedName name="BExU885EZZNSZV3GP298UJ8LB7OL" localSheetId="3" hidden="1">#REF!</definedName>
    <definedName name="BExU885EZZNSZV3GP298UJ8LB7OL" hidden="1">#REF!</definedName>
    <definedName name="BExU8FSAUP9TUZ1NO9WXK80QPHWV" localSheetId="15" hidden="1">#REF!</definedName>
    <definedName name="BExU8FSAUP9TUZ1NO9WXK80QPHWV" localSheetId="14" hidden="1">#REF!</definedName>
    <definedName name="BExU8FSAUP9TUZ1NO9WXK80QPHWV" localSheetId="13" hidden="1">#REF!</definedName>
    <definedName name="BExU8FSAUP9TUZ1NO9WXK80QPHWV" localSheetId="12" hidden="1">#REF!</definedName>
    <definedName name="BExU8FSAUP9TUZ1NO9WXK80QPHWV" localSheetId="11" hidden="1">#REF!</definedName>
    <definedName name="BExU8FSAUP9TUZ1NO9WXK80QPHWV" localSheetId="10" hidden="1">#REF!</definedName>
    <definedName name="BExU8FSAUP9TUZ1NO9WXK80QPHWV" localSheetId="9" hidden="1">#REF!</definedName>
    <definedName name="BExU8FSAUP9TUZ1NO9WXK80QPHWV" localSheetId="8" hidden="1">#REF!</definedName>
    <definedName name="BExU8FSAUP9TUZ1NO9WXK80QPHWV" localSheetId="7" hidden="1">#REF!</definedName>
    <definedName name="BExU8FSAUP9TUZ1NO9WXK80QPHWV" localSheetId="6" hidden="1">#REF!</definedName>
    <definedName name="BExU8FSAUP9TUZ1NO9WXK80QPHWV" localSheetId="5" hidden="1">#REF!</definedName>
    <definedName name="BExU8FSAUP9TUZ1NO9WXK80QPHWV" localSheetId="3" hidden="1">#REF!</definedName>
    <definedName name="BExU8FSAUP9TUZ1NO9WXK80QPHWV" hidden="1">#REF!</definedName>
    <definedName name="BExU8KFLAN778MBN93NYZB0FV30G" localSheetId="15" hidden="1">#REF!</definedName>
    <definedName name="BExU8KFLAN778MBN93NYZB0FV30G" localSheetId="14" hidden="1">#REF!</definedName>
    <definedName name="BExU8KFLAN778MBN93NYZB0FV30G" localSheetId="13" hidden="1">#REF!</definedName>
    <definedName name="BExU8KFLAN778MBN93NYZB0FV30G" localSheetId="12" hidden="1">#REF!</definedName>
    <definedName name="BExU8KFLAN778MBN93NYZB0FV30G" localSheetId="11" hidden="1">#REF!</definedName>
    <definedName name="BExU8KFLAN778MBN93NYZB0FV30G" localSheetId="10" hidden="1">#REF!</definedName>
    <definedName name="BExU8KFLAN778MBN93NYZB0FV30G" localSheetId="9" hidden="1">#REF!</definedName>
    <definedName name="BExU8KFLAN778MBN93NYZB0FV30G" localSheetId="8" hidden="1">#REF!</definedName>
    <definedName name="BExU8KFLAN778MBN93NYZB0FV30G" localSheetId="7" hidden="1">#REF!</definedName>
    <definedName name="BExU8KFLAN778MBN93NYZB0FV30G" localSheetId="6" hidden="1">#REF!</definedName>
    <definedName name="BExU8KFLAN778MBN93NYZB0FV30G" localSheetId="5" hidden="1">#REF!</definedName>
    <definedName name="BExU8KFLAN778MBN93NYZB0FV30G" localSheetId="3" hidden="1">#REF!</definedName>
    <definedName name="BExU8KFLAN778MBN93NYZB0FV30G" hidden="1">#REF!</definedName>
    <definedName name="BExU8PZC6845UUDFG9M8FTC3P3DK" localSheetId="15" hidden="1">#REF!</definedName>
    <definedName name="BExU8PZC6845UUDFG9M8FTC3P3DK" localSheetId="14" hidden="1">#REF!</definedName>
    <definedName name="BExU8PZC6845UUDFG9M8FTC3P3DK" localSheetId="13" hidden="1">#REF!</definedName>
    <definedName name="BExU8PZC6845UUDFG9M8FTC3P3DK" localSheetId="12" hidden="1">#REF!</definedName>
    <definedName name="BExU8PZC6845UUDFG9M8FTC3P3DK" localSheetId="11" hidden="1">#REF!</definedName>
    <definedName name="BExU8PZC6845UUDFG9M8FTC3P3DK" localSheetId="10" hidden="1">#REF!</definedName>
    <definedName name="BExU8PZC6845UUDFG9M8FTC3P3DK" localSheetId="9" hidden="1">#REF!</definedName>
    <definedName name="BExU8PZC6845UUDFG9M8FTC3P3DK" localSheetId="8" hidden="1">#REF!</definedName>
    <definedName name="BExU8PZC6845UUDFG9M8FTC3P3DK" localSheetId="7" hidden="1">#REF!</definedName>
    <definedName name="BExU8PZC6845UUDFG9M8FTC3P3DK" localSheetId="6" hidden="1">#REF!</definedName>
    <definedName name="BExU8PZC6845UUDFG9M8FTC3P3DK" localSheetId="5" hidden="1">#REF!</definedName>
    <definedName name="BExU8PZC6845UUDFG9M8FTC3P3DK" localSheetId="3" hidden="1">#REF!</definedName>
    <definedName name="BExU8PZC6845UUDFG9M8FTC3P3DK" hidden="1">#REF!</definedName>
    <definedName name="BExU8UX9JX3XLB47YZ8GFXE0V7R2" localSheetId="15" hidden="1">#REF!</definedName>
    <definedName name="BExU8UX9JX3XLB47YZ8GFXE0V7R2" localSheetId="14" hidden="1">#REF!</definedName>
    <definedName name="BExU8UX9JX3XLB47YZ8GFXE0V7R2" localSheetId="13" hidden="1">#REF!</definedName>
    <definedName name="BExU8UX9JX3XLB47YZ8GFXE0V7R2" localSheetId="12" hidden="1">#REF!</definedName>
    <definedName name="BExU8UX9JX3XLB47YZ8GFXE0V7R2" localSheetId="11" hidden="1">#REF!</definedName>
    <definedName name="BExU8UX9JX3XLB47YZ8GFXE0V7R2" localSheetId="10" hidden="1">#REF!</definedName>
    <definedName name="BExU8UX9JX3XLB47YZ8GFXE0V7R2" localSheetId="9" hidden="1">#REF!</definedName>
    <definedName name="BExU8UX9JX3XLB47YZ8GFXE0V7R2" localSheetId="8" hidden="1">#REF!</definedName>
    <definedName name="BExU8UX9JX3XLB47YZ8GFXE0V7R2" localSheetId="7" hidden="1">#REF!</definedName>
    <definedName name="BExU8UX9JX3XLB47YZ8GFXE0V7R2" localSheetId="6" hidden="1">#REF!</definedName>
    <definedName name="BExU8UX9JX3XLB47YZ8GFXE0V7R2" localSheetId="5" hidden="1">#REF!</definedName>
    <definedName name="BExU8UX9JX3XLB47YZ8GFXE0V7R2" localSheetId="3" hidden="1">#REF!</definedName>
    <definedName name="BExU8UX9JX3XLB47YZ8GFXE0V7R2" hidden="1">#REF!</definedName>
    <definedName name="BExU8WVGMRSFNWCNHODQ9JQCMZB0" localSheetId="15" hidden="1">#REF!</definedName>
    <definedName name="BExU8WVGMRSFNWCNHODQ9JQCMZB0" localSheetId="14" hidden="1">#REF!</definedName>
    <definedName name="BExU8WVGMRSFNWCNHODQ9JQCMZB0" localSheetId="13" hidden="1">#REF!</definedName>
    <definedName name="BExU8WVGMRSFNWCNHODQ9JQCMZB0" localSheetId="12" hidden="1">#REF!</definedName>
    <definedName name="BExU8WVGMRSFNWCNHODQ9JQCMZB0" localSheetId="11" hidden="1">#REF!</definedName>
    <definedName name="BExU8WVGMRSFNWCNHODQ9JQCMZB0" localSheetId="10" hidden="1">#REF!</definedName>
    <definedName name="BExU8WVGMRSFNWCNHODQ9JQCMZB0" localSheetId="9" hidden="1">#REF!</definedName>
    <definedName name="BExU8WVGMRSFNWCNHODQ9JQCMZB0" localSheetId="8" hidden="1">#REF!</definedName>
    <definedName name="BExU8WVGMRSFNWCNHODQ9JQCMZB0" localSheetId="7" hidden="1">#REF!</definedName>
    <definedName name="BExU8WVGMRSFNWCNHODQ9JQCMZB0" localSheetId="6" hidden="1">#REF!</definedName>
    <definedName name="BExU8WVGMRSFNWCNHODQ9JQCMZB0" localSheetId="5" hidden="1">#REF!</definedName>
    <definedName name="BExU8WVGMRSFNWCNHODQ9JQCMZB0" localSheetId="3" hidden="1">#REF!</definedName>
    <definedName name="BExU8WVGMRSFNWCNHODQ9JQCMZB0" hidden="1">#REF!</definedName>
    <definedName name="BExU96M1J7P9DZQ3S9H0C12KGYTW" localSheetId="15" hidden="1">#REF!</definedName>
    <definedName name="BExU96M1J7P9DZQ3S9H0C12KGYTW" localSheetId="14" hidden="1">#REF!</definedName>
    <definedName name="BExU96M1J7P9DZQ3S9H0C12KGYTW" localSheetId="13" hidden="1">#REF!</definedName>
    <definedName name="BExU96M1J7P9DZQ3S9H0C12KGYTW" localSheetId="12" hidden="1">#REF!</definedName>
    <definedName name="BExU96M1J7P9DZQ3S9H0C12KGYTW" localSheetId="11" hidden="1">#REF!</definedName>
    <definedName name="BExU96M1J7P9DZQ3S9H0C12KGYTW" localSheetId="10" hidden="1">#REF!</definedName>
    <definedName name="BExU96M1J7P9DZQ3S9H0C12KGYTW" localSheetId="9" hidden="1">#REF!</definedName>
    <definedName name="BExU96M1J7P9DZQ3S9H0C12KGYTW" localSheetId="8" hidden="1">#REF!</definedName>
    <definedName name="BExU96M1J7P9DZQ3S9H0C12KGYTW" localSheetId="7" hidden="1">#REF!</definedName>
    <definedName name="BExU96M1J7P9DZQ3S9H0C12KGYTW" localSheetId="6" hidden="1">#REF!</definedName>
    <definedName name="BExU96M1J7P9DZQ3S9H0C12KGYTW" localSheetId="5" hidden="1">#REF!</definedName>
    <definedName name="BExU96M1J7P9DZQ3S9H0C12KGYTW" localSheetId="3" hidden="1">#REF!</definedName>
    <definedName name="BExU96M1J7P9DZQ3S9H0C12KGYTW" hidden="1">#REF!</definedName>
    <definedName name="BExU9F05OR1GZ3057R6UL3WPEIYI" localSheetId="15" hidden="1">#REF!</definedName>
    <definedName name="BExU9F05OR1GZ3057R6UL3WPEIYI" localSheetId="14" hidden="1">#REF!</definedName>
    <definedName name="BExU9F05OR1GZ3057R6UL3WPEIYI" localSheetId="13" hidden="1">#REF!</definedName>
    <definedName name="BExU9F05OR1GZ3057R6UL3WPEIYI" localSheetId="12" hidden="1">#REF!</definedName>
    <definedName name="BExU9F05OR1GZ3057R6UL3WPEIYI" localSheetId="11" hidden="1">#REF!</definedName>
    <definedName name="BExU9F05OR1GZ3057R6UL3WPEIYI" localSheetId="10" hidden="1">#REF!</definedName>
    <definedName name="BExU9F05OR1GZ3057R6UL3WPEIYI" localSheetId="9" hidden="1">#REF!</definedName>
    <definedName name="BExU9F05OR1GZ3057R6UL3WPEIYI" localSheetId="8" hidden="1">#REF!</definedName>
    <definedName name="BExU9F05OR1GZ3057R6UL3WPEIYI" localSheetId="7" hidden="1">#REF!</definedName>
    <definedName name="BExU9F05OR1GZ3057R6UL3WPEIYI" localSheetId="6" hidden="1">#REF!</definedName>
    <definedName name="BExU9F05OR1GZ3057R6UL3WPEIYI" localSheetId="5" hidden="1">#REF!</definedName>
    <definedName name="BExU9F05OR1GZ3057R6UL3WPEIYI" localSheetId="3" hidden="1">#REF!</definedName>
    <definedName name="BExU9F05OR1GZ3057R6UL3WPEIYI" hidden="1">#REF!</definedName>
    <definedName name="BExU9GCSO5YILIKG6VAHN13DL75K" localSheetId="15" hidden="1">#REF!</definedName>
    <definedName name="BExU9GCSO5YILIKG6VAHN13DL75K" localSheetId="14" hidden="1">#REF!</definedName>
    <definedName name="BExU9GCSO5YILIKG6VAHN13DL75K" localSheetId="13" hidden="1">#REF!</definedName>
    <definedName name="BExU9GCSO5YILIKG6VAHN13DL75K" localSheetId="12" hidden="1">#REF!</definedName>
    <definedName name="BExU9GCSO5YILIKG6VAHN13DL75K" localSheetId="11" hidden="1">#REF!</definedName>
    <definedName name="BExU9GCSO5YILIKG6VAHN13DL75K" localSheetId="10" hidden="1">#REF!</definedName>
    <definedName name="BExU9GCSO5YILIKG6VAHN13DL75K" localSheetId="9" hidden="1">#REF!</definedName>
    <definedName name="BExU9GCSO5YILIKG6VAHN13DL75K" localSheetId="8" hidden="1">#REF!</definedName>
    <definedName name="BExU9GCSO5YILIKG6VAHN13DL75K" localSheetId="7" hidden="1">#REF!</definedName>
    <definedName name="BExU9GCSO5YILIKG6VAHN13DL75K" localSheetId="6" hidden="1">#REF!</definedName>
    <definedName name="BExU9GCSO5YILIKG6VAHN13DL75K" localSheetId="5" hidden="1">#REF!</definedName>
    <definedName name="BExU9GCSO5YILIKG6VAHN13DL75K" localSheetId="3" hidden="1">#REF!</definedName>
    <definedName name="BExU9GCSO5YILIKG6VAHN13DL75K" hidden="1">#REF!</definedName>
    <definedName name="BExU9KJOZLO15N11MJVN782NFGJ0" localSheetId="15" hidden="1">#REF!</definedName>
    <definedName name="BExU9KJOZLO15N11MJVN782NFGJ0" localSheetId="14" hidden="1">#REF!</definedName>
    <definedName name="BExU9KJOZLO15N11MJVN782NFGJ0" localSheetId="13" hidden="1">#REF!</definedName>
    <definedName name="BExU9KJOZLO15N11MJVN782NFGJ0" localSheetId="12" hidden="1">#REF!</definedName>
    <definedName name="BExU9KJOZLO15N11MJVN782NFGJ0" localSheetId="11" hidden="1">#REF!</definedName>
    <definedName name="BExU9KJOZLO15N11MJVN782NFGJ0" localSheetId="10" hidden="1">#REF!</definedName>
    <definedName name="BExU9KJOZLO15N11MJVN782NFGJ0" localSheetId="9" hidden="1">#REF!</definedName>
    <definedName name="BExU9KJOZLO15N11MJVN782NFGJ0" localSheetId="8" hidden="1">#REF!</definedName>
    <definedName name="BExU9KJOZLO15N11MJVN782NFGJ0" localSheetId="7" hidden="1">#REF!</definedName>
    <definedName name="BExU9KJOZLO15N11MJVN782NFGJ0" localSheetId="6" hidden="1">#REF!</definedName>
    <definedName name="BExU9KJOZLO15N11MJVN782NFGJ0" localSheetId="5" hidden="1">#REF!</definedName>
    <definedName name="BExU9KJOZLO15N11MJVN782NFGJ0" localSheetId="3" hidden="1">#REF!</definedName>
    <definedName name="BExU9KJOZLO15N11MJVN782NFGJ0" hidden="1">#REF!</definedName>
    <definedName name="BExU9LG29XU2K1GNKRO4438JYQZE" localSheetId="15" hidden="1">#REF!</definedName>
    <definedName name="BExU9LG29XU2K1GNKRO4438JYQZE" localSheetId="14" hidden="1">#REF!</definedName>
    <definedName name="BExU9LG29XU2K1GNKRO4438JYQZE" localSheetId="13" hidden="1">#REF!</definedName>
    <definedName name="BExU9LG29XU2K1GNKRO4438JYQZE" localSheetId="12" hidden="1">#REF!</definedName>
    <definedName name="BExU9LG29XU2K1GNKRO4438JYQZE" localSheetId="11" hidden="1">#REF!</definedName>
    <definedName name="BExU9LG29XU2K1GNKRO4438JYQZE" localSheetId="10" hidden="1">#REF!</definedName>
    <definedName name="BExU9LG29XU2K1GNKRO4438JYQZE" localSheetId="9" hidden="1">#REF!</definedName>
    <definedName name="BExU9LG29XU2K1GNKRO4438JYQZE" localSheetId="8" hidden="1">#REF!</definedName>
    <definedName name="BExU9LG29XU2K1GNKRO4438JYQZE" localSheetId="7" hidden="1">#REF!</definedName>
    <definedName name="BExU9LG29XU2K1GNKRO4438JYQZE" localSheetId="6" hidden="1">#REF!</definedName>
    <definedName name="BExU9LG29XU2K1GNKRO4438JYQZE" localSheetId="5" hidden="1">#REF!</definedName>
    <definedName name="BExU9LG29XU2K1GNKRO4438JYQZE" localSheetId="3" hidden="1">#REF!</definedName>
    <definedName name="BExU9LG29XU2K1GNKRO4438JYQZE" hidden="1">#REF!</definedName>
    <definedName name="BExU9RW36I5Z6JIXUIUB3PJH86LT" localSheetId="15" hidden="1">#REF!</definedName>
    <definedName name="BExU9RW36I5Z6JIXUIUB3PJH86LT" localSheetId="14" hidden="1">#REF!</definedName>
    <definedName name="BExU9RW36I5Z6JIXUIUB3PJH86LT" localSheetId="13" hidden="1">#REF!</definedName>
    <definedName name="BExU9RW36I5Z6JIXUIUB3PJH86LT" localSheetId="12" hidden="1">#REF!</definedName>
    <definedName name="BExU9RW36I5Z6JIXUIUB3PJH86LT" localSheetId="11" hidden="1">#REF!</definedName>
    <definedName name="BExU9RW36I5Z6JIXUIUB3PJH86LT" localSheetId="10" hidden="1">#REF!</definedName>
    <definedName name="BExU9RW36I5Z6JIXUIUB3PJH86LT" localSheetId="9" hidden="1">#REF!</definedName>
    <definedName name="BExU9RW36I5Z6JIXUIUB3PJH86LT" localSheetId="8" hidden="1">#REF!</definedName>
    <definedName name="BExU9RW36I5Z6JIXUIUB3PJH86LT" localSheetId="7" hidden="1">#REF!</definedName>
    <definedName name="BExU9RW36I5Z6JIXUIUB3PJH86LT" localSheetId="6" hidden="1">#REF!</definedName>
    <definedName name="BExU9RW36I5Z6JIXUIUB3PJH86LT" localSheetId="5" hidden="1">#REF!</definedName>
    <definedName name="BExU9RW36I5Z6JIXUIUB3PJH86LT" localSheetId="3" hidden="1">#REF!</definedName>
    <definedName name="BExU9RW36I5Z6JIXUIUB3PJH86LT" hidden="1">#REF!</definedName>
    <definedName name="BExU9WU19DJ2VAGISPFEGDWWOO4V" localSheetId="15" hidden="1">#REF!</definedName>
    <definedName name="BExU9WU19DJ2VAGISPFEGDWWOO4V" localSheetId="14" hidden="1">#REF!</definedName>
    <definedName name="BExU9WU19DJ2VAGISPFEGDWWOO4V" localSheetId="13" hidden="1">#REF!</definedName>
    <definedName name="BExU9WU19DJ2VAGISPFEGDWWOO4V" localSheetId="12" hidden="1">#REF!</definedName>
    <definedName name="BExU9WU19DJ2VAGISPFEGDWWOO4V" localSheetId="11" hidden="1">#REF!</definedName>
    <definedName name="BExU9WU19DJ2VAGISPFEGDWWOO4V" localSheetId="10" hidden="1">#REF!</definedName>
    <definedName name="BExU9WU19DJ2VAGISPFEGDWWOO4V" localSheetId="9" hidden="1">#REF!</definedName>
    <definedName name="BExU9WU19DJ2VAGISPFEGDWWOO4V" localSheetId="8" hidden="1">#REF!</definedName>
    <definedName name="BExU9WU19DJ2VAGISPFEGDWWOO4V" localSheetId="7" hidden="1">#REF!</definedName>
    <definedName name="BExU9WU19DJ2VAGISPFEGDWWOO4V" localSheetId="6" hidden="1">#REF!</definedName>
    <definedName name="BExU9WU19DJ2VAGISPFEGDWWOO4V" localSheetId="5" hidden="1">#REF!</definedName>
    <definedName name="BExU9WU19DJ2VAGISPFEGDWWOO4V" localSheetId="3" hidden="1">#REF!</definedName>
    <definedName name="BExU9WU19DJ2VAGISPFEGDWWOO4V" hidden="1">#REF!</definedName>
    <definedName name="BExUA28AO7OWDG3H23Q0CL4B7BHW" localSheetId="15" hidden="1">#REF!</definedName>
    <definedName name="BExUA28AO7OWDG3H23Q0CL4B7BHW" localSheetId="14" hidden="1">#REF!</definedName>
    <definedName name="BExUA28AO7OWDG3H23Q0CL4B7BHW" localSheetId="13" hidden="1">#REF!</definedName>
    <definedName name="BExUA28AO7OWDG3H23Q0CL4B7BHW" localSheetId="12" hidden="1">#REF!</definedName>
    <definedName name="BExUA28AO7OWDG3H23Q0CL4B7BHW" localSheetId="11" hidden="1">#REF!</definedName>
    <definedName name="BExUA28AO7OWDG3H23Q0CL4B7BHW" localSheetId="10" hidden="1">#REF!</definedName>
    <definedName name="BExUA28AO7OWDG3H23Q0CL4B7BHW" localSheetId="9" hidden="1">#REF!</definedName>
    <definedName name="BExUA28AO7OWDG3H23Q0CL4B7BHW" localSheetId="8" hidden="1">#REF!</definedName>
    <definedName name="BExUA28AO7OWDG3H23Q0CL4B7BHW" localSheetId="7" hidden="1">#REF!</definedName>
    <definedName name="BExUA28AO7OWDG3H23Q0CL4B7BHW" localSheetId="6" hidden="1">#REF!</definedName>
    <definedName name="BExUA28AO7OWDG3H23Q0CL4B7BHW" localSheetId="5" hidden="1">#REF!</definedName>
    <definedName name="BExUA28AO7OWDG3H23Q0CL4B7BHW" localSheetId="3" hidden="1">#REF!</definedName>
    <definedName name="BExUA28AO7OWDG3H23Q0CL4B7BHW" hidden="1">#REF!</definedName>
    <definedName name="BExUA34N2C083NSTAHQGZZ3BCYGK" localSheetId="15" hidden="1">#REF!</definedName>
    <definedName name="BExUA34N2C083NSTAHQGZZ3BCYGK" localSheetId="14" hidden="1">#REF!</definedName>
    <definedName name="BExUA34N2C083NSTAHQGZZ3BCYGK" localSheetId="13" hidden="1">#REF!</definedName>
    <definedName name="BExUA34N2C083NSTAHQGZZ3BCYGK" localSheetId="12" hidden="1">#REF!</definedName>
    <definedName name="BExUA34N2C083NSTAHQGZZ3BCYGK" localSheetId="11" hidden="1">#REF!</definedName>
    <definedName name="BExUA34N2C083NSTAHQGZZ3BCYGK" localSheetId="10" hidden="1">#REF!</definedName>
    <definedName name="BExUA34N2C083NSTAHQGZZ3BCYGK" localSheetId="9" hidden="1">#REF!</definedName>
    <definedName name="BExUA34N2C083NSTAHQGZZ3BCYGK" localSheetId="8" hidden="1">#REF!</definedName>
    <definedName name="BExUA34N2C083NSTAHQGZZ3BCYGK" localSheetId="7" hidden="1">#REF!</definedName>
    <definedName name="BExUA34N2C083NSTAHQGZZ3BCYGK" localSheetId="6" hidden="1">#REF!</definedName>
    <definedName name="BExUA34N2C083NSTAHQGZZ3BCYGK" localSheetId="5" hidden="1">#REF!</definedName>
    <definedName name="BExUA34N2C083NSTAHQGZZ3BCYGK" localSheetId="3" hidden="1">#REF!</definedName>
    <definedName name="BExUA34N2C083NSTAHQGZZ3BCYGK" hidden="1">#REF!</definedName>
    <definedName name="BExUA5O923FFNEBY8BPO1TU3QGBM" localSheetId="15" hidden="1">#REF!</definedName>
    <definedName name="BExUA5O923FFNEBY8BPO1TU3QGBM" localSheetId="14" hidden="1">#REF!</definedName>
    <definedName name="BExUA5O923FFNEBY8BPO1TU3QGBM" localSheetId="13" hidden="1">#REF!</definedName>
    <definedName name="BExUA5O923FFNEBY8BPO1TU3QGBM" localSheetId="12" hidden="1">#REF!</definedName>
    <definedName name="BExUA5O923FFNEBY8BPO1TU3QGBM" localSheetId="11" hidden="1">#REF!</definedName>
    <definedName name="BExUA5O923FFNEBY8BPO1TU3QGBM" localSheetId="10" hidden="1">#REF!</definedName>
    <definedName name="BExUA5O923FFNEBY8BPO1TU3QGBM" localSheetId="9" hidden="1">#REF!</definedName>
    <definedName name="BExUA5O923FFNEBY8BPO1TU3QGBM" localSheetId="8" hidden="1">#REF!</definedName>
    <definedName name="BExUA5O923FFNEBY8BPO1TU3QGBM" localSheetId="7" hidden="1">#REF!</definedName>
    <definedName name="BExUA5O923FFNEBY8BPO1TU3QGBM" localSheetId="6" hidden="1">#REF!</definedName>
    <definedName name="BExUA5O923FFNEBY8BPO1TU3QGBM" localSheetId="5" hidden="1">#REF!</definedName>
    <definedName name="BExUA5O923FFNEBY8BPO1TU3QGBM" localSheetId="3" hidden="1">#REF!</definedName>
    <definedName name="BExUA5O923FFNEBY8BPO1TU3QGBM" hidden="1">#REF!</definedName>
    <definedName name="BExUA6Q4K25VH452AQ3ZIRBCMS61" localSheetId="15" hidden="1">#REF!</definedName>
    <definedName name="BExUA6Q4K25VH452AQ3ZIRBCMS61" localSheetId="14" hidden="1">#REF!</definedName>
    <definedName name="BExUA6Q4K25VH452AQ3ZIRBCMS61" localSheetId="13" hidden="1">#REF!</definedName>
    <definedName name="BExUA6Q4K25VH452AQ3ZIRBCMS61" localSheetId="12" hidden="1">#REF!</definedName>
    <definedName name="BExUA6Q4K25VH452AQ3ZIRBCMS61" localSheetId="11" hidden="1">#REF!</definedName>
    <definedName name="BExUA6Q4K25VH452AQ3ZIRBCMS61" localSheetId="10" hidden="1">#REF!</definedName>
    <definedName name="BExUA6Q4K25VH452AQ3ZIRBCMS61" localSheetId="9" hidden="1">#REF!</definedName>
    <definedName name="BExUA6Q4K25VH452AQ3ZIRBCMS61" localSheetId="8" hidden="1">#REF!</definedName>
    <definedName name="BExUA6Q4K25VH452AQ3ZIRBCMS61" localSheetId="7" hidden="1">#REF!</definedName>
    <definedName name="BExUA6Q4K25VH452AQ3ZIRBCMS61" localSheetId="6" hidden="1">#REF!</definedName>
    <definedName name="BExUA6Q4K25VH452AQ3ZIRBCMS61" localSheetId="5" hidden="1">#REF!</definedName>
    <definedName name="BExUA6Q4K25VH452AQ3ZIRBCMS61" localSheetId="3" hidden="1">#REF!</definedName>
    <definedName name="BExUA6Q4K25VH452AQ3ZIRBCMS61" hidden="1">#REF!</definedName>
    <definedName name="BExUAFV4JMBSM2SKBQL9NHL0NIBS" localSheetId="15" hidden="1">#REF!</definedName>
    <definedName name="BExUAFV4JMBSM2SKBQL9NHL0NIBS" localSheetId="14" hidden="1">#REF!</definedName>
    <definedName name="BExUAFV4JMBSM2SKBQL9NHL0NIBS" localSheetId="13" hidden="1">#REF!</definedName>
    <definedName name="BExUAFV4JMBSM2SKBQL9NHL0NIBS" localSheetId="12" hidden="1">#REF!</definedName>
    <definedName name="BExUAFV4JMBSM2SKBQL9NHL0NIBS" localSheetId="11" hidden="1">#REF!</definedName>
    <definedName name="BExUAFV4JMBSM2SKBQL9NHL0NIBS" localSheetId="10" hidden="1">#REF!</definedName>
    <definedName name="BExUAFV4JMBSM2SKBQL9NHL0NIBS" localSheetId="9" hidden="1">#REF!</definedName>
    <definedName name="BExUAFV4JMBSM2SKBQL9NHL0NIBS" localSheetId="8" hidden="1">#REF!</definedName>
    <definedName name="BExUAFV4JMBSM2SKBQL9NHL0NIBS" localSheetId="7" hidden="1">#REF!</definedName>
    <definedName name="BExUAFV4JMBSM2SKBQL9NHL0NIBS" localSheetId="6" hidden="1">#REF!</definedName>
    <definedName name="BExUAFV4JMBSM2SKBQL9NHL0NIBS" localSheetId="5" hidden="1">#REF!</definedName>
    <definedName name="BExUAFV4JMBSM2SKBQL9NHL0NIBS" localSheetId="3" hidden="1">#REF!</definedName>
    <definedName name="BExUAFV4JMBSM2SKBQL9NHL0NIBS" hidden="1">#REF!</definedName>
    <definedName name="BExUAMWQODKBXMRH1QCMJLJBF8M7" localSheetId="15" hidden="1">#REF!</definedName>
    <definedName name="BExUAMWQODKBXMRH1QCMJLJBF8M7" localSheetId="14" hidden="1">#REF!</definedName>
    <definedName name="BExUAMWQODKBXMRH1QCMJLJBF8M7" localSheetId="13" hidden="1">#REF!</definedName>
    <definedName name="BExUAMWQODKBXMRH1QCMJLJBF8M7" localSheetId="12" hidden="1">#REF!</definedName>
    <definedName name="BExUAMWQODKBXMRH1QCMJLJBF8M7" localSheetId="11" hidden="1">#REF!</definedName>
    <definedName name="BExUAMWQODKBXMRH1QCMJLJBF8M7" localSheetId="10" hidden="1">#REF!</definedName>
    <definedName name="BExUAMWQODKBXMRH1QCMJLJBF8M7" localSheetId="9" hidden="1">#REF!</definedName>
    <definedName name="BExUAMWQODKBXMRH1QCMJLJBF8M7" localSheetId="8" hidden="1">#REF!</definedName>
    <definedName name="BExUAMWQODKBXMRH1QCMJLJBF8M7" localSheetId="7" hidden="1">#REF!</definedName>
    <definedName name="BExUAMWQODKBXMRH1QCMJLJBF8M7" localSheetId="6" hidden="1">#REF!</definedName>
    <definedName name="BExUAMWQODKBXMRH1QCMJLJBF8M7" localSheetId="5" hidden="1">#REF!</definedName>
    <definedName name="BExUAMWQODKBXMRH1QCMJLJBF8M7" localSheetId="3" hidden="1">#REF!</definedName>
    <definedName name="BExUAMWQODKBXMRH1QCMJLJBF8M7" hidden="1">#REF!</definedName>
    <definedName name="BExUAPR6Y32097JKJCTGC4C6EGE9" localSheetId="15" hidden="1">#REF!</definedName>
    <definedName name="BExUAPR6Y32097JKJCTGC4C6EGE9" localSheetId="14" hidden="1">#REF!</definedName>
    <definedName name="BExUAPR6Y32097JKJCTGC4C6EGE9" localSheetId="13" hidden="1">#REF!</definedName>
    <definedName name="BExUAPR6Y32097JKJCTGC4C6EGE9" localSheetId="12" hidden="1">#REF!</definedName>
    <definedName name="BExUAPR6Y32097JKJCTGC4C6EGE9" localSheetId="11" hidden="1">#REF!</definedName>
    <definedName name="BExUAPR6Y32097JKJCTGC4C6EGE9" localSheetId="10" hidden="1">#REF!</definedName>
    <definedName name="BExUAPR6Y32097JKJCTGC4C6EGE9" localSheetId="9" hidden="1">#REF!</definedName>
    <definedName name="BExUAPR6Y32097JKJCTGC4C6EGE9" localSheetId="8" hidden="1">#REF!</definedName>
    <definedName name="BExUAPR6Y32097JKJCTGC4C6EGE9" localSheetId="7" hidden="1">#REF!</definedName>
    <definedName name="BExUAPR6Y32097JKJCTGC4C6EGE9" localSheetId="6" hidden="1">#REF!</definedName>
    <definedName name="BExUAPR6Y32097JKJCTGC4C6EGE9" localSheetId="5" hidden="1">#REF!</definedName>
    <definedName name="BExUAPR6Y32097JKJCTGC4C6EGE9" localSheetId="3" hidden="1">#REF!</definedName>
    <definedName name="BExUAPR6Y32097JKJCTGC4C6EGE9" hidden="1">#REF!</definedName>
    <definedName name="BExUARUP0MX710TNZSAA01HUEAVC" localSheetId="15" hidden="1">#REF!</definedName>
    <definedName name="BExUARUP0MX710TNZSAA01HUEAVC" localSheetId="14" hidden="1">#REF!</definedName>
    <definedName name="BExUARUP0MX710TNZSAA01HUEAVC" localSheetId="13" hidden="1">#REF!</definedName>
    <definedName name="BExUARUP0MX710TNZSAA01HUEAVC" localSheetId="12" hidden="1">#REF!</definedName>
    <definedName name="BExUARUP0MX710TNZSAA01HUEAVC" localSheetId="11" hidden="1">#REF!</definedName>
    <definedName name="BExUARUP0MX710TNZSAA01HUEAVC" localSheetId="10" hidden="1">#REF!</definedName>
    <definedName name="BExUARUP0MX710TNZSAA01HUEAVC" localSheetId="9" hidden="1">#REF!</definedName>
    <definedName name="BExUARUP0MX710TNZSAA01HUEAVC" localSheetId="8" hidden="1">#REF!</definedName>
    <definedName name="BExUARUP0MX710TNZSAA01HUEAVC" localSheetId="7" hidden="1">#REF!</definedName>
    <definedName name="BExUARUP0MX710TNZSAA01HUEAVC" localSheetId="6" hidden="1">#REF!</definedName>
    <definedName name="BExUARUP0MX710TNZSAA01HUEAVC" localSheetId="5" hidden="1">#REF!</definedName>
    <definedName name="BExUARUP0MX710TNZSAA01HUEAVC" localSheetId="3" hidden="1">#REF!</definedName>
    <definedName name="BExUARUP0MX710TNZSAA01HUEAVC" hidden="1">#REF!</definedName>
    <definedName name="BExUAX8WS5OPVLCDXRGKTU2QMTFO" localSheetId="15" hidden="1">#REF!</definedName>
    <definedName name="BExUAX8WS5OPVLCDXRGKTU2QMTFO" localSheetId="14" hidden="1">#REF!</definedName>
    <definedName name="BExUAX8WS5OPVLCDXRGKTU2QMTFO" localSheetId="13" hidden="1">#REF!</definedName>
    <definedName name="BExUAX8WS5OPVLCDXRGKTU2QMTFO" localSheetId="12" hidden="1">#REF!</definedName>
    <definedName name="BExUAX8WS5OPVLCDXRGKTU2QMTFO" localSheetId="11" hidden="1">#REF!</definedName>
    <definedName name="BExUAX8WS5OPVLCDXRGKTU2QMTFO" localSheetId="10" hidden="1">#REF!</definedName>
    <definedName name="BExUAX8WS5OPVLCDXRGKTU2QMTFO" localSheetId="9" hidden="1">#REF!</definedName>
    <definedName name="BExUAX8WS5OPVLCDXRGKTU2QMTFO" localSheetId="8" hidden="1">#REF!</definedName>
    <definedName name="BExUAX8WS5OPVLCDXRGKTU2QMTFO" localSheetId="7" hidden="1">#REF!</definedName>
    <definedName name="BExUAX8WS5OPVLCDXRGKTU2QMTFO" localSheetId="6" hidden="1">#REF!</definedName>
    <definedName name="BExUAX8WS5OPVLCDXRGKTU2QMTFO" localSheetId="5" hidden="1">#REF!</definedName>
    <definedName name="BExUAX8WS5OPVLCDXRGKTU2QMTFO" localSheetId="3" hidden="1">#REF!</definedName>
    <definedName name="BExUAX8WS5OPVLCDXRGKTU2QMTFO" hidden="1">#REF!</definedName>
    <definedName name="BExUB1FYAZ433NX9GD7WGACX5IZD" localSheetId="15" hidden="1">#REF!</definedName>
    <definedName name="BExUB1FYAZ433NX9GD7WGACX5IZD" localSheetId="14" hidden="1">#REF!</definedName>
    <definedName name="BExUB1FYAZ433NX9GD7WGACX5IZD" localSheetId="13" hidden="1">#REF!</definedName>
    <definedName name="BExUB1FYAZ433NX9GD7WGACX5IZD" localSheetId="12" hidden="1">#REF!</definedName>
    <definedName name="BExUB1FYAZ433NX9GD7WGACX5IZD" localSheetId="11" hidden="1">#REF!</definedName>
    <definedName name="BExUB1FYAZ433NX9GD7WGACX5IZD" localSheetId="10" hidden="1">#REF!</definedName>
    <definedName name="BExUB1FYAZ433NX9GD7WGACX5IZD" localSheetId="9" hidden="1">#REF!</definedName>
    <definedName name="BExUB1FYAZ433NX9GD7WGACX5IZD" localSheetId="8" hidden="1">#REF!</definedName>
    <definedName name="BExUB1FYAZ433NX9GD7WGACX5IZD" localSheetId="7" hidden="1">#REF!</definedName>
    <definedName name="BExUB1FYAZ433NX9GD7WGACX5IZD" localSheetId="6" hidden="1">#REF!</definedName>
    <definedName name="BExUB1FYAZ433NX9GD7WGACX5IZD" localSheetId="5" hidden="1">#REF!</definedName>
    <definedName name="BExUB1FYAZ433NX9GD7WGACX5IZD" localSheetId="3" hidden="1">#REF!</definedName>
    <definedName name="BExUB1FYAZ433NX9GD7WGACX5IZD" hidden="1">#REF!</definedName>
    <definedName name="BExUB8HLEXSBVPZ5AXNQEK96F1N4" localSheetId="15" hidden="1">#REF!</definedName>
    <definedName name="BExUB8HLEXSBVPZ5AXNQEK96F1N4" localSheetId="14" hidden="1">#REF!</definedName>
    <definedName name="BExUB8HLEXSBVPZ5AXNQEK96F1N4" localSheetId="13" hidden="1">#REF!</definedName>
    <definedName name="BExUB8HLEXSBVPZ5AXNQEK96F1N4" localSheetId="12" hidden="1">#REF!</definedName>
    <definedName name="BExUB8HLEXSBVPZ5AXNQEK96F1N4" localSheetId="11" hidden="1">#REF!</definedName>
    <definedName name="BExUB8HLEXSBVPZ5AXNQEK96F1N4" localSheetId="10" hidden="1">#REF!</definedName>
    <definedName name="BExUB8HLEXSBVPZ5AXNQEK96F1N4" localSheetId="9" hidden="1">#REF!</definedName>
    <definedName name="BExUB8HLEXSBVPZ5AXNQEK96F1N4" localSheetId="8" hidden="1">#REF!</definedName>
    <definedName name="BExUB8HLEXSBVPZ5AXNQEK96F1N4" localSheetId="7" hidden="1">#REF!</definedName>
    <definedName name="BExUB8HLEXSBVPZ5AXNQEK96F1N4" localSheetId="6" hidden="1">#REF!</definedName>
    <definedName name="BExUB8HLEXSBVPZ5AXNQEK96F1N4" localSheetId="5" hidden="1">#REF!</definedName>
    <definedName name="BExUB8HLEXSBVPZ5AXNQEK96F1N4" localSheetId="3" hidden="1">#REF!</definedName>
    <definedName name="BExUB8HLEXSBVPZ5AXNQEK96F1N4" hidden="1">#REF!</definedName>
    <definedName name="BExUBCDVZIEA7YT0LPSMHL5ZSERQ" localSheetId="15" hidden="1">#REF!</definedName>
    <definedName name="BExUBCDVZIEA7YT0LPSMHL5ZSERQ" localSheetId="14" hidden="1">#REF!</definedName>
    <definedName name="BExUBCDVZIEA7YT0LPSMHL5ZSERQ" localSheetId="13" hidden="1">#REF!</definedName>
    <definedName name="BExUBCDVZIEA7YT0LPSMHL5ZSERQ" localSheetId="12" hidden="1">#REF!</definedName>
    <definedName name="BExUBCDVZIEA7YT0LPSMHL5ZSERQ" localSheetId="11" hidden="1">#REF!</definedName>
    <definedName name="BExUBCDVZIEA7YT0LPSMHL5ZSERQ" localSheetId="10" hidden="1">#REF!</definedName>
    <definedName name="BExUBCDVZIEA7YT0LPSMHL5ZSERQ" localSheetId="9" hidden="1">#REF!</definedName>
    <definedName name="BExUBCDVZIEA7YT0LPSMHL5ZSERQ" localSheetId="8" hidden="1">#REF!</definedName>
    <definedName name="BExUBCDVZIEA7YT0LPSMHL5ZSERQ" localSheetId="7" hidden="1">#REF!</definedName>
    <definedName name="BExUBCDVZIEA7YT0LPSMHL5ZSERQ" localSheetId="6" hidden="1">#REF!</definedName>
    <definedName name="BExUBCDVZIEA7YT0LPSMHL5ZSERQ" localSheetId="5" hidden="1">#REF!</definedName>
    <definedName name="BExUBCDVZIEA7YT0LPSMHL5ZSERQ" localSheetId="3" hidden="1">#REF!</definedName>
    <definedName name="BExUBCDVZIEA7YT0LPSMHL5ZSERQ" hidden="1">#REF!</definedName>
    <definedName name="BExUBDA8WU087BUIMXC1U1CKA2RA" localSheetId="15" hidden="1">#REF!</definedName>
    <definedName name="BExUBDA8WU087BUIMXC1U1CKA2RA" localSheetId="14" hidden="1">#REF!</definedName>
    <definedName name="BExUBDA8WU087BUIMXC1U1CKA2RA" localSheetId="13" hidden="1">#REF!</definedName>
    <definedName name="BExUBDA8WU087BUIMXC1U1CKA2RA" localSheetId="12" hidden="1">#REF!</definedName>
    <definedName name="BExUBDA8WU087BUIMXC1U1CKA2RA" localSheetId="11" hidden="1">#REF!</definedName>
    <definedName name="BExUBDA8WU087BUIMXC1U1CKA2RA" localSheetId="10" hidden="1">#REF!</definedName>
    <definedName name="BExUBDA8WU087BUIMXC1U1CKA2RA" localSheetId="9" hidden="1">#REF!</definedName>
    <definedName name="BExUBDA8WU087BUIMXC1U1CKA2RA" localSheetId="8" hidden="1">#REF!</definedName>
    <definedName name="BExUBDA8WU087BUIMXC1U1CKA2RA" localSheetId="7" hidden="1">#REF!</definedName>
    <definedName name="BExUBDA8WU087BUIMXC1U1CKA2RA" localSheetId="6" hidden="1">#REF!</definedName>
    <definedName name="BExUBDA8WU087BUIMXC1U1CKA2RA" localSheetId="5" hidden="1">#REF!</definedName>
    <definedName name="BExUBDA8WU087BUIMXC1U1CKA2RA" localSheetId="3" hidden="1">#REF!</definedName>
    <definedName name="BExUBDA8WU087BUIMXC1U1CKA2RA" hidden="1">#REF!</definedName>
    <definedName name="BExUBKXBUCN760QYU7Q8GESBWOQH" localSheetId="15" hidden="1">#REF!</definedName>
    <definedName name="BExUBKXBUCN760QYU7Q8GESBWOQH" localSheetId="14" hidden="1">#REF!</definedName>
    <definedName name="BExUBKXBUCN760QYU7Q8GESBWOQH" localSheetId="13" hidden="1">#REF!</definedName>
    <definedName name="BExUBKXBUCN760QYU7Q8GESBWOQH" localSheetId="12" hidden="1">#REF!</definedName>
    <definedName name="BExUBKXBUCN760QYU7Q8GESBWOQH" localSheetId="11" hidden="1">#REF!</definedName>
    <definedName name="BExUBKXBUCN760QYU7Q8GESBWOQH" localSheetId="10" hidden="1">#REF!</definedName>
    <definedName name="BExUBKXBUCN760QYU7Q8GESBWOQH" localSheetId="9" hidden="1">#REF!</definedName>
    <definedName name="BExUBKXBUCN760QYU7Q8GESBWOQH" localSheetId="8" hidden="1">#REF!</definedName>
    <definedName name="BExUBKXBUCN760QYU7Q8GESBWOQH" localSheetId="7" hidden="1">#REF!</definedName>
    <definedName name="BExUBKXBUCN760QYU7Q8GESBWOQH" localSheetId="6" hidden="1">#REF!</definedName>
    <definedName name="BExUBKXBUCN760QYU7Q8GESBWOQH" localSheetId="5" hidden="1">#REF!</definedName>
    <definedName name="BExUBKXBUCN760QYU7Q8GESBWOQH" localSheetId="3" hidden="1">#REF!</definedName>
    <definedName name="BExUBKXBUCN760QYU7Q8GESBWOQH" hidden="1">#REF!</definedName>
    <definedName name="BExUBL83ED0P076RN9RJ8P1MZ299" localSheetId="15" hidden="1">#REF!</definedName>
    <definedName name="BExUBL83ED0P076RN9RJ8P1MZ299" localSheetId="14" hidden="1">#REF!</definedName>
    <definedName name="BExUBL83ED0P076RN9RJ8P1MZ299" localSheetId="13" hidden="1">#REF!</definedName>
    <definedName name="BExUBL83ED0P076RN9RJ8P1MZ299" localSheetId="12" hidden="1">#REF!</definedName>
    <definedName name="BExUBL83ED0P076RN9RJ8P1MZ299" localSheetId="11" hidden="1">#REF!</definedName>
    <definedName name="BExUBL83ED0P076RN9RJ8P1MZ299" localSheetId="10" hidden="1">#REF!</definedName>
    <definedName name="BExUBL83ED0P076RN9RJ8P1MZ299" localSheetId="9" hidden="1">#REF!</definedName>
    <definedName name="BExUBL83ED0P076RN9RJ8P1MZ299" localSheetId="8" hidden="1">#REF!</definedName>
    <definedName name="BExUBL83ED0P076RN9RJ8P1MZ299" localSheetId="7" hidden="1">#REF!</definedName>
    <definedName name="BExUBL83ED0P076RN9RJ8P1MZ299" localSheetId="6" hidden="1">#REF!</definedName>
    <definedName name="BExUBL83ED0P076RN9RJ8P1MZ299" localSheetId="5" hidden="1">#REF!</definedName>
    <definedName name="BExUBL83ED0P076RN9RJ8P1MZ299" localSheetId="3" hidden="1">#REF!</definedName>
    <definedName name="BExUBL83ED0P076RN9RJ8P1MZ299" hidden="1">#REF!</definedName>
    <definedName name="BExUC1EPS2CZ5CKFA0AQRIVRSHS8" localSheetId="15" hidden="1">#REF!</definedName>
    <definedName name="BExUC1EPS2CZ5CKFA0AQRIVRSHS8" localSheetId="14" hidden="1">#REF!</definedName>
    <definedName name="BExUC1EPS2CZ5CKFA0AQRIVRSHS8" localSheetId="13" hidden="1">#REF!</definedName>
    <definedName name="BExUC1EPS2CZ5CKFA0AQRIVRSHS8" localSheetId="12" hidden="1">#REF!</definedName>
    <definedName name="BExUC1EPS2CZ5CKFA0AQRIVRSHS8" localSheetId="11" hidden="1">#REF!</definedName>
    <definedName name="BExUC1EPS2CZ5CKFA0AQRIVRSHS8" localSheetId="10" hidden="1">#REF!</definedName>
    <definedName name="BExUC1EPS2CZ5CKFA0AQRIVRSHS8" localSheetId="9" hidden="1">#REF!</definedName>
    <definedName name="BExUC1EPS2CZ5CKFA0AQRIVRSHS8" localSheetId="8" hidden="1">#REF!</definedName>
    <definedName name="BExUC1EPS2CZ5CKFA0AQRIVRSHS8" localSheetId="7" hidden="1">#REF!</definedName>
    <definedName name="BExUC1EPS2CZ5CKFA0AQRIVRSHS8" localSheetId="6" hidden="1">#REF!</definedName>
    <definedName name="BExUC1EPS2CZ5CKFA0AQRIVRSHS8" localSheetId="5" hidden="1">#REF!</definedName>
    <definedName name="BExUC1EPS2CZ5CKFA0AQRIVRSHS8" localSheetId="3" hidden="1">#REF!</definedName>
    <definedName name="BExUC1EPS2CZ5CKFA0AQRIVRSHS8" hidden="1">#REF!</definedName>
    <definedName name="BExUC623BDYEODBN0N4DO6PJQ7NU" localSheetId="15" hidden="1">#REF!</definedName>
    <definedName name="BExUC623BDYEODBN0N4DO6PJQ7NU" localSheetId="14" hidden="1">#REF!</definedName>
    <definedName name="BExUC623BDYEODBN0N4DO6PJQ7NU" localSheetId="13" hidden="1">#REF!</definedName>
    <definedName name="BExUC623BDYEODBN0N4DO6PJQ7NU" localSheetId="12" hidden="1">#REF!</definedName>
    <definedName name="BExUC623BDYEODBN0N4DO6PJQ7NU" localSheetId="11" hidden="1">#REF!</definedName>
    <definedName name="BExUC623BDYEODBN0N4DO6PJQ7NU" localSheetId="10" hidden="1">#REF!</definedName>
    <definedName name="BExUC623BDYEODBN0N4DO6PJQ7NU" localSheetId="9" hidden="1">#REF!</definedName>
    <definedName name="BExUC623BDYEODBN0N4DO6PJQ7NU" localSheetId="8" hidden="1">#REF!</definedName>
    <definedName name="BExUC623BDYEODBN0N4DO6PJQ7NU" localSheetId="7" hidden="1">#REF!</definedName>
    <definedName name="BExUC623BDYEODBN0N4DO6PJQ7NU" localSheetId="6" hidden="1">#REF!</definedName>
    <definedName name="BExUC623BDYEODBN0N4DO6PJQ7NU" localSheetId="5" hidden="1">#REF!</definedName>
    <definedName name="BExUC623BDYEODBN0N4DO6PJQ7NU" localSheetId="3" hidden="1">#REF!</definedName>
    <definedName name="BExUC623BDYEODBN0N4DO6PJQ7NU" hidden="1">#REF!</definedName>
    <definedName name="BExUC8WH8TCKBB5313JGYYQ1WFLT" localSheetId="15" hidden="1">#REF!</definedName>
    <definedName name="BExUC8WH8TCKBB5313JGYYQ1WFLT" localSheetId="14" hidden="1">#REF!</definedName>
    <definedName name="BExUC8WH8TCKBB5313JGYYQ1WFLT" localSheetId="13" hidden="1">#REF!</definedName>
    <definedName name="BExUC8WH8TCKBB5313JGYYQ1WFLT" localSheetId="12" hidden="1">#REF!</definedName>
    <definedName name="BExUC8WH8TCKBB5313JGYYQ1WFLT" localSheetId="11" hidden="1">#REF!</definedName>
    <definedName name="BExUC8WH8TCKBB5313JGYYQ1WFLT" localSheetId="10" hidden="1">#REF!</definedName>
    <definedName name="BExUC8WH8TCKBB5313JGYYQ1WFLT" localSheetId="9" hidden="1">#REF!</definedName>
    <definedName name="BExUC8WH8TCKBB5313JGYYQ1WFLT" localSheetId="8" hidden="1">#REF!</definedName>
    <definedName name="BExUC8WH8TCKBB5313JGYYQ1WFLT" localSheetId="7" hidden="1">#REF!</definedName>
    <definedName name="BExUC8WH8TCKBB5313JGYYQ1WFLT" localSheetId="6" hidden="1">#REF!</definedName>
    <definedName name="BExUC8WH8TCKBB5313JGYYQ1WFLT" localSheetId="5" hidden="1">#REF!</definedName>
    <definedName name="BExUC8WH8TCKBB5313JGYYQ1WFLT" localSheetId="3" hidden="1">#REF!</definedName>
    <definedName name="BExUC8WH8TCKBB5313JGYYQ1WFLT" hidden="1">#REF!</definedName>
    <definedName name="BExUCAP7GOSYPHMQKK6719YLSDIQ" localSheetId="15" hidden="1">#REF!</definedName>
    <definedName name="BExUCAP7GOSYPHMQKK6719YLSDIQ" localSheetId="14" hidden="1">#REF!</definedName>
    <definedName name="BExUCAP7GOSYPHMQKK6719YLSDIQ" localSheetId="13" hidden="1">#REF!</definedName>
    <definedName name="BExUCAP7GOSYPHMQKK6719YLSDIQ" localSheetId="12" hidden="1">#REF!</definedName>
    <definedName name="BExUCAP7GOSYPHMQKK6719YLSDIQ" localSheetId="11" hidden="1">#REF!</definedName>
    <definedName name="BExUCAP7GOSYPHMQKK6719YLSDIQ" localSheetId="10" hidden="1">#REF!</definedName>
    <definedName name="BExUCAP7GOSYPHMQKK6719YLSDIQ" localSheetId="9" hidden="1">#REF!</definedName>
    <definedName name="BExUCAP7GOSYPHMQKK6719YLSDIQ" localSheetId="8" hidden="1">#REF!</definedName>
    <definedName name="BExUCAP7GOSYPHMQKK6719YLSDIQ" localSheetId="7" hidden="1">#REF!</definedName>
    <definedName name="BExUCAP7GOSYPHMQKK6719YLSDIQ" localSheetId="6" hidden="1">#REF!</definedName>
    <definedName name="BExUCAP7GOSYPHMQKK6719YLSDIQ" localSheetId="5" hidden="1">#REF!</definedName>
    <definedName name="BExUCAP7GOSYPHMQKK6719YLSDIQ" localSheetId="3" hidden="1">#REF!</definedName>
    <definedName name="BExUCAP7GOSYPHMQKK6719YLSDIQ" hidden="1">#REF!</definedName>
    <definedName name="BExUCFCDK6SPH86I6STXX8X3WMC4" localSheetId="15" hidden="1">#REF!</definedName>
    <definedName name="BExUCFCDK6SPH86I6STXX8X3WMC4" localSheetId="14" hidden="1">#REF!</definedName>
    <definedName name="BExUCFCDK6SPH86I6STXX8X3WMC4" localSheetId="13" hidden="1">#REF!</definedName>
    <definedName name="BExUCFCDK6SPH86I6STXX8X3WMC4" localSheetId="12" hidden="1">#REF!</definedName>
    <definedName name="BExUCFCDK6SPH86I6STXX8X3WMC4" localSheetId="11" hidden="1">#REF!</definedName>
    <definedName name="BExUCFCDK6SPH86I6STXX8X3WMC4" localSheetId="10" hidden="1">#REF!</definedName>
    <definedName name="BExUCFCDK6SPH86I6STXX8X3WMC4" localSheetId="9" hidden="1">#REF!</definedName>
    <definedName name="BExUCFCDK6SPH86I6STXX8X3WMC4" localSheetId="8" hidden="1">#REF!</definedName>
    <definedName name="BExUCFCDK6SPH86I6STXX8X3WMC4" localSheetId="7" hidden="1">#REF!</definedName>
    <definedName name="BExUCFCDK6SPH86I6STXX8X3WMC4" localSheetId="6" hidden="1">#REF!</definedName>
    <definedName name="BExUCFCDK6SPH86I6STXX8X3WMC4" localSheetId="5" hidden="1">#REF!</definedName>
    <definedName name="BExUCFCDK6SPH86I6STXX8X3WMC4" localSheetId="3" hidden="1">#REF!</definedName>
    <definedName name="BExUCFCDK6SPH86I6STXX8X3WMC4" hidden="1">#REF!</definedName>
    <definedName name="BExUCKL98JB87L3I6T6IFSWJNYAB" localSheetId="15" hidden="1">#REF!</definedName>
    <definedName name="BExUCKL98JB87L3I6T6IFSWJNYAB" localSheetId="14" hidden="1">#REF!</definedName>
    <definedName name="BExUCKL98JB87L3I6T6IFSWJNYAB" localSheetId="13" hidden="1">#REF!</definedName>
    <definedName name="BExUCKL98JB87L3I6T6IFSWJNYAB" localSheetId="12" hidden="1">#REF!</definedName>
    <definedName name="BExUCKL98JB87L3I6T6IFSWJNYAB" localSheetId="11" hidden="1">#REF!</definedName>
    <definedName name="BExUCKL98JB87L3I6T6IFSWJNYAB" localSheetId="10" hidden="1">#REF!</definedName>
    <definedName name="BExUCKL98JB87L3I6T6IFSWJNYAB" localSheetId="9" hidden="1">#REF!</definedName>
    <definedName name="BExUCKL98JB87L3I6T6IFSWJNYAB" localSheetId="8" hidden="1">#REF!</definedName>
    <definedName name="BExUCKL98JB87L3I6T6IFSWJNYAB" localSheetId="7" hidden="1">#REF!</definedName>
    <definedName name="BExUCKL98JB87L3I6T6IFSWJNYAB" localSheetId="6" hidden="1">#REF!</definedName>
    <definedName name="BExUCKL98JB87L3I6T6IFSWJNYAB" localSheetId="5" hidden="1">#REF!</definedName>
    <definedName name="BExUCKL98JB87L3I6T6IFSWJNYAB" localSheetId="3" hidden="1">#REF!</definedName>
    <definedName name="BExUCKL98JB87L3I6T6IFSWJNYAB" hidden="1">#REF!</definedName>
    <definedName name="BExUCLC6AQ5KR6LXSAXV4QQ8ASVG" localSheetId="15" hidden="1">#REF!</definedName>
    <definedName name="BExUCLC6AQ5KR6LXSAXV4QQ8ASVG" localSheetId="14" hidden="1">#REF!</definedName>
    <definedName name="BExUCLC6AQ5KR6LXSAXV4QQ8ASVG" localSheetId="13" hidden="1">#REF!</definedName>
    <definedName name="BExUCLC6AQ5KR6LXSAXV4QQ8ASVG" localSheetId="12" hidden="1">#REF!</definedName>
    <definedName name="BExUCLC6AQ5KR6LXSAXV4QQ8ASVG" localSheetId="11" hidden="1">#REF!</definedName>
    <definedName name="BExUCLC6AQ5KR6LXSAXV4QQ8ASVG" localSheetId="10" hidden="1">#REF!</definedName>
    <definedName name="BExUCLC6AQ5KR6LXSAXV4QQ8ASVG" localSheetId="9" hidden="1">#REF!</definedName>
    <definedName name="BExUCLC6AQ5KR6LXSAXV4QQ8ASVG" localSheetId="8" hidden="1">#REF!</definedName>
    <definedName name="BExUCLC6AQ5KR6LXSAXV4QQ8ASVG" localSheetId="7" hidden="1">#REF!</definedName>
    <definedName name="BExUCLC6AQ5KR6LXSAXV4QQ8ASVG" localSheetId="6" hidden="1">#REF!</definedName>
    <definedName name="BExUCLC6AQ5KR6LXSAXV4QQ8ASVG" localSheetId="5" hidden="1">#REF!</definedName>
    <definedName name="BExUCLC6AQ5KR6LXSAXV4QQ8ASVG" localSheetId="3" hidden="1">#REF!</definedName>
    <definedName name="BExUCLC6AQ5KR6LXSAXV4QQ8ASVG" hidden="1">#REF!</definedName>
    <definedName name="BExUD4IOJ12X3PJG5WXNNGDRCKAP" localSheetId="15" hidden="1">#REF!</definedName>
    <definedName name="BExUD4IOJ12X3PJG5WXNNGDRCKAP" localSheetId="14" hidden="1">#REF!</definedName>
    <definedName name="BExUD4IOJ12X3PJG5WXNNGDRCKAP" localSheetId="13" hidden="1">#REF!</definedName>
    <definedName name="BExUD4IOJ12X3PJG5WXNNGDRCKAP" localSheetId="12" hidden="1">#REF!</definedName>
    <definedName name="BExUD4IOJ12X3PJG5WXNNGDRCKAP" localSheetId="11" hidden="1">#REF!</definedName>
    <definedName name="BExUD4IOJ12X3PJG5WXNNGDRCKAP" localSheetId="10" hidden="1">#REF!</definedName>
    <definedName name="BExUD4IOJ12X3PJG5WXNNGDRCKAP" localSheetId="9" hidden="1">#REF!</definedName>
    <definedName name="BExUD4IOJ12X3PJG5WXNNGDRCKAP" localSheetId="8" hidden="1">#REF!</definedName>
    <definedName name="BExUD4IOJ12X3PJG5WXNNGDRCKAP" localSheetId="7" hidden="1">#REF!</definedName>
    <definedName name="BExUD4IOJ12X3PJG5WXNNGDRCKAP" localSheetId="6" hidden="1">#REF!</definedName>
    <definedName name="BExUD4IOJ12X3PJG5WXNNGDRCKAP" localSheetId="5" hidden="1">#REF!</definedName>
    <definedName name="BExUD4IOJ12X3PJG5WXNNGDRCKAP" localSheetId="3" hidden="1">#REF!</definedName>
    <definedName name="BExUD4IOJ12X3PJG5WXNNGDRCKAP" hidden="1">#REF!</definedName>
    <definedName name="BExUD9WX9BWK72UWVSLYZJLAY5VY" localSheetId="15" hidden="1">#REF!</definedName>
    <definedName name="BExUD9WX9BWK72UWVSLYZJLAY5VY" localSheetId="14" hidden="1">#REF!</definedName>
    <definedName name="BExUD9WX9BWK72UWVSLYZJLAY5VY" localSheetId="13" hidden="1">#REF!</definedName>
    <definedName name="BExUD9WX9BWK72UWVSLYZJLAY5VY" localSheetId="12" hidden="1">#REF!</definedName>
    <definedName name="BExUD9WX9BWK72UWVSLYZJLAY5VY" localSheetId="11" hidden="1">#REF!</definedName>
    <definedName name="BExUD9WX9BWK72UWVSLYZJLAY5VY" localSheetId="10" hidden="1">#REF!</definedName>
    <definedName name="BExUD9WX9BWK72UWVSLYZJLAY5VY" localSheetId="9" hidden="1">#REF!</definedName>
    <definedName name="BExUD9WX9BWK72UWVSLYZJLAY5VY" localSheetId="8" hidden="1">#REF!</definedName>
    <definedName name="BExUD9WX9BWK72UWVSLYZJLAY5VY" localSheetId="7" hidden="1">#REF!</definedName>
    <definedName name="BExUD9WX9BWK72UWVSLYZJLAY5VY" localSheetId="6" hidden="1">#REF!</definedName>
    <definedName name="BExUD9WX9BWK72UWVSLYZJLAY5VY" localSheetId="5" hidden="1">#REF!</definedName>
    <definedName name="BExUD9WX9BWK72UWVSLYZJLAY5VY" localSheetId="3" hidden="1">#REF!</definedName>
    <definedName name="BExUD9WX9BWK72UWVSLYZJLAY5VY" hidden="1">#REF!</definedName>
    <definedName name="BExUDEV0CYVO7Y5IQQBEJ6FUY9S6" localSheetId="15" hidden="1">#REF!</definedName>
    <definedName name="BExUDEV0CYVO7Y5IQQBEJ6FUY9S6" localSheetId="14" hidden="1">#REF!</definedName>
    <definedName name="BExUDEV0CYVO7Y5IQQBEJ6FUY9S6" localSheetId="13" hidden="1">#REF!</definedName>
    <definedName name="BExUDEV0CYVO7Y5IQQBEJ6FUY9S6" localSheetId="12" hidden="1">#REF!</definedName>
    <definedName name="BExUDEV0CYVO7Y5IQQBEJ6FUY9S6" localSheetId="11" hidden="1">#REF!</definedName>
    <definedName name="BExUDEV0CYVO7Y5IQQBEJ6FUY9S6" localSheetId="10" hidden="1">#REF!</definedName>
    <definedName name="BExUDEV0CYVO7Y5IQQBEJ6FUY9S6" localSheetId="9" hidden="1">#REF!</definedName>
    <definedName name="BExUDEV0CYVO7Y5IQQBEJ6FUY9S6" localSheetId="8" hidden="1">#REF!</definedName>
    <definedName name="BExUDEV0CYVO7Y5IQQBEJ6FUY9S6" localSheetId="7" hidden="1">#REF!</definedName>
    <definedName name="BExUDEV0CYVO7Y5IQQBEJ6FUY9S6" localSheetId="6" hidden="1">#REF!</definedName>
    <definedName name="BExUDEV0CYVO7Y5IQQBEJ6FUY9S6" localSheetId="5" hidden="1">#REF!</definedName>
    <definedName name="BExUDEV0CYVO7Y5IQQBEJ6FUY9S6" localSheetId="3" hidden="1">#REF!</definedName>
    <definedName name="BExUDEV0CYVO7Y5IQQBEJ6FUY9S6" hidden="1">#REF!</definedName>
    <definedName name="BExUDWOXQGIZW0EAIIYLQUPXF8YV" localSheetId="15" hidden="1">#REF!</definedName>
    <definedName name="BExUDWOXQGIZW0EAIIYLQUPXF8YV" localSheetId="14" hidden="1">#REF!</definedName>
    <definedName name="BExUDWOXQGIZW0EAIIYLQUPXF8YV" localSheetId="13" hidden="1">#REF!</definedName>
    <definedName name="BExUDWOXQGIZW0EAIIYLQUPXF8YV" localSheetId="12" hidden="1">#REF!</definedName>
    <definedName name="BExUDWOXQGIZW0EAIIYLQUPXF8YV" localSheetId="11" hidden="1">#REF!</definedName>
    <definedName name="BExUDWOXQGIZW0EAIIYLQUPXF8YV" localSheetId="10" hidden="1">#REF!</definedName>
    <definedName name="BExUDWOXQGIZW0EAIIYLQUPXF8YV" localSheetId="9" hidden="1">#REF!</definedName>
    <definedName name="BExUDWOXQGIZW0EAIIYLQUPXF8YV" localSheetId="8" hidden="1">#REF!</definedName>
    <definedName name="BExUDWOXQGIZW0EAIIYLQUPXF8YV" localSheetId="7" hidden="1">#REF!</definedName>
    <definedName name="BExUDWOXQGIZW0EAIIYLQUPXF8YV" localSheetId="6" hidden="1">#REF!</definedName>
    <definedName name="BExUDWOXQGIZW0EAIIYLQUPXF8YV" localSheetId="5" hidden="1">#REF!</definedName>
    <definedName name="BExUDWOXQGIZW0EAIIYLQUPXF8YV" localSheetId="3" hidden="1">#REF!</definedName>
    <definedName name="BExUDWOXQGIZW0EAIIYLQUPXF8YV" hidden="1">#REF!</definedName>
    <definedName name="BExUDXAIC17W1FUU8Z10XUAVB7CS" localSheetId="15" hidden="1">#REF!</definedName>
    <definedName name="BExUDXAIC17W1FUU8Z10XUAVB7CS" localSheetId="14" hidden="1">#REF!</definedName>
    <definedName name="BExUDXAIC17W1FUU8Z10XUAVB7CS" localSheetId="13" hidden="1">#REF!</definedName>
    <definedName name="BExUDXAIC17W1FUU8Z10XUAVB7CS" localSheetId="12" hidden="1">#REF!</definedName>
    <definedName name="BExUDXAIC17W1FUU8Z10XUAVB7CS" localSheetId="11" hidden="1">#REF!</definedName>
    <definedName name="BExUDXAIC17W1FUU8Z10XUAVB7CS" localSheetId="10" hidden="1">#REF!</definedName>
    <definedName name="BExUDXAIC17W1FUU8Z10XUAVB7CS" localSheetId="9" hidden="1">#REF!</definedName>
    <definedName name="BExUDXAIC17W1FUU8Z10XUAVB7CS" localSheetId="8" hidden="1">#REF!</definedName>
    <definedName name="BExUDXAIC17W1FUU8Z10XUAVB7CS" localSheetId="7" hidden="1">#REF!</definedName>
    <definedName name="BExUDXAIC17W1FUU8Z10XUAVB7CS" localSheetId="6" hidden="1">#REF!</definedName>
    <definedName name="BExUDXAIC17W1FUU8Z10XUAVB7CS" localSheetId="5" hidden="1">#REF!</definedName>
    <definedName name="BExUDXAIC17W1FUU8Z10XUAVB7CS" localSheetId="3" hidden="1">#REF!</definedName>
    <definedName name="BExUDXAIC17W1FUU8Z10XUAVB7CS" hidden="1">#REF!</definedName>
    <definedName name="BExUE5OMY7OAJQ9WR8C8HG311ORP" localSheetId="15" hidden="1">#REF!</definedName>
    <definedName name="BExUE5OMY7OAJQ9WR8C8HG311ORP" localSheetId="14" hidden="1">#REF!</definedName>
    <definedName name="BExUE5OMY7OAJQ9WR8C8HG311ORP" localSheetId="13" hidden="1">#REF!</definedName>
    <definedName name="BExUE5OMY7OAJQ9WR8C8HG311ORP" localSheetId="12" hidden="1">#REF!</definedName>
    <definedName name="BExUE5OMY7OAJQ9WR8C8HG311ORP" localSheetId="11" hidden="1">#REF!</definedName>
    <definedName name="BExUE5OMY7OAJQ9WR8C8HG311ORP" localSheetId="10" hidden="1">#REF!</definedName>
    <definedName name="BExUE5OMY7OAJQ9WR8C8HG311ORP" localSheetId="9" hidden="1">#REF!</definedName>
    <definedName name="BExUE5OMY7OAJQ9WR8C8HG311ORP" localSheetId="8" hidden="1">#REF!</definedName>
    <definedName name="BExUE5OMY7OAJQ9WR8C8HG311ORP" localSheetId="7" hidden="1">#REF!</definedName>
    <definedName name="BExUE5OMY7OAJQ9WR8C8HG311ORP" localSheetId="6" hidden="1">#REF!</definedName>
    <definedName name="BExUE5OMY7OAJQ9WR8C8HG311ORP" localSheetId="5" hidden="1">#REF!</definedName>
    <definedName name="BExUE5OMY7OAJQ9WR8C8HG311ORP" localSheetId="3" hidden="1">#REF!</definedName>
    <definedName name="BExUE5OMY7OAJQ9WR8C8HG311ORP" hidden="1">#REF!</definedName>
    <definedName name="BExUEFKOQWXXGRNLAOJV2BJ66UB8" localSheetId="15" hidden="1">#REF!</definedName>
    <definedName name="BExUEFKOQWXXGRNLAOJV2BJ66UB8" localSheetId="14" hidden="1">#REF!</definedName>
    <definedName name="BExUEFKOQWXXGRNLAOJV2BJ66UB8" localSheetId="13" hidden="1">#REF!</definedName>
    <definedName name="BExUEFKOQWXXGRNLAOJV2BJ66UB8" localSheetId="12" hidden="1">#REF!</definedName>
    <definedName name="BExUEFKOQWXXGRNLAOJV2BJ66UB8" localSheetId="11" hidden="1">#REF!</definedName>
    <definedName name="BExUEFKOQWXXGRNLAOJV2BJ66UB8" localSheetId="10" hidden="1">#REF!</definedName>
    <definedName name="BExUEFKOQWXXGRNLAOJV2BJ66UB8" localSheetId="9" hidden="1">#REF!</definedName>
    <definedName name="BExUEFKOQWXXGRNLAOJV2BJ66UB8" localSheetId="8" hidden="1">#REF!</definedName>
    <definedName name="BExUEFKOQWXXGRNLAOJV2BJ66UB8" localSheetId="7" hidden="1">#REF!</definedName>
    <definedName name="BExUEFKOQWXXGRNLAOJV2BJ66UB8" localSheetId="6" hidden="1">#REF!</definedName>
    <definedName name="BExUEFKOQWXXGRNLAOJV2BJ66UB8" localSheetId="5" hidden="1">#REF!</definedName>
    <definedName name="BExUEFKOQWXXGRNLAOJV2BJ66UB8" localSheetId="3" hidden="1">#REF!</definedName>
    <definedName name="BExUEFKOQWXXGRNLAOJV2BJ66UB8" hidden="1">#REF!</definedName>
    <definedName name="BExUEJGX3OQQP5KFRJSRCZ70EI9V" localSheetId="15" hidden="1">#REF!</definedName>
    <definedName name="BExUEJGX3OQQP5KFRJSRCZ70EI9V" localSheetId="14" hidden="1">#REF!</definedName>
    <definedName name="BExUEJGX3OQQP5KFRJSRCZ70EI9V" localSheetId="13" hidden="1">#REF!</definedName>
    <definedName name="BExUEJGX3OQQP5KFRJSRCZ70EI9V" localSheetId="12" hidden="1">#REF!</definedName>
    <definedName name="BExUEJGX3OQQP5KFRJSRCZ70EI9V" localSheetId="11" hidden="1">#REF!</definedName>
    <definedName name="BExUEJGX3OQQP5KFRJSRCZ70EI9V" localSheetId="10" hidden="1">#REF!</definedName>
    <definedName name="BExUEJGX3OQQP5KFRJSRCZ70EI9V" localSheetId="9" hidden="1">#REF!</definedName>
    <definedName name="BExUEJGX3OQQP5KFRJSRCZ70EI9V" localSheetId="8" hidden="1">#REF!</definedName>
    <definedName name="BExUEJGX3OQQP5KFRJSRCZ70EI9V" localSheetId="7" hidden="1">#REF!</definedName>
    <definedName name="BExUEJGX3OQQP5KFRJSRCZ70EI9V" localSheetId="6" hidden="1">#REF!</definedName>
    <definedName name="BExUEJGX3OQQP5KFRJSRCZ70EI9V" localSheetId="5" hidden="1">#REF!</definedName>
    <definedName name="BExUEJGX3OQQP5KFRJSRCZ70EI9V" localSheetId="3" hidden="1">#REF!</definedName>
    <definedName name="BExUEJGX3OQQP5KFRJSRCZ70EI9V" hidden="1">#REF!</definedName>
    <definedName name="BExUEKDB2RWXF3WMTZ6JSBCHNSDT" localSheetId="15" hidden="1">#REF!</definedName>
    <definedName name="BExUEKDB2RWXF3WMTZ6JSBCHNSDT" localSheetId="14" hidden="1">#REF!</definedName>
    <definedName name="BExUEKDB2RWXF3WMTZ6JSBCHNSDT" localSheetId="13" hidden="1">#REF!</definedName>
    <definedName name="BExUEKDB2RWXF3WMTZ6JSBCHNSDT" localSheetId="12" hidden="1">#REF!</definedName>
    <definedName name="BExUEKDB2RWXF3WMTZ6JSBCHNSDT" localSheetId="11" hidden="1">#REF!</definedName>
    <definedName name="BExUEKDB2RWXF3WMTZ6JSBCHNSDT" localSheetId="10" hidden="1">#REF!</definedName>
    <definedName name="BExUEKDB2RWXF3WMTZ6JSBCHNSDT" localSheetId="9" hidden="1">#REF!</definedName>
    <definedName name="BExUEKDB2RWXF3WMTZ6JSBCHNSDT" localSheetId="8" hidden="1">#REF!</definedName>
    <definedName name="BExUEKDB2RWXF3WMTZ6JSBCHNSDT" localSheetId="7" hidden="1">#REF!</definedName>
    <definedName name="BExUEKDB2RWXF3WMTZ6JSBCHNSDT" localSheetId="6" hidden="1">#REF!</definedName>
    <definedName name="BExUEKDB2RWXF3WMTZ6JSBCHNSDT" localSheetId="5" hidden="1">#REF!</definedName>
    <definedName name="BExUEKDB2RWXF3WMTZ6JSBCHNSDT" localSheetId="3" hidden="1">#REF!</definedName>
    <definedName name="BExUEKDB2RWXF3WMTZ6JSBCHNSDT" hidden="1">#REF!</definedName>
    <definedName name="BExUEYR71COFS2X8PDNU21IPMQEU" localSheetId="15" hidden="1">#REF!</definedName>
    <definedName name="BExUEYR71COFS2X8PDNU21IPMQEU" localSheetId="14" hidden="1">#REF!</definedName>
    <definedName name="BExUEYR71COFS2X8PDNU21IPMQEU" localSheetId="13" hidden="1">#REF!</definedName>
    <definedName name="BExUEYR71COFS2X8PDNU21IPMQEU" localSheetId="12" hidden="1">#REF!</definedName>
    <definedName name="BExUEYR71COFS2X8PDNU21IPMQEU" localSheetId="11" hidden="1">#REF!</definedName>
    <definedName name="BExUEYR71COFS2X8PDNU21IPMQEU" localSheetId="10" hidden="1">#REF!</definedName>
    <definedName name="BExUEYR71COFS2X8PDNU21IPMQEU" localSheetId="9" hidden="1">#REF!</definedName>
    <definedName name="BExUEYR71COFS2X8PDNU21IPMQEU" localSheetId="8" hidden="1">#REF!</definedName>
    <definedName name="BExUEYR71COFS2X8PDNU21IPMQEU" localSheetId="7" hidden="1">#REF!</definedName>
    <definedName name="BExUEYR71COFS2X8PDNU21IPMQEU" localSheetId="6" hidden="1">#REF!</definedName>
    <definedName name="BExUEYR71COFS2X8PDNU21IPMQEU" localSheetId="5" hidden="1">#REF!</definedName>
    <definedName name="BExUEYR71COFS2X8PDNU21IPMQEU" localSheetId="3" hidden="1">#REF!</definedName>
    <definedName name="BExUEYR71COFS2X8PDNU21IPMQEU" hidden="1">#REF!</definedName>
    <definedName name="BExVPRLJ9I6RX45EDVFSQGCPJSOK" localSheetId="15" hidden="1">#REF!</definedName>
    <definedName name="BExVPRLJ9I6RX45EDVFSQGCPJSOK" localSheetId="14" hidden="1">#REF!</definedName>
    <definedName name="BExVPRLJ9I6RX45EDVFSQGCPJSOK" localSheetId="13" hidden="1">#REF!</definedName>
    <definedName name="BExVPRLJ9I6RX45EDVFSQGCPJSOK" localSheetId="12" hidden="1">#REF!</definedName>
    <definedName name="BExVPRLJ9I6RX45EDVFSQGCPJSOK" localSheetId="11" hidden="1">#REF!</definedName>
    <definedName name="BExVPRLJ9I6RX45EDVFSQGCPJSOK" localSheetId="10" hidden="1">#REF!</definedName>
    <definedName name="BExVPRLJ9I6RX45EDVFSQGCPJSOK" localSheetId="9" hidden="1">#REF!</definedName>
    <definedName name="BExVPRLJ9I6RX45EDVFSQGCPJSOK" localSheetId="8" hidden="1">#REF!</definedName>
    <definedName name="BExVPRLJ9I6RX45EDVFSQGCPJSOK" localSheetId="7" hidden="1">#REF!</definedName>
    <definedName name="BExVPRLJ9I6RX45EDVFSQGCPJSOK" localSheetId="6" hidden="1">#REF!</definedName>
    <definedName name="BExVPRLJ9I6RX45EDVFSQGCPJSOK" localSheetId="5" hidden="1">#REF!</definedName>
    <definedName name="BExVPRLJ9I6RX45EDVFSQGCPJSOK" localSheetId="3" hidden="1">#REF!</definedName>
    <definedName name="BExVPRLJ9I6RX45EDVFSQGCPJSOK" hidden="1">#REF!</definedName>
    <definedName name="BExVRFU8RWFT8A80ZVAW185SG2G6" localSheetId="15" hidden="1">#REF!</definedName>
    <definedName name="BExVRFU8RWFT8A80ZVAW185SG2G6" localSheetId="14" hidden="1">#REF!</definedName>
    <definedName name="BExVRFU8RWFT8A80ZVAW185SG2G6" localSheetId="13" hidden="1">#REF!</definedName>
    <definedName name="BExVRFU8RWFT8A80ZVAW185SG2G6" localSheetId="12" hidden="1">#REF!</definedName>
    <definedName name="BExVRFU8RWFT8A80ZVAW185SG2G6" localSheetId="11" hidden="1">#REF!</definedName>
    <definedName name="BExVRFU8RWFT8A80ZVAW185SG2G6" localSheetId="10" hidden="1">#REF!</definedName>
    <definedName name="BExVRFU8RWFT8A80ZVAW185SG2G6" localSheetId="9" hidden="1">#REF!</definedName>
    <definedName name="BExVRFU8RWFT8A80ZVAW185SG2G6" localSheetId="8" hidden="1">#REF!</definedName>
    <definedName name="BExVRFU8RWFT8A80ZVAW185SG2G6" localSheetId="7" hidden="1">#REF!</definedName>
    <definedName name="BExVRFU8RWFT8A80ZVAW185SG2G6" localSheetId="6" hidden="1">#REF!</definedName>
    <definedName name="BExVRFU8RWFT8A80ZVAW185SG2G6" localSheetId="5" hidden="1">#REF!</definedName>
    <definedName name="BExVRFU8RWFT8A80ZVAW185SG2G6" localSheetId="3" hidden="1">#REF!</definedName>
    <definedName name="BExVRFU8RWFT8A80ZVAW185SG2G6" hidden="1">#REF!</definedName>
    <definedName name="BExVSJ3NHETBAIZTZQSM8LAVT76V" localSheetId="15" hidden="1">#REF!</definedName>
    <definedName name="BExVSJ3NHETBAIZTZQSM8LAVT76V" localSheetId="14" hidden="1">#REF!</definedName>
    <definedName name="BExVSJ3NHETBAIZTZQSM8LAVT76V" localSheetId="13" hidden="1">#REF!</definedName>
    <definedName name="BExVSJ3NHETBAIZTZQSM8LAVT76V" localSheetId="12" hidden="1">#REF!</definedName>
    <definedName name="BExVSJ3NHETBAIZTZQSM8LAVT76V" localSheetId="11" hidden="1">#REF!</definedName>
    <definedName name="BExVSJ3NHETBAIZTZQSM8LAVT76V" localSheetId="10" hidden="1">#REF!</definedName>
    <definedName name="BExVSJ3NHETBAIZTZQSM8LAVT76V" localSheetId="9" hidden="1">#REF!</definedName>
    <definedName name="BExVSJ3NHETBAIZTZQSM8LAVT76V" localSheetId="8" hidden="1">#REF!</definedName>
    <definedName name="BExVSJ3NHETBAIZTZQSM8LAVT76V" localSheetId="7" hidden="1">#REF!</definedName>
    <definedName name="BExVSJ3NHETBAIZTZQSM8LAVT76V" localSheetId="6" hidden="1">#REF!</definedName>
    <definedName name="BExVSJ3NHETBAIZTZQSM8LAVT76V" localSheetId="5" hidden="1">#REF!</definedName>
    <definedName name="BExVSJ3NHETBAIZTZQSM8LAVT76V" localSheetId="3" hidden="1">#REF!</definedName>
    <definedName name="BExVSJ3NHETBAIZTZQSM8LAVT76V" hidden="1">#REF!</definedName>
    <definedName name="BExVSL787C8E4HFQZ2NVLT35I2XV" localSheetId="15" hidden="1">#REF!</definedName>
    <definedName name="BExVSL787C8E4HFQZ2NVLT35I2XV" localSheetId="14" hidden="1">#REF!</definedName>
    <definedName name="BExVSL787C8E4HFQZ2NVLT35I2XV" localSheetId="13" hidden="1">#REF!</definedName>
    <definedName name="BExVSL787C8E4HFQZ2NVLT35I2XV" localSheetId="12" hidden="1">#REF!</definedName>
    <definedName name="BExVSL787C8E4HFQZ2NVLT35I2XV" localSheetId="11" hidden="1">#REF!</definedName>
    <definedName name="BExVSL787C8E4HFQZ2NVLT35I2XV" localSheetId="10" hidden="1">#REF!</definedName>
    <definedName name="BExVSL787C8E4HFQZ2NVLT35I2XV" localSheetId="9" hidden="1">#REF!</definedName>
    <definedName name="BExVSL787C8E4HFQZ2NVLT35I2XV" localSheetId="8" hidden="1">#REF!</definedName>
    <definedName name="BExVSL787C8E4HFQZ2NVLT35I2XV" localSheetId="7" hidden="1">#REF!</definedName>
    <definedName name="BExVSL787C8E4HFQZ2NVLT35I2XV" localSheetId="6" hidden="1">#REF!</definedName>
    <definedName name="BExVSL787C8E4HFQZ2NVLT35I2XV" localSheetId="5" hidden="1">#REF!</definedName>
    <definedName name="BExVSL787C8E4HFQZ2NVLT35I2XV" localSheetId="3" hidden="1">#REF!</definedName>
    <definedName name="BExVSL787C8E4HFQZ2NVLT35I2XV" hidden="1">#REF!</definedName>
    <definedName name="BExVSTFTVV14SFGHQUOJL5SQ5TX9" localSheetId="15" hidden="1">#REF!</definedName>
    <definedName name="BExVSTFTVV14SFGHQUOJL5SQ5TX9" localSheetId="14" hidden="1">#REF!</definedName>
    <definedName name="BExVSTFTVV14SFGHQUOJL5SQ5TX9" localSheetId="13" hidden="1">#REF!</definedName>
    <definedName name="BExVSTFTVV14SFGHQUOJL5SQ5TX9" localSheetId="12" hidden="1">#REF!</definedName>
    <definedName name="BExVSTFTVV14SFGHQUOJL5SQ5TX9" localSheetId="11" hidden="1">#REF!</definedName>
    <definedName name="BExVSTFTVV14SFGHQUOJL5SQ5TX9" localSheetId="10" hidden="1">#REF!</definedName>
    <definedName name="BExVSTFTVV14SFGHQUOJL5SQ5TX9" localSheetId="9" hidden="1">#REF!</definedName>
    <definedName name="BExVSTFTVV14SFGHQUOJL5SQ5TX9" localSheetId="8" hidden="1">#REF!</definedName>
    <definedName name="BExVSTFTVV14SFGHQUOJL5SQ5TX9" localSheetId="7" hidden="1">#REF!</definedName>
    <definedName name="BExVSTFTVV14SFGHQUOJL5SQ5TX9" localSheetId="6" hidden="1">#REF!</definedName>
    <definedName name="BExVSTFTVV14SFGHQUOJL5SQ5TX9" localSheetId="5" hidden="1">#REF!</definedName>
    <definedName name="BExVSTFTVV14SFGHQUOJL5SQ5TX9" localSheetId="3" hidden="1">#REF!</definedName>
    <definedName name="BExVSTFTVV14SFGHQUOJL5SQ5TX9" hidden="1">#REF!</definedName>
    <definedName name="BExVT017S14M5X928ARKQ2GNUFE0" localSheetId="15" hidden="1">#REF!</definedName>
    <definedName name="BExVT017S14M5X928ARKQ2GNUFE0" localSheetId="14" hidden="1">#REF!</definedName>
    <definedName name="BExVT017S14M5X928ARKQ2GNUFE0" localSheetId="13" hidden="1">#REF!</definedName>
    <definedName name="BExVT017S14M5X928ARKQ2GNUFE0" localSheetId="12" hidden="1">#REF!</definedName>
    <definedName name="BExVT017S14M5X928ARKQ2GNUFE0" localSheetId="11" hidden="1">#REF!</definedName>
    <definedName name="BExVT017S14M5X928ARKQ2GNUFE0" localSheetId="10" hidden="1">#REF!</definedName>
    <definedName name="BExVT017S14M5X928ARKQ2GNUFE0" localSheetId="9" hidden="1">#REF!</definedName>
    <definedName name="BExVT017S14M5X928ARKQ2GNUFE0" localSheetId="8" hidden="1">#REF!</definedName>
    <definedName name="BExVT017S14M5X928ARKQ2GNUFE0" localSheetId="7" hidden="1">#REF!</definedName>
    <definedName name="BExVT017S14M5X928ARKQ2GNUFE0" localSheetId="6" hidden="1">#REF!</definedName>
    <definedName name="BExVT017S14M5X928ARKQ2GNUFE0" localSheetId="5" hidden="1">#REF!</definedName>
    <definedName name="BExVT017S14M5X928ARKQ2GNUFE0" localSheetId="3" hidden="1">#REF!</definedName>
    <definedName name="BExVT017S14M5X928ARKQ2GNUFE0" hidden="1">#REF!</definedName>
    <definedName name="BExVT3MPE8LQ5JFN3HQIFKSQ80U4" localSheetId="15" hidden="1">#REF!</definedName>
    <definedName name="BExVT3MPE8LQ5JFN3HQIFKSQ80U4" localSheetId="14" hidden="1">#REF!</definedName>
    <definedName name="BExVT3MPE8LQ5JFN3HQIFKSQ80U4" localSheetId="13" hidden="1">#REF!</definedName>
    <definedName name="BExVT3MPE8LQ5JFN3HQIFKSQ80U4" localSheetId="12" hidden="1">#REF!</definedName>
    <definedName name="BExVT3MPE8LQ5JFN3HQIFKSQ80U4" localSheetId="11" hidden="1">#REF!</definedName>
    <definedName name="BExVT3MPE8LQ5JFN3HQIFKSQ80U4" localSheetId="10" hidden="1">#REF!</definedName>
    <definedName name="BExVT3MPE8LQ5JFN3HQIFKSQ80U4" localSheetId="9" hidden="1">#REF!</definedName>
    <definedName name="BExVT3MPE8LQ5JFN3HQIFKSQ80U4" localSheetId="8" hidden="1">#REF!</definedName>
    <definedName name="BExVT3MPE8LQ5JFN3HQIFKSQ80U4" localSheetId="7" hidden="1">#REF!</definedName>
    <definedName name="BExVT3MPE8LQ5JFN3HQIFKSQ80U4" localSheetId="6" hidden="1">#REF!</definedName>
    <definedName name="BExVT3MPE8LQ5JFN3HQIFKSQ80U4" localSheetId="5" hidden="1">#REF!</definedName>
    <definedName name="BExVT3MPE8LQ5JFN3HQIFKSQ80U4" localSheetId="3" hidden="1">#REF!</definedName>
    <definedName name="BExVT3MPE8LQ5JFN3HQIFKSQ80U4" hidden="1">#REF!</definedName>
    <definedName name="BExVT7TRK3NZHPME2TFBXOF1WBR9" localSheetId="15" hidden="1">#REF!</definedName>
    <definedName name="BExVT7TRK3NZHPME2TFBXOF1WBR9" localSheetId="14" hidden="1">#REF!</definedName>
    <definedName name="BExVT7TRK3NZHPME2TFBXOF1WBR9" localSheetId="13" hidden="1">#REF!</definedName>
    <definedName name="BExVT7TRK3NZHPME2TFBXOF1WBR9" localSheetId="12" hidden="1">#REF!</definedName>
    <definedName name="BExVT7TRK3NZHPME2TFBXOF1WBR9" localSheetId="11" hidden="1">#REF!</definedName>
    <definedName name="BExVT7TRK3NZHPME2TFBXOF1WBR9" localSheetId="10" hidden="1">#REF!</definedName>
    <definedName name="BExVT7TRK3NZHPME2TFBXOF1WBR9" localSheetId="9" hidden="1">#REF!</definedName>
    <definedName name="BExVT7TRK3NZHPME2TFBXOF1WBR9" localSheetId="8" hidden="1">#REF!</definedName>
    <definedName name="BExVT7TRK3NZHPME2TFBXOF1WBR9" localSheetId="7" hidden="1">#REF!</definedName>
    <definedName name="BExVT7TRK3NZHPME2TFBXOF1WBR9" localSheetId="6" hidden="1">#REF!</definedName>
    <definedName name="BExVT7TRK3NZHPME2TFBXOF1WBR9" localSheetId="5" hidden="1">#REF!</definedName>
    <definedName name="BExVT7TRK3NZHPME2TFBXOF1WBR9" localSheetId="3" hidden="1">#REF!</definedName>
    <definedName name="BExVT7TRK3NZHPME2TFBXOF1WBR9" hidden="1">#REF!</definedName>
    <definedName name="BExVT9H0R0T7WGQAAC0HABMG54YM" localSheetId="15" hidden="1">#REF!</definedName>
    <definedName name="BExVT9H0R0T7WGQAAC0HABMG54YM" localSheetId="14" hidden="1">#REF!</definedName>
    <definedName name="BExVT9H0R0T7WGQAAC0HABMG54YM" localSheetId="13" hidden="1">#REF!</definedName>
    <definedName name="BExVT9H0R0T7WGQAAC0HABMG54YM" localSheetId="12" hidden="1">#REF!</definedName>
    <definedName name="BExVT9H0R0T7WGQAAC0HABMG54YM" localSheetId="11" hidden="1">#REF!</definedName>
    <definedName name="BExVT9H0R0T7WGQAAC0HABMG54YM" localSheetId="10" hidden="1">#REF!</definedName>
    <definedName name="BExVT9H0R0T7WGQAAC0HABMG54YM" localSheetId="9" hidden="1">#REF!</definedName>
    <definedName name="BExVT9H0R0T7WGQAAC0HABMG54YM" localSheetId="8" hidden="1">#REF!</definedName>
    <definedName name="BExVT9H0R0T7WGQAAC0HABMG54YM" localSheetId="7" hidden="1">#REF!</definedName>
    <definedName name="BExVT9H0R0T7WGQAAC0HABMG54YM" localSheetId="6" hidden="1">#REF!</definedName>
    <definedName name="BExVT9H0R0T7WGQAAC0HABMG54YM" localSheetId="5" hidden="1">#REF!</definedName>
    <definedName name="BExVT9H0R0T7WGQAAC0HABMG54YM" localSheetId="3" hidden="1">#REF!</definedName>
    <definedName name="BExVT9H0R0T7WGQAAC0HABMG54YM" hidden="1">#REF!</definedName>
    <definedName name="BExVTAO57POUXSZQJQ6MABMZQA13" localSheetId="15" hidden="1">#REF!</definedName>
    <definedName name="BExVTAO57POUXSZQJQ6MABMZQA13" localSheetId="14" hidden="1">#REF!</definedName>
    <definedName name="BExVTAO57POUXSZQJQ6MABMZQA13" localSheetId="13" hidden="1">#REF!</definedName>
    <definedName name="BExVTAO57POUXSZQJQ6MABMZQA13" localSheetId="12" hidden="1">#REF!</definedName>
    <definedName name="BExVTAO57POUXSZQJQ6MABMZQA13" localSheetId="11" hidden="1">#REF!</definedName>
    <definedName name="BExVTAO57POUXSZQJQ6MABMZQA13" localSheetId="10" hidden="1">#REF!</definedName>
    <definedName name="BExVTAO57POUXSZQJQ6MABMZQA13" localSheetId="9" hidden="1">#REF!</definedName>
    <definedName name="BExVTAO57POUXSZQJQ6MABMZQA13" localSheetId="8" hidden="1">#REF!</definedName>
    <definedName name="BExVTAO57POUXSZQJQ6MABMZQA13" localSheetId="7" hidden="1">#REF!</definedName>
    <definedName name="BExVTAO57POUXSZQJQ6MABMZQA13" localSheetId="6" hidden="1">#REF!</definedName>
    <definedName name="BExVTAO57POUXSZQJQ6MABMZQA13" localSheetId="5" hidden="1">#REF!</definedName>
    <definedName name="BExVTAO57POUXSZQJQ6MABMZQA13" localSheetId="3" hidden="1">#REF!</definedName>
    <definedName name="BExVTAO57POUXSZQJQ6MABMZQA13" hidden="1">#REF!</definedName>
    <definedName name="BExVTCMDDEDGLUIMUU6BSFHEWTOP" localSheetId="15" hidden="1">#REF!</definedName>
    <definedName name="BExVTCMDDEDGLUIMUU6BSFHEWTOP" localSheetId="14" hidden="1">#REF!</definedName>
    <definedName name="BExVTCMDDEDGLUIMUU6BSFHEWTOP" localSheetId="13" hidden="1">#REF!</definedName>
    <definedName name="BExVTCMDDEDGLUIMUU6BSFHEWTOP" localSheetId="12" hidden="1">#REF!</definedName>
    <definedName name="BExVTCMDDEDGLUIMUU6BSFHEWTOP" localSheetId="11" hidden="1">#REF!</definedName>
    <definedName name="BExVTCMDDEDGLUIMUU6BSFHEWTOP" localSheetId="10" hidden="1">#REF!</definedName>
    <definedName name="BExVTCMDDEDGLUIMUU6BSFHEWTOP" localSheetId="9" hidden="1">#REF!</definedName>
    <definedName name="BExVTCMDDEDGLUIMUU6BSFHEWTOP" localSheetId="8" hidden="1">#REF!</definedName>
    <definedName name="BExVTCMDDEDGLUIMUU6BSFHEWTOP" localSheetId="7" hidden="1">#REF!</definedName>
    <definedName name="BExVTCMDDEDGLUIMUU6BSFHEWTOP" localSheetId="6" hidden="1">#REF!</definedName>
    <definedName name="BExVTCMDDEDGLUIMUU6BSFHEWTOP" localSheetId="5" hidden="1">#REF!</definedName>
    <definedName name="BExVTCMDDEDGLUIMUU6BSFHEWTOP" localSheetId="3" hidden="1">#REF!</definedName>
    <definedName name="BExVTCMDDEDGLUIMUU6BSFHEWTOP" hidden="1">#REF!</definedName>
    <definedName name="BExVTCMDQMLKRA2NQR72XU6Y54IK" localSheetId="15" hidden="1">#REF!</definedName>
    <definedName name="BExVTCMDQMLKRA2NQR72XU6Y54IK" localSheetId="14" hidden="1">#REF!</definedName>
    <definedName name="BExVTCMDQMLKRA2NQR72XU6Y54IK" localSheetId="13" hidden="1">#REF!</definedName>
    <definedName name="BExVTCMDQMLKRA2NQR72XU6Y54IK" localSheetId="12" hidden="1">#REF!</definedName>
    <definedName name="BExVTCMDQMLKRA2NQR72XU6Y54IK" localSheetId="11" hidden="1">#REF!</definedName>
    <definedName name="BExVTCMDQMLKRA2NQR72XU6Y54IK" localSheetId="10" hidden="1">#REF!</definedName>
    <definedName name="BExVTCMDQMLKRA2NQR72XU6Y54IK" localSheetId="9" hidden="1">#REF!</definedName>
    <definedName name="BExVTCMDQMLKRA2NQR72XU6Y54IK" localSheetId="8" hidden="1">#REF!</definedName>
    <definedName name="BExVTCMDQMLKRA2NQR72XU6Y54IK" localSheetId="7" hidden="1">#REF!</definedName>
    <definedName name="BExVTCMDQMLKRA2NQR72XU6Y54IK" localSheetId="6" hidden="1">#REF!</definedName>
    <definedName name="BExVTCMDQMLKRA2NQR72XU6Y54IK" localSheetId="5" hidden="1">#REF!</definedName>
    <definedName name="BExVTCMDQMLKRA2NQR72XU6Y54IK" localSheetId="3" hidden="1">#REF!</definedName>
    <definedName name="BExVTCMDQMLKRA2NQR72XU6Y54IK" hidden="1">#REF!</definedName>
    <definedName name="BExVTCRV8FQ5U9OYWWL44N6KFNHU" localSheetId="15" hidden="1">#REF!</definedName>
    <definedName name="BExVTCRV8FQ5U9OYWWL44N6KFNHU" localSheetId="14" hidden="1">#REF!</definedName>
    <definedName name="BExVTCRV8FQ5U9OYWWL44N6KFNHU" localSheetId="13" hidden="1">#REF!</definedName>
    <definedName name="BExVTCRV8FQ5U9OYWWL44N6KFNHU" localSheetId="12" hidden="1">#REF!</definedName>
    <definedName name="BExVTCRV8FQ5U9OYWWL44N6KFNHU" localSheetId="11" hidden="1">#REF!</definedName>
    <definedName name="BExVTCRV8FQ5U9OYWWL44N6KFNHU" localSheetId="10" hidden="1">#REF!</definedName>
    <definedName name="BExVTCRV8FQ5U9OYWWL44N6KFNHU" localSheetId="9" hidden="1">#REF!</definedName>
    <definedName name="BExVTCRV8FQ5U9OYWWL44N6KFNHU" localSheetId="8" hidden="1">#REF!</definedName>
    <definedName name="BExVTCRV8FQ5U9OYWWL44N6KFNHU" localSheetId="7" hidden="1">#REF!</definedName>
    <definedName name="BExVTCRV8FQ5U9OYWWL44N6KFNHU" localSheetId="6" hidden="1">#REF!</definedName>
    <definedName name="BExVTCRV8FQ5U9OYWWL44N6KFNHU" localSheetId="5" hidden="1">#REF!</definedName>
    <definedName name="BExVTCRV8FQ5U9OYWWL44N6KFNHU" localSheetId="3" hidden="1">#REF!</definedName>
    <definedName name="BExVTCRV8FQ5U9OYWWL44N6KFNHU" hidden="1">#REF!</definedName>
    <definedName name="BExVTNESHPVG0A0KZ7BRX26MS0PF" localSheetId="15" hidden="1">#REF!</definedName>
    <definedName name="BExVTNESHPVG0A0KZ7BRX26MS0PF" localSheetId="14" hidden="1">#REF!</definedName>
    <definedName name="BExVTNESHPVG0A0KZ7BRX26MS0PF" localSheetId="13" hidden="1">#REF!</definedName>
    <definedName name="BExVTNESHPVG0A0KZ7BRX26MS0PF" localSheetId="12" hidden="1">#REF!</definedName>
    <definedName name="BExVTNESHPVG0A0KZ7BRX26MS0PF" localSheetId="11" hidden="1">#REF!</definedName>
    <definedName name="BExVTNESHPVG0A0KZ7BRX26MS0PF" localSheetId="10" hidden="1">#REF!</definedName>
    <definedName name="BExVTNESHPVG0A0KZ7BRX26MS0PF" localSheetId="9" hidden="1">#REF!</definedName>
    <definedName name="BExVTNESHPVG0A0KZ7BRX26MS0PF" localSheetId="8" hidden="1">#REF!</definedName>
    <definedName name="BExVTNESHPVG0A0KZ7BRX26MS0PF" localSheetId="7" hidden="1">#REF!</definedName>
    <definedName name="BExVTNESHPVG0A0KZ7BRX26MS0PF" localSheetId="6" hidden="1">#REF!</definedName>
    <definedName name="BExVTNESHPVG0A0KZ7BRX26MS0PF" localSheetId="5" hidden="1">#REF!</definedName>
    <definedName name="BExVTNESHPVG0A0KZ7BRX26MS0PF" localSheetId="3" hidden="1">#REF!</definedName>
    <definedName name="BExVTNESHPVG0A0KZ7BRX26MS0PF" hidden="1">#REF!</definedName>
    <definedName name="BExVTTJVTNRSBHBTUZ78WG2JM5MK" localSheetId="15" hidden="1">#REF!</definedName>
    <definedName name="BExVTTJVTNRSBHBTUZ78WG2JM5MK" localSheetId="14" hidden="1">#REF!</definedName>
    <definedName name="BExVTTJVTNRSBHBTUZ78WG2JM5MK" localSheetId="13" hidden="1">#REF!</definedName>
    <definedName name="BExVTTJVTNRSBHBTUZ78WG2JM5MK" localSheetId="12" hidden="1">#REF!</definedName>
    <definedName name="BExVTTJVTNRSBHBTUZ78WG2JM5MK" localSheetId="11" hidden="1">#REF!</definedName>
    <definedName name="BExVTTJVTNRSBHBTUZ78WG2JM5MK" localSheetId="10" hidden="1">#REF!</definedName>
    <definedName name="BExVTTJVTNRSBHBTUZ78WG2JM5MK" localSheetId="9" hidden="1">#REF!</definedName>
    <definedName name="BExVTTJVTNRSBHBTUZ78WG2JM5MK" localSheetId="8" hidden="1">#REF!</definedName>
    <definedName name="BExVTTJVTNRSBHBTUZ78WG2JM5MK" localSheetId="7" hidden="1">#REF!</definedName>
    <definedName name="BExVTTJVTNRSBHBTUZ78WG2JM5MK" localSheetId="6" hidden="1">#REF!</definedName>
    <definedName name="BExVTTJVTNRSBHBTUZ78WG2JM5MK" localSheetId="5" hidden="1">#REF!</definedName>
    <definedName name="BExVTTJVTNRSBHBTUZ78WG2JM5MK" localSheetId="3" hidden="1">#REF!</definedName>
    <definedName name="BExVTTJVTNRSBHBTUZ78WG2JM5MK" hidden="1">#REF!</definedName>
    <definedName name="BExVTXLMYR87BC04D1ERALPUFVPG" localSheetId="15" hidden="1">#REF!</definedName>
    <definedName name="BExVTXLMYR87BC04D1ERALPUFVPG" localSheetId="14" hidden="1">#REF!</definedName>
    <definedName name="BExVTXLMYR87BC04D1ERALPUFVPG" localSheetId="13" hidden="1">#REF!</definedName>
    <definedName name="BExVTXLMYR87BC04D1ERALPUFVPG" localSheetId="12" hidden="1">#REF!</definedName>
    <definedName name="BExVTXLMYR87BC04D1ERALPUFVPG" localSheetId="11" hidden="1">#REF!</definedName>
    <definedName name="BExVTXLMYR87BC04D1ERALPUFVPG" localSheetId="10" hidden="1">#REF!</definedName>
    <definedName name="BExVTXLMYR87BC04D1ERALPUFVPG" localSheetId="9" hidden="1">#REF!</definedName>
    <definedName name="BExVTXLMYR87BC04D1ERALPUFVPG" localSheetId="8" hidden="1">#REF!</definedName>
    <definedName name="BExVTXLMYR87BC04D1ERALPUFVPG" localSheetId="7" hidden="1">#REF!</definedName>
    <definedName name="BExVTXLMYR87BC04D1ERALPUFVPG" localSheetId="6" hidden="1">#REF!</definedName>
    <definedName name="BExVTXLMYR87BC04D1ERALPUFVPG" localSheetId="5" hidden="1">#REF!</definedName>
    <definedName name="BExVTXLMYR87BC04D1ERALPUFVPG" localSheetId="3" hidden="1">#REF!</definedName>
    <definedName name="BExVTXLMYR87BC04D1ERALPUFVPG" hidden="1">#REF!</definedName>
    <definedName name="BExVUL9V3H8ZF6Y72LQBBN639YAA" localSheetId="15" hidden="1">#REF!</definedName>
    <definedName name="BExVUL9V3H8ZF6Y72LQBBN639YAA" localSheetId="14" hidden="1">#REF!</definedName>
    <definedName name="BExVUL9V3H8ZF6Y72LQBBN639YAA" localSheetId="13" hidden="1">#REF!</definedName>
    <definedName name="BExVUL9V3H8ZF6Y72LQBBN639YAA" localSheetId="12" hidden="1">#REF!</definedName>
    <definedName name="BExVUL9V3H8ZF6Y72LQBBN639YAA" localSheetId="11" hidden="1">#REF!</definedName>
    <definedName name="BExVUL9V3H8ZF6Y72LQBBN639YAA" localSheetId="10" hidden="1">#REF!</definedName>
    <definedName name="BExVUL9V3H8ZF6Y72LQBBN639YAA" localSheetId="9" hidden="1">#REF!</definedName>
    <definedName name="BExVUL9V3H8ZF6Y72LQBBN639YAA" localSheetId="8" hidden="1">#REF!</definedName>
    <definedName name="BExVUL9V3H8ZF6Y72LQBBN639YAA" localSheetId="7" hidden="1">#REF!</definedName>
    <definedName name="BExVUL9V3H8ZF6Y72LQBBN639YAA" localSheetId="6" hidden="1">#REF!</definedName>
    <definedName name="BExVUL9V3H8ZF6Y72LQBBN639YAA" localSheetId="5" hidden="1">#REF!</definedName>
    <definedName name="BExVUL9V3H8ZF6Y72LQBBN639YAA" localSheetId="3" hidden="1">#REF!</definedName>
    <definedName name="BExVUL9V3H8ZF6Y72LQBBN639YAA" hidden="1">#REF!</definedName>
    <definedName name="BExVUZT95UAU8XG5X9XSE25CHQGA" localSheetId="15" hidden="1">#REF!</definedName>
    <definedName name="BExVUZT95UAU8XG5X9XSE25CHQGA" localSheetId="14" hidden="1">#REF!</definedName>
    <definedName name="BExVUZT95UAU8XG5X9XSE25CHQGA" localSheetId="13" hidden="1">#REF!</definedName>
    <definedName name="BExVUZT95UAU8XG5X9XSE25CHQGA" localSheetId="12" hidden="1">#REF!</definedName>
    <definedName name="BExVUZT95UAU8XG5X9XSE25CHQGA" localSheetId="11" hidden="1">#REF!</definedName>
    <definedName name="BExVUZT95UAU8XG5X9XSE25CHQGA" localSheetId="10" hidden="1">#REF!</definedName>
    <definedName name="BExVUZT95UAU8XG5X9XSE25CHQGA" localSheetId="9" hidden="1">#REF!</definedName>
    <definedName name="BExVUZT95UAU8XG5X9XSE25CHQGA" localSheetId="8" hidden="1">#REF!</definedName>
    <definedName name="BExVUZT95UAU8XG5X9XSE25CHQGA" localSheetId="7" hidden="1">#REF!</definedName>
    <definedName name="BExVUZT95UAU8XG5X9XSE25CHQGA" localSheetId="6" hidden="1">#REF!</definedName>
    <definedName name="BExVUZT95UAU8XG5X9XSE25CHQGA" localSheetId="5" hidden="1">#REF!</definedName>
    <definedName name="BExVUZT95UAU8XG5X9XSE25CHQGA" localSheetId="3" hidden="1">#REF!</definedName>
    <definedName name="BExVUZT95UAU8XG5X9XSE25CHQGA" hidden="1">#REF!</definedName>
    <definedName name="BExVV5T14N2HZIK7HQ4P2KG09U0J" localSheetId="15" hidden="1">#REF!</definedName>
    <definedName name="BExVV5T14N2HZIK7HQ4P2KG09U0J" localSheetId="14" hidden="1">#REF!</definedName>
    <definedName name="BExVV5T14N2HZIK7HQ4P2KG09U0J" localSheetId="13" hidden="1">#REF!</definedName>
    <definedName name="BExVV5T14N2HZIK7HQ4P2KG09U0J" localSheetId="12" hidden="1">#REF!</definedName>
    <definedName name="BExVV5T14N2HZIK7HQ4P2KG09U0J" localSheetId="11" hidden="1">#REF!</definedName>
    <definedName name="BExVV5T14N2HZIK7HQ4P2KG09U0J" localSheetId="10" hidden="1">#REF!</definedName>
    <definedName name="BExVV5T14N2HZIK7HQ4P2KG09U0J" localSheetId="9" hidden="1">#REF!</definedName>
    <definedName name="BExVV5T14N2HZIK7HQ4P2KG09U0J" localSheetId="8" hidden="1">#REF!</definedName>
    <definedName name="BExVV5T14N2HZIK7HQ4P2KG09U0J" localSheetId="7" hidden="1">#REF!</definedName>
    <definedName name="BExVV5T14N2HZIK7HQ4P2KG09U0J" localSheetId="6" hidden="1">#REF!</definedName>
    <definedName name="BExVV5T14N2HZIK7HQ4P2KG09U0J" localSheetId="5" hidden="1">#REF!</definedName>
    <definedName name="BExVV5T14N2HZIK7HQ4P2KG09U0J" localSheetId="3" hidden="1">#REF!</definedName>
    <definedName name="BExVV5T14N2HZIK7HQ4P2KG09U0J" hidden="1">#REF!</definedName>
    <definedName name="BExVV7R410VYLADLX9LNG63ID6H1" localSheetId="15" hidden="1">#REF!</definedName>
    <definedName name="BExVV7R410VYLADLX9LNG63ID6H1" localSheetId="14" hidden="1">#REF!</definedName>
    <definedName name="BExVV7R410VYLADLX9LNG63ID6H1" localSheetId="13" hidden="1">#REF!</definedName>
    <definedName name="BExVV7R410VYLADLX9LNG63ID6H1" localSheetId="12" hidden="1">#REF!</definedName>
    <definedName name="BExVV7R410VYLADLX9LNG63ID6H1" localSheetId="11" hidden="1">#REF!</definedName>
    <definedName name="BExVV7R410VYLADLX9LNG63ID6H1" localSheetId="10" hidden="1">#REF!</definedName>
    <definedName name="BExVV7R410VYLADLX9LNG63ID6H1" localSheetId="9" hidden="1">#REF!</definedName>
    <definedName name="BExVV7R410VYLADLX9LNG63ID6H1" localSheetId="8" hidden="1">#REF!</definedName>
    <definedName name="BExVV7R410VYLADLX9LNG63ID6H1" localSheetId="7" hidden="1">#REF!</definedName>
    <definedName name="BExVV7R410VYLADLX9LNG63ID6H1" localSheetId="6" hidden="1">#REF!</definedName>
    <definedName name="BExVV7R410VYLADLX9LNG63ID6H1" localSheetId="5" hidden="1">#REF!</definedName>
    <definedName name="BExVV7R410VYLADLX9LNG63ID6H1" localSheetId="3" hidden="1">#REF!</definedName>
    <definedName name="BExVV7R410VYLADLX9LNG63ID6H1" hidden="1">#REF!</definedName>
    <definedName name="BExVVAAVDXGWAVI6J2W0BCU58MBM" localSheetId="15" hidden="1">#REF!</definedName>
    <definedName name="BExVVAAVDXGWAVI6J2W0BCU58MBM" localSheetId="14" hidden="1">#REF!</definedName>
    <definedName name="BExVVAAVDXGWAVI6J2W0BCU58MBM" localSheetId="13" hidden="1">#REF!</definedName>
    <definedName name="BExVVAAVDXGWAVI6J2W0BCU58MBM" localSheetId="12" hidden="1">#REF!</definedName>
    <definedName name="BExVVAAVDXGWAVI6J2W0BCU58MBM" localSheetId="11" hidden="1">#REF!</definedName>
    <definedName name="BExVVAAVDXGWAVI6J2W0BCU58MBM" localSheetId="10" hidden="1">#REF!</definedName>
    <definedName name="BExVVAAVDXGWAVI6J2W0BCU58MBM" localSheetId="9" hidden="1">#REF!</definedName>
    <definedName name="BExVVAAVDXGWAVI6J2W0BCU58MBM" localSheetId="8" hidden="1">#REF!</definedName>
    <definedName name="BExVVAAVDXGWAVI6J2W0BCU58MBM" localSheetId="7" hidden="1">#REF!</definedName>
    <definedName name="BExVVAAVDXGWAVI6J2W0BCU58MBM" localSheetId="6" hidden="1">#REF!</definedName>
    <definedName name="BExVVAAVDXGWAVI6J2W0BCU58MBM" localSheetId="5" hidden="1">#REF!</definedName>
    <definedName name="BExVVAAVDXGWAVI6J2W0BCU58MBM" localSheetId="3" hidden="1">#REF!</definedName>
    <definedName name="BExVVAAVDXGWAVI6J2W0BCU58MBM" hidden="1">#REF!</definedName>
    <definedName name="BExVVCEED4JEKF59OV0G3T4XFMFO" localSheetId="15" hidden="1">#REF!</definedName>
    <definedName name="BExVVCEED4JEKF59OV0G3T4XFMFO" localSheetId="14" hidden="1">#REF!</definedName>
    <definedName name="BExVVCEED4JEKF59OV0G3T4XFMFO" localSheetId="13" hidden="1">#REF!</definedName>
    <definedName name="BExVVCEED4JEKF59OV0G3T4XFMFO" localSheetId="12" hidden="1">#REF!</definedName>
    <definedName name="BExVVCEED4JEKF59OV0G3T4XFMFO" localSheetId="11" hidden="1">#REF!</definedName>
    <definedName name="BExVVCEED4JEKF59OV0G3T4XFMFO" localSheetId="10" hidden="1">#REF!</definedName>
    <definedName name="BExVVCEED4JEKF59OV0G3T4XFMFO" localSheetId="9" hidden="1">#REF!</definedName>
    <definedName name="BExVVCEED4JEKF59OV0G3T4XFMFO" localSheetId="8" hidden="1">#REF!</definedName>
    <definedName name="BExVVCEED4JEKF59OV0G3T4XFMFO" localSheetId="7" hidden="1">#REF!</definedName>
    <definedName name="BExVVCEED4JEKF59OV0G3T4XFMFO" localSheetId="6" hidden="1">#REF!</definedName>
    <definedName name="BExVVCEED4JEKF59OV0G3T4XFMFO" localSheetId="5" hidden="1">#REF!</definedName>
    <definedName name="BExVVCEED4JEKF59OV0G3T4XFMFO" localSheetId="3" hidden="1">#REF!</definedName>
    <definedName name="BExVVCEED4JEKF59OV0G3T4XFMFO" hidden="1">#REF!</definedName>
    <definedName name="BExVVPFO2J7FMSRPD36909HN4BZJ" localSheetId="15" hidden="1">#REF!</definedName>
    <definedName name="BExVVPFO2J7FMSRPD36909HN4BZJ" localSheetId="14" hidden="1">#REF!</definedName>
    <definedName name="BExVVPFO2J7FMSRPD36909HN4BZJ" localSheetId="13" hidden="1">#REF!</definedName>
    <definedName name="BExVVPFO2J7FMSRPD36909HN4BZJ" localSheetId="12" hidden="1">#REF!</definedName>
    <definedName name="BExVVPFO2J7FMSRPD36909HN4BZJ" localSheetId="11" hidden="1">#REF!</definedName>
    <definedName name="BExVVPFO2J7FMSRPD36909HN4BZJ" localSheetId="10" hidden="1">#REF!</definedName>
    <definedName name="BExVVPFO2J7FMSRPD36909HN4BZJ" localSheetId="9" hidden="1">#REF!</definedName>
    <definedName name="BExVVPFO2J7FMSRPD36909HN4BZJ" localSheetId="8" hidden="1">#REF!</definedName>
    <definedName name="BExVVPFO2J7FMSRPD36909HN4BZJ" localSheetId="7" hidden="1">#REF!</definedName>
    <definedName name="BExVVPFO2J7FMSRPD36909HN4BZJ" localSheetId="6" hidden="1">#REF!</definedName>
    <definedName name="BExVVPFO2J7FMSRPD36909HN4BZJ" localSheetId="5" hidden="1">#REF!</definedName>
    <definedName name="BExVVPFO2J7FMSRPD36909HN4BZJ" localSheetId="3" hidden="1">#REF!</definedName>
    <definedName name="BExVVPFO2J7FMSRPD36909HN4BZJ" hidden="1">#REF!</definedName>
    <definedName name="BExVVQ19AQ3VCARJOC38SF7OYE9Y" localSheetId="15" hidden="1">#REF!</definedName>
    <definedName name="BExVVQ19AQ3VCARJOC38SF7OYE9Y" localSheetId="14" hidden="1">#REF!</definedName>
    <definedName name="BExVVQ19AQ3VCARJOC38SF7OYE9Y" localSheetId="13" hidden="1">#REF!</definedName>
    <definedName name="BExVVQ19AQ3VCARJOC38SF7OYE9Y" localSheetId="12" hidden="1">#REF!</definedName>
    <definedName name="BExVVQ19AQ3VCARJOC38SF7OYE9Y" localSheetId="11" hidden="1">#REF!</definedName>
    <definedName name="BExVVQ19AQ3VCARJOC38SF7OYE9Y" localSheetId="10" hidden="1">#REF!</definedName>
    <definedName name="BExVVQ19AQ3VCARJOC38SF7OYE9Y" localSheetId="9" hidden="1">#REF!</definedName>
    <definedName name="BExVVQ19AQ3VCARJOC38SF7OYE9Y" localSheetId="8" hidden="1">#REF!</definedName>
    <definedName name="BExVVQ19AQ3VCARJOC38SF7OYE9Y" localSheetId="7" hidden="1">#REF!</definedName>
    <definedName name="BExVVQ19AQ3VCARJOC38SF7OYE9Y" localSheetId="6" hidden="1">#REF!</definedName>
    <definedName name="BExVVQ19AQ3VCARJOC38SF7OYE9Y" localSheetId="5" hidden="1">#REF!</definedName>
    <definedName name="BExVVQ19AQ3VCARJOC38SF7OYE9Y" localSheetId="3" hidden="1">#REF!</definedName>
    <definedName name="BExVVQ19AQ3VCARJOC38SF7OYE9Y" hidden="1">#REF!</definedName>
    <definedName name="BExVVQ19TAECID45CS4HXT1RD3AQ" localSheetId="15" hidden="1">#REF!</definedName>
    <definedName name="BExVVQ19TAECID45CS4HXT1RD3AQ" localSheetId="14" hidden="1">#REF!</definedName>
    <definedName name="BExVVQ19TAECID45CS4HXT1RD3AQ" localSheetId="13" hidden="1">#REF!</definedName>
    <definedName name="BExVVQ19TAECID45CS4HXT1RD3AQ" localSheetId="12" hidden="1">#REF!</definedName>
    <definedName name="BExVVQ19TAECID45CS4HXT1RD3AQ" localSheetId="11" hidden="1">#REF!</definedName>
    <definedName name="BExVVQ19TAECID45CS4HXT1RD3AQ" localSheetId="10" hidden="1">#REF!</definedName>
    <definedName name="BExVVQ19TAECID45CS4HXT1RD3AQ" localSheetId="9" hidden="1">#REF!</definedName>
    <definedName name="BExVVQ19TAECID45CS4HXT1RD3AQ" localSheetId="8" hidden="1">#REF!</definedName>
    <definedName name="BExVVQ19TAECID45CS4HXT1RD3AQ" localSheetId="7" hidden="1">#REF!</definedName>
    <definedName name="BExVVQ19TAECID45CS4HXT1RD3AQ" localSheetId="6" hidden="1">#REF!</definedName>
    <definedName name="BExVVQ19TAECID45CS4HXT1RD3AQ" localSheetId="5" hidden="1">#REF!</definedName>
    <definedName name="BExVVQ19TAECID45CS4HXT1RD3AQ" localSheetId="3" hidden="1">#REF!</definedName>
    <definedName name="BExVVQ19TAECID45CS4HXT1RD3AQ" hidden="1">#REF!</definedName>
    <definedName name="BExVVYKOYB7OX8Y0B4UIUF79PVDO" localSheetId="15" hidden="1">#REF!</definedName>
    <definedName name="BExVVYKOYB7OX8Y0B4UIUF79PVDO" localSheetId="14" hidden="1">#REF!</definedName>
    <definedName name="BExVVYKOYB7OX8Y0B4UIUF79PVDO" localSheetId="13" hidden="1">#REF!</definedName>
    <definedName name="BExVVYKOYB7OX8Y0B4UIUF79PVDO" localSheetId="12" hidden="1">#REF!</definedName>
    <definedName name="BExVVYKOYB7OX8Y0B4UIUF79PVDO" localSheetId="11" hidden="1">#REF!</definedName>
    <definedName name="BExVVYKOYB7OX8Y0B4UIUF79PVDO" localSheetId="10" hidden="1">#REF!</definedName>
    <definedName name="BExVVYKOYB7OX8Y0B4UIUF79PVDO" localSheetId="9" hidden="1">#REF!</definedName>
    <definedName name="BExVVYKOYB7OX8Y0B4UIUF79PVDO" localSheetId="8" hidden="1">#REF!</definedName>
    <definedName name="BExVVYKOYB7OX8Y0B4UIUF79PVDO" localSheetId="7" hidden="1">#REF!</definedName>
    <definedName name="BExVVYKOYB7OX8Y0B4UIUF79PVDO" localSheetId="6" hidden="1">#REF!</definedName>
    <definedName name="BExVVYKOYB7OX8Y0B4UIUF79PVDO" localSheetId="5" hidden="1">#REF!</definedName>
    <definedName name="BExVVYKOYB7OX8Y0B4UIUF79PVDO" localSheetId="3" hidden="1">#REF!</definedName>
    <definedName name="BExVVYKOYB7OX8Y0B4UIUF79PVDO" hidden="1">#REF!</definedName>
    <definedName name="BExVW3YV5XGIVJ97UUPDJGJ2P15B" localSheetId="15" hidden="1">#REF!</definedName>
    <definedName name="BExVW3YV5XGIVJ97UUPDJGJ2P15B" localSheetId="14" hidden="1">#REF!</definedName>
    <definedName name="BExVW3YV5XGIVJ97UUPDJGJ2P15B" localSheetId="13" hidden="1">#REF!</definedName>
    <definedName name="BExVW3YV5XGIVJ97UUPDJGJ2P15B" localSheetId="12" hidden="1">#REF!</definedName>
    <definedName name="BExVW3YV5XGIVJ97UUPDJGJ2P15B" localSheetId="11" hidden="1">#REF!</definedName>
    <definedName name="BExVW3YV5XGIVJ97UUPDJGJ2P15B" localSheetId="10" hidden="1">#REF!</definedName>
    <definedName name="BExVW3YV5XGIVJ97UUPDJGJ2P15B" localSheetId="9" hidden="1">#REF!</definedName>
    <definedName name="BExVW3YV5XGIVJ97UUPDJGJ2P15B" localSheetId="8" hidden="1">#REF!</definedName>
    <definedName name="BExVW3YV5XGIVJ97UUPDJGJ2P15B" localSheetId="7" hidden="1">#REF!</definedName>
    <definedName name="BExVW3YV5XGIVJ97UUPDJGJ2P15B" localSheetId="6" hidden="1">#REF!</definedName>
    <definedName name="BExVW3YV5XGIVJ97UUPDJGJ2P15B" localSheetId="5" hidden="1">#REF!</definedName>
    <definedName name="BExVW3YV5XGIVJ97UUPDJGJ2P15B" localSheetId="3" hidden="1">#REF!</definedName>
    <definedName name="BExVW3YV5XGIVJ97UUPDJGJ2P15B" hidden="1">#REF!</definedName>
    <definedName name="BExVW5X571GEYR5SCU1Z2DHKWM79" localSheetId="15" hidden="1">#REF!</definedName>
    <definedName name="BExVW5X571GEYR5SCU1Z2DHKWM79" localSheetId="14" hidden="1">#REF!</definedName>
    <definedName name="BExVW5X571GEYR5SCU1Z2DHKWM79" localSheetId="13" hidden="1">#REF!</definedName>
    <definedName name="BExVW5X571GEYR5SCU1Z2DHKWM79" localSheetId="12" hidden="1">#REF!</definedName>
    <definedName name="BExVW5X571GEYR5SCU1Z2DHKWM79" localSheetId="11" hidden="1">#REF!</definedName>
    <definedName name="BExVW5X571GEYR5SCU1Z2DHKWM79" localSheetId="10" hidden="1">#REF!</definedName>
    <definedName name="BExVW5X571GEYR5SCU1Z2DHKWM79" localSheetId="9" hidden="1">#REF!</definedName>
    <definedName name="BExVW5X571GEYR5SCU1Z2DHKWM79" localSheetId="8" hidden="1">#REF!</definedName>
    <definedName name="BExVW5X571GEYR5SCU1Z2DHKWM79" localSheetId="7" hidden="1">#REF!</definedName>
    <definedName name="BExVW5X571GEYR5SCU1Z2DHKWM79" localSheetId="6" hidden="1">#REF!</definedName>
    <definedName name="BExVW5X571GEYR5SCU1Z2DHKWM79" localSheetId="5" hidden="1">#REF!</definedName>
    <definedName name="BExVW5X571GEYR5SCU1Z2DHKWM79" localSheetId="3" hidden="1">#REF!</definedName>
    <definedName name="BExVW5X571GEYR5SCU1Z2DHKWM79" hidden="1">#REF!</definedName>
    <definedName name="BExVW6YTKA098AF57M4PHNQ54XMH" localSheetId="15" hidden="1">#REF!</definedName>
    <definedName name="BExVW6YTKA098AF57M4PHNQ54XMH" localSheetId="14" hidden="1">#REF!</definedName>
    <definedName name="BExVW6YTKA098AF57M4PHNQ54XMH" localSheetId="13" hidden="1">#REF!</definedName>
    <definedName name="BExVW6YTKA098AF57M4PHNQ54XMH" localSheetId="12" hidden="1">#REF!</definedName>
    <definedName name="BExVW6YTKA098AF57M4PHNQ54XMH" localSheetId="11" hidden="1">#REF!</definedName>
    <definedName name="BExVW6YTKA098AF57M4PHNQ54XMH" localSheetId="10" hidden="1">#REF!</definedName>
    <definedName name="BExVW6YTKA098AF57M4PHNQ54XMH" localSheetId="9" hidden="1">#REF!</definedName>
    <definedName name="BExVW6YTKA098AF57M4PHNQ54XMH" localSheetId="8" hidden="1">#REF!</definedName>
    <definedName name="BExVW6YTKA098AF57M4PHNQ54XMH" localSheetId="7" hidden="1">#REF!</definedName>
    <definedName name="BExVW6YTKA098AF57M4PHNQ54XMH" localSheetId="6" hidden="1">#REF!</definedName>
    <definedName name="BExVW6YTKA098AF57M4PHNQ54XMH" localSheetId="5" hidden="1">#REF!</definedName>
    <definedName name="BExVW6YTKA098AF57M4PHNQ54XMH" localSheetId="3" hidden="1">#REF!</definedName>
    <definedName name="BExVW6YTKA098AF57M4PHNQ54XMH" hidden="1">#REF!</definedName>
    <definedName name="BExVWHRDIJBRFANMKJFY05BHP7RS" localSheetId="15" hidden="1">#REF!</definedName>
    <definedName name="BExVWHRDIJBRFANMKJFY05BHP7RS" localSheetId="14" hidden="1">#REF!</definedName>
    <definedName name="BExVWHRDIJBRFANMKJFY05BHP7RS" localSheetId="13" hidden="1">#REF!</definedName>
    <definedName name="BExVWHRDIJBRFANMKJFY05BHP7RS" localSheetId="12" hidden="1">#REF!</definedName>
    <definedName name="BExVWHRDIJBRFANMKJFY05BHP7RS" localSheetId="11" hidden="1">#REF!</definedName>
    <definedName name="BExVWHRDIJBRFANMKJFY05BHP7RS" localSheetId="10" hidden="1">#REF!</definedName>
    <definedName name="BExVWHRDIJBRFANMKJFY05BHP7RS" localSheetId="9" hidden="1">#REF!</definedName>
    <definedName name="BExVWHRDIJBRFANMKJFY05BHP7RS" localSheetId="8" hidden="1">#REF!</definedName>
    <definedName name="BExVWHRDIJBRFANMKJFY05BHP7RS" localSheetId="7" hidden="1">#REF!</definedName>
    <definedName name="BExVWHRDIJBRFANMKJFY05BHP7RS" localSheetId="6" hidden="1">#REF!</definedName>
    <definedName name="BExVWHRDIJBRFANMKJFY05BHP7RS" localSheetId="5" hidden="1">#REF!</definedName>
    <definedName name="BExVWHRDIJBRFANMKJFY05BHP7RS" localSheetId="3" hidden="1">#REF!</definedName>
    <definedName name="BExVWHRDIJBRFANMKJFY05BHP7RS" hidden="1">#REF!</definedName>
    <definedName name="BExVWINKCH0V0NUWH363SMXAZE62" localSheetId="15" hidden="1">#REF!</definedName>
    <definedName name="BExVWINKCH0V0NUWH363SMXAZE62" localSheetId="14" hidden="1">#REF!</definedName>
    <definedName name="BExVWINKCH0V0NUWH363SMXAZE62" localSheetId="13" hidden="1">#REF!</definedName>
    <definedName name="BExVWINKCH0V0NUWH363SMXAZE62" localSheetId="12" hidden="1">#REF!</definedName>
    <definedName name="BExVWINKCH0V0NUWH363SMXAZE62" localSheetId="11" hidden="1">#REF!</definedName>
    <definedName name="BExVWINKCH0V0NUWH363SMXAZE62" localSheetId="10" hidden="1">#REF!</definedName>
    <definedName name="BExVWINKCH0V0NUWH363SMXAZE62" localSheetId="9" hidden="1">#REF!</definedName>
    <definedName name="BExVWINKCH0V0NUWH363SMXAZE62" localSheetId="8" hidden="1">#REF!</definedName>
    <definedName name="BExVWINKCH0V0NUWH363SMXAZE62" localSheetId="7" hidden="1">#REF!</definedName>
    <definedName name="BExVWINKCH0V0NUWH363SMXAZE62" localSheetId="6" hidden="1">#REF!</definedName>
    <definedName name="BExVWINKCH0V0NUWH363SMXAZE62" localSheetId="5" hidden="1">#REF!</definedName>
    <definedName name="BExVWINKCH0V0NUWH363SMXAZE62" localSheetId="3" hidden="1">#REF!</definedName>
    <definedName name="BExVWINKCH0V0NUWH363SMXAZE62" hidden="1">#REF!</definedName>
    <definedName name="BExVWYU8EK669NP172GEIGCTVPPA" localSheetId="15" hidden="1">#REF!</definedName>
    <definedName name="BExVWYU8EK669NP172GEIGCTVPPA" localSheetId="14" hidden="1">#REF!</definedName>
    <definedName name="BExVWYU8EK669NP172GEIGCTVPPA" localSheetId="13" hidden="1">#REF!</definedName>
    <definedName name="BExVWYU8EK669NP172GEIGCTVPPA" localSheetId="12" hidden="1">#REF!</definedName>
    <definedName name="BExVWYU8EK669NP172GEIGCTVPPA" localSheetId="11" hidden="1">#REF!</definedName>
    <definedName name="BExVWYU8EK669NP172GEIGCTVPPA" localSheetId="10" hidden="1">#REF!</definedName>
    <definedName name="BExVWYU8EK669NP172GEIGCTVPPA" localSheetId="9" hidden="1">#REF!</definedName>
    <definedName name="BExVWYU8EK669NP172GEIGCTVPPA" localSheetId="8" hidden="1">#REF!</definedName>
    <definedName name="BExVWYU8EK669NP172GEIGCTVPPA" localSheetId="7" hidden="1">#REF!</definedName>
    <definedName name="BExVWYU8EK669NP172GEIGCTVPPA" localSheetId="6" hidden="1">#REF!</definedName>
    <definedName name="BExVWYU8EK669NP172GEIGCTVPPA" localSheetId="5" hidden="1">#REF!</definedName>
    <definedName name="BExVWYU8EK669NP172GEIGCTVPPA" localSheetId="3" hidden="1">#REF!</definedName>
    <definedName name="BExVWYU8EK669NP172GEIGCTVPPA" hidden="1">#REF!</definedName>
    <definedName name="BExVX3XN2DRJKL8EDBIG58RYQ36R" localSheetId="15" hidden="1">#REF!</definedName>
    <definedName name="BExVX3XN2DRJKL8EDBIG58RYQ36R" localSheetId="14" hidden="1">#REF!</definedName>
    <definedName name="BExVX3XN2DRJKL8EDBIG58RYQ36R" localSheetId="13" hidden="1">#REF!</definedName>
    <definedName name="BExVX3XN2DRJKL8EDBIG58RYQ36R" localSheetId="12" hidden="1">#REF!</definedName>
    <definedName name="BExVX3XN2DRJKL8EDBIG58RYQ36R" localSheetId="11" hidden="1">#REF!</definedName>
    <definedName name="BExVX3XN2DRJKL8EDBIG58RYQ36R" localSheetId="10" hidden="1">#REF!</definedName>
    <definedName name="BExVX3XN2DRJKL8EDBIG58RYQ36R" localSheetId="9" hidden="1">#REF!</definedName>
    <definedName name="BExVX3XN2DRJKL8EDBIG58RYQ36R" localSheetId="8" hidden="1">#REF!</definedName>
    <definedName name="BExVX3XN2DRJKL8EDBIG58RYQ36R" localSheetId="7" hidden="1">#REF!</definedName>
    <definedName name="BExVX3XN2DRJKL8EDBIG58RYQ36R" localSheetId="6" hidden="1">#REF!</definedName>
    <definedName name="BExVX3XN2DRJKL8EDBIG58RYQ36R" localSheetId="5" hidden="1">#REF!</definedName>
    <definedName name="BExVX3XN2DRJKL8EDBIG58RYQ36R" localSheetId="3" hidden="1">#REF!</definedName>
    <definedName name="BExVX3XN2DRJKL8EDBIG58RYQ36R" hidden="1">#REF!</definedName>
    <definedName name="BExVXBA38Z5WNQUH39HHZ2SAMC1T" localSheetId="15" hidden="1">#REF!</definedName>
    <definedName name="BExVXBA38Z5WNQUH39HHZ2SAMC1T" localSheetId="14" hidden="1">#REF!</definedName>
    <definedName name="BExVXBA38Z5WNQUH39HHZ2SAMC1T" localSheetId="13" hidden="1">#REF!</definedName>
    <definedName name="BExVXBA38Z5WNQUH39HHZ2SAMC1T" localSheetId="12" hidden="1">#REF!</definedName>
    <definedName name="BExVXBA38Z5WNQUH39HHZ2SAMC1T" localSheetId="11" hidden="1">#REF!</definedName>
    <definedName name="BExVXBA38Z5WNQUH39HHZ2SAMC1T" localSheetId="10" hidden="1">#REF!</definedName>
    <definedName name="BExVXBA38Z5WNQUH39HHZ2SAMC1T" localSheetId="9" hidden="1">#REF!</definedName>
    <definedName name="BExVXBA38Z5WNQUH39HHZ2SAMC1T" localSheetId="8" hidden="1">#REF!</definedName>
    <definedName name="BExVXBA38Z5WNQUH39HHZ2SAMC1T" localSheetId="7" hidden="1">#REF!</definedName>
    <definedName name="BExVXBA38Z5WNQUH39HHZ2SAMC1T" localSheetId="6" hidden="1">#REF!</definedName>
    <definedName name="BExVXBA38Z5WNQUH39HHZ2SAMC1T" localSheetId="5" hidden="1">#REF!</definedName>
    <definedName name="BExVXBA38Z5WNQUH39HHZ2SAMC1T" localSheetId="3" hidden="1">#REF!</definedName>
    <definedName name="BExVXBA38Z5WNQUH39HHZ2SAMC1T" hidden="1">#REF!</definedName>
    <definedName name="BExVXDZ63PUART77BBR5SI63TPC6" localSheetId="15" hidden="1">#REF!</definedName>
    <definedName name="BExVXDZ63PUART77BBR5SI63TPC6" localSheetId="14" hidden="1">#REF!</definedName>
    <definedName name="BExVXDZ63PUART77BBR5SI63TPC6" localSheetId="13" hidden="1">#REF!</definedName>
    <definedName name="BExVXDZ63PUART77BBR5SI63TPC6" localSheetId="12" hidden="1">#REF!</definedName>
    <definedName name="BExVXDZ63PUART77BBR5SI63TPC6" localSheetId="11" hidden="1">#REF!</definedName>
    <definedName name="BExVXDZ63PUART77BBR5SI63TPC6" localSheetId="10" hidden="1">#REF!</definedName>
    <definedName name="BExVXDZ63PUART77BBR5SI63TPC6" localSheetId="9" hidden="1">#REF!</definedName>
    <definedName name="BExVXDZ63PUART77BBR5SI63TPC6" localSheetId="8" hidden="1">#REF!</definedName>
    <definedName name="BExVXDZ63PUART77BBR5SI63TPC6" localSheetId="7" hidden="1">#REF!</definedName>
    <definedName name="BExVXDZ63PUART77BBR5SI63TPC6" localSheetId="6" hidden="1">#REF!</definedName>
    <definedName name="BExVXDZ63PUART77BBR5SI63TPC6" localSheetId="5" hidden="1">#REF!</definedName>
    <definedName name="BExVXDZ63PUART77BBR5SI63TPC6" localSheetId="3" hidden="1">#REF!</definedName>
    <definedName name="BExVXDZ63PUART77BBR5SI63TPC6" hidden="1">#REF!</definedName>
    <definedName name="BExVXHKI6LFYMGWISMPACMO247HL" localSheetId="15" hidden="1">#REF!</definedName>
    <definedName name="BExVXHKI6LFYMGWISMPACMO247HL" localSheetId="14" hidden="1">#REF!</definedName>
    <definedName name="BExVXHKI6LFYMGWISMPACMO247HL" localSheetId="13" hidden="1">#REF!</definedName>
    <definedName name="BExVXHKI6LFYMGWISMPACMO247HL" localSheetId="12" hidden="1">#REF!</definedName>
    <definedName name="BExVXHKI6LFYMGWISMPACMO247HL" localSheetId="11" hidden="1">#REF!</definedName>
    <definedName name="BExVXHKI6LFYMGWISMPACMO247HL" localSheetId="10" hidden="1">#REF!</definedName>
    <definedName name="BExVXHKI6LFYMGWISMPACMO247HL" localSheetId="9" hidden="1">#REF!</definedName>
    <definedName name="BExVXHKI6LFYMGWISMPACMO247HL" localSheetId="8" hidden="1">#REF!</definedName>
    <definedName name="BExVXHKI6LFYMGWISMPACMO247HL" localSheetId="7" hidden="1">#REF!</definedName>
    <definedName name="BExVXHKI6LFYMGWISMPACMO247HL" localSheetId="6" hidden="1">#REF!</definedName>
    <definedName name="BExVXHKI6LFYMGWISMPACMO247HL" localSheetId="5" hidden="1">#REF!</definedName>
    <definedName name="BExVXHKI6LFYMGWISMPACMO247HL" localSheetId="3" hidden="1">#REF!</definedName>
    <definedName name="BExVXHKI6LFYMGWISMPACMO247HL" hidden="1">#REF!</definedName>
    <definedName name="BExVXK9SK580O7MYHVNJ3V911ALP" localSheetId="15" hidden="1">#REF!</definedName>
    <definedName name="BExVXK9SK580O7MYHVNJ3V911ALP" localSheetId="14" hidden="1">#REF!</definedName>
    <definedName name="BExVXK9SK580O7MYHVNJ3V911ALP" localSheetId="13" hidden="1">#REF!</definedName>
    <definedName name="BExVXK9SK580O7MYHVNJ3V911ALP" localSheetId="12" hidden="1">#REF!</definedName>
    <definedName name="BExVXK9SK580O7MYHVNJ3V911ALP" localSheetId="11" hidden="1">#REF!</definedName>
    <definedName name="BExVXK9SK580O7MYHVNJ3V911ALP" localSheetId="10" hidden="1">#REF!</definedName>
    <definedName name="BExVXK9SK580O7MYHVNJ3V911ALP" localSheetId="9" hidden="1">#REF!</definedName>
    <definedName name="BExVXK9SK580O7MYHVNJ3V911ALP" localSheetId="8" hidden="1">#REF!</definedName>
    <definedName name="BExVXK9SK580O7MYHVNJ3V911ALP" localSheetId="7" hidden="1">#REF!</definedName>
    <definedName name="BExVXK9SK580O7MYHVNJ3V911ALP" localSheetId="6" hidden="1">#REF!</definedName>
    <definedName name="BExVXK9SK580O7MYHVNJ3V911ALP" localSheetId="5" hidden="1">#REF!</definedName>
    <definedName name="BExVXK9SK580O7MYHVNJ3V911ALP" localSheetId="3" hidden="1">#REF!</definedName>
    <definedName name="BExVXK9SK580O7MYHVNJ3V911ALP" hidden="1">#REF!</definedName>
    <definedName name="BExVXLX2BZ5EF2X6R41BTKRJR1NM" localSheetId="15" hidden="1">#REF!</definedName>
    <definedName name="BExVXLX2BZ5EF2X6R41BTKRJR1NM" localSheetId="14" hidden="1">#REF!</definedName>
    <definedName name="BExVXLX2BZ5EF2X6R41BTKRJR1NM" localSheetId="13" hidden="1">#REF!</definedName>
    <definedName name="BExVXLX2BZ5EF2X6R41BTKRJR1NM" localSheetId="12" hidden="1">#REF!</definedName>
    <definedName name="BExVXLX2BZ5EF2X6R41BTKRJR1NM" localSheetId="11" hidden="1">#REF!</definedName>
    <definedName name="BExVXLX2BZ5EF2X6R41BTKRJR1NM" localSheetId="10" hidden="1">#REF!</definedName>
    <definedName name="BExVXLX2BZ5EF2X6R41BTKRJR1NM" localSheetId="9" hidden="1">#REF!</definedName>
    <definedName name="BExVXLX2BZ5EF2X6R41BTKRJR1NM" localSheetId="8" hidden="1">#REF!</definedName>
    <definedName name="BExVXLX2BZ5EF2X6R41BTKRJR1NM" localSheetId="7" hidden="1">#REF!</definedName>
    <definedName name="BExVXLX2BZ5EF2X6R41BTKRJR1NM" localSheetId="6" hidden="1">#REF!</definedName>
    <definedName name="BExVXLX2BZ5EF2X6R41BTKRJR1NM" localSheetId="5" hidden="1">#REF!</definedName>
    <definedName name="BExVXLX2BZ5EF2X6R41BTKRJR1NM" localSheetId="3" hidden="1">#REF!</definedName>
    <definedName name="BExVXLX2BZ5EF2X6R41BTKRJR1NM" hidden="1">#REF!</definedName>
    <definedName name="BExVXYT01U5IPYA7E44FWS6KCEFC" localSheetId="15" hidden="1">#REF!</definedName>
    <definedName name="BExVXYT01U5IPYA7E44FWS6KCEFC" localSheetId="14" hidden="1">#REF!</definedName>
    <definedName name="BExVXYT01U5IPYA7E44FWS6KCEFC" localSheetId="13" hidden="1">#REF!</definedName>
    <definedName name="BExVXYT01U5IPYA7E44FWS6KCEFC" localSheetId="12" hidden="1">#REF!</definedName>
    <definedName name="BExVXYT01U5IPYA7E44FWS6KCEFC" localSheetId="11" hidden="1">#REF!</definedName>
    <definedName name="BExVXYT01U5IPYA7E44FWS6KCEFC" localSheetId="10" hidden="1">#REF!</definedName>
    <definedName name="BExVXYT01U5IPYA7E44FWS6KCEFC" localSheetId="9" hidden="1">#REF!</definedName>
    <definedName name="BExVXYT01U5IPYA7E44FWS6KCEFC" localSheetId="8" hidden="1">#REF!</definedName>
    <definedName name="BExVXYT01U5IPYA7E44FWS6KCEFC" localSheetId="7" hidden="1">#REF!</definedName>
    <definedName name="BExVXYT01U5IPYA7E44FWS6KCEFC" localSheetId="6" hidden="1">#REF!</definedName>
    <definedName name="BExVXYT01U5IPYA7E44FWS6KCEFC" localSheetId="5" hidden="1">#REF!</definedName>
    <definedName name="BExVXYT01U5IPYA7E44FWS6KCEFC" localSheetId="3" hidden="1">#REF!</definedName>
    <definedName name="BExVXYT01U5IPYA7E44FWS6KCEFC" hidden="1">#REF!</definedName>
    <definedName name="BExVY11V7U1SAY4QKYE0PBSPD7LW" localSheetId="15" hidden="1">#REF!</definedName>
    <definedName name="BExVY11V7U1SAY4QKYE0PBSPD7LW" localSheetId="14" hidden="1">#REF!</definedName>
    <definedName name="BExVY11V7U1SAY4QKYE0PBSPD7LW" localSheetId="13" hidden="1">#REF!</definedName>
    <definedName name="BExVY11V7U1SAY4QKYE0PBSPD7LW" localSheetId="12" hidden="1">#REF!</definedName>
    <definedName name="BExVY11V7U1SAY4QKYE0PBSPD7LW" localSheetId="11" hidden="1">#REF!</definedName>
    <definedName name="BExVY11V7U1SAY4QKYE0PBSPD7LW" localSheetId="10" hidden="1">#REF!</definedName>
    <definedName name="BExVY11V7U1SAY4QKYE0PBSPD7LW" localSheetId="9" hidden="1">#REF!</definedName>
    <definedName name="BExVY11V7U1SAY4QKYE0PBSPD7LW" localSheetId="8" hidden="1">#REF!</definedName>
    <definedName name="BExVY11V7U1SAY4QKYE0PBSPD7LW" localSheetId="7" hidden="1">#REF!</definedName>
    <definedName name="BExVY11V7U1SAY4QKYE0PBSPD7LW" localSheetId="6" hidden="1">#REF!</definedName>
    <definedName name="BExVY11V7U1SAY4QKYE0PBSPD7LW" localSheetId="5" hidden="1">#REF!</definedName>
    <definedName name="BExVY11V7U1SAY4QKYE0PBSPD7LW" localSheetId="3" hidden="1">#REF!</definedName>
    <definedName name="BExVY11V7U1SAY4QKYE0PBSPD7LW" hidden="1">#REF!</definedName>
    <definedName name="BExVY1SV37DL5YU59HS4IG3VBCP4" localSheetId="15" hidden="1">#REF!</definedName>
    <definedName name="BExVY1SV37DL5YU59HS4IG3VBCP4" localSheetId="14" hidden="1">#REF!</definedName>
    <definedName name="BExVY1SV37DL5YU59HS4IG3VBCP4" localSheetId="13" hidden="1">#REF!</definedName>
    <definedName name="BExVY1SV37DL5YU59HS4IG3VBCP4" localSheetId="12" hidden="1">#REF!</definedName>
    <definedName name="BExVY1SV37DL5YU59HS4IG3VBCP4" localSheetId="11" hidden="1">#REF!</definedName>
    <definedName name="BExVY1SV37DL5YU59HS4IG3VBCP4" localSheetId="10" hidden="1">#REF!</definedName>
    <definedName name="BExVY1SV37DL5YU59HS4IG3VBCP4" localSheetId="9" hidden="1">#REF!</definedName>
    <definedName name="BExVY1SV37DL5YU59HS4IG3VBCP4" localSheetId="8" hidden="1">#REF!</definedName>
    <definedName name="BExVY1SV37DL5YU59HS4IG3VBCP4" localSheetId="7" hidden="1">#REF!</definedName>
    <definedName name="BExVY1SV37DL5YU59HS4IG3VBCP4" localSheetId="6" hidden="1">#REF!</definedName>
    <definedName name="BExVY1SV37DL5YU59HS4IG3VBCP4" localSheetId="5" hidden="1">#REF!</definedName>
    <definedName name="BExVY1SV37DL5YU59HS4IG3VBCP4" localSheetId="3" hidden="1">#REF!</definedName>
    <definedName name="BExVY1SV37DL5YU59HS4IG3VBCP4" hidden="1">#REF!</definedName>
    <definedName name="BExVY3WFGJKSQA08UF9NCMST928Y" localSheetId="15" hidden="1">#REF!</definedName>
    <definedName name="BExVY3WFGJKSQA08UF9NCMST928Y" localSheetId="14" hidden="1">#REF!</definedName>
    <definedName name="BExVY3WFGJKSQA08UF9NCMST928Y" localSheetId="13" hidden="1">#REF!</definedName>
    <definedName name="BExVY3WFGJKSQA08UF9NCMST928Y" localSheetId="12" hidden="1">#REF!</definedName>
    <definedName name="BExVY3WFGJKSQA08UF9NCMST928Y" localSheetId="11" hidden="1">#REF!</definedName>
    <definedName name="BExVY3WFGJKSQA08UF9NCMST928Y" localSheetId="10" hidden="1">#REF!</definedName>
    <definedName name="BExVY3WFGJKSQA08UF9NCMST928Y" localSheetId="9" hidden="1">#REF!</definedName>
    <definedName name="BExVY3WFGJKSQA08UF9NCMST928Y" localSheetId="8" hidden="1">#REF!</definedName>
    <definedName name="BExVY3WFGJKSQA08UF9NCMST928Y" localSheetId="7" hidden="1">#REF!</definedName>
    <definedName name="BExVY3WFGJKSQA08UF9NCMST928Y" localSheetId="6" hidden="1">#REF!</definedName>
    <definedName name="BExVY3WFGJKSQA08UF9NCMST928Y" localSheetId="5" hidden="1">#REF!</definedName>
    <definedName name="BExVY3WFGJKSQA08UF9NCMST928Y" localSheetId="3" hidden="1">#REF!</definedName>
    <definedName name="BExVY3WFGJKSQA08UF9NCMST928Y" hidden="1">#REF!</definedName>
    <definedName name="BExVY954UOEVQEIC5OFO4NEWVKAQ" localSheetId="15" hidden="1">#REF!</definedName>
    <definedName name="BExVY954UOEVQEIC5OFO4NEWVKAQ" localSheetId="14" hidden="1">#REF!</definedName>
    <definedName name="BExVY954UOEVQEIC5OFO4NEWVKAQ" localSheetId="13" hidden="1">#REF!</definedName>
    <definedName name="BExVY954UOEVQEIC5OFO4NEWVKAQ" localSheetId="12" hidden="1">#REF!</definedName>
    <definedName name="BExVY954UOEVQEIC5OFO4NEWVKAQ" localSheetId="11" hidden="1">#REF!</definedName>
    <definedName name="BExVY954UOEVQEIC5OFO4NEWVKAQ" localSheetId="10" hidden="1">#REF!</definedName>
    <definedName name="BExVY954UOEVQEIC5OFO4NEWVKAQ" localSheetId="9" hidden="1">#REF!</definedName>
    <definedName name="BExVY954UOEVQEIC5OFO4NEWVKAQ" localSheetId="8" hidden="1">#REF!</definedName>
    <definedName name="BExVY954UOEVQEIC5OFO4NEWVKAQ" localSheetId="7" hidden="1">#REF!</definedName>
    <definedName name="BExVY954UOEVQEIC5OFO4NEWVKAQ" localSheetId="6" hidden="1">#REF!</definedName>
    <definedName name="BExVY954UOEVQEIC5OFO4NEWVKAQ" localSheetId="5" hidden="1">#REF!</definedName>
    <definedName name="BExVY954UOEVQEIC5OFO4NEWVKAQ" localSheetId="3" hidden="1">#REF!</definedName>
    <definedName name="BExVY954UOEVQEIC5OFO4NEWVKAQ" hidden="1">#REF!</definedName>
    <definedName name="BExVYHDYIV5397LC02V4FEP8VD6W" localSheetId="15" hidden="1">#REF!</definedName>
    <definedName name="BExVYHDYIV5397LC02V4FEP8VD6W" localSheetId="14" hidden="1">#REF!</definedName>
    <definedName name="BExVYHDYIV5397LC02V4FEP8VD6W" localSheetId="13" hidden="1">#REF!</definedName>
    <definedName name="BExVYHDYIV5397LC02V4FEP8VD6W" localSheetId="12" hidden="1">#REF!</definedName>
    <definedName name="BExVYHDYIV5397LC02V4FEP8VD6W" localSheetId="11" hidden="1">#REF!</definedName>
    <definedName name="BExVYHDYIV5397LC02V4FEP8VD6W" localSheetId="10" hidden="1">#REF!</definedName>
    <definedName name="BExVYHDYIV5397LC02V4FEP8VD6W" localSheetId="9" hidden="1">#REF!</definedName>
    <definedName name="BExVYHDYIV5397LC02V4FEP8VD6W" localSheetId="8" hidden="1">#REF!</definedName>
    <definedName name="BExVYHDYIV5397LC02V4FEP8VD6W" localSheetId="7" hidden="1">#REF!</definedName>
    <definedName name="BExVYHDYIV5397LC02V4FEP8VD6W" localSheetId="6" hidden="1">#REF!</definedName>
    <definedName name="BExVYHDYIV5397LC02V4FEP8VD6W" localSheetId="5" hidden="1">#REF!</definedName>
    <definedName name="BExVYHDYIV5397LC02V4FEP8VD6W" localSheetId="3" hidden="1">#REF!</definedName>
    <definedName name="BExVYHDYIV5397LC02V4FEP8VD6W" hidden="1">#REF!</definedName>
    <definedName name="BExVYO4NFDGC4ZOGHANQWX5CH4BT" localSheetId="15" hidden="1">#REF!</definedName>
    <definedName name="BExVYO4NFDGC4ZOGHANQWX5CH4BT" localSheetId="14" hidden="1">#REF!</definedName>
    <definedName name="BExVYO4NFDGC4ZOGHANQWX5CH4BT" localSheetId="13" hidden="1">#REF!</definedName>
    <definedName name="BExVYO4NFDGC4ZOGHANQWX5CH4BT" localSheetId="12" hidden="1">#REF!</definedName>
    <definedName name="BExVYO4NFDGC4ZOGHANQWX5CH4BT" localSheetId="11" hidden="1">#REF!</definedName>
    <definedName name="BExVYO4NFDGC4ZOGHANQWX5CH4BT" localSheetId="10" hidden="1">#REF!</definedName>
    <definedName name="BExVYO4NFDGC4ZOGHANQWX5CH4BT" localSheetId="9" hidden="1">#REF!</definedName>
    <definedName name="BExVYO4NFDGC4ZOGHANQWX5CH4BT" localSheetId="8" hidden="1">#REF!</definedName>
    <definedName name="BExVYO4NFDGC4ZOGHANQWX5CH4BT" localSheetId="7" hidden="1">#REF!</definedName>
    <definedName name="BExVYO4NFDGC4ZOGHANQWX5CH4BT" localSheetId="6" hidden="1">#REF!</definedName>
    <definedName name="BExVYO4NFDGC4ZOGHANQWX5CH4BT" localSheetId="5" hidden="1">#REF!</definedName>
    <definedName name="BExVYO4NFDGC4ZOGHANQWX5CH4BT" localSheetId="3" hidden="1">#REF!</definedName>
    <definedName name="BExVYO4NFDGC4ZOGHANQWX5CH4BT" hidden="1">#REF!</definedName>
    <definedName name="BExVYOVIZDA18YIQ0A30Q052PCAK" localSheetId="15" hidden="1">#REF!</definedName>
    <definedName name="BExVYOVIZDA18YIQ0A30Q052PCAK" localSheetId="14" hidden="1">#REF!</definedName>
    <definedName name="BExVYOVIZDA18YIQ0A30Q052PCAK" localSheetId="13" hidden="1">#REF!</definedName>
    <definedName name="BExVYOVIZDA18YIQ0A30Q052PCAK" localSheetId="12" hidden="1">#REF!</definedName>
    <definedName name="BExVYOVIZDA18YIQ0A30Q052PCAK" localSheetId="11" hidden="1">#REF!</definedName>
    <definedName name="BExVYOVIZDA18YIQ0A30Q052PCAK" localSheetId="10" hidden="1">#REF!</definedName>
    <definedName name="BExVYOVIZDA18YIQ0A30Q052PCAK" localSheetId="9" hidden="1">#REF!</definedName>
    <definedName name="BExVYOVIZDA18YIQ0A30Q052PCAK" localSheetId="8" hidden="1">#REF!</definedName>
    <definedName name="BExVYOVIZDA18YIQ0A30Q052PCAK" localSheetId="7" hidden="1">#REF!</definedName>
    <definedName name="BExVYOVIZDA18YIQ0A30Q052PCAK" localSheetId="6" hidden="1">#REF!</definedName>
    <definedName name="BExVYOVIZDA18YIQ0A30Q052PCAK" localSheetId="5" hidden="1">#REF!</definedName>
    <definedName name="BExVYOVIZDA18YIQ0A30Q052PCAK" localSheetId="3" hidden="1">#REF!</definedName>
    <definedName name="BExVYOVIZDA18YIQ0A30Q052PCAK" hidden="1">#REF!</definedName>
    <definedName name="BExVYPS2R6B75R1EFIUJ6G5TE4Q4" localSheetId="15" hidden="1">#REF!</definedName>
    <definedName name="BExVYPS2R6B75R1EFIUJ6G5TE4Q4" localSheetId="14" hidden="1">#REF!</definedName>
    <definedName name="BExVYPS2R6B75R1EFIUJ6G5TE4Q4" localSheetId="13" hidden="1">#REF!</definedName>
    <definedName name="BExVYPS2R6B75R1EFIUJ6G5TE4Q4" localSheetId="12" hidden="1">#REF!</definedName>
    <definedName name="BExVYPS2R6B75R1EFIUJ6G5TE4Q4" localSheetId="11" hidden="1">#REF!</definedName>
    <definedName name="BExVYPS2R6B75R1EFIUJ6G5TE4Q4" localSheetId="10" hidden="1">#REF!</definedName>
    <definedName name="BExVYPS2R6B75R1EFIUJ6G5TE4Q4" localSheetId="9" hidden="1">#REF!</definedName>
    <definedName name="BExVYPS2R6B75R1EFIUJ6G5TE4Q4" localSheetId="8" hidden="1">#REF!</definedName>
    <definedName name="BExVYPS2R6B75R1EFIUJ6G5TE4Q4" localSheetId="7" hidden="1">#REF!</definedName>
    <definedName name="BExVYPS2R6B75R1EFIUJ6G5TE4Q4" localSheetId="6" hidden="1">#REF!</definedName>
    <definedName name="BExVYPS2R6B75R1EFIUJ6G5TE4Q4" localSheetId="5" hidden="1">#REF!</definedName>
    <definedName name="BExVYPS2R6B75R1EFIUJ6G5TE4Q4" localSheetId="3" hidden="1">#REF!</definedName>
    <definedName name="BExVYPS2R6B75R1EFIUJ6G5TE4Q4" hidden="1">#REF!</definedName>
    <definedName name="BExVYQIXPEM6J4JVP78BRHIC05PV" localSheetId="15" hidden="1">#REF!</definedName>
    <definedName name="BExVYQIXPEM6J4JVP78BRHIC05PV" localSheetId="14" hidden="1">#REF!</definedName>
    <definedName name="BExVYQIXPEM6J4JVP78BRHIC05PV" localSheetId="13" hidden="1">#REF!</definedName>
    <definedName name="BExVYQIXPEM6J4JVP78BRHIC05PV" localSheetId="12" hidden="1">#REF!</definedName>
    <definedName name="BExVYQIXPEM6J4JVP78BRHIC05PV" localSheetId="11" hidden="1">#REF!</definedName>
    <definedName name="BExVYQIXPEM6J4JVP78BRHIC05PV" localSheetId="10" hidden="1">#REF!</definedName>
    <definedName name="BExVYQIXPEM6J4JVP78BRHIC05PV" localSheetId="9" hidden="1">#REF!</definedName>
    <definedName name="BExVYQIXPEM6J4JVP78BRHIC05PV" localSheetId="8" hidden="1">#REF!</definedName>
    <definedName name="BExVYQIXPEM6J4JVP78BRHIC05PV" localSheetId="7" hidden="1">#REF!</definedName>
    <definedName name="BExVYQIXPEM6J4JVP78BRHIC05PV" localSheetId="6" hidden="1">#REF!</definedName>
    <definedName name="BExVYQIXPEM6J4JVP78BRHIC05PV" localSheetId="5" hidden="1">#REF!</definedName>
    <definedName name="BExVYQIXPEM6J4JVP78BRHIC05PV" localSheetId="3" hidden="1">#REF!</definedName>
    <definedName name="BExVYQIXPEM6J4JVP78BRHIC05PV" hidden="1">#REF!</definedName>
    <definedName name="BExVYVGWN7SONLVDH9WJ2F1JS264" localSheetId="15" hidden="1">#REF!</definedName>
    <definedName name="BExVYVGWN7SONLVDH9WJ2F1JS264" localSheetId="14" hidden="1">#REF!</definedName>
    <definedName name="BExVYVGWN7SONLVDH9WJ2F1JS264" localSheetId="13" hidden="1">#REF!</definedName>
    <definedName name="BExVYVGWN7SONLVDH9WJ2F1JS264" localSheetId="12" hidden="1">#REF!</definedName>
    <definedName name="BExVYVGWN7SONLVDH9WJ2F1JS264" localSheetId="11" hidden="1">#REF!</definedName>
    <definedName name="BExVYVGWN7SONLVDH9WJ2F1JS264" localSheetId="10" hidden="1">#REF!</definedName>
    <definedName name="BExVYVGWN7SONLVDH9WJ2F1JS264" localSheetId="9" hidden="1">#REF!</definedName>
    <definedName name="BExVYVGWN7SONLVDH9WJ2F1JS264" localSheetId="8" hidden="1">#REF!</definedName>
    <definedName name="BExVYVGWN7SONLVDH9WJ2F1JS264" localSheetId="7" hidden="1">#REF!</definedName>
    <definedName name="BExVYVGWN7SONLVDH9WJ2F1JS264" localSheetId="6" hidden="1">#REF!</definedName>
    <definedName name="BExVYVGWN7SONLVDH9WJ2F1JS264" localSheetId="5" hidden="1">#REF!</definedName>
    <definedName name="BExVYVGWN7SONLVDH9WJ2F1JS264" localSheetId="3" hidden="1">#REF!</definedName>
    <definedName name="BExVYVGWN7SONLVDH9WJ2F1JS264" hidden="1">#REF!</definedName>
    <definedName name="BExVZ40HNAZRM8JHYYNQ7F6A4GU0" localSheetId="15" hidden="1">#REF!</definedName>
    <definedName name="BExVZ40HNAZRM8JHYYNQ7F6A4GU0" localSheetId="14" hidden="1">#REF!</definedName>
    <definedName name="BExVZ40HNAZRM8JHYYNQ7F6A4GU0" localSheetId="13" hidden="1">#REF!</definedName>
    <definedName name="BExVZ40HNAZRM8JHYYNQ7F6A4GU0" localSheetId="12" hidden="1">#REF!</definedName>
    <definedName name="BExVZ40HNAZRM8JHYYNQ7F6A4GU0" localSheetId="11" hidden="1">#REF!</definedName>
    <definedName name="BExVZ40HNAZRM8JHYYNQ7F6A4GU0" localSheetId="10" hidden="1">#REF!</definedName>
    <definedName name="BExVZ40HNAZRM8JHYYNQ7F6A4GU0" localSheetId="9" hidden="1">#REF!</definedName>
    <definedName name="BExVZ40HNAZRM8JHYYNQ7F6A4GU0" localSheetId="8" hidden="1">#REF!</definedName>
    <definedName name="BExVZ40HNAZRM8JHYYNQ7F6A4GU0" localSheetId="7" hidden="1">#REF!</definedName>
    <definedName name="BExVZ40HNAZRM8JHYYNQ7F6A4GU0" localSheetId="6" hidden="1">#REF!</definedName>
    <definedName name="BExVZ40HNAZRM8JHYYNQ7F6A4GU0" localSheetId="5" hidden="1">#REF!</definedName>
    <definedName name="BExVZ40HNAZRM8JHYYNQ7F6A4GU0" localSheetId="3" hidden="1">#REF!</definedName>
    <definedName name="BExVZ40HNAZRM8JHYYNQ7F6A4GU0" hidden="1">#REF!</definedName>
    <definedName name="BExVZ7WRO17PYILJEJGPQCO5IL66" localSheetId="15" hidden="1">#REF!</definedName>
    <definedName name="BExVZ7WRO17PYILJEJGPQCO5IL66" localSheetId="14" hidden="1">#REF!</definedName>
    <definedName name="BExVZ7WRO17PYILJEJGPQCO5IL66" localSheetId="13" hidden="1">#REF!</definedName>
    <definedName name="BExVZ7WRO17PYILJEJGPQCO5IL66" localSheetId="12" hidden="1">#REF!</definedName>
    <definedName name="BExVZ7WRO17PYILJEJGPQCO5IL66" localSheetId="11" hidden="1">#REF!</definedName>
    <definedName name="BExVZ7WRO17PYILJEJGPQCO5IL66" localSheetId="10" hidden="1">#REF!</definedName>
    <definedName name="BExVZ7WRO17PYILJEJGPQCO5IL66" localSheetId="9" hidden="1">#REF!</definedName>
    <definedName name="BExVZ7WRO17PYILJEJGPQCO5IL66" localSheetId="8" hidden="1">#REF!</definedName>
    <definedName name="BExVZ7WRO17PYILJEJGPQCO5IL66" localSheetId="7" hidden="1">#REF!</definedName>
    <definedName name="BExVZ7WRO17PYILJEJGPQCO5IL66" localSheetId="6" hidden="1">#REF!</definedName>
    <definedName name="BExVZ7WRO17PYILJEJGPQCO5IL66" localSheetId="5" hidden="1">#REF!</definedName>
    <definedName name="BExVZ7WRO17PYILJEJGPQCO5IL66" localSheetId="3" hidden="1">#REF!</definedName>
    <definedName name="BExVZ7WRO17PYILJEJGPQCO5IL66" hidden="1">#REF!</definedName>
    <definedName name="BExVZ9EO732IK6MNMG17Y1EFTJQC" localSheetId="15" hidden="1">#REF!</definedName>
    <definedName name="BExVZ9EO732IK6MNMG17Y1EFTJQC" localSheetId="14" hidden="1">#REF!</definedName>
    <definedName name="BExVZ9EO732IK6MNMG17Y1EFTJQC" localSheetId="13" hidden="1">#REF!</definedName>
    <definedName name="BExVZ9EO732IK6MNMG17Y1EFTJQC" localSheetId="12" hidden="1">#REF!</definedName>
    <definedName name="BExVZ9EO732IK6MNMG17Y1EFTJQC" localSheetId="11" hidden="1">#REF!</definedName>
    <definedName name="BExVZ9EO732IK6MNMG17Y1EFTJQC" localSheetId="10" hidden="1">#REF!</definedName>
    <definedName name="BExVZ9EO732IK6MNMG17Y1EFTJQC" localSheetId="9" hidden="1">#REF!</definedName>
    <definedName name="BExVZ9EO732IK6MNMG17Y1EFTJQC" localSheetId="8" hidden="1">#REF!</definedName>
    <definedName name="BExVZ9EO732IK6MNMG17Y1EFTJQC" localSheetId="7" hidden="1">#REF!</definedName>
    <definedName name="BExVZ9EO732IK6MNMG17Y1EFTJQC" localSheetId="6" hidden="1">#REF!</definedName>
    <definedName name="BExVZ9EO732IK6MNMG17Y1EFTJQC" localSheetId="5" hidden="1">#REF!</definedName>
    <definedName name="BExVZ9EO732IK6MNMG17Y1EFTJQC" localSheetId="3" hidden="1">#REF!</definedName>
    <definedName name="BExVZ9EO732IK6MNMG17Y1EFTJQC" hidden="1">#REF!</definedName>
    <definedName name="BExVZB1Y5J4UL2LKK0363EU7GIJ1" localSheetId="15" hidden="1">#REF!</definedName>
    <definedName name="BExVZB1Y5J4UL2LKK0363EU7GIJ1" localSheetId="14" hidden="1">#REF!</definedName>
    <definedName name="BExVZB1Y5J4UL2LKK0363EU7GIJ1" localSheetId="13" hidden="1">#REF!</definedName>
    <definedName name="BExVZB1Y5J4UL2LKK0363EU7GIJ1" localSheetId="12" hidden="1">#REF!</definedName>
    <definedName name="BExVZB1Y5J4UL2LKK0363EU7GIJ1" localSheetId="11" hidden="1">#REF!</definedName>
    <definedName name="BExVZB1Y5J4UL2LKK0363EU7GIJ1" localSheetId="10" hidden="1">#REF!</definedName>
    <definedName name="BExVZB1Y5J4UL2LKK0363EU7GIJ1" localSheetId="9" hidden="1">#REF!</definedName>
    <definedName name="BExVZB1Y5J4UL2LKK0363EU7GIJ1" localSheetId="8" hidden="1">#REF!</definedName>
    <definedName name="BExVZB1Y5J4UL2LKK0363EU7GIJ1" localSheetId="7" hidden="1">#REF!</definedName>
    <definedName name="BExVZB1Y5J4UL2LKK0363EU7GIJ1" localSheetId="6" hidden="1">#REF!</definedName>
    <definedName name="BExVZB1Y5J4UL2LKK0363EU7GIJ1" localSheetId="5" hidden="1">#REF!</definedName>
    <definedName name="BExVZB1Y5J4UL2LKK0363EU7GIJ1" localSheetId="3" hidden="1">#REF!</definedName>
    <definedName name="BExVZB1Y5J4UL2LKK0363EU7GIJ1" hidden="1">#REF!</definedName>
    <definedName name="BExVZGQXYK2ICC9JSNFPRHBD5KNU" localSheetId="15" hidden="1">#REF!</definedName>
    <definedName name="BExVZGQXYK2ICC9JSNFPRHBD5KNU" localSheetId="14" hidden="1">#REF!</definedName>
    <definedName name="BExVZGQXYK2ICC9JSNFPRHBD5KNU" localSheetId="13" hidden="1">#REF!</definedName>
    <definedName name="BExVZGQXYK2ICC9JSNFPRHBD5KNU" localSheetId="12" hidden="1">#REF!</definedName>
    <definedName name="BExVZGQXYK2ICC9JSNFPRHBD5KNU" localSheetId="11" hidden="1">#REF!</definedName>
    <definedName name="BExVZGQXYK2ICC9JSNFPRHBD5KNU" localSheetId="10" hidden="1">#REF!</definedName>
    <definedName name="BExVZGQXYK2ICC9JSNFPRHBD5KNU" localSheetId="9" hidden="1">#REF!</definedName>
    <definedName name="BExVZGQXYK2ICC9JSNFPRHBD5KNU" localSheetId="8" hidden="1">#REF!</definedName>
    <definedName name="BExVZGQXYK2ICC9JSNFPRHBD5KNU" localSheetId="7" hidden="1">#REF!</definedName>
    <definedName name="BExVZGQXYK2ICC9JSNFPRHBD5KNU" localSheetId="6" hidden="1">#REF!</definedName>
    <definedName name="BExVZGQXYK2ICC9JSNFPRHBD5KNU" localSheetId="5" hidden="1">#REF!</definedName>
    <definedName name="BExVZGQXYK2ICC9JSNFPRHBD5KNU" localSheetId="3" hidden="1">#REF!</definedName>
    <definedName name="BExVZGQXYK2ICC9JSNFPRHBD5KNU" hidden="1">#REF!</definedName>
    <definedName name="BExVZJQVO5LQ0BJH5JEN5NOBIAF6" localSheetId="15" hidden="1">#REF!</definedName>
    <definedName name="BExVZJQVO5LQ0BJH5JEN5NOBIAF6" localSheetId="14" hidden="1">#REF!</definedName>
    <definedName name="BExVZJQVO5LQ0BJH5JEN5NOBIAF6" localSheetId="13" hidden="1">#REF!</definedName>
    <definedName name="BExVZJQVO5LQ0BJH5JEN5NOBIAF6" localSheetId="12" hidden="1">#REF!</definedName>
    <definedName name="BExVZJQVO5LQ0BJH5JEN5NOBIAF6" localSheetId="11" hidden="1">#REF!</definedName>
    <definedName name="BExVZJQVO5LQ0BJH5JEN5NOBIAF6" localSheetId="10" hidden="1">#REF!</definedName>
    <definedName name="BExVZJQVO5LQ0BJH5JEN5NOBIAF6" localSheetId="9" hidden="1">#REF!</definedName>
    <definedName name="BExVZJQVO5LQ0BJH5JEN5NOBIAF6" localSheetId="8" hidden="1">#REF!</definedName>
    <definedName name="BExVZJQVO5LQ0BJH5JEN5NOBIAF6" localSheetId="7" hidden="1">#REF!</definedName>
    <definedName name="BExVZJQVO5LQ0BJH5JEN5NOBIAF6" localSheetId="6" hidden="1">#REF!</definedName>
    <definedName name="BExVZJQVO5LQ0BJH5JEN5NOBIAF6" localSheetId="5" hidden="1">#REF!</definedName>
    <definedName name="BExVZJQVO5LQ0BJH5JEN5NOBIAF6" localSheetId="3" hidden="1">#REF!</definedName>
    <definedName name="BExVZJQVO5LQ0BJH5JEN5NOBIAF6" hidden="1">#REF!</definedName>
    <definedName name="BExVZNXWS91RD7NXV5NE2R3C8WW7" localSheetId="15" hidden="1">#REF!</definedName>
    <definedName name="BExVZNXWS91RD7NXV5NE2R3C8WW7" localSheetId="14" hidden="1">#REF!</definedName>
    <definedName name="BExVZNXWS91RD7NXV5NE2R3C8WW7" localSheetId="13" hidden="1">#REF!</definedName>
    <definedName name="BExVZNXWS91RD7NXV5NE2R3C8WW7" localSheetId="12" hidden="1">#REF!</definedName>
    <definedName name="BExVZNXWS91RD7NXV5NE2R3C8WW7" localSheetId="11" hidden="1">#REF!</definedName>
    <definedName name="BExVZNXWS91RD7NXV5NE2R3C8WW7" localSheetId="10" hidden="1">#REF!</definedName>
    <definedName name="BExVZNXWS91RD7NXV5NE2R3C8WW7" localSheetId="9" hidden="1">#REF!</definedName>
    <definedName name="BExVZNXWS91RD7NXV5NE2R3C8WW7" localSheetId="8" hidden="1">#REF!</definedName>
    <definedName name="BExVZNXWS91RD7NXV5NE2R3C8WW7" localSheetId="7" hidden="1">#REF!</definedName>
    <definedName name="BExVZNXWS91RD7NXV5NE2R3C8WW7" localSheetId="6" hidden="1">#REF!</definedName>
    <definedName name="BExVZNXWS91RD7NXV5NE2R3C8WW7" localSheetId="5" hidden="1">#REF!</definedName>
    <definedName name="BExVZNXWS91RD7NXV5NE2R3C8WW7" localSheetId="3" hidden="1">#REF!</definedName>
    <definedName name="BExVZNXWS91RD7NXV5NE2R3C8WW7" hidden="1">#REF!</definedName>
    <definedName name="BExW008AGT1ZRN5DFG4YOH5F7G47" localSheetId="15" hidden="1">#REF!</definedName>
    <definedName name="BExW008AGT1ZRN5DFG4YOH5F7G47" localSheetId="14" hidden="1">#REF!</definedName>
    <definedName name="BExW008AGT1ZRN5DFG4YOH5F7G47" localSheetId="13" hidden="1">#REF!</definedName>
    <definedName name="BExW008AGT1ZRN5DFG4YOH5F7G47" localSheetId="12" hidden="1">#REF!</definedName>
    <definedName name="BExW008AGT1ZRN5DFG4YOH5F7G47" localSheetId="11" hidden="1">#REF!</definedName>
    <definedName name="BExW008AGT1ZRN5DFG4YOH5F7G47" localSheetId="10" hidden="1">#REF!</definedName>
    <definedName name="BExW008AGT1ZRN5DFG4YOH5F7G47" localSheetId="9" hidden="1">#REF!</definedName>
    <definedName name="BExW008AGT1ZRN5DFG4YOH5F7G47" localSheetId="8" hidden="1">#REF!</definedName>
    <definedName name="BExW008AGT1ZRN5DFG4YOH5F7G47" localSheetId="7" hidden="1">#REF!</definedName>
    <definedName name="BExW008AGT1ZRN5DFG4YOH5F7G47" localSheetId="6" hidden="1">#REF!</definedName>
    <definedName name="BExW008AGT1ZRN5DFG4YOH5F7G47" localSheetId="5" hidden="1">#REF!</definedName>
    <definedName name="BExW008AGT1ZRN5DFG4YOH5F7G47" localSheetId="3" hidden="1">#REF!</definedName>
    <definedName name="BExW008AGT1ZRN5DFG4YOH5F7G47" hidden="1">#REF!</definedName>
    <definedName name="BExW0386REQRCQCVT9BCX80UPTRY" localSheetId="15" hidden="1">#REF!</definedName>
    <definedName name="BExW0386REQRCQCVT9BCX80UPTRY" localSheetId="14" hidden="1">#REF!</definedName>
    <definedName name="BExW0386REQRCQCVT9BCX80UPTRY" localSheetId="13" hidden="1">#REF!</definedName>
    <definedName name="BExW0386REQRCQCVT9BCX80UPTRY" localSheetId="12" hidden="1">#REF!</definedName>
    <definedName name="BExW0386REQRCQCVT9BCX80UPTRY" localSheetId="11" hidden="1">#REF!</definedName>
    <definedName name="BExW0386REQRCQCVT9BCX80UPTRY" localSheetId="10" hidden="1">#REF!</definedName>
    <definedName name="BExW0386REQRCQCVT9BCX80UPTRY" localSheetId="9" hidden="1">#REF!</definedName>
    <definedName name="BExW0386REQRCQCVT9BCX80UPTRY" localSheetId="8" hidden="1">#REF!</definedName>
    <definedName name="BExW0386REQRCQCVT9BCX80UPTRY" localSheetId="7" hidden="1">#REF!</definedName>
    <definedName name="BExW0386REQRCQCVT9BCX80UPTRY" localSheetId="6" hidden="1">#REF!</definedName>
    <definedName name="BExW0386REQRCQCVT9BCX80UPTRY" localSheetId="5" hidden="1">#REF!</definedName>
    <definedName name="BExW0386REQRCQCVT9BCX80UPTRY" localSheetId="3" hidden="1">#REF!</definedName>
    <definedName name="BExW0386REQRCQCVT9BCX80UPTRY" hidden="1">#REF!</definedName>
    <definedName name="BExW0FYP4WXY71CYUG40SUBG9UWU" localSheetId="15" hidden="1">#REF!</definedName>
    <definedName name="BExW0FYP4WXY71CYUG40SUBG9UWU" localSheetId="14" hidden="1">#REF!</definedName>
    <definedName name="BExW0FYP4WXY71CYUG40SUBG9UWU" localSheetId="13" hidden="1">#REF!</definedName>
    <definedName name="BExW0FYP4WXY71CYUG40SUBG9UWU" localSheetId="12" hidden="1">#REF!</definedName>
    <definedName name="BExW0FYP4WXY71CYUG40SUBG9UWU" localSheetId="11" hidden="1">#REF!</definedName>
    <definedName name="BExW0FYP4WXY71CYUG40SUBG9UWU" localSheetId="10" hidden="1">#REF!</definedName>
    <definedName name="BExW0FYP4WXY71CYUG40SUBG9UWU" localSheetId="9" hidden="1">#REF!</definedName>
    <definedName name="BExW0FYP4WXY71CYUG40SUBG9UWU" localSheetId="8" hidden="1">#REF!</definedName>
    <definedName name="BExW0FYP4WXY71CYUG40SUBG9UWU" localSheetId="7" hidden="1">#REF!</definedName>
    <definedName name="BExW0FYP4WXY71CYUG40SUBG9UWU" localSheetId="6" hidden="1">#REF!</definedName>
    <definedName name="BExW0FYP4WXY71CYUG40SUBG9UWU" localSheetId="5" hidden="1">#REF!</definedName>
    <definedName name="BExW0FYP4WXY71CYUG40SUBG9UWU" localSheetId="3" hidden="1">#REF!</definedName>
    <definedName name="BExW0FYP4WXY71CYUG40SUBG9UWU" hidden="1">#REF!</definedName>
    <definedName name="BExW0MPJNQOJ7D6U780WU5XBL97X" localSheetId="15" hidden="1">#REF!</definedName>
    <definedName name="BExW0MPJNQOJ7D6U780WU5XBL97X" localSheetId="14" hidden="1">#REF!</definedName>
    <definedName name="BExW0MPJNQOJ7D6U780WU5XBL97X" localSheetId="13" hidden="1">#REF!</definedName>
    <definedName name="BExW0MPJNQOJ7D6U780WU5XBL97X" localSheetId="12" hidden="1">#REF!</definedName>
    <definedName name="BExW0MPJNQOJ7D6U780WU5XBL97X" localSheetId="11" hidden="1">#REF!</definedName>
    <definedName name="BExW0MPJNQOJ7D6U780WU5XBL97X" localSheetId="10" hidden="1">#REF!</definedName>
    <definedName name="BExW0MPJNQOJ7D6U780WU5XBL97X" localSheetId="9" hidden="1">#REF!</definedName>
    <definedName name="BExW0MPJNQOJ7D6U780WU5XBL97X" localSheetId="8" hidden="1">#REF!</definedName>
    <definedName name="BExW0MPJNQOJ7D6U780WU5XBL97X" localSheetId="7" hidden="1">#REF!</definedName>
    <definedName name="BExW0MPJNQOJ7D6U780WU5XBL97X" localSheetId="6" hidden="1">#REF!</definedName>
    <definedName name="BExW0MPJNQOJ7D6U780WU5XBL97X" localSheetId="5" hidden="1">#REF!</definedName>
    <definedName name="BExW0MPJNQOJ7D6U780WU5XBL97X" localSheetId="3" hidden="1">#REF!</definedName>
    <definedName name="BExW0MPJNQOJ7D6U780WU5XBL97X" hidden="1">#REF!</definedName>
    <definedName name="BExW0RI61B4VV0ARXTFVBAWRA1C5" localSheetId="15" hidden="1">#REF!</definedName>
    <definedName name="BExW0RI61B4VV0ARXTFVBAWRA1C5" localSheetId="14" hidden="1">#REF!</definedName>
    <definedName name="BExW0RI61B4VV0ARXTFVBAWRA1C5" localSheetId="13" hidden="1">#REF!</definedName>
    <definedName name="BExW0RI61B4VV0ARXTFVBAWRA1C5" localSheetId="12" hidden="1">#REF!</definedName>
    <definedName name="BExW0RI61B4VV0ARXTFVBAWRA1C5" localSheetId="11" hidden="1">#REF!</definedName>
    <definedName name="BExW0RI61B4VV0ARXTFVBAWRA1C5" localSheetId="10" hidden="1">#REF!</definedName>
    <definedName name="BExW0RI61B4VV0ARXTFVBAWRA1C5" localSheetId="9" hidden="1">#REF!</definedName>
    <definedName name="BExW0RI61B4VV0ARXTFVBAWRA1C5" localSheetId="8" hidden="1">#REF!</definedName>
    <definedName name="BExW0RI61B4VV0ARXTFVBAWRA1C5" localSheetId="7" hidden="1">#REF!</definedName>
    <definedName name="BExW0RI61B4VV0ARXTFVBAWRA1C5" localSheetId="6" hidden="1">#REF!</definedName>
    <definedName name="BExW0RI61B4VV0ARXTFVBAWRA1C5" localSheetId="5" hidden="1">#REF!</definedName>
    <definedName name="BExW0RI61B4VV0ARXTFVBAWRA1C5" localSheetId="3" hidden="1">#REF!</definedName>
    <definedName name="BExW0RI61B4VV0ARXTFVBAWRA1C5" hidden="1">#REF!</definedName>
    <definedName name="BExW0Y8T85LBE0WS6FPX6ILTX9ON" localSheetId="15" hidden="1">#REF!</definedName>
    <definedName name="BExW0Y8T85LBE0WS6FPX6ILTX9ON" localSheetId="14" hidden="1">#REF!</definedName>
    <definedName name="BExW0Y8T85LBE0WS6FPX6ILTX9ON" localSheetId="13" hidden="1">#REF!</definedName>
    <definedName name="BExW0Y8T85LBE0WS6FPX6ILTX9ON" localSheetId="12" hidden="1">#REF!</definedName>
    <definedName name="BExW0Y8T85LBE0WS6FPX6ILTX9ON" localSheetId="11" hidden="1">#REF!</definedName>
    <definedName name="BExW0Y8T85LBE0WS6FPX6ILTX9ON" localSheetId="10" hidden="1">#REF!</definedName>
    <definedName name="BExW0Y8T85LBE0WS6FPX6ILTX9ON" localSheetId="9" hidden="1">#REF!</definedName>
    <definedName name="BExW0Y8T85LBE0WS6FPX6ILTX9ON" localSheetId="8" hidden="1">#REF!</definedName>
    <definedName name="BExW0Y8T85LBE0WS6FPX6ILTX9ON" localSheetId="7" hidden="1">#REF!</definedName>
    <definedName name="BExW0Y8T85LBE0WS6FPX6ILTX9ON" localSheetId="6" hidden="1">#REF!</definedName>
    <definedName name="BExW0Y8T85LBE0WS6FPX6ILTX9ON" localSheetId="5" hidden="1">#REF!</definedName>
    <definedName name="BExW0Y8T85LBE0WS6FPX6ILTX9ON" localSheetId="3" hidden="1">#REF!</definedName>
    <definedName name="BExW0Y8T85LBE0WS6FPX6ILTX9ON" hidden="1">#REF!</definedName>
    <definedName name="BExW1BVUYQTKMOR56MW7RVRX4L1L" localSheetId="15" hidden="1">#REF!</definedName>
    <definedName name="BExW1BVUYQTKMOR56MW7RVRX4L1L" localSheetId="14" hidden="1">#REF!</definedName>
    <definedName name="BExW1BVUYQTKMOR56MW7RVRX4L1L" localSheetId="13" hidden="1">#REF!</definedName>
    <definedName name="BExW1BVUYQTKMOR56MW7RVRX4L1L" localSheetId="12" hidden="1">#REF!</definedName>
    <definedName name="BExW1BVUYQTKMOR56MW7RVRX4L1L" localSheetId="11" hidden="1">#REF!</definedName>
    <definedName name="BExW1BVUYQTKMOR56MW7RVRX4L1L" localSheetId="10" hidden="1">#REF!</definedName>
    <definedName name="BExW1BVUYQTKMOR56MW7RVRX4L1L" localSheetId="9" hidden="1">#REF!</definedName>
    <definedName name="BExW1BVUYQTKMOR56MW7RVRX4L1L" localSheetId="8" hidden="1">#REF!</definedName>
    <definedName name="BExW1BVUYQTKMOR56MW7RVRX4L1L" localSheetId="7" hidden="1">#REF!</definedName>
    <definedName name="BExW1BVUYQTKMOR56MW7RVRX4L1L" localSheetId="6" hidden="1">#REF!</definedName>
    <definedName name="BExW1BVUYQTKMOR56MW7RVRX4L1L" localSheetId="5" hidden="1">#REF!</definedName>
    <definedName name="BExW1BVUYQTKMOR56MW7RVRX4L1L" localSheetId="3" hidden="1">#REF!</definedName>
    <definedName name="BExW1BVUYQTKMOR56MW7RVRX4L1L" hidden="1">#REF!</definedName>
    <definedName name="BExW1F1220628FOMTW5UAATHRJHK" localSheetId="15" hidden="1">#REF!</definedName>
    <definedName name="BExW1F1220628FOMTW5UAATHRJHK" localSheetId="14" hidden="1">#REF!</definedName>
    <definedName name="BExW1F1220628FOMTW5UAATHRJHK" localSheetId="13" hidden="1">#REF!</definedName>
    <definedName name="BExW1F1220628FOMTW5UAATHRJHK" localSheetId="12" hidden="1">#REF!</definedName>
    <definedName name="BExW1F1220628FOMTW5UAATHRJHK" localSheetId="11" hidden="1">#REF!</definedName>
    <definedName name="BExW1F1220628FOMTW5UAATHRJHK" localSheetId="10" hidden="1">#REF!</definedName>
    <definedName name="BExW1F1220628FOMTW5UAATHRJHK" localSheetId="9" hidden="1">#REF!</definedName>
    <definedName name="BExW1F1220628FOMTW5UAATHRJHK" localSheetId="8" hidden="1">#REF!</definedName>
    <definedName name="BExW1F1220628FOMTW5UAATHRJHK" localSheetId="7" hidden="1">#REF!</definedName>
    <definedName name="BExW1F1220628FOMTW5UAATHRJHK" localSheetId="6" hidden="1">#REF!</definedName>
    <definedName name="BExW1F1220628FOMTW5UAATHRJHK" localSheetId="5" hidden="1">#REF!</definedName>
    <definedName name="BExW1F1220628FOMTW5UAATHRJHK" localSheetId="3" hidden="1">#REF!</definedName>
    <definedName name="BExW1F1220628FOMTW5UAATHRJHK" hidden="1">#REF!</definedName>
    <definedName name="BExW1PTHB0NZUF0GTD2J1UUL693E" localSheetId="15" hidden="1">#REF!</definedName>
    <definedName name="BExW1PTHB0NZUF0GTD2J1UUL693E" localSheetId="14" hidden="1">#REF!</definedName>
    <definedName name="BExW1PTHB0NZUF0GTD2J1UUL693E" localSheetId="13" hidden="1">#REF!</definedName>
    <definedName name="BExW1PTHB0NZUF0GTD2J1UUL693E" localSheetId="12" hidden="1">#REF!</definedName>
    <definedName name="BExW1PTHB0NZUF0GTD2J1UUL693E" localSheetId="11" hidden="1">#REF!</definedName>
    <definedName name="BExW1PTHB0NZUF0GTD2J1UUL693E" localSheetId="10" hidden="1">#REF!</definedName>
    <definedName name="BExW1PTHB0NZUF0GTD2J1UUL693E" localSheetId="9" hidden="1">#REF!</definedName>
    <definedName name="BExW1PTHB0NZUF0GTD2J1UUL693E" localSheetId="8" hidden="1">#REF!</definedName>
    <definedName name="BExW1PTHB0NZUF0GTD2J1UUL693E" localSheetId="7" hidden="1">#REF!</definedName>
    <definedName name="BExW1PTHB0NZUF0GTD2J1UUL693E" localSheetId="6" hidden="1">#REF!</definedName>
    <definedName name="BExW1PTHB0NZUF0GTD2J1UUL693E" localSheetId="5" hidden="1">#REF!</definedName>
    <definedName name="BExW1PTHB0NZUF0GTD2J1UUL693E" localSheetId="3" hidden="1">#REF!</definedName>
    <definedName name="BExW1PTHB0NZUF0GTD2J1UUL693E" hidden="1">#REF!</definedName>
    <definedName name="BExW1TKA0Z9OP2DTG50GZR5EG8C7" localSheetId="15" hidden="1">#REF!</definedName>
    <definedName name="BExW1TKA0Z9OP2DTG50GZR5EG8C7" localSheetId="14" hidden="1">#REF!</definedName>
    <definedName name="BExW1TKA0Z9OP2DTG50GZR5EG8C7" localSheetId="13" hidden="1">#REF!</definedName>
    <definedName name="BExW1TKA0Z9OP2DTG50GZR5EG8C7" localSheetId="12" hidden="1">#REF!</definedName>
    <definedName name="BExW1TKA0Z9OP2DTG50GZR5EG8C7" localSheetId="11" hidden="1">#REF!</definedName>
    <definedName name="BExW1TKA0Z9OP2DTG50GZR5EG8C7" localSheetId="10" hidden="1">#REF!</definedName>
    <definedName name="BExW1TKA0Z9OP2DTG50GZR5EG8C7" localSheetId="9" hidden="1">#REF!</definedName>
    <definedName name="BExW1TKA0Z9OP2DTG50GZR5EG8C7" localSheetId="8" hidden="1">#REF!</definedName>
    <definedName name="BExW1TKA0Z9OP2DTG50GZR5EG8C7" localSheetId="7" hidden="1">#REF!</definedName>
    <definedName name="BExW1TKA0Z9OP2DTG50GZR5EG8C7" localSheetId="6" hidden="1">#REF!</definedName>
    <definedName name="BExW1TKA0Z9OP2DTG50GZR5EG8C7" localSheetId="5" hidden="1">#REF!</definedName>
    <definedName name="BExW1TKA0Z9OP2DTG50GZR5EG8C7" localSheetId="3" hidden="1">#REF!</definedName>
    <definedName name="BExW1TKA0Z9OP2DTG50GZR5EG8C7" hidden="1">#REF!</definedName>
    <definedName name="BExW1U0JLKQ094DW5MMOI8UHO09V" localSheetId="15" hidden="1">#REF!</definedName>
    <definedName name="BExW1U0JLKQ094DW5MMOI8UHO09V" localSheetId="14" hidden="1">#REF!</definedName>
    <definedName name="BExW1U0JLKQ094DW5MMOI8UHO09V" localSheetId="13" hidden="1">#REF!</definedName>
    <definedName name="BExW1U0JLKQ094DW5MMOI8UHO09V" localSheetId="12" hidden="1">#REF!</definedName>
    <definedName name="BExW1U0JLKQ094DW5MMOI8UHO09V" localSheetId="11" hidden="1">#REF!</definedName>
    <definedName name="BExW1U0JLKQ094DW5MMOI8UHO09V" localSheetId="10" hidden="1">#REF!</definedName>
    <definedName name="BExW1U0JLKQ094DW5MMOI8UHO09V" localSheetId="9" hidden="1">#REF!</definedName>
    <definedName name="BExW1U0JLKQ094DW5MMOI8UHO09V" localSheetId="8" hidden="1">#REF!</definedName>
    <definedName name="BExW1U0JLKQ094DW5MMOI8UHO09V" localSheetId="7" hidden="1">#REF!</definedName>
    <definedName name="BExW1U0JLKQ094DW5MMOI8UHO09V" localSheetId="6" hidden="1">#REF!</definedName>
    <definedName name="BExW1U0JLKQ094DW5MMOI8UHO09V" localSheetId="5" hidden="1">#REF!</definedName>
    <definedName name="BExW1U0JLKQ094DW5MMOI8UHO09V" localSheetId="3" hidden="1">#REF!</definedName>
    <definedName name="BExW1U0JLKQ094DW5MMOI8UHO09V" hidden="1">#REF!</definedName>
    <definedName name="BExW1VNZHNB5P9V6232N0DQCE0WE" localSheetId="15" hidden="1">#REF!</definedName>
    <definedName name="BExW1VNZHNB5P9V6232N0DQCE0WE" localSheetId="14" hidden="1">#REF!</definedName>
    <definedName name="BExW1VNZHNB5P9V6232N0DQCE0WE" localSheetId="13" hidden="1">#REF!</definedName>
    <definedName name="BExW1VNZHNB5P9V6232N0DQCE0WE" localSheetId="12" hidden="1">#REF!</definedName>
    <definedName name="BExW1VNZHNB5P9V6232N0DQCE0WE" localSheetId="11" hidden="1">#REF!</definedName>
    <definedName name="BExW1VNZHNB5P9V6232N0DQCE0WE" localSheetId="10" hidden="1">#REF!</definedName>
    <definedName name="BExW1VNZHNB5P9V6232N0DQCE0WE" localSheetId="9" hidden="1">#REF!</definedName>
    <definedName name="BExW1VNZHNB5P9V6232N0DQCE0WE" localSheetId="8" hidden="1">#REF!</definedName>
    <definedName name="BExW1VNZHNB5P9V6232N0DQCE0WE" localSheetId="7" hidden="1">#REF!</definedName>
    <definedName name="BExW1VNZHNB5P9V6232N0DQCE0WE" localSheetId="6" hidden="1">#REF!</definedName>
    <definedName name="BExW1VNZHNB5P9V6232N0DQCE0WE" localSheetId="5" hidden="1">#REF!</definedName>
    <definedName name="BExW1VNZHNB5P9V6232N0DQCE0WE" localSheetId="3" hidden="1">#REF!</definedName>
    <definedName name="BExW1VNZHNB5P9V6232N0DQCE0WE" hidden="1">#REF!</definedName>
    <definedName name="BExW1WK6J1TDP29S3QDPTYZJBLIW" localSheetId="15" hidden="1">#REF!</definedName>
    <definedName name="BExW1WK6J1TDP29S3QDPTYZJBLIW" localSheetId="14" hidden="1">#REF!</definedName>
    <definedName name="BExW1WK6J1TDP29S3QDPTYZJBLIW" localSheetId="13" hidden="1">#REF!</definedName>
    <definedName name="BExW1WK6J1TDP29S3QDPTYZJBLIW" localSheetId="12" hidden="1">#REF!</definedName>
    <definedName name="BExW1WK6J1TDP29S3QDPTYZJBLIW" localSheetId="11" hidden="1">#REF!</definedName>
    <definedName name="BExW1WK6J1TDP29S3QDPTYZJBLIW" localSheetId="10" hidden="1">#REF!</definedName>
    <definedName name="BExW1WK6J1TDP29S3QDPTYZJBLIW" localSheetId="9" hidden="1">#REF!</definedName>
    <definedName name="BExW1WK6J1TDP29S3QDPTYZJBLIW" localSheetId="8" hidden="1">#REF!</definedName>
    <definedName name="BExW1WK6J1TDP29S3QDPTYZJBLIW" localSheetId="7" hidden="1">#REF!</definedName>
    <definedName name="BExW1WK6J1TDP29S3QDPTYZJBLIW" localSheetId="6" hidden="1">#REF!</definedName>
    <definedName name="BExW1WK6J1TDP29S3QDPTYZJBLIW" localSheetId="5" hidden="1">#REF!</definedName>
    <definedName name="BExW1WK6J1TDP29S3QDPTYZJBLIW" localSheetId="3" hidden="1">#REF!</definedName>
    <definedName name="BExW1WK6J1TDP29S3QDPTYZJBLIW" hidden="1">#REF!</definedName>
    <definedName name="BExW283NP9D366XFPXLGSCI5UB0L" localSheetId="15" hidden="1">#REF!</definedName>
    <definedName name="BExW283NP9D366XFPXLGSCI5UB0L" localSheetId="14" hidden="1">#REF!</definedName>
    <definedName name="BExW283NP9D366XFPXLGSCI5UB0L" localSheetId="13" hidden="1">#REF!</definedName>
    <definedName name="BExW283NP9D366XFPXLGSCI5UB0L" localSheetId="12" hidden="1">#REF!</definedName>
    <definedName name="BExW283NP9D366XFPXLGSCI5UB0L" localSheetId="11" hidden="1">#REF!</definedName>
    <definedName name="BExW283NP9D366XFPXLGSCI5UB0L" localSheetId="10" hidden="1">#REF!</definedName>
    <definedName name="BExW283NP9D366XFPXLGSCI5UB0L" localSheetId="9" hidden="1">#REF!</definedName>
    <definedName name="BExW283NP9D366XFPXLGSCI5UB0L" localSheetId="8" hidden="1">#REF!</definedName>
    <definedName name="BExW283NP9D366XFPXLGSCI5UB0L" localSheetId="7" hidden="1">#REF!</definedName>
    <definedName name="BExW283NP9D366XFPXLGSCI5UB0L" localSheetId="6" hidden="1">#REF!</definedName>
    <definedName name="BExW283NP9D366XFPXLGSCI5UB0L" localSheetId="5" hidden="1">#REF!</definedName>
    <definedName name="BExW283NP9D366XFPXLGSCI5UB0L" localSheetId="3" hidden="1">#REF!</definedName>
    <definedName name="BExW283NP9D366XFPXLGSCI5UB0L" hidden="1">#REF!</definedName>
    <definedName name="BExW2H3C8WJSBW5FGTFKVDVJC4CL" localSheetId="15" hidden="1">#REF!</definedName>
    <definedName name="BExW2H3C8WJSBW5FGTFKVDVJC4CL" localSheetId="14" hidden="1">#REF!</definedName>
    <definedName name="BExW2H3C8WJSBW5FGTFKVDVJC4CL" localSheetId="13" hidden="1">#REF!</definedName>
    <definedName name="BExW2H3C8WJSBW5FGTFKVDVJC4CL" localSheetId="12" hidden="1">#REF!</definedName>
    <definedName name="BExW2H3C8WJSBW5FGTFKVDVJC4CL" localSheetId="11" hidden="1">#REF!</definedName>
    <definedName name="BExW2H3C8WJSBW5FGTFKVDVJC4CL" localSheetId="10" hidden="1">#REF!</definedName>
    <definedName name="BExW2H3C8WJSBW5FGTFKVDVJC4CL" localSheetId="9" hidden="1">#REF!</definedName>
    <definedName name="BExW2H3C8WJSBW5FGTFKVDVJC4CL" localSheetId="8" hidden="1">#REF!</definedName>
    <definedName name="BExW2H3C8WJSBW5FGTFKVDVJC4CL" localSheetId="7" hidden="1">#REF!</definedName>
    <definedName name="BExW2H3C8WJSBW5FGTFKVDVJC4CL" localSheetId="6" hidden="1">#REF!</definedName>
    <definedName name="BExW2H3C8WJSBW5FGTFKVDVJC4CL" localSheetId="5" hidden="1">#REF!</definedName>
    <definedName name="BExW2H3C8WJSBW5FGTFKVDVJC4CL" localSheetId="3" hidden="1">#REF!</definedName>
    <definedName name="BExW2H3C8WJSBW5FGTFKVDVJC4CL" hidden="1">#REF!</definedName>
    <definedName name="BExW2MSCKPGF5K3I7TL4KF5ISUOL" localSheetId="15" hidden="1">#REF!</definedName>
    <definedName name="BExW2MSCKPGF5K3I7TL4KF5ISUOL" localSheetId="14" hidden="1">#REF!</definedName>
    <definedName name="BExW2MSCKPGF5K3I7TL4KF5ISUOL" localSheetId="13" hidden="1">#REF!</definedName>
    <definedName name="BExW2MSCKPGF5K3I7TL4KF5ISUOL" localSheetId="12" hidden="1">#REF!</definedName>
    <definedName name="BExW2MSCKPGF5K3I7TL4KF5ISUOL" localSheetId="11" hidden="1">#REF!</definedName>
    <definedName name="BExW2MSCKPGF5K3I7TL4KF5ISUOL" localSheetId="10" hidden="1">#REF!</definedName>
    <definedName name="BExW2MSCKPGF5K3I7TL4KF5ISUOL" localSheetId="9" hidden="1">#REF!</definedName>
    <definedName name="BExW2MSCKPGF5K3I7TL4KF5ISUOL" localSheetId="8" hidden="1">#REF!</definedName>
    <definedName name="BExW2MSCKPGF5K3I7TL4KF5ISUOL" localSheetId="7" hidden="1">#REF!</definedName>
    <definedName name="BExW2MSCKPGF5K3I7TL4KF5ISUOL" localSheetId="6" hidden="1">#REF!</definedName>
    <definedName name="BExW2MSCKPGF5K3I7TL4KF5ISUOL" localSheetId="5" hidden="1">#REF!</definedName>
    <definedName name="BExW2MSCKPGF5K3I7TL4KF5ISUOL" localSheetId="3" hidden="1">#REF!</definedName>
    <definedName name="BExW2MSCKPGF5K3I7TL4KF5ISUOL" hidden="1">#REF!</definedName>
    <definedName name="BExW2SMO90FU9W8DVVES6Q4E6BZR" localSheetId="15" hidden="1">#REF!</definedName>
    <definedName name="BExW2SMO90FU9W8DVVES6Q4E6BZR" localSheetId="14" hidden="1">#REF!</definedName>
    <definedName name="BExW2SMO90FU9W8DVVES6Q4E6BZR" localSheetId="13" hidden="1">#REF!</definedName>
    <definedName name="BExW2SMO90FU9W8DVVES6Q4E6BZR" localSheetId="12" hidden="1">#REF!</definedName>
    <definedName name="BExW2SMO90FU9W8DVVES6Q4E6BZR" localSheetId="11" hidden="1">#REF!</definedName>
    <definedName name="BExW2SMO90FU9W8DVVES6Q4E6BZR" localSheetId="10" hidden="1">#REF!</definedName>
    <definedName name="BExW2SMO90FU9W8DVVES6Q4E6BZR" localSheetId="9" hidden="1">#REF!</definedName>
    <definedName name="BExW2SMO90FU9W8DVVES6Q4E6BZR" localSheetId="8" hidden="1">#REF!</definedName>
    <definedName name="BExW2SMO90FU9W8DVVES6Q4E6BZR" localSheetId="7" hidden="1">#REF!</definedName>
    <definedName name="BExW2SMO90FU9W8DVVES6Q4E6BZR" localSheetId="6" hidden="1">#REF!</definedName>
    <definedName name="BExW2SMO90FU9W8DVVES6Q4E6BZR" localSheetId="5" hidden="1">#REF!</definedName>
    <definedName name="BExW2SMO90FU9W8DVVES6Q4E6BZR" localSheetId="3" hidden="1">#REF!</definedName>
    <definedName name="BExW2SMO90FU9W8DVVES6Q4E6BZR" hidden="1">#REF!</definedName>
    <definedName name="BExW36V9N91OHCUMGWJQL3I5P4JK" localSheetId="15" hidden="1">#REF!</definedName>
    <definedName name="BExW36V9N91OHCUMGWJQL3I5P4JK" localSheetId="14" hidden="1">#REF!</definedName>
    <definedName name="BExW36V9N91OHCUMGWJQL3I5P4JK" localSheetId="13" hidden="1">#REF!</definedName>
    <definedName name="BExW36V9N91OHCUMGWJQL3I5P4JK" localSheetId="12" hidden="1">#REF!</definedName>
    <definedName name="BExW36V9N91OHCUMGWJQL3I5P4JK" localSheetId="11" hidden="1">#REF!</definedName>
    <definedName name="BExW36V9N91OHCUMGWJQL3I5P4JK" localSheetId="10" hidden="1">#REF!</definedName>
    <definedName name="BExW36V9N91OHCUMGWJQL3I5P4JK" localSheetId="9" hidden="1">#REF!</definedName>
    <definedName name="BExW36V9N91OHCUMGWJQL3I5P4JK" localSheetId="8" hidden="1">#REF!</definedName>
    <definedName name="BExW36V9N91OHCUMGWJQL3I5P4JK" localSheetId="7" hidden="1">#REF!</definedName>
    <definedName name="BExW36V9N91OHCUMGWJQL3I5P4JK" localSheetId="6" hidden="1">#REF!</definedName>
    <definedName name="BExW36V9N91OHCUMGWJQL3I5P4JK" localSheetId="5" hidden="1">#REF!</definedName>
    <definedName name="BExW36V9N91OHCUMGWJQL3I5P4JK" localSheetId="3" hidden="1">#REF!</definedName>
    <definedName name="BExW36V9N91OHCUMGWJQL3I5P4JK" hidden="1">#REF!</definedName>
    <definedName name="BExW39V04HTFFQE7DAW9MAJT0NNF" localSheetId="15" hidden="1">#REF!</definedName>
    <definedName name="BExW39V04HTFFQE7DAW9MAJT0NNF" localSheetId="14" hidden="1">#REF!</definedName>
    <definedName name="BExW39V04HTFFQE7DAW9MAJT0NNF" localSheetId="13" hidden="1">#REF!</definedName>
    <definedName name="BExW39V04HTFFQE7DAW9MAJT0NNF" localSheetId="12" hidden="1">#REF!</definedName>
    <definedName name="BExW39V04HTFFQE7DAW9MAJT0NNF" localSheetId="11" hidden="1">#REF!</definedName>
    <definedName name="BExW39V04HTFFQE7DAW9MAJT0NNF" localSheetId="10" hidden="1">#REF!</definedName>
    <definedName name="BExW39V04HTFFQE7DAW9MAJT0NNF" localSheetId="9" hidden="1">#REF!</definedName>
    <definedName name="BExW39V04HTFFQE7DAW9MAJT0NNF" localSheetId="8" hidden="1">#REF!</definedName>
    <definedName name="BExW39V04HTFFQE7DAW9MAJT0NNF" localSheetId="7" hidden="1">#REF!</definedName>
    <definedName name="BExW39V04HTFFQE7DAW9MAJT0NNF" localSheetId="6" hidden="1">#REF!</definedName>
    <definedName name="BExW39V04HTFFQE7DAW9MAJT0NNF" localSheetId="5" hidden="1">#REF!</definedName>
    <definedName name="BExW39V04HTFFQE7DAW9MAJT0NNF" localSheetId="3" hidden="1">#REF!</definedName>
    <definedName name="BExW39V04HTFFQE7DAW9MAJT0NNF" hidden="1">#REF!</definedName>
    <definedName name="BExW3ECU6QPMV99AITCPHAG0CGYK" localSheetId="15" hidden="1">#REF!</definedName>
    <definedName name="BExW3ECU6QPMV99AITCPHAG0CGYK" localSheetId="14" hidden="1">#REF!</definedName>
    <definedName name="BExW3ECU6QPMV99AITCPHAG0CGYK" localSheetId="13" hidden="1">#REF!</definedName>
    <definedName name="BExW3ECU6QPMV99AITCPHAG0CGYK" localSheetId="12" hidden="1">#REF!</definedName>
    <definedName name="BExW3ECU6QPMV99AITCPHAG0CGYK" localSheetId="11" hidden="1">#REF!</definedName>
    <definedName name="BExW3ECU6QPMV99AITCPHAG0CGYK" localSheetId="10" hidden="1">#REF!</definedName>
    <definedName name="BExW3ECU6QPMV99AITCPHAG0CGYK" localSheetId="9" hidden="1">#REF!</definedName>
    <definedName name="BExW3ECU6QPMV99AITCPHAG0CGYK" localSheetId="8" hidden="1">#REF!</definedName>
    <definedName name="BExW3ECU6QPMV99AITCPHAG0CGYK" localSheetId="7" hidden="1">#REF!</definedName>
    <definedName name="BExW3ECU6QPMV99AITCPHAG0CGYK" localSheetId="6" hidden="1">#REF!</definedName>
    <definedName name="BExW3ECU6QPMV99AITCPHAG0CGYK" localSheetId="5" hidden="1">#REF!</definedName>
    <definedName name="BExW3ECU6QPMV99AITCPHAG0CGYK" localSheetId="3" hidden="1">#REF!</definedName>
    <definedName name="BExW3ECU6QPMV99AITCPHAG0CGYK" hidden="1">#REF!</definedName>
    <definedName name="BExW3EIBA1J9Q9NA9VCGZGRS8WV7" localSheetId="15" hidden="1">#REF!</definedName>
    <definedName name="BExW3EIBA1J9Q9NA9VCGZGRS8WV7" localSheetId="14" hidden="1">#REF!</definedName>
    <definedName name="BExW3EIBA1J9Q9NA9VCGZGRS8WV7" localSheetId="13" hidden="1">#REF!</definedName>
    <definedName name="BExW3EIBA1J9Q9NA9VCGZGRS8WV7" localSheetId="12" hidden="1">#REF!</definedName>
    <definedName name="BExW3EIBA1J9Q9NA9VCGZGRS8WV7" localSheetId="11" hidden="1">#REF!</definedName>
    <definedName name="BExW3EIBA1J9Q9NA9VCGZGRS8WV7" localSheetId="10" hidden="1">#REF!</definedName>
    <definedName name="BExW3EIBA1J9Q9NA9VCGZGRS8WV7" localSheetId="9" hidden="1">#REF!</definedName>
    <definedName name="BExW3EIBA1J9Q9NA9VCGZGRS8WV7" localSheetId="8" hidden="1">#REF!</definedName>
    <definedName name="BExW3EIBA1J9Q9NA9VCGZGRS8WV7" localSheetId="7" hidden="1">#REF!</definedName>
    <definedName name="BExW3EIBA1J9Q9NA9VCGZGRS8WV7" localSheetId="6" hidden="1">#REF!</definedName>
    <definedName name="BExW3EIBA1J9Q9NA9VCGZGRS8WV7" localSheetId="5" hidden="1">#REF!</definedName>
    <definedName name="BExW3EIBA1J9Q9NA9VCGZGRS8WV7" localSheetId="3" hidden="1">#REF!</definedName>
    <definedName name="BExW3EIBA1J9Q9NA9VCGZGRS8WV7" hidden="1">#REF!</definedName>
    <definedName name="BExW3FEO8FI8N6AGQKYEG4SQVJWB" localSheetId="15" hidden="1">#REF!</definedName>
    <definedName name="BExW3FEO8FI8N6AGQKYEG4SQVJWB" localSheetId="14" hidden="1">#REF!</definedName>
    <definedName name="BExW3FEO8FI8N6AGQKYEG4SQVJWB" localSheetId="13" hidden="1">#REF!</definedName>
    <definedName name="BExW3FEO8FI8N6AGQKYEG4SQVJWB" localSheetId="12" hidden="1">#REF!</definedName>
    <definedName name="BExW3FEO8FI8N6AGQKYEG4SQVJWB" localSheetId="11" hidden="1">#REF!</definedName>
    <definedName name="BExW3FEO8FI8N6AGQKYEG4SQVJWB" localSheetId="10" hidden="1">#REF!</definedName>
    <definedName name="BExW3FEO8FI8N6AGQKYEG4SQVJWB" localSheetId="9" hidden="1">#REF!</definedName>
    <definedName name="BExW3FEO8FI8N6AGQKYEG4SQVJWB" localSheetId="8" hidden="1">#REF!</definedName>
    <definedName name="BExW3FEO8FI8N6AGQKYEG4SQVJWB" localSheetId="7" hidden="1">#REF!</definedName>
    <definedName name="BExW3FEO8FI8N6AGQKYEG4SQVJWB" localSheetId="6" hidden="1">#REF!</definedName>
    <definedName name="BExW3FEO8FI8N6AGQKYEG4SQVJWB" localSheetId="5" hidden="1">#REF!</definedName>
    <definedName name="BExW3FEO8FI8N6AGQKYEG4SQVJWB" localSheetId="3" hidden="1">#REF!</definedName>
    <definedName name="BExW3FEO8FI8N6AGQKYEG4SQVJWB" hidden="1">#REF!</definedName>
    <definedName name="BExW3GB28STOMJUSZEIA7YKYNS4Y" localSheetId="15" hidden="1">#REF!</definedName>
    <definedName name="BExW3GB28STOMJUSZEIA7YKYNS4Y" localSheetId="14" hidden="1">#REF!</definedName>
    <definedName name="BExW3GB28STOMJUSZEIA7YKYNS4Y" localSheetId="13" hidden="1">#REF!</definedName>
    <definedName name="BExW3GB28STOMJUSZEIA7YKYNS4Y" localSheetId="12" hidden="1">#REF!</definedName>
    <definedName name="BExW3GB28STOMJUSZEIA7YKYNS4Y" localSheetId="11" hidden="1">#REF!</definedName>
    <definedName name="BExW3GB28STOMJUSZEIA7YKYNS4Y" localSheetId="10" hidden="1">#REF!</definedName>
    <definedName name="BExW3GB28STOMJUSZEIA7YKYNS4Y" localSheetId="9" hidden="1">#REF!</definedName>
    <definedName name="BExW3GB28STOMJUSZEIA7YKYNS4Y" localSheetId="8" hidden="1">#REF!</definedName>
    <definedName name="BExW3GB28STOMJUSZEIA7YKYNS4Y" localSheetId="7" hidden="1">#REF!</definedName>
    <definedName name="BExW3GB28STOMJUSZEIA7YKYNS4Y" localSheetId="6" hidden="1">#REF!</definedName>
    <definedName name="BExW3GB28STOMJUSZEIA7YKYNS4Y" localSheetId="5" hidden="1">#REF!</definedName>
    <definedName name="BExW3GB28STOMJUSZEIA7YKYNS4Y" localSheetId="3" hidden="1">#REF!</definedName>
    <definedName name="BExW3GB28STOMJUSZEIA7YKYNS4Y" hidden="1">#REF!</definedName>
    <definedName name="BExW3T1K638HT5E0Y8MMK108P5JT" localSheetId="15" hidden="1">#REF!</definedName>
    <definedName name="BExW3T1K638HT5E0Y8MMK108P5JT" localSheetId="14" hidden="1">#REF!</definedName>
    <definedName name="BExW3T1K638HT5E0Y8MMK108P5JT" localSheetId="13" hidden="1">#REF!</definedName>
    <definedName name="BExW3T1K638HT5E0Y8MMK108P5JT" localSheetId="12" hidden="1">#REF!</definedName>
    <definedName name="BExW3T1K638HT5E0Y8MMK108P5JT" localSheetId="11" hidden="1">#REF!</definedName>
    <definedName name="BExW3T1K638HT5E0Y8MMK108P5JT" localSheetId="10" hidden="1">#REF!</definedName>
    <definedName name="BExW3T1K638HT5E0Y8MMK108P5JT" localSheetId="9" hidden="1">#REF!</definedName>
    <definedName name="BExW3T1K638HT5E0Y8MMK108P5JT" localSheetId="8" hidden="1">#REF!</definedName>
    <definedName name="BExW3T1K638HT5E0Y8MMK108P5JT" localSheetId="7" hidden="1">#REF!</definedName>
    <definedName name="BExW3T1K638HT5E0Y8MMK108P5JT" localSheetId="6" hidden="1">#REF!</definedName>
    <definedName name="BExW3T1K638HT5E0Y8MMK108P5JT" localSheetId="5" hidden="1">#REF!</definedName>
    <definedName name="BExW3T1K638HT5E0Y8MMK108P5JT" localSheetId="3" hidden="1">#REF!</definedName>
    <definedName name="BExW3T1K638HT5E0Y8MMK108P5JT" hidden="1">#REF!</definedName>
    <definedName name="BExW3U3D6FTAFTK3Q7DSA9FY454Q" localSheetId="15" hidden="1">#REF!</definedName>
    <definedName name="BExW3U3D6FTAFTK3Q7DSA9FY454Q" localSheetId="14" hidden="1">#REF!</definedName>
    <definedName name="BExW3U3D6FTAFTK3Q7DSA9FY454Q" localSheetId="13" hidden="1">#REF!</definedName>
    <definedName name="BExW3U3D6FTAFTK3Q7DSA9FY454Q" localSheetId="12" hidden="1">#REF!</definedName>
    <definedName name="BExW3U3D6FTAFTK3Q7DSA9FY454Q" localSheetId="11" hidden="1">#REF!</definedName>
    <definedName name="BExW3U3D6FTAFTK3Q7DSA9FY454Q" localSheetId="10" hidden="1">#REF!</definedName>
    <definedName name="BExW3U3D6FTAFTK3Q7DSA9FY454Q" localSheetId="9" hidden="1">#REF!</definedName>
    <definedName name="BExW3U3D6FTAFTK3Q7DSA9FY454Q" localSheetId="8" hidden="1">#REF!</definedName>
    <definedName name="BExW3U3D6FTAFTK3Q7DSA9FY454Q" localSheetId="7" hidden="1">#REF!</definedName>
    <definedName name="BExW3U3D6FTAFTK3Q7DSA9FY454Q" localSheetId="6" hidden="1">#REF!</definedName>
    <definedName name="BExW3U3D6FTAFTK3Q7DSA9FY454Q" localSheetId="5" hidden="1">#REF!</definedName>
    <definedName name="BExW3U3D6FTAFTK3Q7DSA9FY454Q" localSheetId="3" hidden="1">#REF!</definedName>
    <definedName name="BExW3U3D6FTAFTK3Q7DSA9FY454Q" hidden="1">#REF!</definedName>
    <definedName name="BExW4217ZHL9VO39POSTJOD090WU" localSheetId="15" hidden="1">#REF!</definedName>
    <definedName name="BExW4217ZHL9VO39POSTJOD090WU" localSheetId="14" hidden="1">#REF!</definedName>
    <definedName name="BExW4217ZHL9VO39POSTJOD090WU" localSheetId="13" hidden="1">#REF!</definedName>
    <definedName name="BExW4217ZHL9VO39POSTJOD090WU" localSheetId="12" hidden="1">#REF!</definedName>
    <definedName name="BExW4217ZHL9VO39POSTJOD090WU" localSheetId="11" hidden="1">#REF!</definedName>
    <definedName name="BExW4217ZHL9VO39POSTJOD090WU" localSheetId="10" hidden="1">#REF!</definedName>
    <definedName name="BExW4217ZHL9VO39POSTJOD090WU" localSheetId="9" hidden="1">#REF!</definedName>
    <definedName name="BExW4217ZHL9VO39POSTJOD090WU" localSheetId="8" hidden="1">#REF!</definedName>
    <definedName name="BExW4217ZHL9VO39POSTJOD090WU" localSheetId="7" hidden="1">#REF!</definedName>
    <definedName name="BExW4217ZHL9VO39POSTJOD090WU" localSheetId="6" hidden="1">#REF!</definedName>
    <definedName name="BExW4217ZHL9VO39POSTJOD090WU" localSheetId="5" hidden="1">#REF!</definedName>
    <definedName name="BExW4217ZHL9VO39POSTJOD090WU" localSheetId="3" hidden="1">#REF!</definedName>
    <definedName name="BExW4217ZHL9VO39POSTJOD090WU" hidden="1">#REF!</definedName>
    <definedName name="BExW4GPW71EBF8XPS2QGVQHBCDX3" localSheetId="15" hidden="1">#REF!</definedName>
    <definedName name="BExW4GPW71EBF8XPS2QGVQHBCDX3" localSheetId="14" hidden="1">#REF!</definedName>
    <definedName name="BExW4GPW71EBF8XPS2QGVQHBCDX3" localSheetId="13" hidden="1">#REF!</definedName>
    <definedName name="BExW4GPW71EBF8XPS2QGVQHBCDX3" localSheetId="12" hidden="1">#REF!</definedName>
    <definedName name="BExW4GPW71EBF8XPS2QGVQHBCDX3" localSheetId="11" hidden="1">#REF!</definedName>
    <definedName name="BExW4GPW71EBF8XPS2QGVQHBCDX3" localSheetId="10" hidden="1">#REF!</definedName>
    <definedName name="BExW4GPW71EBF8XPS2QGVQHBCDX3" localSheetId="9" hidden="1">#REF!</definedName>
    <definedName name="BExW4GPW71EBF8XPS2QGVQHBCDX3" localSheetId="8" hidden="1">#REF!</definedName>
    <definedName name="BExW4GPW71EBF8XPS2QGVQHBCDX3" localSheetId="7" hidden="1">#REF!</definedName>
    <definedName name="BExW4GPW71EBF8XPS2QGVQHBCDX3" localSheetId="6" hidden="1">#REF!</definedName>
    <definedName name="BExW4GPW71EBF8XPS2QGVQHBCDX3" localSheetId="5" hidden="1">#REF!</definedName>
    <definedName name="BExW4GPW71EBF8XPS2QGVQHBCDX3" localSheetId="3" hidden="1">#REF!</definedName>
    <definedName name="BExW4GPW71EBF8XPS2QGVQHBCDX3" hidden="1">#REF!</definedName>
    <definedName name="BExW4JKC5837JBPCOJV337ZVYYY3" localSheetId="15" hidden="1">#REF!</definedName>
    <definedName name="BExW4JKC5837JBPCOJV337ZVYYY3" localSheetId="14" hidden="1">#REF!</definedName>
    <definedName name="BExW4JKC5837JBPCOJV337ZVYYY3" localSheetId="13" hidden="1">#REF!</definedName>
    <definedName name="BExW4JKC5837JBPCOJV337ZVYYY3" localSheetId="12" hidden="1">#REF!</definedName>
    <definedName name="BExW4JKC5837JBPCOJV337ZVYYY3" localSheetId="11" hidden="1">#REF!</definedName>
    <definedName name="BExW4JKC5837JBPCOJV337ZVYYY3" localSheetId="10" hidden="1">#REF!</definedName>
    <definedName name="BExW4JKC5837JBPCOJV337ZVYYY3" localSheetId="9" hidden="1">#REF!</definedName>
    <definedName name="BExW4JKC5837JBPCOJV337ZVYYY3" localSheetId="8" hidden="1">#REF!</definedName>
    <definedName name="BExW4JKC5837JBPCOJV337ZVYYY3" localSheetId="7" hidden="1">#REF!</definedName>
    <definedName name="BExW4JKC5837JBPCOJV337ZVYYY3" localSheetId="6" hidden="1">#REF!</definedName>
    <definedName name="BExW4JKC5837JBPCOJV337ZVYYY3" localSheetId="5" hidden="1">#REF!</definedName>
    <definedName name="BExW4JKC5837JBPCOJV337ZVYYY3" localSheetId="3" hidden="1">#REF!</definedName>
    <definedName name="BExW4JKC5837JBPCOJV337ZVYYY3" hidden="1">#REF!</definedName>
    <definedName name="BExW4O2DBZGV8KGBO9EB4BAXIH4Y" localSheetId="15" hidden="1">#REF!</definedName>
    <definedName name="BExW4O2DBZGV8KGBO9EB4BAXIH4Y" localSheetId="14" hidden="1">#REF!</definedName>
    <definedName name="BExW4O2DBZGV8KGBO9EB4BAXIH4Y" localSheetId="13" hidden="1">#REF!</definedName>
    <definedName name="BExW4O2DBZGV8KGBO9EB4BAXIH4Y" localSheetId="12" hidden="1">#REF!</definedName>
    <definedName name="BExW4O2DBZGV8KGBO9EB4BAXIH4Y" localSheetId="11" hidden="1">#REF!</definedName>
    <definedName name="BExW4O2DBZGV8KGBO9EB4BAXIH4Y" localSheetId="10" hidden="1">#REF!</definedName>
    <definedName name="BExW4O2DBZGV8KGBO9EB4BAXIH4Y" localSheetId="9" hidden="1">#REF!</definedName>
    <definedName name="BExW4O2DBZGV8KGBO9EB4BAXIH4Y" localSheetId="8" hidden="1">#REF!</definedName>
    <definedName name="BExW4O2DBZGV8KGBO9EB4BAXIH4Y" localSheetId="7" hidden="1">#REF!</definedName>
    <definedName name="BExW4O2DBZGV8KGBO9EB4BAXIH4Y" localSheetId="6" hidden="1">#REF!</definedName>
    <definedName name="BExW4O2DBZGV8KGBO9EB4BAXIH4Y" localSheetId="5" hidden="1">#REF!</definedName>
    <definedName name="BExW4O2DBZGV8KGBO9EB4BAXIH4Y" localSheetId="3" hidden="1">#REF!</definedName>
    <definedName name="BExW4O2DBZGV8KGBO9EB4BAXIH4Y" hidden="1">#REF!</definedName>
    <definedName name="BExW4QR9FV9MP5K610THBSM51RYO" localSheetId="15" hidden="1">#REF!</definedName>
    <definedName name="BExW4QR9FV9MP5K610THBSM51RYO" localSheetId="14" hidden="1">#REF!</definedName>
    <definedName name="BExW4QR9FV9MP5K610THBSM51RYO" localSheetId="13" hidden="1">#REF!</definedName>
    <definedName name="BExW4QR9FV9MP5K610THBSM51RYO" localSheetId="12" hidden="1">#REF!</definedName>
    <definedName name="BExW4QR9FV9MP5K610THBSM51RYO" localSheetId="11" hidden="1">#REF!</definedName>
    <definedName name="BExW4QR9FV9MP5K610THBSM51RYO" localSheetId="10" hidden="1">#REF!</definedName>
    <definedName name="BExW4QR9FV9MP5K610THBSM51RYO" localSheetId="9" hidden="1">#REF!</definedName>
    <definedName name="BExW4QR9FV9MP5K610THBSM51RYO" localSheetId="8" hidden="1">#REF!</definedName>
    <definedName name="BExW4QR9FV9MP5K610THBSM51RYO" localSheetId="7" hidden="1">#REF!</definedName>
    <definedName name="BExW4QR9FV9MP5K610THBSM51RYO" localSheetId="6" hidden="1">#REF!</definedName>
    <definedName name="BExW4QR9FV9MP5K610THBSM51RYO" localSheetId="5" hidden="1">#REF!</definedName>
    <definedName name="BExW4QR9FV9MP5K610THBSM51RYO" localSheetId="3" hidden="1">#REF!</definedName>
    <definedName name="BExW4QR9FV9MP5K610THBSM51RYO" hidden="1">#REF!</definedName>
    <definedName name="BExW4Z029R9E19ZENN3WEA3VDAD1" localSheetId="15" hidden="1">#REF!</definedName>
    <definedName name="BExW4Z029R9E19ZENN3WEA3VDAD1" localSheetId="14" hidden="1">#REF!</definedName>
    <definedName name="BExW4Z029R9E19ZENN3WEA3VDAD1" localSheetId="13" hidden="1">#REF!</definedName>
    <definedName name="BExW4Z029R9E19ZENN3WEA3VDAD1" localSheetId="12" hidden="1">#REF!</definedName>
    <definedName name="BExW4Z029R9E19ZENN3WEA3VDAD1" localSheetId="11" hidden="1">#REF!</definedName>
    <definedName name="BExW4Z029R9E19ZENN3WEA3VDAD1" localSheetId="10" hidden="1">#REF!</definedName>
    <definedName name="BExW4Z029R9E19ZENN3WEA3VDAD1" localSheetId="9" hidden="1">#REF!</definedName>
    <definedName name="BExW4Z029R9E19ZENN3WEA3VDAD1" localSheetId="8" hidden="1">#REF!</definedName>
    <definedName name="BExW4Z029R9E19ZENN3WEA3VDAD1" localSheetId="7" hidden="1">#REF!</definedName>
    <definedName name="BExW4Z029R9E19ZENN3WEA3VDAD1" localSheetId="6" hidden="1">#REF!</definedName>
    <definedName name="BExW4Z029R9E19ZENN3WEA3VDAD1" localSheetId="5" hidden="1">#REF!</definedName>
    <definedName name="BExW4Z029R9E19ZENN3WEA3VDAD1" localSheetId="3" hidden="1">#REF!</definedName>
    <definedName name="BExW4Z029R9E19ZENN3WEA3VDAD1" hidden="1">#REF!</definedName>
    <definedName name="BExW53SPLW3K0Y0ZVTM4NYF1B2YH" localSheetId="15" hidden="1">#REF!</definedName>
    <definedName name="BExW53SPLW3K0Y0ZVTM4NYF1B2YH" localSheetId="14" hidden="1">#REF!</definedName>
    <definedName name="BExW53SPLW3K0Y0ZVTM4NYF1B2YH" localSheetId="13" hidden="1">#REF!</definedName>
    <definedName name="BExW53SPLW3K0Y0ZVTM4NYF1B2YH" localSheetId="12" hidden="1">#REF!</definedName>
    <definedName name="BExW53SPLW3K0Y0ZVTM4NYF1B2YH" localSheetId="11" hidden="1">#REF!</definedName>
    <definedName name="BExW53SPLW3K0Y0ZVTM4NYF1B2YH" localSheetId="10" hidden="1">#REF!</definedName>
    <definedName name="BExW53SPLW3K0Y0ZVTM4NYF1B2YH" localSheetId="9" hidden="1">#REF!</definedName>
    <definedName name="BExW53SPLW3K0Y0ZVTM4NYF1B2YH" localSheetId="8" hidden="1">#REF!</definedName>
    <definedName name="BExW53SPLW3K0Y0ZVTM4NYF1B2YH" localSheetId="7" hidden="1">#REF!</definedName>
    <definedName name="BExW53SPLW3K0Y0ZVTM4NYF1B2YH" localSheetId="6" hidden="1">#REF!</definedName>
    <definedName name="BExW53SPLW3K0Y0ZVTM4NYF1B2YH" localSheetId="5" hidden="1">#REF!</definedName>
    <definedName name="BExW53SPLW3K0Y0ZVTM4NYF1B2YH" localSheetId="3" hidden="1">#REF!</definedName>
    <definedName name="BExW53SPLW3K0Y0ZVTM4NYF1B2YH" hidden="1">#REF!</definedName>
    <definedName name="BExW591F7X34FVKJ2OUT09PFUW1B" localSheetId="15" hidden="1">#REF!</definedName>
    <definedName name="BExW591F7X34FVKJ2OUT09PFUW1B" localSheetId="14" hidden="1">#REF!</definedName>
    <definedName name="BExW591F7X34FVKJ2OUT09PFUW1B" localSheetId="13" hidden="1">#REF!</definedName>
    <definedName name="BExW591F7X34FVKJ2OUT09PFUW1B" localSheetId="12" hidden="1">#REF!</definedName>
    <definedName name="BExW591F7X34FVKJ2OUT09PFUW1B" localSheetId="11" hidden="1">#REF!</definedName>
    <definedName name="BExW591F7X34FVKJ2OUT09PFUW1B" localSheetId="10" hidden="1">#REF!</definedName>
    <definedName name="BExW591F7X34FVKJ2OUT09PFUW1B" localSheetId="9" hidden="1">#REF!</definedName>
    <definedName name="BExW591F7X34FVKJ2OUT09PFUW1B" localSheetId="8" hidden="1">#REF!</definedName>
    <definedName name="BExW591F7X34FVKJ2OUT09PFUW1B" localSheetId="7" hidden="1">#REF!</definedName>
    <definedName name="BExW591F7X34FVKJ2OUT09PFUW1B" localSheetId="6" hidden="1">#REF!</definedName>
    <definedName name="BExW591F7X34FVKJ2OUT09PFUW1B" localSheetId="5" hidden="1">#REF!</definedName>
    <definedName name="BExW591F7X34FVKJ2OUT09PFUW1B" localSheetId="3" hidden="1">#REF!</definedName>
    <definedName name="BExW591F7X34FVKJ2OUT09PFUW1B" hidden="1">#REF!</definedName>
    <definedName name="BExW5AZNT6IAZGNF2C879ODHY1B8" localSheetId="15" hidden="1">#REF!</definedName>
    <definedName name="BExW5AZNT6IAZGNF2C879ODHY1B8" localSheetId="14" hidden="1">#REF!</definedName>
    <definedName name="BExW5AZNT6IAZGNF2C879ODHY1B8" localSheetId="13" hidden="1">#REF!</definedName>
    <definedName name="BExW5AZNT6IAZGNF2C879ODHY1B8" localSheetId="12" hidden="1">#REF!</definedName>
    <definedName name="BExW5AZNT6IAZGNF2C879ODHY1B8" localSheetId="11" hidden="1">#REF!</definedName>
    <definedName name="BExW5AZNT6IAZGNF2C879ODHY1B8" localSheetId="10" hidden="1">#REF!</definedName>
    <definedName name="BExW5AZNT6IAZGNF2C879ODHY1B8" localSheetId="9" hidden="1">#REF!</definedName>
    <definedName name="BExW5AZNT6IAZGNF2C879ODHY1B8" localSheetId="8" hidden="1">#REF!</definedName>
    <definedName name="BExW5AZNT6IAZGNF2C879ODHY1B8" localSheetId="7" hidden="1">#REF!</definedName>
    <definedName name="BExW5AZNT6IAZGNF2C879ODHY1B8" localSheetId="6" hidden="1">#REF!</definedName>
    <definedName name="BExW5AZNT6IAZGNF2C879ODHY1B8" localSheetId="5" hidden="1">#REF!</definedName>
    <definedName name="BExW5AZNT6IAZGNF2C879ODHY1B8" localSheetId="3" hidden="1">#REF!</definedName>
    <definedName name="BExW5AZNT6IAZGNF2C879ODHY1B8" hidden="1">#REF!</definedName>
    <definedName name="BExW5F6OUXHEWQU5VYE7W7P8DD78" localSheetId="15" hidden="1">#REF!</definedName>
    <definedName name="BExW5F6OUXHEWQU5VYE7W7P8DD78" localSheetId="14" hidden="1">#REF!</definedName>
    <definedName name="BExW5F6OUXHEWQU5VYE7W7P8DD78" localSheetId="13" hidden="1">#REF!</definedName>
    <definedName name="BExW5F6OUXHEWQU5VYE7W7P8DD78" localSheetId="12" hidden="1">#REF!</definedName>
    <definedName name="BExW5F6OUXHEWQU5VYE7W7P8DD78" localSheetId="11" hidden="1">#REF!</definedName>
    <definedName name="BExW5F6OUXHEWQU5VYE7W7P8DD78" localSheetId="10" hidden="1">#REF!</definedName>
    <definedName name="BExW5F6OUXHEWQU5VYE7W7P8DD78" localSheetId="9" hidden="1">#REF!</definedName>
    <definedName name="BExW5F6OUXHEWQU5VYE7W7P8DD78" localSheetId="8" hidden="1">#REF!</definedName>
    <definedName name="BExW5F6OUXHEWQU5VYE7W7P8DD78" localSheetId="7" hidden="1">#REF!</definedName>
    <definedName name="BExW5F6OUXHEWQU5VYE7W7P8DD78" localSheetId="6" hidden="1">#REF!</definedName>
    <definedName name="BExW5F6OUXHEWQU5VYE7W7P8DD78" localSheetId="5" hidden="1">#REF!</definedName>
    <definedName name="BExW5F6OUXHEWQU5VYE7W7P8DD78" localSheetId="3" hidden="1">#REF!</definedName>
    <definedName name="BExW5F6OUXHEWQU5VYE7W7P8DD78" hidden="1">#REF!</definedName>
    <definedName name="BExW5WPU27WD4NWZOT0ZEJIDLX5J" localSheetId="15" hidden="1">#REF!</definedName>
    <definedName name="BExW5WPU27WD4NWZOT0ZEJIDLX5J" localSheetId="14" hidden="1">#REF!</definedName>
    <definedName name="BExW5WPU27WD4NWZOT0ZEJIDLX5J" localSheetId="13" hidden="1">#REF!</definedName>
    <definedName name="BExW5WPU27WD4NWZOT0ZEJIDLX5J" localSheetId="12" hidden="1">#REF!</definedName>
    <definedName name="BExW5WPU27WD4NWZOT0ZEJIDLX5J" localSheetId="11" hidden="1">#REF!</definedName>
    <definedName name="BExW5WPU27WD4NWZOT0ZEJIDLX5J" localSheetId="10" hidden="1">#REF!</definedName>
    <definedName name="BExW5WPU27WD4NWZOT0ZEJIDLX5J" localSheetId="9" hidden="1">#REF!</definedName>
    <definedName name="BExW5WPU27WD4NWZOT0ZEJIDLX5J" localSheetId="8" hidden="1">#REF!</definedName>
    <definedName name="BExW5WPU27WD4NWZOT0ZEJIDLX5J" localSheetId="7" hidden="1">#REF!</definedName>
    <definedName name="BExW5WPU27WD4NWZOT0ZEJIDLX5J" localSheetId="6" hidden="1">#REF!</definedName>
    <definedName name="BExW5WPU27WD4NWZOT0ZEJIDLX5J" localSheetId="5" hidden="1">#REF!</definedName>
    <definedName name="BExW5WPU27WD4NWZOT0ZEJIDLX5J" localSheetId="3" hidden="1">#REF!</definedName>
    <definedName name="BExW5WPU27WD4NWZOT0ZEJIDLX5J" hidden="1">#REF!</definedName>
    <definedName name="BExW5YD97EMSUYC4KDEFH1FB4FY3" localSheetId="15" hidden="1">#REF!</definedName>
    <definedName name="BExW5YD97EMSUYC4KDEFH1FB4FY3" localSheetId="14" hidden="1">#REF!</definedName>
    <definedName name="BExW5YD97EMSUYC4KDEFH1FB4FY3" localSheetId="13" hidden="1">#REF!</definedName>
    <definedName name="BExW5YD97EMSUYC4KDEFH1FB4FY3" localSheetId="12" hidden="1">#REF!</definedName>
    <definedName name="BExW5YD97EMSUYC4KDEFH1FB4FY3" localSheetId="11" hidden="1">#REF!</definedName>
    <definedName name="BExW5YD97EMSUYC4KDEFH1FB4FY3" localSheetId="10" hidden="1">#REF!</definedName>
    <definedName name="BExW5YD97EMSUYC4KDEFH1FB4FY3" localSheetId="9" hidden="1">#REF!</definedName>
    <definedName name="BExW5YD97EMSUYC4KDEFH1FB4FY3" localSheetId="8" hidden="1">#REF!</definedName>
    <definedName name="BExW5YD97EMSUYC4KDEFH1FB4FY3" localSheetId="7" hidden="1">#REF!</definedName>
    <definedName name="BExW5YD97EMSUYC4KDEFH1FB4FY3" localSheetId="6" hidden="1">#REF!</definedName>
    <definedName name="BExW5YD97EMSUYC4KDEFH1FB4FY3" localSheetId="5" hidden="1">#REF!</definedName>
    <definedName name="BExW5YD97EMSUYC4KDEFH1FB4FY3" localSheetId="3" hidden="1">#REF!</definedName>
    <definedName name="BExW5YD97EMSUYC4KDEFH1FB4FY3" hidden="1">#REF!</definedName>
    <definedName name="BExW5Z469DSRWTA6T0KVLA7SMIPL" localSheetId="15" hidden="1">#REF!</definedName>
    <definedName name="BExW5Z469DSRWTA6T0KVLA7SMIPL" localSheetId="14" hidden="1">#REF!</definedName>
    <definedName name="BExW5Z469DSRWTA6T0KVLA7SMIPL" localSheetId="13" hidden="1">#REF!</definedName>
    <definedName name="BExW5Z469DSRWTA6T0KVLA7SMIPL" localSheetId="12" hidden="1">#REF!</definedName>
    <definedName name="BExW5Z469DSRWTA6T0KVLA7SMIPL" localSheetId="11" hidden="1">#REF!</definedName>
    <definedName name="BExW5Z469DSRWTA6T0KVLA7SMIPL" localSheetId="10" hidden="1">#REF!</definedName>
    <definedName name="BExW5Z469DSRWTA6T0KVLA7SMIPL" localSheetId="9" hidden="1">#REF!</definedName>
    <definedName name="BExW5Z469DSRWTA6T0KVLA7SMIPL" localSheetId="8" hidden="1">#REF!</definedName>
    <definedName name="BExW5Z469DSRWTA6T0KVLA7SMIPL" localSheetId="7" hidden="1">#REF!</definedName>
    <definedName name="BExW5Z469DSRWTA6T0KVLA7SMIPL" localSheetId="6" hidden="1">#REF!</definedName>
    <definedName name="BExW5Z469DSRWTA6T0KVLA7SMIPL" localSheetId="5" hidden="1">#REF!</definedName>
    <definedName name="BExW5Z469DSRWTA6T0KVLA7SMIPL" localSheetId="3" hidden="1">#REF!</definedName>
    <definedName name="BExW5Z469DSRWTA6T0KVLA7SMIPL" hidden="1">#REF!</definedName>
    <definedName name="BExW62ETJAPBX5X53FTGUCHZXI2K" localSheetId="15" hidden="1">#REF!</definedName>
    <definedName name="BExW62ETJAPBX5X53FTGUCHZXI2K" localSheetId="14" hidden="1">#REF!</definedName>
    <definedName name="BExW62ETJAPBX5X53FTGUCHZXI2K" localSheetId="13" hidden="1">#REF!</definedName>
    <definedName name="BExW62ETJAPBX5X53FTGUCHZXI2K" localSheetId="12" hidden="1">#REF!</definedName>
    <definedName name="BExW62ETJAPBX5X53FTGUCHZXI2K" localSheetId="11" hidden="1">#REF!</definedName>
    <definedName name="BExW62ETJAPBX5X53FTGUCHZXI2K" localSheetId="10" hidden="1">#REF!</definedName>
    <definedName name="BExW62ETJAPBX5X53FTGUCHZXI2K" localSheetId="9" hidden="1">#REF!</definedName>
    <definedName name="BExW62ETJAPBX5X53FTGUCHZXI2K" localSheetId="8" hidden="1">#REF!</definedName>
    <definedName name="BExW62ETJAPBX5X53FTGUCHZXI2K" localSheetId="7" hidden="1">#REF!</definedName>
    <definedName name="BExW62ETJAPBX5X53FTGUCHZXI2K" localSheetId="6" hidden="1">#REF!</definedName>
    <definedName name="BExW62ETJAPBX5X53FTGUCHZXI2K" localSheetId="5" hidden="1">#REF!</definedName>
    <definedName name="BExW62ETJAPBX5X53FTGUCHZXI2K" localSheetId="3" hidden="1">#REF!</definedName>
    <definedName name="BExW62ETJAPBX5X53FTGUCHZXI2K" hidden="1">#REF!</definedName>
    <definedName name="BExW660AV1TUV2XNUPD65RZR3QOO" localSheetId="15" hidden="1">#REF!</definedName>
    <definedName name="BExW660AV1TUV2XNUPD65RZR3QOO" localSheetId="14" hidden="1">#REF!</definedName>
    <definedName name="BExW660AV1TUV2XNUPD65RZR3QOO" localSheetId="13" hidden="1">#REF!</definedName>
    <definedName name="BExW660AV1TUV2XNUPD65RZR3QOO" localSheetId="12" hidden="1">#REF!</definedName>
    <definedName name="BExW660AV1TUV2XNUPD65RZR3QOO" localSheetId="11" hidden="1">#REF!</definedName>
    <definedName name="BExW660AV1TUV2XNUPD65RZR3QOO" localSheetId="10" hidden="1">#REF!</definedName>
    <definedName name="BExW660AV1TUV2XNUPD65RZR3QOO" localSheetId="9" hidden="1">#REF!</definedName>
    <definedName name="BExW660AV1TUV2XNUPD65RZR3QOO" localSheetId="8" hidden="1">#REF!</definedName>
    <definedName name="BExW660AV1TUV2XNUPD65RZR3QOO" localSheetId="7" hidden="1">#REF!</definedName>
    <definedName name="BExW660AV1TUV2XNUPD65RZR3QOO" localSheetId="6" hidden="1">#REF!</definedName>
    <definedName name="BExW660AV1TUV2XNUPD65RZR3QOO" localSheetId="5" hidden="1">#REF!</definedName>
    <definedName name="BExW660AV1TUV2XNUPD65RZR3QOO" localSheetId="3" hidden="1">#REF!</definedName>
    <definedName name="BExW660AV1TUV2XNUPD65RZR3QOO" hidden="1">#REF!</definedName>
    <definedName name="BExW66LVVZK656PQY1257QMHP2AY" localSheetId="15" hidden="1">#REF!</definedName>
    <definedName name="BExW66LVVZK656PQY1257QMHP2AY" localSheetId="14" hidden="1">#REF!</definedName>
    <definedName name="BExW66LVVZK656PQY1257QMHP2AY" localSheetId="13" hidden="1">#REF!</definedName>
    <definedName name="BExW66LVVZK656PQY1257QMHP2AY" localSheetId="12" hidden="1">#REF!</definedName>
    <definedName name="BExW66LVVZK656PQY1257QMHP2AY" localSheetId="11" hidden="1">#REF!</definedName>
    <definedName name="BExW66LVVZK656PQY1257QMHP2AY" localSheetId="10" hidden="1">#REF!</definedName>
    <definedName name="BExW66LVVZK656PQY1257QMHP2AY" localSheetId="9" hidden="1">#REF!</definedName>
    <definedName name="BExW66LVVZK656PQY1257QMHP2AY" localSheetId="8" hidden="1">#REF!</definedName>
    <definedName name="BExW66LVVZK656PQY1257QMHP2AY" localSheetId="7" hidden="1">#REF!</definedName>
    <definedName name="BExW66LVVZK656PQY1257QMHP2AY" localSheetId="6" hidden="1">#REF!</definedName>
    <definedName name="BExW66LVVZK656PQY1257QMHP2AY" localSheetId="5" hidden="1">#REF!</definedName>
    <definedName name="BExW66LVVZK656PQY1257QMHP2AY" localSheetId="3" hidden="1">#REF!</definedName>
    <definedName name="BExW66LVVZK656PQY1257QMHP2AY" hidden="1">#REF!</definedName>
    <definedName name="BExW6EJPHAP1TWT380AZLXNHR22P" localSheetId="15" hidden="1">#REF!</definedName>
    <definedName name="BExW6EJPHAP1TWT380AZLXNHR22P" localSheetId="14" hidden="1">#REF!</definedName>
    <definedName name="BExW6EJPHAP1TWT380AZLXNHR22P" localSheetId="13" hidden="1">#REF!</definedName>
    <definedName name="BExW6EJPHAP1TWT380AZLXNHR22P" localSheetId="12" hidden="1">#REF!</definedName>
    <definedName name="BExW6EJPHAP1TWT380AZLXNHR22P" localSheetId="11" hidden="1">#REF!</definedName>
    <definedName name="BExW6EJPHAP1TWT380AZLXNHR22P" localSheetId="10" hidden="1">#REF!</definedName>
    <definedName name="BExW6EJPHAP1TWT380AZLXNHR22P" localSheetId="9" hidden="1">#REF!</definedName>
    <definedName name="BExW6EJPHAP1TWT380AZLXNHR22P" localSheetId="8" hidden="1">#REF!</definedName>
    <definedName name="BExW6EJPHAP1TWT380AZLXNHR22P" localSheetId="7" hidden="1">#REF!</definedName>
    <definedName name="BExW6EJPHAP1TWT380AZLXNHR22P" localSheetId="6" hidden="1">#REF!</definedName>
    <definedName name="BExW6EJPHAP1TWT380AZLXNHR22P" localSheetId="5" hidden="1">#REF!</definedName>
    <definedName name="BExW6EJPHAP1TWT380AZLXNHR22P" localSheetId="3" hidden="1">#REF!</definedName>
    <definedName name="BExW6EJPHAP1TWT380AZLXNHR22P" hidden="1">#REF!</definedName>
    <definedName name="BExW6G1PJ38H10DVLL8WPQ736OEB" localSheetId="15" hidden="1">#REF!</definedName>
    <definedName name="BExW6G1PJ38H10DVLL8WPQ736OEB" localSheetId="14" hidden="1">#REF!</definedName>
    <definedName name="BExW6G1PJ38H10DVLL8WPQ736OEB" localSheetId="13" hidden="1">#REF!</definedName>
    <definedName name="BExW6G1PJ38H10DVLL8WPQ736OEB" localSheetId="12" hidden="1">#REF!</definedName>
    <definedName name="BExW6G1PJ38H10DVLL8WPQ736OEB" localSheetId="11" hidden="1">#REF!</definedName>
    <definedName name="BExW6G1PJ38H10DVLL8WPQ736OEB" localSheetId="10" hidden="1">#REF!</definedName>
    <definedName name="BExW6G1PJ38H10DVLL8WPQ736OEB" localSheetId="9" hidden="1">#REF!</definedName>
    <definedName name="BExW6G1PJ38H10DVLL8WPQ736OEB" localSheetId="8" hidden="1">#REF!</definedName>
    <definedName name="BExW6G1PJ38H10DVLL8WPQ736OEB" localSheetId="7" hidden="1">#REF!</definedName>
    <definedName name="BExW6G1PJ38H10DVLL8WPQ736OEB" localSheetId="6" hidden="1">#REF!</definedName>
    <definedName name="BExW6G1PJ38H10DVLL8WPQ736OEB" localSheetId="5" hidden="1">#REF!</definedName>
    <definedName name="BExW6G1PJ38H10DVLL8WPQ736OEB" localSheetId="3" hidden="1">#REF!</definedName>
    <definedName name="BExW6G1PJ38H10DVLL8WPQ736OEB" hidden="1">#REF!</definedName>
    <definedName name="BExW794A74Z5F2K8LVQLD6VSKXUE" localSheetId="15" hidden="1">#REF!</definedName>
    <definedName name="BExW794A74Z5F2K8LVQLD6VSKXUE" localSheetId="14" hidden="1">#REF!</definedName>
    <definedName name="BExW794A74Z5F2K8LVQLD6VSKXUE" localSheetId="13" hidden="1">#REF!</definedName>
    <definedName name="BExW794A74Z5F2K8LVQLD6VSKXUE" localSheetId="12" hidden="1">#REF!</definedName>
    <definedName name="BExW794A74Z5F2K8LVQLD6VSKXUE" localSheetId="11" hidden="1">#REF!</definedName>
    <definedName name="BExW794A74Z5F2K8LVQLD6VSKXUE" localSheetId="10" hidden="1">#REF!</definedName>
    <definedName name="BExW794A74Z5F2K8LVQLD6VSKXUE" localSheetId="9" hidden="1">#REF!</definedName>
    <definedName name="BExW794A74Z5F2K8LVQLD6VSKXUE" localSheetId="8" hidden="1">#REF!</definedName>
    <definedName name="BExW794A74Z5F2K8LVQLD6VSKXUE" localSheetId="7" hidden="1">#REF!</definedName>
    <definedName name="BExW794A74Z5F2K8LVQLD6VSKXUE" localSheetId="6" hidden="1">#REF!</definedName>
    <definedName name="BExW794A74Z5F2K8LVQLD6VSKXUE" localSheetId="5" hidden="1">#REF!</definedName>
    <definedName name="BExW794A74Z5F2K8LVQLD6VSKXUE" localSheetId="3" hidden="1">#REF!</definedName>
    <definedName name="BExW794A74Z5F2K8LVQLD6VSKXUE" hidden="1">#REF!</definedName>
    <definedName name="BExW7Q1TQ8E6G4WYYNSOMV43S95R" localSheetId="15" hidden="1">#REF!</definedName>
    <definedName name="BExW7Q1TQ8E6G4WYYNSOMV43S95R" localSheetId="14" hidden="1">#REF!</definedName>
    <definedName name="BExW7Q1TQ8E6G4WYYNSOMV43S95R" localSheetId="13" hidden="1">#REF!</definedName>
    <definedName name="BExW7Q1TQ8E6G4WYYNSOMV43S95R" localSheetId="12" hidden="1">#REF!</definedName>
    <definedName name="BExW7Q1TQ8E6G4WYYNSOMV43S95R" localSheetId="11" hidden="1">#REF!</definedName>
    <definedName name="BExW7Q1TQ8E6G4WYYNSOMV43S95R" localSheetId="10" hidden="1">#REF!</definedName>
    <definedName name="BExW7Q1TQ8E6G4WYYNSOMV43S95R" localSheetId="9" hidden="1">#REF!</definedName>
    <definedName name="BExW7Q1TQ8E6G4WYYNSOMV43S95R" localSheetId="8" hidden="1">#REF!</definedName>
    <definedName name="BExW7Q1TQ8E6G4WYYNSOMV43S95R" localSheetId="7" hidden="1">#REF!</definedName>
    <definedName name="BExW7Q1TQ8E6G4WYYNSOMV43S95R" localSheetId="6" hidden="1">#REF!</definedName>
    <definedName name="BExW7Q1TQ8E6G4WYYNSOMV43S95R" localSheetId="5" hidden="1">#REF!</definedName>
    <definedName name="BExW7Q1TQ8E6G4WYYNSOMV43S95R" localSheetId="3" hidden="1">#REF!</definedName>
    <definedName name="BExW7Q1TQ8E6G4WYYNSOMV43S95R" hidden="1">#REF!</definedName>
    <definedName name="BExW7XZTFZV0N9YM9S4PM74A5X2O" localSheetId="15" hidden="1">#REF!</definedName>
    <definedName name="BExW7XZTFZV0N9YM9S4PM74A5X2O" localSheetId="14" hidden="1">#REF!</definedName>
    <definedName name="BExW7XZTFZV0N9YM9S4PM74A5X2O" localSheetId="13" hidden="1">#REF!</definedName>
    <definedName name="BExW7XZTFZV0N9YM9S4PM74A5X2O" localSheetId="12" hidden="1">#REF!</definedName>
    <definedName name="BExW7XZTFZV0N9YM9S4PM74A5X2O" localSheetId="11" hidden="1">#REF!</definedName>
    <definedName name="BExW7XZTFZV0N9YM9S4PM74A5X2O" localSheetId="10" hidden="1">#REF!</definedName>
    <definedName name="BExW7XZTFZV0N9YM9S4PM74A5X2O" localSheetId="9" hidden="1">#REF!</definedName>
    <definedName name="BExW7XZTFZV0N9YM9S4PM74A5X2O" localSheetId="8" hidden="1">#REF!</definedName>
    <definedName name="BExW7XZTFZV0N9YM9S4PM74A5X2O" localSheetId="7" hidden="1">#REF!</definedName>
    <definedName name="BExW7XZTFZV0N9YM9S4PM74A5X2O" localSheetId="6" hidden="1">#REF!</definedName>
    <definedName name="BExW7XZTFZV0N9YM9S4PM74A5X2O" localSheetId="5" hidden="1">#REF!</definedName>
    <definedName name="BExW7XZTFZV0N9YM9S4PM74A5X2O" localSheetId="3" hidden="1">#REF!</definedName>
    <definedName name="BExW7XZTFZV0N9YM9S4PM74A5X2O" hidden="1">#REF!</definedName>
    <definedName name="BExW8K0SSIPSKBVP06IJ71600HJZ" localSheetId="15" hidden="1">#REF!</definedName>
    <definedName name="BExW8K0SSIPSKBVP06IJ71600HJZ" localSheetId="14" hidden="1">#REF!</definedName>
    <definedName name="BExW8K0SSIPSKBVP06IJ71600HJZ" localSheetId="13" hidden="1">#REF!</definedName>
    <definedName name="BExW8K0SSIPSKBVP06IJ71600HJZ" localSheetId="12" hidden="1">#REF!</definedName>
    <definedName name="BExW8K0SSIPSKBVP06IJ71600HJZ" localSheetId="11" hidden="1">#REF!</definedName>
    <definedName name="BExW8K0SSIPSKBVP06IJ71600HJZ" localSheetId="10" hidden="1">#REF!</definedName>
    <definedName name="BExW8K0SSIPSKBVP06IJ71600HJZ" localSheetId="9" hidden="1">#REF!</definedName>
    <definedName name="BExW8K0SSIPSKBVP06IJ71600HJZ" localSheetId="8" hidden="1">#REF!</definedName>
    <definedName name="BExW8K0SSIPSKBVP06IJ71600HJZ" localSheetId="7" hidden="1">#REF!</definedName>
    <definedName name="BExW8K0SSIPSKBVP06IJ71600HJZ" localSheetId="6" hidden="1">#REF!</definedName>
    <definedName name="BExW8K0SSIPSKBVP06IJ71600HJZ" localSheetId="5" hidden="1">#REF!</definedName>
    <definedName name="BExW8K0SSIPSKBVP06IJ71600HJZ" localSheetId="3" hidden="1">#REF!</definedName>
    <definedName name="BExW8K0SSIPSKBVP06IJ71600HJZ" hidden="1">#REF!</definedName>
    <definedName name="BExW8T0GVY3ZYO4ACSBLHS8SH895" localSheetId="15" hidden="1">#REF!</definedName>
    <definedName name="BExW8T0GVY3ZYO4ACSBLHS8SH895" localSheetId="14" hidden="1">#REF!</definedName>
    <definedName name="BExW8T0GVY3ZYO4ACSBLHS8SH895" localSheetId="13" hidden="1">#REF!</definedName>
    <definedName name="BExW8T0GVY3ZYO4ACSBLHS8SH895" localSheetId="12" hidden="1">#REF!</definedName>
    <definedName name="BExW8T0GVY3ZYO4ACSBLHS8SH895" localSheetId="11" hidden="1">#REF!</definedName>
    <definedName name="BExW8T0GVY3ZYO4ACSBLHS8SH895" localSheetId="10" hidden="1">#REF!</definedName>
    <definedName name="BExW8T0GVY3ZYO4ACSBLHS8SH895" localSheetId="9" hidden="1">#REF!</definedName>
    <definedName name="BExW8T0GVY3ZYO4ACSBLHS8SH895" localSheetId="8" hidden="1">#REF!</definedName>
    <definedName name="BExW8T0GVY3ZYO4ACSBLHS8SH895" localSheetId="7" hidden="1">#REF!</definedName>
    <definedName name="BExW8T0GVY3ZYO4ACSBLHS8SH895" localSheetId="6" hidden="1">#REF!</definedName>
    <definedName name="BExW8T0GVY3ZYO4ACSBLHS8SH895" localSheetId="5" hidden="1">#REF!</definedName>
    <definedName name="BExW8T0GVY3ZYO4ACSBLHS8SH895" localSheetId="3" hidden="1">#REF!</definedName>
    <definedName name="BExW8T0GVY3ZYO4ACSBLHS8SH895" hidden="1">#REF!</definedName>
    <definedName name="BExW8YEP73JMMU9HZ08PM4WHJQZ4" localSheetId="15" hidden="1">#REF!</definedName>
    <definedName name="BExW8YEP73JMMU9HZ08PM4WHJQZ4" localSheetId="14" hidden="1">#REF!</definedName>
    <definedName name="BExW8YEP73JMMU9HZ08PM4WHJQZ4" localSheetId="13" hidden="1">#REF!</definedName>
    <definedName name="BExW8YEP73JMMU9HZ08PM4WHJQZ4" localSheetId="12" hidden="1">#REF!</definedName>
    <definedName name="BExW8YEP73JMMU9HZ08PM4WHJQZ4" localSheetId="11" hidden="1">#REF!</definedName>
    <definedName name="BExW8YEP73JMMU9HZ08PM4WHJQZ4" localSheetId="10" hidden="1">#REF!</definedName>
    <definedName name="BExW8YEP73JMMU9HZ08PM4WHJQZ4" localSheetId="9" hidden="1">#REF!</definedName>
    <definedName name="BExW8YEP73JMMU9HZ08PM4WHJQZ4" localSheetId="8" hidden="1">#REF!</definedName>
    <definedName name="BExW8YEP73JMMU9HZ08PM4WHJQZ4" localSheetId="7" hidden="1">#REF!</definedName>
    <definedName name="BExW8YEP73JMMU9HZ08PM4WHJQZ4" localSheetId="6" hidden="1">#REF!</definedName>
    <definedName name="BExW8YEP73JMMU9HZ08PM4WHJQZ4" localSheetId="5" hidden="1">#REF!</definedName>
    <definedName name="BExW8YEP73JMMU9HZ08PM4WHJQZ4" localSheetId="3" hidden="1">#REF!</definedName>
    <definedName name="BExW8YEP73JMMU9HZ08PM4WHJQZ4" hidden="1">#REF!</definedName>
    <definedName name="BExW937AT53OZQRHNWQZ5BVH24IE" localSheetId="15" hidden="1">#REF!</definedName>
    <definedName name="BExW937AT53OZQRHNWQZ5BVH24IE" localSheetId="14" hidden="1">#REF!</definedName>
    <definedName name="BExW937AT53OZQRHNWQZ5BVH24IE" localSheetId="13" hidden="1">#REF!</definedName>
    <definedName name="BExW937AT53OZQRHNWQZ5BVH24IE" localSheetId="12" hidden="1">#REF!</definedName>
    <definedName name="BExW937AT53OZQRHNWQZ5BVH24IE" localSheetId="11" hidden="1">#REF!</definedName>
    <definedName name="BExW937AT53OZQRHNWQZ5BVH24IE" localSheetId="10" hidden="1">#REF!</definedName>
    <definedName name="BExW937AT53OZQRHNWQZ5BVH24IE" localSheetId="9" hidden="1">#REF!</definedName>
    <definedName name="BExW937AT53OZQRHNWQZ5BVH24IE" localSheetId="8" hidden="1">#REF!</definedName>
    <definedName name="BExW937AT53OZQRHNWQZ5BVH24IE" localSheetId="7" hidden="1">#REF!</definedName>
    <definedName name="BExW937AT53OZQRHNWQZ5BVH24IE" localSheetId="6" hidden="1">#REF!</definedName>
    <definedName name="BExW937AT53OZQRHNWQZ5BVH24IE" localSheetId="5" hidden="1">#REF!</definedName>
    <definedName name="BExW937AT53OZQRHNWQZ5BVH24IE" localSheetId="3" hidden="1">#REF!</definedName>
    <definedName name="BExW937AT53OZQRHNWQZ5BVH24IE" hidden="1">#REF!</definedName>
    <definedName name="BExW95LN5N0LYFFVP7GJEGDVDLF0" localSheetId="15" hidden="1">#REF!</definedName>
    <definedName name="BExW95LN5N0LYFFVP7GJEGDVDLF0" localSheetId="14" hidden="1">#REF!</definedName>
    <definedName name="BExW95LN5N0LYFFVP7GJEGDVDLF0" localSheetId="13" hidden="1">#REF!</definedName>
    <definedName name="BExW95LN5N0LYFFVP7GJEGDVDLF0" localSheetId="12" hidden="1">#REF!</definedName>
    <definedName name="BExW95LN5N0LYFFVP7GJEGDVDLF0" localSheetId="11" hidden="1">#REF!</definedName>
    <definedName name="BExW95LN5N0LYFFVP7GJEGDVDLF0" localSheetId="10" hidden="1">#REF!</definedName>
    <definedName name="BExW95LN5N0LYFFVP7GJEGDVDLF0" localSheetId="9" hidden="1">#REF!</definedName>
    <definedName name="BExW95LN5N0LYFFVP7GJEGDVDLF0" localSheetId="8" hidden="1">#REF!</definedName>
    <definedName name="BExW95LN5N0LYFFVP7GJEGDVDLF0" localSheetId="7" hidden="1">#REF!</definedName>
    <definedName name="BExW95LN5N0LYFFVP7GJEGDVDLF0" localSheetId="6" hidden="1">#REF!</definedName>
    <definedName name="BExW95LN5N0LYFFVP7GJEGDVDLF0" localSheetId="5" hidden="1">#REF!</definedName>
    <definedName name="BExW95LN5N0LYFFVP7GJEGDVDLF0" localSheetId="3" hidden="1">#REF!</definedName>
    <definedName name="BExW95LN5N0LYFFVP7GJEGDVDLF0" hidden="1">#REF!</definedName>
    <definedName name="BExW967733Q8RAJOHR2GJ3HO8JIW" localSheetId="15" hidden="1">#REF!</definedName>
    <definedName name="BExW967733Q8RAJOHR2GJ3HO8JIW" localSheetId="14" hidden="1">#REF!</definedName>
    <definedName name="BExW967733Q8RAJOHR2GJ3HO8JIW" localSheetId="13" hidden="1">#REF!</definedName>
    <definedName name="BExW967733Q8RAJOHR2GJ3HO8JIW" localSheetId="12" hidden="1">#REF!</definedName>
    <definedName name="BExW967733Q8RAJOHR2GJ3HO8JIW" localSheetId="11" hidden="1">#REF!</definedName>
    <definedName name="BExW967733Q8RAJOHR2GJ3HO8JIW" localSheetId="10" hidden="1">#REF!</definedName>
    <definedName name="BExW967733Q8RAJOHR2GJ3HO8JIW" localSheetId="9" hidden="1">#REF!</definedName>
    <definedName name="BExW967733Q8RAJOHR2GJ3HO8JIW" localSheetId="8" hidden="1">#REF!</definedName>
    <definedName name="BExW967733Q8RAJOHR2GJ3HO8JIW" localSheetId="7" hidden="1">#REF!</definedName>
    <definedName name="BExW967733Q8RAJOHR2GJ3HO8JIW" localSheetId="6" hidden="1">#REF!</definedName>
    <definedName name="BExW967733Q8RAJOHR2GJ3HO8JIW" localSheetId="5" hidden="1">#REF!</definedName>
    <definedName name="BExW967733Q8RAJOHR2GJ3HO8JIW" localSheetId="3" hidden="1">#REF!</definedName>
    <definedName name="BExW967733Q8RAJOHR2GJ3HO8JIW" hidden="1">#REF!</definedName>
    <definedName name="BExW9POK1KIOI0ALS5MZIKTDIYMA" localSheetId="15" hidden="1">#REF!</definedName>
    <definedName name="BExW9POK1KIOI0ALS5MZIKTDIYMA" localSheetId="14" hidden="1">#REF!</definedName>
    <definedName name="BExW9POK1KIOI0ALS5MZIKTDIYMA" localSheetId="13" hidden="1">#REF!</definedName>
    <definedName name="BExW9POK1KIOI0ALS5MZIKTDIYMA" localSheetId="12" hidden="1">#REF!</definedName>
    <definedName name="BExW9POK1KIOI0ALS5MZIKTDIYMA" localSheetId="11" hidden="1">#REF!</definedName>
    <definedName name="BExW9POK1KIOI0ALS5MZIKTDIYMA" localSheetId="10" hidden="1">#REF!</definedName>
    <definedName name="BExW9POK1KIOI0ALS5MZIKTDIYMA" localSheetId="9" hidden="1">#REF!</definedName>
    <definedName name="BExW9POK1KIOI0ALS5MZIKTDIYMA" localSheetId="8" hidden="1">#REF!</definedName>
    <definedName name="BExW9POK1KIOI0ALS5MZIKTDIYMA" localSheetId="7" hidden="1">#REF!</definedName>
    <definedName name="BExW9POK1KIOI0ALS5MZIKTDIYMA" localSheetId="6" hidden="1">#REF!</definedName>
    <definedName name="BExW9POK1KIOI0ALS5MZIKTDIYMA" localSheetId="5" hidden="1">#REF!</definedName>
    <definedName name="BExW9POK1KIOI0ALS5MZIKTDIYMA" localSheetId="3" hidden="1">#REF!</definedName>
    <definedName name="BExW9POK1KIOI0ALS5MZIKTDIYMA" hidden="1">#REF!</definedName>
    <definedName name="BExXLDE6PN4ESWT3LXJNQCY94NE4" localSheetId="15" hidden="1">#REF!</definedName>
    <definedName name="BExXLDE6PN4ESWT3LXJNQCY94NE4" localSheetId="14" hidden="1">#REF!</definedName>
    <definedName name="BExXLDE6PN4ESWT3LXJNQCY94NE4" localSheetId="13" hidden="1">#REF!</definedName>
    <definedName name="BExXLDE6PN4ESWT3LXJNQCY94NE4" localSheetId="12" hidden="1">#REF!</definedName>
    <definedName name="BExXLDE6PN4ESWT3LXJNQCY94NE4" localSheetId="11" hidden="1">#REF!</definedName>
    <definedName name="BExXLDE6PN4ESWT3LXJNQCY94NE4" localSheetId="10" hidden="1">#REF!</definedName>
    <definedName name="BExXLDE6PN4ESWT3LXJNQCY94NE4" localSheetId="9" hidden="1">#REF!</definedName>
    <definedName name="BExXLDE6PN4ESWT3LXJNQCY94NE4" localSheetId="8" hidden="1">#REF!</definedName>
    <definedName name="BExXLDE6PN4ESWT3LXJNQCY94NE4" localSheetId="7" hidden="1">#REF!</definedName>
    <definedName name="BExXLDE6PN4ESWT3LXJNQCY94NE4" localSheetId="6" hidden="1">#REF!</definedName>
    <definedName name="BExXLDE6PN4ESWT3LXJNQCY94NE4" localSheetId="5" hidden="1">#REF!</definedName>
    <definedName name="BExXLDE6PN4ESWT3LXJNQCY94NE4" localSheetId="3" hidden="1">#REF!</definedName>
    <definedName name="BExXLDE6PN4ESWT3LXJNQCY94NE4" hidden="1">#REF!</definedName>
    <definedName name="BExXLQVPK2H3IF0NDDA5CT612EUK" localSheetId="15" hidden="1">#REF!</definedName>
    <definedName name="BExXLQVPK2H3IF0NDDA5CT612EUK" localSheetId="14" hidden="1">#REF!</definedName>
    <definedName name="BExXLQVPK2H3IF0NDDA5CT612EUK" localSheetId="13" hidden="1">#REF!</definedName>
    <definedName name="BExXLQVPK2H3IF0NDDA5CT612EUK" localSheetId="12" hidden="1">#REF!</definedName>
    <definedName name="BExXLQVPK2H3IF0NDDA5CT612EUK" localSheetId="11" hidden="1">#REF!</definedName>
    <definedName name="BExXLQVPK2H3IF0NDDA5CT612EUK" localSheetId="10" hidden="1">#REF!</definedName>
    <definedName name="BExXLQVPK2H3IF0NDDA5CT612EUK" localSheetId="9" hidden="1">#REF!</definedName>
    <definedName name="BExXLQVPK2H3IF0NDDA5CT612EUK" localSheetId="8" hidden="1">#REF!</definedName>
    <definedName name="BExXLQVPK2H3IF0NDDA5CT612EUK" localSheetId="7" hidden="1">#REF!</definedName>
    <definedName name="BExXLQVPK2H3IF0NDDA5CT612EUK" localSheetId="6" hidden="1">#REF!</definedName>
    <definedName name="BExXLQVPK2H3IF0NDDA5CT612EUK" localSheetId="5" hidden="1">#REF!</definedName>
    <definedName name="BExXLQVPK2H3IF0NDDA5CT612EUK" localSheetId="3" hidden="1">#REF!</definedName>
    <definedName name="BExXLQVPK2H3IF0NDDA5CT612EUK" hidden="1">#REF!</definedName>
    <definedName name="BExXLR6IO70TYTACKQH9M5PGV24J" localSheetId="15" hidden="1">#REF!</definedName>
    <definedName name="BExXLR6IO70TYTACKQH9M5PGV24J" localSheetId="14" hidden="1">#REF!</definedName>
    <definedName name="BExXLR6IO70TYTACKQH9M5PGV24J" localSheetId="13" hidden="1">#REF!</definedName>
    <definedName name="BExXLR6IO70TYTACKQH9M5PGV24J" localSheetId="12" hidden="1">#REF!</definedName>
    <definedName name="BExXLR6IO70TYTACKQH9M5PGV24J" localSheetId="11" hidden="1">#REF!</definedName>
    <definedName name="BExXLR6IO70TYTACKQH9M5PGV24J" localSheetId="10" hidden="1">#REF!</definedName>
    <definedName name="BExXLR6IO70TYTACKQH9M5PGV24J" localSheetId="9" hidden="1">#REF!</definedName>
    <definedName name="BExXLR6IO70TYTACKQH9M5PGV24J" localSheetId="8" hidden="1">#REF!</definedName>
    <definedName name="BExXLR6IO70TYTACKQH9M5PGV24J" localSheetId="7" hidden="1">#REF!</definedName>
    <definedName name="BExXLR6IO70TYTACKQH9M5PGV24J" localSheetId="6" hidden="1">#REF!</definedName>
    <definedName name="BExXLR6IO70TYTACKQH9M5PGV24J" localSheetId="5" hidden="1">#REF!</definedName>
    <definedName name="BExXLR6IO70TYTACKQH9M5PGV24J" localSheetId="3" hidden="1">#REF!</definedName>
    <definedName name="BExXLR6IO70TYTACKQH9M5PGV24J" hidden="1">#REF!</definedName>
    <definedName name="BExXM065WOLYRYHGHOJE0OOFXA4M" localSheetId="15" hidden="1">#REF!</definedName>
    <definedName name="BExXM065WOLYRYHGHOJE0OOFXA4M" localSheetId="14" hidden="1">#REF!</definedName>
    <definedName name="BExXM065WOLYRYHGHOJE0OOFXA4M" localSheetId="13" hidden="1">#REF!</definedName>
    <definedName name="BExXM065WOLYRYHGHOJE0OOFXA4M" localSheetId="12" hidden="1">#REF!</definedName>
    <definedName name="BExXM065WOLYRYHGHOJE0OOFXA4M" localSheetId="11" hidden="1">#REF!</definedName>
    <definedName name="BExXM065WOLYRYHGHOJE0OOFXA4M" localSheetId="10" hidden="1">#REF!</definedName>
    <definedName name="BExXM065WOLYRYHGHOJE0OOFXA4M" localSheetId="9" hidden="1">#REF!</definedName>
    <definedName name="BExXM065WOLYRYHGHOJE0OOFXA4M" localSheetId="8" hidden="1">#REF!</definedName>
    <definedName name="BExXM065WOLYRYHGHOJE0OOFXA4M" localSheetId="7" hidden="1">#REF!</definedName>
    <definedName name="BExXM065WOLYRYHGHOJE0OOFXA4M" localSheetId="6" hidden="1">#REF!</definedName>
    <definedName name="BExXM065WOLYRYHGHOJE0OOFXA4M" localSheetId="5" hidden="1">#REF!</definedName>
    <definedName name="BExXM065WOLYRYHGHOJE0OOFXA4M" localSheetId="3" hidden="1">#REF!</definedName>
    <definedName name="BExXM065WOLYRYHGHOJE0OOFXA4M" hidden="1">#REF!</definedName>
    <definedName name="BExXM3GUNXVDM82KUR17NNUMQCNI" localSheetId="15" hidden="1">#REF!</definedName>
    <definedName name="BExXM3GUNXVDM82KUR17NNUMQCNI" localSheetId="14" hidden="1">#REF!</definedName>
    <definedName name="BExXM3GUNXVDM82KUR17NNUMQCNI" localSheetId="13" hidden="1">#REF!</definedName>
    <definedName name="BExXM3GUNXVDM82KUR17NNUMQCNI" localSheetId="12" hidden="1">#REF!</definedName>
    <definedName name="BExXM3GUNXVDM82KUR17NNUMQCNI" localSheetId="11" hidden="1">#REF!</definedName>
    <definedName name="BExXM3GUNXVDM82KUR17NNUMQCNI" localSheetId="10" hidden="1">#REF!</definedName>
    <definedName name="BExXM3GUNXVDM82KUR17NNUMQCNI" localSheetId="9" hidden="1">#REF!</definedName>
    <definedName name="BExXM3GUNXVDM82KUR17NNUMQCNI" localSheetId="8" hidden="1">#REF!</definedName>
    <definedName name="BExXM3GUNXVDM82KUR17NNUMQCNI" localSheetId="7" hidden="1">#REF!</definedName>
    <definedName name="BExXM3GUNXVDM82KUR17NNUMQCNI" localSheetId="6" hidden="1">#REF!</definedName>
    <definedName name="BExXM3GUNXVDM82KUR17NNUMQCNI" localSheetId="5" hidden="1">#REF!</definedName>
    <definedName name="BExXM3GUNXVDM82KUR17NNUMQCNI" localSheetId="3" hidden="1">#REF!</definedName>
    <definedName name="BExXM3GUNXVDM82KUR17NNUMQCNI" hidden="1">#REF!</definedName>
    <definedName name="BExXMA28M8SH7MKIGETSDA72WUIZ" localSheetId="15" hidden="1">#REF!</definedName>
    <definedName name="BExXMA28M8SH7MKIGETSDA72WUIZ" localSheetId="14" hidden="1">#REF!</definedName>
    <definedName name="BExXMA28M8SH7MKIGETSDA72WUIZ" localSheetId="13" hidden="1">#REF!</definedName>
    <definedName name="BExXMA28M8SH7MKIGETSDA72WUIZ" localSheetId="12" hidden="1">#REF!</definedName>
    <definedName name="BExXMA28M8SH7MKIGETSDA72WUIZ" localSheetId="11" hidden="1">#REF!</definedName>
    <definedName name="BExXMA28M8SH7MKIGETSDA72WUIZ" localSheetId="10" hidden="1">#REF!</definedName>
    <definedName name="BExXMA28M8SH7MKIGETSDA72WUIZ" localSheetId="9" hidden="1">#REF!</definedName>
    <definedName name="BExXMA28M8SH7MKIGETSDA72WUIZ" localSheetId="8" hidden="1">#REF!</definedName>
    <definedName name="BExXMA28M8SH7MKIGETSDA72WUIZ" localSheetId="7" hidden="1">#REF!</definedName>
    <definedName name="BExXMA28M8SH7MKIGETSDA72WUIZ" localSheetId="6" hidden="1">#REF!</definedName>
    <definedName name="BExXMA28M8SH7MKIGETSDA72WUIZ" localSheetId="5" hidden="1">#REF!</definedName>
    <definedName name="BExXMA28M8SH7MKIGETSDA72WUIZ" localSheetId="3" hidden="1">#REF!</definedName>
    <definedName name="BExXMA28M8SH7MKIGETSDA72WUIZ" hidden="1">#REF!</definedName>
    <definedName name="BExXMOLHIAHDLFSA31PUB36SC3I9" localSheetId="15" hidden="1">#REF!</definedName>
    <definedName name="BExXMOLHIAHDLFSA31PUB36SC3I9" localSheetId="14" hidden="1">#REF!</definedName>
    <definedName name="BExXMOLHIAHDLFSA31PUB36SC3I9" localSheetId="13" hidden="1">#REF!</definedName>
    <definedName name="BExXMOLHIAHDLFSA31PUB36SC3I9" localSheetId="12" hidden="1">#REF!</definedName>
    <definedName name="BExXMOLHIAHDLFSA31PUB36SC3I9" localSheetId="11" hidden="1">#REF!</definedName>
    <definedName name="BExXMOLHIAHDLFSA31PUB36SC3I9" localSheetId="10" hidden="1">#REF!</definedName>
    <definedName name="BExXMOLHIAHDLFSA31PUB36SC3I9" localSheetId="9" hidden="1">#REF!</definedName>
    <definedName name="BExXMOLHIAHDLFSA31PUB36SC3I9" localSheetId="8" hidden="1">#REF!</definedName>
    <definedName name="BExXMOLHIAHDLFSA31PUB36SC3I9" localSheetId="7" hidden="1">#REF!</definedName>
    <definedName name="BExXMOLHIAHDLFSA31PUB36SC3I9" localSheetId="6" hidden="1">#REF!</definedName>
    <definedName name="BExXMOLHIAHDLFSA31PUB36SC3I9" localSheetId="5" hidden="1">#REF!</definedName>
    <definedName name="BExXMOLHIAHDLFSA31PUB36SC3I9" localSheetId="3" hidden="1">#REF!</definedName>
    <definedName name="BExXMOLHIAHDLFSA31PUB36SC3I9" hidden="1">#REF!</definedName>
    <definedName name="BExXMT8T5Z3M2JBQN65X2LKH0YQI" localSheetId="15" hidden="1">#REF!</definedName>
    <definedName name="BExXMT8T5Z3M2JBQN65X2LKH0YQI" localSheetId="14" hidden="1">#REF!</definedName>
    <definedName name="BExXMT8T5Z3M2JBQN65X2LKH0YQI" localSheetId="13" hidden="1">#REF!</definedName>
    <definedName name="BExXMT8T5Z3M2JBQN65X2LKH0YQI" localSheetId="12" hidden="1">#REF!</definedName>
    <definedName name="BExXMT8T5Z3M2JBQN65X2LKH0YQI" localSheetId="11" hidden="1">#REF!</definedName>
    <definedName name="BExXMT8T5Z3M2JBQN65X2LKH0YQI" localSheetId="10" hidden="1">#REF!</definedName>
    <definedName name="BExXMT8T5Z3M2JBQN65X2LKH0YQI" localSheetId="9" hidden="1">#REF!</definedName>
    <definedName name="BExXMT8T5Z3M2JBQN65X2LKH0YQI" localSheetId="8" hidden="1">#REF!</definedName>
    <definedName name="BExXMT8T5Z3M2JBQN65X2LKH0YQI" localSheetId="7" hidden="1">#REF!</definedName>
    <definedName name="BExXMT8T5Z3M2JBQN65X2LKH0YQI" localSheetId="6" hidden="1">#REF!</definedName>
    <definedName name="BExXMT8T5Z3M2JBQN65X2LKH0YQI" localSheetId="5" hidden="1">#REF!</definedName>
    <definedName name="BExXMT8T5Z3M2JBQN65X2LKH0YQI" localSheetId="3" hidden="1">#REF!</definedName>
    <definedName name="BExXMT8T5Z3M2JBQN65X2LKH0YQI" hidden="1">#REF!</definedName>
    <definedName name="BExXN1XNO7H60M9X1E7EVWFJDM5N" localSheetId="15" hidden="1">#REF!</definedName>
    <definedName name="BExXN1XNO7H60M9X1E7EVWFJDM5N" localSheetId="14" hidden="1">#REF!</definedName>
    <definedName name="BExXN1XNO7H60M9X1E7EVWFJDM5N" localSheetId="13" hidden="1">#REF!</definedName>
    <definedName name="BExXN1XNO7H60M9X1E7EVWFJDM5N" localSheetId="12" hidden="1">#REF!</definedName>
    <definedName name="BExXN1XNO7H60M9X1E7EVWFJDM5N" localSheetId="11" hidden="1">#REF!</definedName>
    <definedName name="BExXN1XNO7H60M9X1E7EVWFJDM5N" localSheetId="10" hidden="1">#REF!</definedName>
    <definedName name="BExXN1XNO7H60M9X1E7EVWFJDM5N" localSheetId="9" hidden="1">#REF!</definedName>
    <definedName name="BExXN1XNO7H60M9X1E7EVWFJDM5N" localSheetId="8" hidden="1">#REF!</definedName>
    <definedName name="BExXN1XNO7H60M9X1E7EVWFJDM5N" localSheetId="7" hidden="1">#REF!</definedName>
    <definedName name="BExXN1XNO7H60M9X1E7EVWFJDM5N" localSheetId="6" hidden="1">#REF!</definedName>
    <definedName name="BExXN1XNO7H60M9X1E7EVWFJDM5N" localSheetId="5" hidden="1">#REF!</definedName>
    <definedName name="BExXN1XNO7H60M9X1E7EVWFJDM5N" localSheetId="3" hidden="1">#REF!</definedName>
    <definedName name="BExXN1XNO7H60M9X1E7EVWFJDM5N" hidden="1">#REF!</definedName>
    <definedName name="BExXN1XOOOY51EZQ6II0LWEU2OYT" localSheetId="15" hidden="1">#REF!</definedName>
    <definedName name="BExXN1XOOOY51EZQ6II0LWEU2OYT" localSheetId="14" hidden="1">#REF!</definedName>
    <definedName name="BExXN1XOOOY51EZQ6II0LWEU2OYT" localSheetId="13" hidden="1">#REF!</definedName>
    <definedName name="BExXN1XOOOY51EZQ6II0LWEU2OYT" localSheetId="12" hidden="1">#REF!</definedName>
    <definedName name="BExXN1XOOOY51EZQ6II0LWEU2OYT" localSheetId="11" hidden="1">#REF!</definedName>
    <definedName name="BExXN1XOOOY51EZQ6II0LWEU2OYT" localSheetId="10" hidden="1">#REF!</definedName>
    <definedName name="BExXN1XOOOY51EZQ6II0LWEU2OYT" localSheetId="9" hidden="1">#REF!</definedName>
    <definedName name="BExXN1XOOOY51EZQ6II0LWEU2OYT" localSheetId="8" hidden="1">#REF!</definedName>
    <definedName name="BExXN1XOOOY51EZQ6II0LWEU2OYT" localSheetId="7" hidden="1">#REF!</definedName>
    <definedName name="BExXN1XOOOY51EZQ6II0LWEU2OYT" localSheetId="6" hidden="1">#REF!</definedName>
    <definedName name="BExXN1XOOOY51EZQ6II0LWEU2OYT" localSheetId="5" hidden="1">#REF!</definedName>
    <definedName name="BExXN1XOOOY51EZQ6II0LWEU2OYT" localSheetId="3" hidden="1">#REF!</definedName>
    <definedName name="BExXN1XOOOY51EZQ6II0LWEU2OYT" hidden="1">#REF!</definedName>
    <definedName name="BExXN22ZOTIW49GPLWFYKVM90FNZ" localSheetId="15" hidden="1">#REF!</definedName>
    <definedName name="BExXN22ZOTIW49GPLWFYKVM90FNZ" localSheetId="14" hidden="1">#REF!</definedName>
    <definedName name="BExXN22ZOTIW49GPLWFYKVM90FNZ" localSheetId="13" hidden="1">#REF!</definedName>
    <definedName name="BExXN22ZOTIW49GPLWFYKVM90FNZ" localSheetId="12" hidden="1">#REF!</definedName>
    <definedName name="BExXN22ZOTIW49GPLWFYKVM90FNZ" localSheetId="11" hidden="1">#REF!</definedName>
    <definedName name="BExXN22ZOTIW49GPLWFYKVM90FNZ" localSheetId="10" hidden="1">#REF!</definedName>
    <definedName name="BExXN22ZOTIW49GPLWFYKVM90FNZ" localSheetId="9" hidden="1">#REF!</definedName>
    <definedName name="BExXN22ZOTIW49GPLWFYKVM90FNZ" localSheetId="8" hidden="1">#REF!</definedName>
    <definedName name="BExXN22ZOTIW49GPLWFYKVM90FNZ" localSheetId="7" hidden="1">#REF!</definedName>
    <definedName name="BExXN22ZOTIW49GPLWFYKVM90FNZ" localSheetId="6" hidden="1">#REF!</definedName>
    <definedName name="BExXN22ZOTIW49GPLWFYKVM90FNZ" localSheetId="5" hidden="1">#REF!</definedName>
    <definedName name="BExXN22ZOTIW49GPLWFYKVM90FNZ" localSheetId="3" hidden="1">#REF!</definedName>
    <definedName name="BExXN22ZOTIW49GPLWFYKVM90FNZ" hidden="1">#REF!</definedName>
    <definedName name="BExXN6QAP8UJQVN4R4BQKPP4QK35" localSheetId="15" hidden="1">#REF!</definedName>
    <definedName name="BExXN6QAP8UJQVN4R4BQKPP4QK35" localSheetId="14" hidden="1">#REF!</definedName>
    <definedName name="BExXN6QAP8UJQVN4R4BQKPP4QK35" localSheetId="13" hidden="1">#REF!</definedName>
    <definedName name="BExXN6QAP8UJQVN4R4BQKPP4QK35" localSheetId="12" hidden="1">#REF!</definedName>
    <definedName name="BExXN6QAP8UJQVN4R4BQKPP4QK35" localSheetId="11" hidden="1">#REF!</definedName>
    <definedName name="BExXN6QAP8UJQVN4R4BQKPP4QK35" localSheetId="10" hidden="1">#REF!</definedName>
    <definedName name="BExXN6QAP8UJQVN4R4BQKPP4QK35" localSheetId="9" hidden="1">#REF!</definedName>
    <definedName name="BExXN6QAP8UJQVN4R4BQKPP4QK35" localSheetId="8" hidden="1">#REF!</definedName>
    <definedName name="BExXN6QAP8UJQVN4R4BQKPP4QK35" localSheetId="7" hidden="1">#REF!</definedName>
    <definedName name="BExXN6QAP8UJQVN4R4BQKPP4QK35" localSheetId="6" hidden="1">#REF!</definedName>
    <definedName name="BExXN6QAP8UJQVN4R4BQKPP4QK35" localSheetId="5" hidden="1">#REF!</definedName>
    <definedName name="BExXN6QAP8UJQVN4R4BQKPP4QK35" localSheetId="3" hidden="1">#REF!</definedName>
    <definedName name="BExXN6QAP8UJQVN4R4BQKPP4QK35" hidden="1">#REF!</definedName>
    <definedName name="BExXNBOA39T2X6Y5Y5GZ5DDNA1AX" localSheetId="15" hidden="1">#REF!</definedName>
    <definedName name="BExXNBOA39T2X6Y5Y5GZ5DDNA1AX" localSheetId="14" hidden="1">#REF!</definedName>
    <definedName name="BExXNBOA39T2X6Y5Y5GZ5DDNA1AX" localSheetId="13" hidden="1">#REF!</definedName>
    <definedName name="BExXNBOA39T2X6Y5Y5GZ5DDNA1AX" localSheetId="12" hidden="1">#REF!</definedName>
    <definedName name="BExXNBOA39T2X6Y5Y5GZ5DDNA1AX" localSheetId="11" hidden="1">#REF!</definedName>
    <definedName name="BExXNBOA39T2X6Y5Y5GZ5DDNA1AX" localSheetId="10" hidden="1">#REF!</definedName>
    <definedName name="BExXNBOA39T2X6Y5Y5GZ5DDNA1AX" localSheetId="9" hidden="1">#REF!</definedName>
    <definedName name="BExXNBOA39T2X6Y5Y5GZ5DDNA1AX" localSheetId="8" hidden="1">#REF!</definedName>
    <definedName name="BExXNBOA39T2X6Y5Y5GZ5DDNA1AX" localSheetId="7" hidden="1">#REF!</definedName>
    <definedName name="BExXNBOA39T2X6Y5Y5GZ5DDNA1AX" localSheetId="6" hidden="1">#REF!</definedName>
    <definedName name="BExXNBOA39T2X6Y5Y5GZ5DDNA1AX" localSheetId="5" hidden="1">#REF!</definedName>
    <definedName name="BExXNBOA39T2X6Y5Y5GZ5DDNA1AX" localSheetId="3" hidden="1">#REF!</definedName>
    <definedName name="BExXNBOA39T2X6Y5Y5GZ5DDNA1AX" hidden="1">#REF!</definedName>
    <definedName name="BExXNBZ1BRDK73S9XPRR1645KLVB" localSheetId="15" hidden="1">#REF!</definedName>
    <definedName name="BExXNBZ1BRDK73S9XPRR1645KLVB" localSheetId="14" hidden="1">#REF!</definedName>
    <definedName name="BExXNBZ1BRDK73S9XPRR1645KLVB" localSheetId="13" hidden="1">#REF!</definedName>
    <definedName name="BExXNBZ1BRDK73S9XPRR1645KLVB" localSheetId="12" hidden="1">#REF!</definedName>
    <definedName name="BExXNBZ1BRDK73S9XPRR1645KLVB" localSheetId="11" hidden="1">#REF!</definedName>
    <definedName name="BExXNBZ1BRDK73S9XPRR1645KLVB" localSheetId="10" hidden="1">#REF!</definedName>
    <definedName name="BExXNBZ1BRDK73S9XPRR1645KLVB" localSheetId="9" hidden="1">#REF!</definedName>
    <definedName name="BExXNBZ1BRDK73S9XPRR1645KLVB" localSheetId="8" hidden="1">#REF!</definedName>
    <definedName name="BExXNBZ1BRDK73S9XPRR1645KLVB" localSheetId="7" hidden="1">#REF!</definedName>
    <definedName name="BExXNBZ1BRDK73S9XPRR1645KLVB" localSheetId="6" hidden="1">#REF!</definedName>
    <definedName name="BExXNBZ1BRDK73S9XPRR1645KLVB" localSheetId="5" hidden="1">#REF!</definedName>
    <definedName name="BExXNBZ1BRDK73S9XPRR1645KLVB" localSheetId="3" hidden="1">#REF!</definedName>
    <definedName name="BExXNBZ1BRDK73S9XPRR1645KLVB" hidden="1">#REF!</definedName>
    <definedName name="BExXND6872VJ3M2PGT056WQMWBHD" localSheetId="15" hidden="1">#REF!</definedName>
    <definedName name="BExXND6872VJ3M2PGT056WQMWBHD" localSheetId="14" hidden="1">#REF!</definedName>
    <definedName name="BExXND6872VJ3M2PGT056WQMWBHD" localSheetId="13" hidden="1">#REF!</definedName>
    <definedName name="BExXND6872VJ3M2PGT056WQMWBHD" localSheetId="12" hidden="1">#REF!</definedName>
    <definedName name="BExXND6872VJ3M2PGT056WQMWBHD" localSheetId="11" hidden="1">#REF!</definedName>
    <definedName name="BExXND6872VJ3M2PGT056WQMWBHD" localSheetId="10" hidden="1">#REF!</definedName>
    <definedName name="BExXND6872VJ3M2PGT056WQMWBHD" localSheetId="9" hidden="1">#REF!</definedName>
    <definedName name="BExXND6872VJ3M2PGT056WQMWBHD" localSheetId="8" hidden="1">#REF!</definedName>
    <definedName name="BExXND6872VJ3M2PGT056WQMWBHD" localSheetId="7" hidden="1">#REF!</definedName>
    <definedName name="BExXND6872VJ3M2PGT056WQMWBHD" localSheetId="6" hidden="1">#REF!</definedName>
    <definedName name="BExXND6872VJ3M2PGT056WQMWBHD" localSheetId="5" hidden="1">#REF!</definedName>
    <definedName name="BExXND6872VJ3M2PGT056WQMWBHD" localSheetId="3" hidden="1">#REF!</definedName>
    <definedName name="BExXND6872VJ3M2PGT056WQMWBHD" hidden="1">#REF!</definedName>
    <definedName name="BExXNPM24UN2PGVL9D1TUBFRIKR4" localSheetId="15" hidden="1">#REF!</definedName>
    <definedName name="BExXNPM24UN2PGVL9D1TUBFRIKR4" localSheetId="14" hidden="1">#REF!</definedName>
    <definedName name="BExXNPM24UN2PGVL9D1TUBFRIKR4" localSheetId="13" hidden="1">#REF!</definedName>
    <definedName name="BExXNPM24UN2PGVL9D1TUBFRIKR4" localSheetId="12" hidden="1">#REF!</definedName>
    <definedName name="BExXNPM24UN2PGVL9D1TUBFRIKR4" localSheetId="11" hidden="1">#REF!</definedName>
    <definedName name="BExXNPM24UN2PGVL9D1TUBFRIKR4" localSheetId="10" hidden="1">#REF!</definedName>
    <definedName name="BExXNPM24UN2PGVL9D1TUBFRIKR4" localSheetId="9" hidden="1">#REF!</definedName>
    <definedName name="BExXNPM24UN2PGVL9D1TUBFRIKR4" localSheetId="8" hidden="1">#REF!</definedName>
    <definedName name="BExXNPM24UN2PGVL9D1TUBFRIKR4" localSheetId="7" hidden="1">#REF!</definedName>
    <definedName name="BExXNPM24UN2PGVL9D1TUBFRIKR4" localSheetId="6" hidden="1">#REF!</definedName>
    <definedName name="BExXNPM24UN2PGVL9D1TUBFRIKR4" localSheetId="5" hidden="1">#REF!</definedName>
    <definedName name="BExXNPM24UN2PGVL9D1TUBFRIKR4" localSheetId="3" hidden="1">#REF!</definedName>
    <definedName name="BExXNPM24UN2PGVL9D1TUBFRIKR4" hidden="1">#REF!</definedName>
    <definedName name="BExXNWCR6WOY5G3VTC96QCIFQE0E" localSheetId="15" hidden="1">#REF!</definedName>
    <definedName name="BExXNWCR6WOY5G3VTC96QCIFQE0E" localSheetId="14" hidden="1">#REF!</definedName>
    <definedName name="BExXNWCR6WOY5G3VTC96QCIFQE0E" localSheetId="13" hidden="1">#REF!</definedName>
    <definedName name="BExXNWCR6WOY5G3VTC96QCIFQE0E" localSheetId="12" hidden="1">#REF!</definedName>
    <definedName name="BExXNWCR6WOY5G3VTC96QCIFQE0E" localSheetId="11" hidden="1">#REF!</definedName>
    <definedName name="BExXNWCR6WOY5G3VTC96QCIFQE0E" localSheetId="10" hidden="1">#REF!</definedName>
    <definedName name="BExXNWCR6WOY5G3VTC96QCIFQE0E" localSheetId="9" hidden="1">#REF!</definedName>
    <definedName name="BExXNWCR6WOY5G3VTC96QCIFQE0E" localSheetId="8" hidden="1">#REF!</definedName>
    <definedName name="BExXNWCR6WOY5G3VTC96QCIFQE0E" localSheetId="7" hidden="1">#REF!</definedName>
    <definedName name="BExXNWCR6WOY5G3VTC96QCIFQE0E" localSheetId="6" hidden="1">#REF!</definedName>
    <definedName name="BExXNWCR6WOY5G3VTC96QCIFQE0E" localSheetId="5" hidden="1">#REF!</definedName>
    <definedName name="BExXNWCR6WOY5G3VTC96QCIFQE0E" localSheetId="3" hidden="1">#REF!</definedName>
    <definedName name="BExXNWCR6WOY5G3VTC96QCIFQE0E" hidden="1">#REF!</definedName>
    <definedName name="BExXNWYB165VO9MHARCL5WLCHWS0" localSheetId="15" hidden="1">#REF!</definedName>
    <definedName name="BExXNWYB165VO9MHARCL5WLCHWS0" localSheetId="14" hidden="1">#REF!</definedName>
    <definedName name="BExXNWYB165VO9MHARCL5WLCHWS0" localSheetId="13" hidden="1">#REF!</definedName>
    <definedName name="BExXNWYB165VO9MHARCL5WLCHWS0" localSheetId="12" hidden="1">#REF!</definedName>
    <definedName name="BExXNWYB165VO9MHARCL5WLCHWS0" localSheetId="11" hidden="1">#REF!</definedName>
    <definedName name="BExXNWYB165VO9MHARCL5WLCHWS0" localSheetId="10" hidden="1">#REF!</definedName>
    <definedName name="BExXNWYB165VO9MHARCL5WLCHWS0" localSheetId="9" hidden="1">#REF!</definedName>
    <definedName name="BExXNWYB165VO9MHARCL5WLCHWS0" localSheetId="8" hidden="1">#REF!</definedName>
    <definedName name="BExXNWYB165VO9MHARCL5WLCHWS0" localSheetId="7" hidden="1">#REF!</definedName>
    <definedName name="BExXNWYB165VO9MHARCL5WLCHWS0" localSheetId="6" hidden="1">#REF!</definedName>
    <definedName name="BExXNWYB165VO9MHARCL5WLCHWS0" localSheetId="5" hidden="1">#REF!</definedName>
    <definedName name="BExXNWYB165VO9MHARCL5WLCHWS0" localSheetId="3" hidden="1">#REF!</definedName>
    <definedName name="BExXNWYB165VO9MHARCL5WLCHWS0" hidden="1">#REF!</definedName>
    <definedName name="BExXO278QHQN8JDK5425EJ615ECC" localSheetId="15" hidden="1">#REF!</definedName>
    <definedName name="BExXO278QHQN8JDK5425EJ615ECC" localSheetId="14" hidden="1">#REF!</definedName>
    <definedName name="BExXO278QHQN8JDK5425EJ615ECC" localSheetId="13" hidden="1">#REF!</definedName>
    <definedName name="BExXO278QHQN8JDK5425EJ615ECC" localSheetId="12" hidden="1">#REF!</definedName>
    <definedName name="BExXO278QHQN8JDK5425EJ615ECC" localSheetId="11" hidden="1">#REF!</definedName>
    <definedName name="BExXO278QHQN8JDK5425EJ615ECC" localSheetId="10" hidden="1">#REF!</definedName>
    <definedName name="BExXO278QHQN8JDK5425EJ615ECC" localSheetId="9" hidden="1">#REF!</definedName>
    <definedName name="BExXO278QHQN8JDK5425EJ615ECC" localSheetId="8" hidden="1">#REF!</definedName>
    <definedName name="BExXO278QHQN8JDK5425EJ615ECC" localSheetId="7" hidden="1">#REF!</definedName>
    <definedName name="BExXO278QHQN8JDK5425EJ615ECC" localSheetId="6" hidden="1">#REF!</definedName>
    <definedName name="BExXO278QHQN8JDK5425EJ615ECC" localSheetId="5" hidden="1">#REF!</definedName>
    <definedName name="BExXO278QHQN8JDK5425EJ615ECC" localSheetId="3" hidden="1">#REF!</definedName>
    <definedName name="BExXO278QHQN8JDK5425EJ615ECC" hidden="1">#REF!</definedName>
    <definedName name="BExXO4QVV7YZ6L5A7WZEMIA5AZOV" localSheetId="15" hidden="1">#REF!</definedName>
    <definedName name="BExXO4QVV7YZ6L5A7WZEMIA5AZOV" localSheetId="14" hidden="1">#REF!</definedName>
    <definedName name="BExXO4QVV7YZ6L5A7WZEMIA5AZOV" localSheetId="13" hidden="1">#REF!</definedName>
    <definedName name="BExXO4QVV7YZ6L5A7WZEMIA5AZOV" localSheetId="12" hidden="1">#REF!</definedName>
    <definedName name="BExXO4QVV7YZ6L5A7WZEMIA5AZOV" localSheetId="11" hidden="1">#REF!</definedName>
    <definedName name="BExXO4QVV7YZ6L5A7WZEMIA5AZOV" localSheetId="10" hidden="1">#REF!</definedName>
    <definedName name="BExXO4QVV7YZ6L5A7WZEMIA5AZOV" localSheetId="9" hidden="1">#REF!</definedName>
    <definedName name="BExXO4QVV7YZ6L5A7WZEMIA5AZOV" localSheetId="8" hidden="1">#REF!</definedName>
    <definedName name="BExXO4QVV7YZ6L5A7WZEMIA5AZOV" localSheetId="7" hidden="1">#REF!</definedName>
    <definedName name="BExXO4QVV7YZ6L5A7WZEMIA5AZOV" localSheetId="6" hidden="1">#REF!</definedName>
    <definedName name="BExXO4QVV7YZ6L5A7WZEMIA5AZOV" localSheetId="5" hidden="1">#REF!</definedName>
    <definedName name="BExXO4QVV7YZ6L5A7WZEMIA5AZOV" localSheetId="3" hidden="1">#REF!</definedName>
    <definedName name="BExXO4QVV7YZ6L5A7WZEMIA5AZOV" hidden="1">#REF!</definedName>
    <definedName name="BExXOBHOP0WGFHI2Y9AO4L440UVQ" localSheetId="15" hidden="1">#REF!</definedName>
    <definedName name="BExXOBHOP0WGFHI2Y9AO4L440UVQ" localSheetId="14" hidden="1">#REF!</definedName>
    <definedName name="BExXOBHOP0WGFHI2Y9AO4L440UVQ" localSheetId="13" hidden="1">#REF!</definedName>
    <definedName name="BExXOBHOP0WGFHI2Y9AO4L440UVQ" localSheetId="12" hidden="1">#REF!</definedName>
    <definedName name="BExXOBHOP0WGFHI2Y9AO4L440UVQ" localSheetId="11" hidden="1">#REF!</definedName>
    <definedName name="BExXOBHOP0WGFHI2Y9AO4L440UVQ" localSheetId="10" hidden="1">#REF!</definedName>
    <definedName name="BExXOBHOP0WGFHI2Y9AO4L440UVQ" localSheetId="9" hidden="1">#REF!</definedName>
    <definedName name="BExXOBHOP0WGFHI2Y9AO4L440UVQ" localSheetId="8" hidden="1">#REF!</definedName>
    <definedName name="BExXOBHOP0WGFHI2Y9AO4L440UVQ" localSheetId="7" hidden="1">#REF!</definedName>
    <definedName name="BExXOBHOP0WGFHI2Y9AO4L440UVQ" localSheetId="6" hidden="1">#REF!</definedName>
    <definedName name="BExXOBHOP0WGFHI2Y9AO4L440UVQ" localSheetId="5" hidden="1">#REF!</definedName>
    <definedName name="BExXOBHOP0WGFHI2Y9AO4L440UVQ" localSheetId="3" hidden="1">#REF!</definedName>
    <definedName name="BExXOBHOP0WGFHI2Y9AO4L440UVQ" hidden="1">#REF!</definedName>
    <definedName name="BExXOHHHX25B8F97636QMXFUDZQK" localSheetId="15" hidden="1">#REF!</definedName>
    <definedName name="BExXOHHHX25B8F97636QMXFUDZQK" localSheetId="14" hidden="1">#REF!</definedName>
    <definedName name="BExXOHHHX25B8F97636QMXFUDZQK" localSheetId="13" hidden="1">#REF!</definedName>
    <definedName name="BExXOHHHX25B8F97636QMXFUDZQK" localSheetId="12" hidden="1">#REF!</definedName>
    <definedName name="BExXOHHHX25B8F97636QMXFUDZQK" localSheetId="11" hidden="1">#REF!</definedName>
    <definedName name="BExXOHHHX25B8F97636QMXFUDZQK" localSheetId="10" hidden="1">#REF!</definedName>
    <definedName name="BExXOHHHX25B8F97636QMXFUDZQK" localSheetId="9" hidden="1">#REF!</definedName>
    <definedName name="BExXOHHHX25B8F97636QMXFUDZQK" localSheetId="8" hidden="1">#REF!</definedName>
    <definedName name="BExXOHHHX25B8F97636QMXFUDZQK" localSheetId="7" hidden="1">#REF!</definedName>
    <definedName name="BExXOHHHX25B8F97636QMXFUDZQK" localSheetId="6" hidden="1">#REF!</definedName>
    <definedName name="BExXOHHHX25B8F97636QMXFUDZQK" localSheetId="5" hidden="1">#REF!</definedName>
    <definedName name="BExXOHHHX25B8F97636QMXFUDZQK" localSheetId="3" hidden="1">#REF!</definedName>
    <definedName name="BExXOHHHX25B8F97636QMXFUDZQK" hidden="1">#REF!</definedName>
    <definedName name="BExXOHSAD2NSHOLLMZ2JWA4I3I1R" localSheetId="15" hidden="1">#REF!</definedName>
    <definedName name="BExXOHSAD2NSHOLLMZ2JWA4I3I1R" localSheetId="14" hidden="1">#REF!</definedName>
    <definedName name="BExXOHSAD2NSHOLLMZ2JWA4I3I1R" localSheetId="13" hidden="1">#REF!</definedName>
    <definedName name="BExXOHSAD2NSHOLLMZ2JWA4I3I1R" localSheetId="12" hidden="1">#REF!</definedName>
    <definedName name="BExXOHSAD2NSHOLLMZ2JWA4I3I1R" localSheetId="11" hidden="1">#REF!</definedName>
    <definedName name="BExXOHSAD2NSHOLLMZ2JWA4I3I1R" localSheetId="10" hidden="1">#REF!</definedName>
    <definedName name="BExXOHSAD2NSHOLLMZ2JWA4I3I1R" localSheetId="9" hidden="1">#REF!</definedName>
    <definedName name="BExXOHSAD2NSHOLLMZ2JWA4I3I1R" localSheetId="8" hidden="1">#REF!</definedName>
    <definedName name="BExXOHSAD2NSHOLLMZ2JWA4I3I1R" localSheetId="7" hidden="1">#REF!</definedName>
    <definedName name="BExXOHSAD2NSHOLLMZ2JWA4I3I1R" localSheetId="6" hidden="1">#REF!</definedName>
    <definedName name="BExXOHSAD2NSHOLLMZ2JWA4I3I1R" localSheetId="5" hidden="1">#REF!</definedName>
    <definedName name="BExXOHSAD2NSHOLLMZ2JWA4I3I1R" localSheetId="3" hidden="1">#REF!</definedName>
    <definedName name="BExXOHSAD2NSHOLLMZ2JWA4I3I1R" hidden="1">#REF!</definedName>
    <definedName name="BExXOJKWIJ6IFTV1RHIWHR91EZMW" localSheetId="15" hidden="1">#REF!</definedName>
    <definedName name="BExXOJKWIJ6IFTV1RHIWHR91EZMW" localSheetId="14" hidden="1">#REF!</definedName>
    <definedName name="BExXOJKWIJ6IFTV1RHIWHR91EZMW" localSheetId="13" hidden="1">#REF!</definedName>
    <definedName name="BExXOJKWIJ6IFTV1RHIWHR91EZMW" localSheetId="12" hidden="1">#REF!</definedName>
    <definedName name="BExXOJKWIJ6IFTV1RHIWHR91EZMW" localSheetId="11" hidden="1">#REF!</definedName>
    <definedName name="BExXOJKWIJ6IFTV1RHIWHR91EZMW" localSheetId="10" hidden="1">#REF!</definedName>
    <definedName name="BExXOJKWIJ6IFTV1RHIWHR91EZMW" localSheetId="9" hidden="1">#REF!</definedName>
    <definedName name="BExXOJKWIJ6IFTV1RHIWHR91EZMW" localSheetId="8" hidden="1">#REF!</definedName>
    <definedName name="BExXOJKWIJ6IFTV1RHIWHR91EZMW" localSheetId="7" hidden="1">#REF!</definedName>
    <definedName name="BExXOJKWIJ6IFTV1RHIWHR91EZMW" localSheetId="6" hidden="1">#REF!</definedName>
    <definedName name="BExXOJKWIJ6IFTV1RHIWHR91EZMW" localSheetId="5" hidden="1">#REF!</definedName>
    <definedName name="BExXOJKWIJ6IFTV1RHIWHR91EZMW" localSheetId="3" hidden="1">#REF!</definedName>
    <definedName name="BExXOJKWIJ6IFTV1RHIWHR91EZMW" hidden="1">#REF!</definedName>
    <definedName name="BExXP80B5FGA00JCM7UXKPI3PB7Y" localSheetId="15" hidden="1">#REF!</definedName>
    <definedName name="BExXP80B5FGA00JCM7UXKPI3PB7Y" localSheetId="14" hidden="1">#REF!</definedName>
    <definedName name="BExXP80B5FGA00JCM7UXKPI3PB7Y" localSheetId="13" hidden="1">#REF!</definedName>
    <definedName name="BExXP80B5FGA00JCM7UXKPI3PB7Y" localSheetId="12" hidden="1">#REF!</definedName>
    <definedName name="BExXP80B5FGA00JCM7UXKPI3PB7Y" localSheetId="11" hidden="1">#REF!</definedName>
    <definedName name="BExXP80B5FGA00JCM7UXKPI3PB7Y" localSheetId="10" hidden="1">#REF!</definedName>
    <definedName name="BExXP80B5FGA00JCM7UXKPI3PB7Y" localSheetId="9" hidden="1">#REF!</definedName>
    <definedName name="BExXP80B5FGA00JCM7UXKPI3PB7Y" localSheetId="8" hidden="1">#REF!</definedName>
    <definedName name="BExXP80B5FGA00JCM7UXKPI3PB7Y" localSheetId="7" hidden="1">#REF!</definedName>
    <definedName name="BExXP80B5FGA00JCM7UXKPI3PB7Y" localSheetId="6" hidden="1">#REF!</definedName>
    <definedName name="BExXP80B5FGA00JCM7UXKPI3PB7Y" localSheetId="5" hidden="1">#REF!</definedName>
    <definedName name="BExXP80B5FGA00JCM7UXKPI3PB7Y" localSheetId="3" hidden="1">#REF!</definedName>
    <definedName name="BExXP80B5FGA00JCM7UXKPI3PB7Y" hidden="1">#REF!</definedName>
    <definedName name="BExXP85M4WXYVN1UVHUTOEKEG5XS" localSheetId="15" hidden="1">#REF!</definedName>
    <definedName name="BExXP85M4WXYVN1UVHUTOEKEG5XS" localSheetId="14" hidden="1">#REF!</definedName>
    <definedName name="BExXP85M4WXYVN1UVHUTOEKEG5XS" localSheetId="13" hidden="1">#REF!</definedName>
    <definedName name="BExXP85M4WXYVN1UVHUTOEKEG5XS" localSheetId="12" hidden="1">#REF!</definedName>
    <definedName name="BExXP85M4WXYVN1UVHUTOEKEG5XS" localSheetId="11" hidden="1">#REF!</definedName>
    <definedName name="BExXP85M4WXYVN1UVHUTOEKEG5XS" localSheetId="10" hidden="1">#REF!</definedName>
    <definedName name="BExXP85M4WXYVN1UVHUTOEKEG5XS" localSheetId="9" hidden="1">#REF!</definedName>
    <definedName name="BExXP85M4WXYVN1UVHUTOEKEG5XS" localSheetId="8" hidden="1">#REF!</definedName>
    <definedName name="BExXP85M4WXYVN1UVHUTOEKEG5XS" localSheetId="7" hidden="1">#REF!</definedName>
    <definedName name="BExXP85M4WXYVN1UVHUTOEKEG5XS" localSheetId="6" hidden="1">#REF!</definedName>
    <definedName name="BExXP85M4WXYVN1UVHUTOEKEG5XS" localSheetId="5" hidden="1">#REF!</definedName>
    <definedName name="BExXP85M4WXYVN1UVHUTOEKEG5XS" localSheetId="3" hidden="1">#REF!</definedName>
    <definedName name="BExXP85M4WXYVN1UVHUTOEKEG5XS" hidden="1">#REF!</definedName>
    <definedName name="BExXPELOTHOAG0OWILLAH94OZV5J" localSheetId="15" hidden="1">#REF!</definedName>
    <definedName name="BExXPELOTHOAG0OWILLAH94OZV5J" localSheetId="14" hidden="1">#REF!</definedName>
    <definedName name="BExXPELOTHOAG0OWILLAH94OZV5J" localSheetId="13" hidden="1">#REF!</definedName>
    <definedName name="BExXPELOTHOAG0OWILLAH94OZV5J" localSheetId="12" hidden="1">#REF!</definedName>
    <definedName name="BExXPELOTHOAG0OWILLAH94OZV5J" localSheetId="11" hidden="1">#REF!</definedName>
    <definedName name="BExXPELOTHOAG0OWILLAH94OZV5J" localSheetId="10" hidden="1">#REF!</definedName>
    <definedName name="BExXPELOTHOAG0OWILLAH94OZV5J" localSheetId="9" hidden="1">#REF!</definedName>
    <definedName name="BExXPELOTHOAG0OWILLAH94OZV5J" localSheetId="8" hidden="1">#REF!</definedName>
    <definedName name="BExXPELOTHOAG0OWILLAH94OZV5J" localSheetId="7" hidden="1">#REF!</definedName>
    <definedName name="BExXPELOTHOAG0OWILLAH94OZV5J" localSheetId="6" hidden="1">#REF!</definedName>
    <definedName name="BExXPELOTHOAG0OWILLAH94OZV5J" localSheetId="5" hidden="1">#REF!</definedName>
    <definedName name="BExXPELOTHOAG0OWILLAH94OZV5J" localSheetId="3" hidden="1">#REF!</definedName>
    <definedName name="BExXPELOTHOAG0OWILLAH94OZV5J" hidden="1">#REF!</definedName>
    <definedName name="BExXPOSJRLJNYPU01QNNQ5URXP2U" localSheetId="15" hidden="1">#REF!</definedName>
    <definedName name="BExXPOSJRLJNYPU01QNNQ5URXP2U" localSheetId="14" hidden="1">#REF!</definedName>
    <definedName name="BExXPOSJRLJNYPU01QNNQ5URXP2U" localSheetId="13" hidden="1">#REF!</definedName>
    <definedName name="BExXPOSJRLJNYPU01QNNQ5URXP2U" localSheetId="12" hidden="1">#REF!</definedName>
    <definedName name="BExXPOSJRLJNYPU01QNNQ5URXP2U" localSheetId="11" hidden="1">#REF!</definedName>
    <definedName name="BExXPOSJRLJNYPU01QNNQ5URXP2U" localSheetId="10" hidden="1">#REF!</definedName>
    <definedName name="BExXPOSJRLJNYPU01QNNQ5URXP2U" localSheetId="9" hidden="1">#REF!</definedName>
    <definedName name="BExXPOSJRLJNYPU01QNNQ5URXP2U" localSheetId="8" hidden="1">#REF!</definedName>
    <definedName name="BExXPOSJRLJNYPU01QNNQ5URXP2U" localSheetId="7" hidden="1">#REF!</definedName>
    <definedName name="BExXPOSJRLJNYPU01QNNQ5URXP2U" localSheetId="6" hidden="1">#REF!</definedName>
    <definedName name="BExXPOSJRLJNYPU01QNNQ5URXP2U" localSheetId="5" hidden="1">#REF!</definedName>
    <definedName name="BExXPOSJRLJNYPU01QNNQ5URXP2U" localSheetId="3" hidden="1">#REF!</definedName>
    <definedName name="BExXPOSJRLJNYPU01QNNQ5URXP2U" hidden="1">#REF!</definedName>
    <definedName name="BExXPS31W1VD2NMIE4E37LHVDF0L" localSheetId="15" hidden="1">#REF!</definedName>
    <definedName name="BExXPS31W1VD2NMIE4E37LHVDF0L" localSheetId="14" hidden="1">#REF!</definedName>
    <definedName name="BExXPS31W1VD2NMIE4E37LHVDF0L" localSheetId="13" hidden="1">#REF!</definedName>
    <definedName name="BExXPS31W1VD2NMIE4E37LHVDF0L" localSheetId="12" hidden="1">#REF!</definedName>
    <definedName name="BExXPS31W1VD2NMIE4E37LHVDF0L" localSheetId="11" hidden="1">#REF!</definedName>
    <definedName name="BExXPS31W1VD2NMIE4E37LHVDF0L" localSheetId="10" hidden="1">#REF!</definedName>
    <definedName name="BExXPS31W1VD2NMIE4E37LHVDF0L" localSheetId="9" hidden="1">#REF!</definedName>
    <definedName name="BExXPS31W1VD2NMIE4E37LHVDF0L" localSheetId="8" hidden="1">#REF!</definedName>
    <definedName name="BExXPS31W1VD2NMIE4E37LHVDF0L" localSheetId="7" hidden="1">#REF!</definedName>
    <definedName name="BExXPS31W1VD2NMIE4E37LHVDF0L" localSheetId="6" hidden="1">#REF!</definedName>
    <definedName name="BExXPS31W1VD2NMIE4E37LHVDF0L" localSheetId="5" hidden="1">#REF!</definedName>
    <definedName name="BExXPS31W1VD2NMIE4E37LHVDF0L" localSheetId="3" hidden="1">#REF!</definedName>
    <definedName name="BExXPS31W1VD2NMIE4E37LHVDF0L" hidden="1">#REF!</definedName>
    <definedName name="BExXPZKYEMVF5JOC14HYOOYQK6JK" localSheetId="15" hidden="1">#REF!</definedName>
    <definedName name="BExXPZKYEMVF5JOC14HYOOYQK6JK" localSheetId="14" hidden="1">#REF!</definedName>
    <definedName name="BExXPZKYEMVF5JOC14HYOOYQK6JK" localSheetId="13" hidden="1">#REF!</definedName>
    <definedName name="BExXPZKYEMVF5JOC14HYOOYQK6JK" localSheetId="12" hidden="1">#REF!</definedName>
    <definedName name="BExXPZKYEMVF5JOC14HYOOYQK6JK" localSheetId="11" hidden="1">#REF!</definedName>
    <definedName name="BExXPZKYEMVF5JOC14HYOOYQK6JK" localSheetId="10" hidden="1">#REF!</definedName>
    <definedName name="BExXPZKYEMVF5JOC14HYOOYQK6JK" localSheetId="9" hidden="1">#REF!</definedName>
    <definedName name="BExXPZKYEMVF5JOC14HYOOYQK6JK" localSheetId="8" hidden="1">#REF!</definedName>
    <definedName name="BExXPZKYEMVF5JOC14HYOOYQK6JK" localSheetId="7" hidden="1">#REF!</definedName>
    <definedName name="BExXPZKYEMVF5JOC14HYOOYQK6JK" localSheetId="6" hidden="1">#REF!</definedName>
    <definedName name="BExXPZKYEMVF5JOC14HYOOYQK6JK" localSheetId="5" hidden="1">#REF!</definedName>
    <definedName name="BExXPZKYEMVF5JOC14HYOOYQK6JK" localSheetId="3" hidden="1">#REF!</definedName>
    <definedName name="BExXPZKYEMVF5JOC14HYOOYQK6JK" hidden="1">#REF!</definedName>
    <definedName name="BExXQ89PA10X79WBWOEP1AJX1OQM" localSheetId="15" hidden="1">#REF!</definedName>
    <definedName name="BExXQ89PA10X79WBWOEP1AJX1OQM" localSheetId="14" hidden="1">#REF!</definedName>
    <definedName name="BExXQ89PA10X79WBWOEP1AJX1OQM" localSheetId="13" hidden="1">#REF!</definedName>
    <definedName name="BExXQ89PA10X79WBWOEP1AJX1OQM" localSheetId="12" hidden="1">#REF!</definedName>
    <definedName name="BExXQ89PA10X79WBWOEP1AJX1OQM" localSheetId="11" hidden="1">#REF!</definedName>
    <definedName name="BExXQ89PA10X79WBWOEP1AJX1OQM" localSheetId="10" hidden="1">#REF!</definedName>
    <definedName name="BExXQ89PA10X79WBWOEP1AJX1OQM" localSheetId="9" hidden="1">#REF!</definedName>
    <definedName name="BExXQ89PA10X79WBWOEP1AJX1OQM" localSheetId="8" hidden="1">#REF!</definedName>
    <definedName name="BExXQ89PA10X79WBWOEP1AJX1OQM" localSheetId="7" hidden="1">#REF!</definedName>
    <definedName name="BExXQ89PA10X79WBWOEP1AJX1OQM" localSheetId="6" hidden="1">#REF!</definedName>
    <definedName name="BExXQ89PA10X79WBWOEP1AJX1OQM" localSheetId="5" hidden="1">#REF!</definedName>
    <definedName name="BExXQ89PA10X79WBWOEP1AJX1OQM" localSheetId="3" hidden="1">#REF!</definedName>
    <definedName name="BExXQ89PA10X79WBWOEP1AJX1OQM" hidden="1">#REF!</definedName>
    <definedName name="BExXQCGQGGYSI0LTRVR73MUO50AW" localSheetId="15" hidden="1">#REF!</definedName>
    <definedName name="BExXQCGQGGYSI0LTRVR73MUO50AW" localSheetId="14" hidden="1">#REF!</definedName>
    <definedName name="BExXQCGQGGYSI0LTRVR73MUO50AW" localSheetId="13" hidden="1">#REF!</definedName>
    <definedName name="BExXQCGQGGYSI0LTRVR73MUO50AW" localSheetId="12" hidden="1">#REF!</definedName>
    <definedName name="BExXQCGQGGYSI0LTRVR73MUO50AW" localSheetId="11" hidden="1">#REF!</definedName>
    <definedName name="BExXQCGQGGYSI0LTRVR73MUO50AW" localSheetId="10" hidden="1">#REF!</definedName>
    <definedName name="BExXQCGQGGYSI0LTRVR73MUO50AW" localSheetId="9" hidden="1">#REF!</definedName>
    <definedName name="BExXQCGQGGYSI0LTRVR73MUO50AW" localSheetId="8" hidden="1">#REF!</definedName>
    <definedName name="BExXQCGQGGYSI0LTRVR73MUO50AW" localSheetId="7" hidden="1">#REF!</definedName>
    <definedName name="BExXQCGQGGYSI0LTRVR73MUO50AW" localSheetId="6" hidden="1">#REF!</definedName>
    <definedName name="BExXQCGQGGYSI0LTRVR73MUO50AW" localSheetId="5" hidden="1">#REF!</definedName>
    <definedName name="BExXQCGQGGYSI0LTRVR73MUO50AW" localSheetId="3" hidden="1">#REF!</definedName>
    <definedName name="BExXQCGQGGYSI0LTRVR73MUO50AW" hidden="1">#REF!</definedName>
    <definedName name="BExXQEEXFHDQ8DSRAJSB5ET6J004" localSheetId="15" hidden="1">#REF!</definedName>
    <definedName name="BExXQEEXFHDQ8DSRAJSB5ET6J004" localSheetId="14" hidden="1">#REF!</definedName>
    <definedName name="BExXQEEXFHDQ8DSRAJSB5ET6J004" localSheetId="13" hidden="1">#REF!</definedName>
    <definedName name="BExXQEEXFHDQ8DSRAJSB5ET6J004" localSheetId="12" hidden="1">#REF!</definedName>
    <definedName name="BExXQEEXFHDQ8DSRAJSB5ET6J004" localSheetId="11" hidden="1">#REF!</definedName>
    <definedName name="BExXQEEXFHDQ8DSRAJSB5ET6J004" localSheetId="10" hidden="1">#REF!</definedName>
    <definedName name="BExXQEEXFHDQ8DSRAJSB5ET6J004" localSheetId="9" hidden="1">#REF!</definedName>
    <definedName name="BExXQEEXFHDQ8DSRAJSB5ET6J004" localSheetId="8" hidden="1">#REF!</definedName>
    <definedName name="BExXQEEXFHDQ8DSRAJSB5ET6J004" localSheetId="7" hidden="1">#REF!</definedName>
    <definedName name="BExXQEEXFHDQ8DSRAJSB5ET6J004" localSheetId="6" hidden="1">#REF!</definedName>
    <definedName name="BExXQEEXFHDQ8DSRAJSB5ET6J004" localSheetId="5" hidden="1">#REF!</definedName>
    <definedName name="BExXQEEXFHDQ8DSRAJSB5ET6J004" localSheetId="3" hidden="1">#REF!</definedName>
    <definedName name="BExXQEEXFHDQ8DSRAJSB5ET6J004" hidden="1">#REF!</definedName>
    <definedName name="BExXQH41O5HZAH8BO6HCFY8YC3TU" localSheetId="15" hidden="1">#REF!</definedName>
    <definedName name="BExXQH41O5HZAH8BO6HCFY8YC3TU" localSheetId="14" hidden="1">#REF!</definedName>
    <definedName name="BExXQH41O5HZAH8BO6HCFY8YC3TU" localSheetId="13" hidden="1">#REF!</definedName>
    <definedName name="BExXQH41O5HZAH8BO6HCFY8YC3TU" localSheetId="12" hidden="1">#REF!</definedName>
    <definedName name="BExXQH41O5HZAH8BO6HCFY8YC3TU" localSheetId="11" hidden="1">#REF!</definedName>
    <definedName name="BExXQH41O5HZAH8BO6HCFY8YC3TU" localSheetId="10" hidden="1">#REF!</definedName>
    <definedName name="BExXQH41O5HZAH8BO6HCFY8YC3TU" localSheetId="9" hidden="1">#REF!</definedName>
    <definedName name="BExXQH41O5HZAH8BO6HCFY8YC3TU" localSheetId="8" hidden="1">#REF!</definedName>
    <definedName name="BExXQH41O5HZAH8BO6HCFY8YC3TU" localSheetId="7" hidden="1">#REF!</definedName>
    <definedName name="BExXQH41O5HZAH8BO6HCFY8YC3TU" localSheetId="6" hidden="1">#REF!</definedName>
    <definedName name="BExXQH41O5HZAH8BO6HCFY8YC3TU" localSheetId="5" hidden="1">#REF!</definedName>
    <definedName name="BExXQH41O5HZAH8BO6HCFY8YC3TU" localSheetId="3" hidden="1">#REF!</definedName>
    <definedName name="BExXQH41O5HZAH8BO6HCFY8YC3TU" hidden="1">#REF!</definedName>
    <definedName name="BExXQJIEF5R3QQ6D8HO3NGPU0IQC" localSheetId="15" hidden="1">#REF!</definedName>
    <definedName name="BExXQJIEF5R3QQ6D8HO3NGPU0IQC" localSheetId="14" hidden="1">#REF!</definedName>
    <definedName name="BExXQJIEF5R3QQ6D8HO3NGPU0IQC" localSheetId="13" hidden="1">#REF!</definedName>
    <definedName name="BExXQJIEF5R3QQ6D8HO3NGPU0IQC" localSheetId="12" hidden="1">#REF!</definedName>
    <definedName name="BExXQJIEF5R3QQ6D8HO3NGPU0IQC" localSheetId="11" hidden="1">#REF!</definedName>
    <definedName name="BExXQJIEF5R3QQ6D8HO3NGPU0IQC" localSheetId="10" hidden="1">#REF!</definedName>
    <definedName name="BExXQJIEF5R3QQ6D8HO3NGPU0IQC" localSheetId="9" hidden="1">#REF!</definedName>
    <definedName name="BExXQJIEF5R3QQ6D8HO3NGPU0IQC" localSheetId="8" hidden="1">#REF!</definedName>
    <definedName name="BExXQJIEF5R3QQ6D8HO3NGPU0IQC" localSheetId="7" hidden="1">#REF!</definedName>
    <definedName name="BExXQJIEF5R3QQ6D8HO3NGPU0IQC" localSheetId="6" hidden="1">#REF!</definedName>
    <definedName name="BExXQJIEF5R3QQ6D8HO3NGPU0IQC" localSheetId="5" hidden="1">#REF!</definedName>
    <definedName name="BExXQJIEF5R3QQ6D8HO3NGPU0IQC" localSheetId="3" hidden="1">#REF!</definedName>
    <definedName name="BExXQJIEF5R3QQ6D8HO3NGPU0IQC" hidden="1">#REF!</definedName>
    <definedName name="BExXQRAVW0KPQXIJ59NG6UGTZB59" localSheetId="15" hidden="1">#REF!</definedName>
    <definedName name="BExXQRAVW0KPQXIJ59NG6UGTZB59" localSheetId="14" hidden="1">#REF!</definedName>
    <definedName name="BExXQRAVW0KPQXIJ59NG6UGTZB59" localSheetId="13" hidden="1">#REF!</definedName>
    <definedName name="BExXQRAVW0KPQXIJ59NG6UGTZB59" localSheetId="12" hidden="1">#REF!</definedName>
    <definedName name="BExXQRAVW0KPQXIJ59NG6UGTZB59" localSheetId="11" hidden="1">#REF!</definedName>
    <definedName name="BExXQRAVW0KPQXIJ59NG6UGTZB59" localSheetId="10" hidden="1">#REF!</definedName>
    <definedName name="BExXQRAVW0KPQXIJ59NG6UGTZB59" localSheetId="9" hidden="1">#REF!</definedName>
    <definedName name="BExXQRAVW0KPQXIJ59NG6UGTZB59" localSheetId="8" hidden="1">#REF!</definedName>
    <definedName name="BExXQRAVW0KPQXIJ59NG6UGTZB59" localSheetId="7" hidden="1">#REF!</definedName>
    <definedName name="BExXQRAVW0KPQXIJ59NG6UGTZB59" localSheetId="6" hidden="1">#REF!</definedName>
    <definedName name="BExXQRAVW0KPQXIJ59NG6UGTZB59" localSheetId="5" hidden="1">#REF!</definedName>
    <definedName name="BExXQRAVW0KPQXIJ59NG6UGTZB59" localSheetId="3" hidden="1">#REF!</definedName>
    <definedName name="BExXQRAVW0KPQXIJ59NG6UGTZB59" hidden="1">#REF!</definedName>
    <definedName name="BExXQU00K9ER4I1WM7T9J0W1E7ZC" localSheetId="15" hidden="1">#REF!</definedName>
    <definedName name="BExXQU00K9ER4I1WM7T9J0W1E7ZC" localSheetId="14" hidden="1">#REF!</definedName>
    <definedName name="BExXQU00K9ER4I1WM7T9J0W1E7ZC" localSheetId="13" hidden="1">#REF!</definedName>
    <definedName name="BExXQU00K9ER4I1WM7T9J0W1E7ZC" localSheetId="12" hidden="1">#REF!</definedName>
    <definedName name="BExXQU00K9ER4I1WM7T9J0W1E7ZC" localSheetId="11" hidden="1">#REF!</definedName>
    <definedName name="BExXQU00K9ER4I1WM7T9J0W1E7ZC" localSheetId="10" hidden="1">#REF!</definedName>
    <definedName name="BExXQU00K9ER4I1WM7T9J0W1E7ZC" localSheetId="9" hidden="1">#REF!</definedName>
    <definedName name="BExXQU00K9ER4I1WM7T9J0W1E7ZC" localSheetId="8" hidden="1">#REF!</definedName>
    <definedName name="BExXQU00K9ER4I1WM7T9J0W1E7ZC" localSheetId="7" hidden="1">#REF!</definedName>
    <definedName name="BExXQU00K9ER4I1WM7T9J0W1E7ZC" localSheetId="6" hidden="1">#REF!</definedName>
    <definedName name="BExXQU00K9ER4I1WM7T9J0W1E7ZC" localSheetId="5" hidden="1">#REF!</definedName>
    <definedName name="BExXQU00K9ER4I1WM7T9J0W1E7ZC" localSheetId="3" hidden="1">#REF!</definedName>
    <definedName name="BExXQU00K9ER4I1WM7T9J0W1E7ZC" hidden="1">#REF!</definedName>
    <definedName name="BExXQU00KOR7XLM8B13DGJ1MIQDY" localSheetId="15" hidden="1">#REF!</definedName>
    <definedName name="BExXQU00KOR7XLM8B13DGJ1MIQDY" localSheetId="14" hidden="1">#REF!</definedName>
    <definedName name="BExXQU00KOR7XLM8B13DGJ1MIQDY" localSheetId="13" hidden="1">#REF!</definedName>
    <definedName name="BExXQU00KOR7XLM8B13DGJ1MIQDY" localSheetId="12" hidden="1">#REF!</definedName>
    <definedName name="BExXQU00KOR7XLM8B13DGJ1MIQDY" localSheetId="11" hidden="1">#REF!</definedName>
    <definedName name="BExXQU00KOR7XLM8B13DGJ1MIQDY" localSheetId="10" hidden="1">#REF!</definedName>
    <definedName name="BExXQU00KOR7XLM8B13DGJ1MIQDY" localSheetId="9" hidden="1">#REF!</definedName>
    <definedName name="BExXQU00KOR7XLM8B13DGJ1MIQDY" localSheetId="8" hidden="1">#REF!</definedName>
    <definedName name="BExXQU00KOR7XLM8B13DGJ1MIQDY" localSheetId="7" hidden="1">#REF!</definedName>
    <definedName name="BExXQU00KOR7XLM8B13DGJ1MIQDY" localSheetId="6" hidden="1">#REF!</definedName>
    <definedName name="BExXQU00KOR7XLM8B13DGJ1MIQDY" localSheetId="5" hidden="1">#REF!</definedName>
    <definedName name="BExXQU00KOR7XLM8B13DGJ1MIQDY" localSheetId="3" hidden="1">#REF!</definedName>
    <definedName name="BExXQU00KOR7XLM8B13DGJ1MIQDY" hidden="1">#REF!</definedName>
    <definedName name="BExXQUG48Q1ISN53FE4MRROM0HSJ" localSheetId="15" hidden="1">#REF!</definedName>
    <definedName name="BExXQUG48Q1ISN53FE4MRROM0HSJ" localSheetId="14" hidden="1">#REF!</definedName>
    <definedName name="BExXQUG48Q1ISN53FE4MRROM0HSJ" localSheetId="13" hidden="1">#REF!</definedName>
    <definedName name="BExXQUG48Q1ISN53FE4MRROM0HSJ" localSheetId="12" hidden="1">#REF!</definedName>
    <definedName name="BExXQUG48Q1ISN53FE4MRROM0HSJ" localSheetId="11" hidden="1">#REF!</definedName>
    <definedName name="BExXQUG48Q1ISN53FE4MRROM0HSJ" localSheetId="10" hidden="1">#REF!</definedName>
    <definedName name="BExXQUG48Q1ISN53FE4MRROM0HSJ" localSheetId="9" hidden="1">#REF!</definedName>
    <definedName name="BExXQUG48Q1ISN53FE4MRROM0HSJ" localSheetId="8" hidden="1">#REF!</definedName>
    <definedName name="BExXQUG48Q1ISN53FE4MRROM0HSJ" localSheetId="7" hidden="1">#REF!</definedName>
    <definedName name="BExXQUG48Q1ISN53FE4MRROM0HSJ" localSheetId="6" hidden="1">#REF!</definedName>
    <definedName name="BExXQUG48Q1ISN53FE4MRROM0HSJ" localSheetId="5" hidden="1">#REF!</definedName>
    <definedName name="BExXQUG48Q1ISN53FE4MRROM0HSJ" localSheetId="3" hidden="1">#REF!</definedName>
    <definedName name="BExXQUG48Q1ISN53FE4MRROM0HSJ" hidden="1">#REF!</definedName>
    <definedName name="BExXQXG18PS8HGBOS03OSTQ0KEYC" localSheetId="15" hidden="1">#REF!</definedName>
    <definedName name="BExXQXG18PS8HGBOS03OSTQ0KEYC" localSheetId="14" hidden="1">#REF!</definedName>
    <definedName name="BExXQXG18PS8HGBOS03OSTQ0KEYC" localSheetId="13" hidden="1">#REF!</definedName>
    <definedName name="BExXQXG18PS8HGBOS03OSTQ0KEYC" localSheetId="12" hidden="1">#REF!</definedName>
    <definedName name="BExXQXG18PS8HGBOS03OSTQ0KEYC" localSheetId="11" hidden="1">#REF!</definedName>
    <definedName name="BExXQXG18PS8HGBOS03OSTQ0KEYC" localSheetId="10" hidden="1">#REF!</definedName>
    <definedName name="BExXQXG18PS8HGBOS03OSTQ0KEYC" localSheetId="9" hidden="1">#REF!</definedName>
    <definedName name="BExXQXG18PS8HGBOS03OSTQ0KEYC" localSheetId="8" hidden="1">#REF!</definedName>
    <definedName name="BExXQXG18PS8HGBOS03OSTQ0KEYC" localSheetId="7" hidden="1">#REF!</definedName>
    <definedName name="BExXQXG18PS8HGBOS03OSTQ0KEYC" localSheetId="6" hidden="1">#REF!</definedName>
    <definedName name="BExXQXG18PS8HGBOS03OSTQ0KEYC" localSheetId="5" hidden="1">#REF!</definedName>
    <definedName name="BExXQXG18PS8HGBOS03OSTQ0KEYC" localSheetId="3" hidden="1">#REF!</definedName>
    <definedName name="BExXQXG18PS8HGBOS03OSTQ0KEYC" hidden="1">#REF!</definedName>
    <definedName name="BExXQXQT4OAFQT5B0YB3USDJOJOB" localSheetId="15" hidden="1">#REF!</definedName>
    <definedName name="BExXQXQT4OAFQT5B0YB3USDJOJOB" localSheetId="14" hidden="1">#REF!</definedName>
    <definedName name="BExXQXQT4OAFQT5B0YB3USDJOJOB" localSheetId="13" hidden="1">#REF!</definedName>
    <definedName name="BExXQXQT4OAFQT5B0YB3USDJOJOB" localSheetId="12" hidden="1">#REF!</definedName>
    <definedName name="BExXQXQT4OAFQT5B0YB3USDJOJOB" localSheetId="11" hidden="1">#REF!</definedName>
    <definedName name="BExXQXQT4OAFQT5B0YB3USDJOJOB" localSheetId="10" hidden="1">#REF!</definedName>
    <definedName name="BExXQXQT4OAFQT5B0YB3USDJOJOB" localSheetId="9" hidden="1">#REF!</definedName>
    <definedName name="BExXQXQT4OAFQT5B0YB3USDJOJOB" localSheetId="8" hidden="1">#REF!</definedName>
    <definedName name="BExXQXQT4OAFQT5B0YB3USDJOJOB" localSheetId="7" hidden="1">#REF!</definedName>
    <definedName name="BExXQXQT4OAFQT5B0YB3USDJOJOB" localSheetId="6" hidden="1">#REF!</definedName>
    <definedName name="BExXQXQT4OAFQT5B0YB3USDJOJOB" localSheetId="5" hidden="1">#REF!</definedName>
    <definedName name="BExXQXQT4OAFQT5B0YB3USDJOJOB" localSheetId="3" hidden="1">#REF!</definedName>
    <definedName name="BExXQXQT4OAFQT5B0YB3USDJOJOB" hidden="1">#REF!</definedName>
    <definedName name="BExXR3FSEXAHSXEQNJORWFCPX86N" localSheetId="15" hidden="1">#REF!</definedName>
    <definedName name="BExXR3FSEXAHSXEQNJORWFCPX86N" localSheetId="14" hidden="1">#REF!</definedName>
    <definedName name="BExXR3FSEXAHSXEQNJORWFCPX86N" localSheetId="13" hidden="1">#REF!</definedName>
    <definedName name="BExXR3FSEXAHSXEQNJORWFCPX86N" localSheetId="12" hidden="1">#REF!</definedName>
    <definedName name="BExXR3FSEXAHSXEQNJORWFCPX86N" localSheetId="11" hidden="1">#REF!</definedName>
    <definedName name="BExXR3FSEXAHSXEQNJORWFCPX86N" localSheetId="10" hidden="1">#REF!</definedName>
    <definedName name="BExXR3FSEXAHSXEQNJORWFCPX86N" localSheetId="9" hidden="1">#REF!</definedName>
    <definedName name="BExXR3FSEXAHSXEQNJORWFCPX86N" localSheetId="8" hidden="1">#REF!</definedName>
    <definedName name="BExXR3FSEXAHSXEQNJORWFCPX86N" localSheetId="7" hidden="1">#REF!</definedName>
    <definedName name="BExXR3FSEXAHSXEQNJORWFCPX86N" localSheetId="6" hidden="1">#REF!</definedName>
    <definedName name="BExXR3FSEXAHSXEQNJORWFCPX86N" localSheetId="5" hidden="1">#REF!</definedName>
    <definedName name="BExXR3FSEXAHSXEQNJORWFCPX86N" localSheetId="3" hidden="1">#REF!</definedName>
    <definedName name="BExXR3FSEXAHSXEQNJORWFCPX86N" hidden="1">#REF!</definedName>
    <definedName name="BExXR3W3FKYQBLR299HO9RZ70C43" localSheetId="15" hidden="1">#REF!</definedName>
    <definedName name="BExXR3W3FKYQBLR299HO9RZ70C43" localSheetId="14" hidden="1">#REF!</definedName>
    <definedName name="BExXR3W3FKYQBLR299HO9RZ70C43" localSheetId="13" hidden="1">#REF!</definedName>
    <definedName name="BExXR3W3FKYQBLR299HO9RZ70C43" localSheetId="12" hidden="1">#REF!</definedName>
    <definedName name="BExXR3W3FKYQBLR299HO9RZ70C43" localSheetId="11" hidden="1">#REF!</definedName>
    <definedName name="BExXR3W3FKYQBLR299HO9RZ70C43" localSheetId="10" hidden="1">#REF!</definedName>
    <definedName name="BExXR3W3FKYQBLR299HO9RZ70C43" localSheetId="9" hidden="1">#REF!</definedName>
    <definedName name="BExXR3W3FKYQBLR299HO9RZ70C43" localSheetId="8" hidden="1">#REF!</definedName>
    <definedName name="BExXR3W3FKYQBLR299HO9RZ70C43" localSheetId="7" hidden="1">#REF!</definedName>
    <definedName name="BExXR3W3FKYQBLR299HO9RZ70C43" localSheetId="6" hidden="1">#REF!</definedName>
    <definedName name="BExXR3W3FKYQBLR299HO9RZ70C43" localSheetId="5" hidden="1">#REF!</definedName>
    <definedName name="BExXR3W3FKYQBLR299HO9RZ70C43" localSheetId="3" hidden="1">#REF!</definedName>
    <definedName name="BExXR3W3FKYQBLR299HO9RZ70C43" hidden="1">#REF!</definedName>
    <definedName name="BExXR46U23CRRBV6IZT982MAEQKI" localSheetId="15" hidden="1">#REF!</definedName>
    <definedName name="BExXR46U23CRRBV6IZT982MAEQKI" localSheetId="14" hidden="1">#REF!</definedName>
    <definedName name="BExXR46U23CRRBV6IZT982MAEQKI" localSheetId="13" hidden="1">#REF!</definedName>
    <definedName name="BExXR46U23CRRBV6IZT982MAEQKI" localSheetId="12" hidden="1">#REF!</definedName>
    <definedName name="BExXR46U23CRRBV6IZT982MAEQKI" localSheetId="11" hidden="1">#REF!</definedName>
    <definedName name="BExXR46U23CRRBV6IZT982MAEQKI" localSheetId="10" hidden="1">#REF!</definedName>
    <definedName name="BExXR46U23CRRBV6IZT982MAEQKI" localSheetId="9" hidden="1">#REF!</definedName>
    <definedName name="BExXR46U23CRRBV6IZT982MAEQKI" localSheetId="8" hidden="1">#REF!</definedName>
    <definedName name="BExXR46U23CRRBV6IZT982MAEQKI" localSheetId="7" hidden="1">#REF!</definedName>
    <definedName name="BExXR46U23CRRBV6IZT982MAEQKI" localSheetId="6" hidden="1">#REF!</definedName>
    <definedName name="BExXR46U23CRRBV6IZT982MAEQKI" localSheetId="5" hidden="1">#REF!</definedName>
    <definedName name="BExXR46U23CRRBV6IZT982MAEQKI" localSheetId="3" hidden="1">#REF!</definedName>
    <definedName name="BExXR46U23CRRBV6IZT982MAEQKI" hidden="1">#REF!</definedName>
    <definedName name="BExXR6A8W3ND3XDZXBMQZ1VCAXHG" localSheetId="15" hidden="1">#REF!</definedName>
    <definedName name="BExXR6A8W3ND3XDZXBMQZ1VCAXHG" localSheetId="14" hidden="1">#REF!</definedName>
    <definedName name="BExXR6A8W3ND3XDZXBMQZ1VCAXHG" localSheetId="13" hidden="1">#REF!</definedName>
    <definedName name="BExXR6A8W3ND3XDZXBMQZ1VCAXHG" localSheetId="12" hidden="1">#REF!</definedName>
    <definedName name="BExXR6A8W3ND3XDZXBMQZ1VCAXHG" localSheetId="11" hidden="1">#REF!</definedName>
    <definedName name="BExXR6A8W3ND3XDZXBMQZ1VCAXHG" localSheetId="10" hidden="1">#REF!</definedName>
    <definedName name="BExXR6A8W3ND3XDZXBMQZ1VCAXHG" localSheetId="9" hidden="1">#REF!</definedName>
    <definedName name="BExXR6A8W3ND3XDZXBMQZ1VCAXHG" localSheetId="8" hidden="1">#REF!</definedName>
    <definedName name="BExXR6A8W3ND3XDZXBMQZ1VCAXHG" localSheetId="7" hidden="1">#REF!</definedName>
    <definedName name="BExXR6A8W3ND3XDZXBMQZ1VCAXHG" localSheetId="6" hidden="1">#REF!</definedName>
    <definedName name="BExXR6A8W3ND3XDZXBMQZ1VCAXHG" localSheetId="5" hidden="1">#REF!</definedName>
    <definedName name="BExXR6A8W3ND3XDZXBMQZ1VCAXHG" localSheetId="3" hidden="1">#REF!</definedName>
    <definedName name="BExXR6A8W3ND3XDZXBMQZ1VCAXHG" hidden="1">#REF!</definedName>
    <definedName name="BExXR7HKNHT37B4OOA9K9191PP22" localSheetId="15" hidden="1">#REF!</definedName>
    <definedName name="BExXR7HKNHT37B4OOA9K9191PP22" localSheetId="14" hidden="1">#REF!</definedName>
    <definedName name="BExXR7HKNHT37B4OOA9K9191PP22" localSheetId="13" hidden="1">#REF!</definedName>
    <definedName name="BExXR7HKNHT37B4OOA9K9191PP22" localSheetId="12" hidden="1">#REF!</definedName>
    <definedName name="BExXR7HKNHT37B4OOA9K9191PP22" localSheetId="11" hidden="1">#REF!</definedName>
    <definedName name="BExXR7HKNHT37B4OOA9K9191PP22" localSheetId="10" hidden="1">#REF!</definedName>
    <definedName name="BExXR7HKNHT37B4OOA9K9191PP22" localSheetId="9" hidden="1">#REF!</definedName>
    <definedName name="BExXR7HKNHT37B4OOA9K9191PP22" localSheetId="8" hidden="1">#REF!</definedName>
    <definedName name="BExXR7HKNHT37B4OOA9K9191PP22" localSheetId="7" hidden="1">#REF!</definedName>
    <definedName name="BExXR7HKNHT37B4OOA9K9191PP22" localSheetId="6" hidden="1">#REF!</definedName>
    <definedName name="BExXR7HKNHT37B4OOA9K9191PP22" localSheetId="5" hidden="1">#REF!</definedName>
    <definedName name="BExXR7HKNHT37B4OOA9K9191PP22" localSheetId="3" hidden="1">#REF!</definedName>
    <definedName name="BExXR7HKNHT37B4OOA9K9191PP22" hidden="1">#REF!</definedName>
    <definedName name="BExXR8OKAVX7O70V5IYG2PRKXSTI" localSheetId="15" hidden="1">#REF!</definedName>
    <definedName name="BExXR8OKAVX7O70V5IYG2PRKXSTI" localSheetId="14" hidden="1">#REF!</definedName>
    <definedName name="BExXR8OKAVX7O70V5IYG2PRKXSTI" localSheetId="13" hidden="1">#REF!</definedName>
    <definedName name="BExXR8OKAVX7O70V5IYG2PRKXSTI" localSheetId="12" hidden="1">#REF!</definedName>
    <definedName name="BExXR8OKAVX7O70V5IYG2PRKXSTI" localSheetId="11" hidden="1">#REF!</definedName>
    <definedName name="BExXR8OKAVX7O70V5IYG2PRKXSTI" localSheetId="10" hidden="1">#REF!</definedName>
    <definedName name="BExXR8OKAVX7O70V5IYG2PRKXSTI" localSheetId="9" hidden="1">#REF!</definedName>
    <definedName name="BExXR8OKAVX7O70V5IYG2PRKXSTI" localSheetId="8" hidden="1">#REF!</definedName>
    <definedName name="BExXR8OKAVX7O70V5IYG2PRKXSTI" localSheetId="7" hidden="1">#REF!</definedName>
    <definedName name="BExXR8OKAVX7O70V5IYG2PRKXSTI" localSheetId="6" hidden="1">#REF!</definedName>
    <definedName name="BExXR8OKAVX7O70V5IYG2PRKXSTI" localSheetId="5" hidden="1">#REF!</definedName>
    <definedName name="BExXR8OKAVX7O70V5IYG2PRKXSTI" localSheetId="3" hidden="1">#REF!</definedName>
    <definedName name="BExXR8OKAVX7O70V5IYG2PRKXSTI" hidden="1">#REF!</definedName>
    <definedName name="BExXRA6N6XCLQM6XDV724ZIH6G93" localSheetId="15" hidden="1">#REF!</definedName>
    <definedName name="BExXRA6N6XCLQM6XDV724ZIH6G93" localSheetId="14" hidden="1">#REF!</definedName>
    <definedName name="BExXRA6N6XCLQM6XDV724ZIH6G93" localSheetId="13" hidden="1">#REF!</definedName>
    <definedName name="BExXRA6N6XCLQM6XDV724ZIH6G93" localSheetId="12" hidden="1">#REF!</definedName>
    <definedName name="BExXRA6N6XCLQM6XDV724ZIH6G93" localSheetId="11" hidden="1">#REF!</definedName>
    <definedName name="BExXRA6N6XCLQM6XDV724ZIH6G93" localSheetId="10" hidden="1">#REF!</definedName>
    <definedName name="BExXRA6N6XCLQM6XDV724ZIH6G93" localSheetId="9" hidden="1">#REF!</definedName>
    <definedName name="BExXRA6N6XCLQM6XDV724ZIH6G93" localSheetId="8" hidden="1">#REF!</definedName>
    <definedName name="BExXRA6N6XCLQM6XDV724ZIH6G93" localSheetId="7" hidden="1">#REF!</definedName>
    <definedName name="BExXRA6N6XCLQM6XDV724ZIH6G93" localSheetId="6" hidden="1">#REF!</definedName>
    <definedName name="BExXRA6N6XCLQM6XDV724ZIH6G93" localSheetId="5" hidden="1">#REF!</definedName>
    <definedName name="BExXRA6N6XCLQM6XDV724ZIH6G93" localSheetId="3" hidden="1">#REF!</definedName>
    <definedName name="BExXRA6N6XCLQM6XDV724ZIH6G93" hidden="1">#REF!</definedName>
    <definedName name="BExXRABZ1CNKCG6K1MR6OUFHF7J9" localSheetId="15" hidden="1">#REF!</definedName>
    <definedName name="BExXRABZ1CNKCG6K1MR6OUFHF7J9" localSheetId="14" hidden="1">#REF!</definedName>
    <definedName name="BExXRABZ1CNKCG6K1MR6OUFHF7J9" localSheetId="13" hidden="1">#REF!</definedName>
    <definedName name="BExXRABZ1CNKCG6K1MR6OUFHF7J9" localSheetId="12" hidden="1">#REF!</definedName>
    <definedName name="BExXRABZ1CNKCG6K1MR6OUFHF7J9" localSheetId="11" hidden="1">#REF!</definedName>
    <definedName name="BExXRABZ1CNKCG6K1MR6OUFHF7J9" localSheetId="10" hidden="1">#REF!</definedName>
    <definedName name="BExXRABZ1CNKCG6K1MR6OUFHF7J9" localSheetId="9" hidden="1">#REF!</definedName>
    <definedName name="BExXRABZ1CNKCG6K1MR6OUFHF7J9" localSheetId="8" hidden="1">#REF!</definedName>
    <definedName name="BExXRABZ1CNKCG6K1MR6OUFHF7J9" localSheetId="7" hidden="1">#REF!</definedName>
    <definedName name="BExXRABZ1CNKCG6K1MR6OUFHF7J9" localSheetId="6" hidden="1">#REF!</definedName>
    <definedName name="BExXRABZ1CNKCG6K1MR6OUFHF7J9" localSheetId="5" hidden="1">#REF!</definedName>
    <definedName name="BExXRABZ1CNKCG6K1MR6OUFHF7J9" localSheetId="3" hidden="1">#REF!</definedName>
    <definedName name="BExXRABZ1CNKCG6K1MR6OUFHF7J9" hidden="1">#REF!</definedName>
    <definedName name="BExXRBOFETC0OTJ6WY3VPMFH03VB" localSheetId="15" hidden="1">#REF!</definedName>
    <definedName name="BExXRBOFETC0OTJ6WY3VPMFH03VB" localSheetId="14" hidden="1">#REF!</definedName>
    <definedName name="BExXRBOFETC0OTJ6WY3VPMFH03VB" localSheetId="13" hidden="1">#REF!</definedName>
    <definedName name="BExXRBOFETC0OTJ6WY3VPMFH03VB" localSheetId="12" hidden="1">#REF!</definedName>
    <definedName name="BExXRBOFETC0OTJ6WY3VPMFH03VB" localSheetId="11" hidden="1">#REF!</definedName>
    <definedName name="BExXRBOFETC0OTJ6WY3VPMFH03VB" localSheetId="10" hidden="1">#REF!</definedName>
    <definedName name="BExXRBOFETC0OTJ6WY3VPMFH03VB" localSheetId="9" hidden="1">#REF!</definedName>
    <definedName name="BExXRBOFETC0OTJ6WY3VPMFH03VB" localSheetId="8" hidden="1">#REF!</definedName>
    <definedName name="BExXRBOFETC0OTJ6WY3VPMFH03VB" localSheetId="7" hidden="1">#REF!</definedName>
    <definedName name="BExXRBOFETC0OTJ6WY3VPMFH03VB" localSheetId="6" hidden="1">#REF!</definedName>
    <definedName name="BExXRBOFETC0OTJ6WY3VPMFH03VB" localSheetId="5" hidden="1">#REF!</definedName>
    <definedName name="BExXRBOFETC0OTJ6WY3VPMFH03VB" localSheetId="3" hidden="1">#REF!</definedName>
    <definedName name="BExXRBOFETC0OTJ6WY3VPMFH03VB" hidden="1">#REF!</definedName>
    <definedName name="BExXRD13K1S9Y3JGR7CXSONT7RJZ" localSheetId="15" hidden="1">#REF!</definedName>
    <definedName name="BExXRD13K1S9Y3JGR7CXSONT7RJZ" localSheetId="14" hidden="1">#REF!</definedName>
    <definedName name="BExXRD13K1S9Y3JGR7CXSONT7RJZ" localSheetId="13" hidden="1">#REF!</definedName>
    <definedName name="BExXRD13K1S9Y3JGR7CXSONT7RJZ" localSheetId="12" hidden="1">#REF!</definedName>
    <definedName name="BExXRD13K1S9Y3JGR7CXSONT7RJZ" localSheetId="11" hidden="1">#REF!</definedName>
    <definedName name="BExXRD13K1S9Y3JGR7CXSONT7RJZ" localSheetId="10" hidden="1">#REF!</definedName>
    <definedName name="BExXRD13K1S9Y3JGR7CXSONT7RJZ" localSheetId="9" hidden="1">#REF!</definedName>
    <definedName name="BExXRD13K1S9Y3JGR7CXSONT7RJZ" localSheetId="8" hidden="1">#REF!</definedName>
    <definedName name="BExXRD13K1S9Y3JGR7CXSONT7RJZ" localSheetId="7" hidden="1">#REF!</definedName>
    <definedName name="BExXRD13K1S9Y3JGR7CXSONT7RJZ" localSheetId="6" hidden="1">#REF!</definedName>
    <definedName name="BExXRD13K1S9Y3JGR7CXSONT7RJZ" localSheetId="5" hidden="1">#REF!</definedName>
    <definedName name="BExXRD13K1S9Y3JGR7CXSONT7RJZ" localSheetId="3" hidden="1">#REF!</definedName>
    <definedName name="BExXRD13K1S9Y3JGR7CXSONT7RJZ" hidden="1">#REF!</definedName>
    <definedName name="BExXRIFB4QQ87QIGA9AG0NXP577K" localSheetId="15" hidden="1">#REF!</definedName>
    <definedName name="BExXRIFB4QQ87QIGA9AG0NXP577K" localSheetId="14" hidden="1">#REF!</definedName>
    <definedName name="BExXRIFB4QQ87QIGA9AG0NXP577K" localSheetId="13" hidden="1">#REF!</definedName>
    <definedName name="BExXRIFB4QQ87QIGA9AG0NXP577K" localSheetId="12" hidden="1">#REF!</definedName>
    <definedName name="BExXRIFB4QQ87QIGA9AG0NXP577K" localSheetId="11" hidden="1">#REF!</definedName>
    <definedName name="BExXRIFB4QQ87QIGA9AG0NXP577K" localSheetId="10" hidden="1">#REF!</definedName>
    <definedName name="BExXRIFB4QQ87QIGA9AG0NXP577K" localSheetId="9" hidden="1">#REF!</definedName>
    <definedName name="BExXRIFB4QQ87QIGA9AG0NXP577K" localSheetId="8" hidden="1">#REF!</definedName>
    <definedName name="BExXRIFB4QQ87QIGA9AG0NXP577K" localSheetId="7" hidden="1">#REF!</definedName>
    <definedName name="BExXRIFB4QQ87QIGA9AG0NXP577K" localSheetId="6" hidden="1">#REF!</definedName>
    <definedName name="BExXRIFB4QQ87QIGA9AG0NXP577K" localSheetId="5" hidden="1">#REF!</definedName>
    <definedName name="BExXRIFB4QQ87QIGA9AG0NXP577K" localSheetId="3" hidden="1">#REF!</definedName>
    <definedName name="BExXRIFB4QQ87QIGA9AG0NXP577K" hidden="1">#REF!</definedName>
    <definedName name="BExXRIQ2JF2CVTRDQX2D9SPH7FTN" localSheetId="15" hidden="1">#REF!</definedName>
    <definedName name="BExXRIQ2JF2CVTRDQX2D9SPH7FTN" localSheetId="14" hidden="1">#REF!</definedName>
    <definedName name="BExXRIQ2JF2CVTRDQX2D9SPH7FTN" localSheetId="13" hidden="1">#REF!</definedName>
    <definedName name="BExXRIQ2JF2CVTRDQX2D9SPH7FTN" localSheetId="12" hidden="1">#REF!</definedName>
    <definedName name="BExXRIQ2JF2CVTRDQX2D9SPH7FTN" localSheetId="11" hidden="1">#REF!</definedName>
    <definedName name="BExXRIQ2JF2CVTRDQX2D9SPH7FTN" localSheetId="10" hidden="1">#REF!</definedName>
    <definedName name="BExXRIQ2JF2CVTRDQX2D9SPH7FTN" localSheetId="9" hidden="1">#REF!</definedName>
    <definedName name="BExXRIQ2JF2CVTRDQX2D9SPH7FTN" localSheetId="8" hidden="1">#REF!</definedName>
    <definedName name="BExXRIQ2JF2CVTRDQX2D9SPH7FTN" localSheetId="7" hidden="1">#REF!</definedName>
    <definedName name="BExXRIQ2JF2CVTRDQX2D9SPH7FTN" localSheetId="6" hidden="1">#REF!</definedName>
    <definedName name="BExXRIQ2JF2CVTRDQX2D9SPH7FTN" localSheetId="5" hidden="1">#REF!</definedName>
    <definedName name="BExXRIQ2JF2CVTRDQX2D9SPH7FTN" localSheetId="3" hidden="1">#REF!</definedName>
    <definedName name="BExXRIQ2JF2CVTRDQX2D9SPH7FTN" hidden="1">#REF!</definedName>
    <definedName name="BExXRO4A6VUH1F4XV8N1BRJ4896W" localSheetId="15" hidden="1">#REF!</definedName>
    <definedName name="BExXRO4A6VUH1F4XV8N1BRJ4896W" localSheetId="14" hidden="1">#REF!</definedName>
    <definedName name="BExXRO4A6VUH1F4XV8N1BRJ4896W" localSheetId="13" hidden="1">#REF!</definedName>
    <definedName name="BExXRO4A6VUH1F4XV8N1BRJ4896W" localSheetId="12" hidden="1">#REF!</definedName>
    <definedName name="BExXRO4A6VUH1F4XV8N1BRJ4896W" localSheetId="11" hidden="1">#REF!</definedName>
    <definedName name="BExXRO4A6VUH1F4XV8N1BRJ4896W" localSheetId="10" hidden="1">#REF!</definedName>
    <definedName name="BExXRO4A6VUH1F4XV8N1BRJ4896W" localSheetId="9" hidden="1">#REF!</definedName>
    <definedName name="BExXRO4A6VUH1F4XV8N1BRJ4896W" localSheetId="8" hidden="1">#REF!</definedName>
    <definedName name="BExXRO4A6VUH1F4XV8N1BRJ4896W" localSheetId="7" hidden="1">#REF!</definedName>
    <definedName name="BExXRO4A6VUH1F4XV8N1BRJ4896W" localSheetId="6" hidden="1">#REF!</definedName>
    <definedName name="BExXRO4A6VUH1F4XV8N1BRJ4896W" localSheetId="5" hidden="1">#REF!</definedName>
    <definedName name="BExXRO4A6VUH1F4XV8N1BRJ4896W" localSheetId="3" hidden="1">#REF!</definedName>
    <definedName name="BExXRO4A6VUH1F4XV8N1BRJ4896W" hidden="1">#REF!</definedName>
    <definedName name="BExXRO9N1SNJZGKD90P4K7FU1J0P" localSheetId="15" hidden="1">#REF!</definedName>
    <definedName name="BExXRO9N1SNJZGKD90P4K7FU1J0P" localSheetId="14" hidden="1">#REF!</definedName>
    <definedName name="BExXRO9N1SNJZGKD90P4K7FU1J0P" localSheetId="13" hidden="1">#REF!</definedName>
    <definedName name="BExXRO9N1SNJZGKD90P4K7FU1J0P" localSheetId="12" hidden="1">#REF!</definedName>
    <definedName name="BExXRO9N1SNJZGKD90P4K7FU1J0P" localSheetId="11" hidden="1">#REF!</definedName>
    <definedName name="BExXRO9N1SNJZGKD90P4K7FU1J0P" localSheetId="10" hidden="1">#REF!</definedName>
    <definedName name="BExXRO9N1SNJZGKD90P4K7FU1J0P" localSheetId="9" hidden="1">#REF!</definedName>
    <definedName name="BExXRO9N1SNJZGKD90P4K7FU1J0P" localSheetId="8" hidden="1">#REF!</definedName>
    <definedName name="BExXRO9N1SNJZGKD90P4K7FU1J0P" localSheetId="7" hidden="1">#REF!</definedName>
    <definedName name="BExXRO9N1SNJZGKD90P4K7FU1J0P" localSheetId="6" hidden="1">#REF!</definedName>
    <definedName name="BExXRO9N1SNJZGKD90P4K7FU1J0P" localSheetId="5" hidden="1">#REF!</definedName>
    <definedName name="BExXRO9N1SNJZGKD90P4K7FU1J0P" localSheetId="3" hidden="1">#REF!</definedName>
    <definedName name="BExXRO9N1SNJZGKD90P4K7FU1J0P" hidden="1">#REF!</definedName>
    <definedName name="BExXROF2MWDZ7IFXX27XOJ79Q86E" localSheetId="15" hidden="1">#REF!</definedName>
    <definedName name="BExXROF2MWDZ7IFXX27XOJ79Q86E" localSheetId="14" hidden="1">#REF!</definedName>
    <definedName name="BExXROF2MWDZ7IFXX27XOJ79Q86E" localSheetId="13" hidden="1">#REF!</definedName>
    <definedName name="BExXROF2MWDZ7IFXX27XOJ79Q86E" localSheetId="12" hidden="1">#REF!</definedName>
    <definedName name="BExXROF2MWDZ7IFXX27XOJ79Q86E" localSheetId="11" hidden="1">#REF!</definedName>
    <definedName name="BExXROF2MWDZ7IFXX27XOJ79Q86E" localSheetId="10" hidden="1">#REF!</definedName>
    <definedName name="BExXROF2MWDZ7IFXX27XOJ79Q86E" localSheetId="9" hidden="1">#REF!</definedName>
    <definedName name="BExXROF2MWDZ7IFXX27XOJ79Q86E" localSheetId="8" hidden="1">#REF!</definedName>
    <definedName name="BExXROF2MWDZ7IFXX27XOJ79Q86E" localSheetId="7" hidden="1">#REF!</definedName>
    <definedName name="BExXROF2MWDZ7IFXX27XOJ79Q86E" localSheetId="6" hidden="1">#REF!</definedName>
    <definedName name="BExXROF2MWDZ7IFXX27XOJ79Q86E" localSheetId="5" hidden="1">#REF!</definedName>
    <definedName name="BExXROF2MWDZ7IFXX27XOJ79Q86E" localSheetId="3" hidden="1">#REF!</definedName>
    <definedName name="BExXROF2MWDZ7IFXX27XOJ79Q86E" hidden="1">#REF!</definedName>
    <definedName name="BExXRV5QP3Z0KAQ1EQT9JYT2FV0L" localSheetId="15" hidden="1">#REF!</definedName>
    <definedName name="BExXRV5QP3Z0KAQ1EQT9JYT2FV0L" localSheetId="14" hidden="1">#REF!</definedName>
    <definedName name="BExXRV5QP3Z0KAQ1EQT9JYT2FV0L" localSheetId="13" hidden="1">#REF!</definedName>
    <definedName name="BExXRV5QP3Z0KAQ1EQT9JYT2FV0L" localSheetId="12" hidden="1">#REF!</definedName>
    <definedName name="BExXRV5QP3Z0KAQ1EQT9JYT2FV0L" localSheetId="11" hidden="1">#REF!</definedName>
    <definedName name="BExXRV5QP3Z0KAQ1EQT9JYT2FV0L" localSheetId="10" hidden="1">#REF!</definedName>
    <definedName name="BExXRV5QP3Z0KAQ1EQT9JYT2FV0L" localSheetId="9" hidden="1">#REF!</definedName>
    <definedName name="BExXRV5QP3Z0KAQ1EQT9JYT2FV0L" localSheetId="8" hidden="1">#REF!</definedName>
    <definedName name="BExXRV5QP3Z0KAQ1EQT9JYT2FV0L" localSheetId="7" hidden="1">#REF!</definedName>
    <definedName name="BExXRV5QP3Z0KAQ1EQT9JYT2FV0L" localSheetId="6" hidden="1">#REF!</definedName>
    <definedName name="BExXRV5QP3Z0KAQ1EQT9JYT2FV0L" localSheetId="5" hidden="1">#REF!</definedName>
    <definedName name="BExXRV5QP3Z0KAQ1EQT9JYT2FV0L" localSheetId="3" hidden="1">#REF!</definedName>
    <definedName name="BExXRV5QP3Z0KAQ1EQT9JYT2FV0L" hidden="1">#REF!</definedName>
    <definedName name="BExXRZ20LZZCW8LVGDK0XETOTSAI" localSheetId="15" hidden="1">#REF!</definedName>
    <definedName name="BExXRZ20LZZCW8LVGDK0XETOTSAI" localSheetId="14" hidden="1">#REF!</definedName>
    <definedName name="BExXRZ20LZZCW8LVGDK0XETOTSAI" localSheetId="13" hidden="1">#REF!</definedName>
    <definedName name="BExXRZ20LZZCW8LVGDK0XETOTSAI" localSheetId="12" hidden="1">#REF!</definedName>
    <definedName name="BExXRZ20LZZCW8LVGDK0XETOTSAI" localSheetId="11" hidden="1">#REF!</definedName>
    <definedName name="BExXRZ20LZZCW8LVGDK0XETOTSAI" localSheetId="10" hidden="1">#REF!</definedName>
    <definedName name="BExXRZ20LZZCW8LVGDK0XETOTSAI" localSheetId="9" hidden="1">#REF!</definedName>
    <definedName name="BExXRZ20LZZCW8LVGDK0XETOTSAI" localSheetId="8" hidden="1">#REF!</definedName>
    <definedName name="BExXRZ20LZZCW8LVGDK0XETOTSAI" localSheetId="7" hidden="1">#REF!</definedName>
    <definedName name="BExXRZ20LZZCW8LVGDK0XETOTSAI" localSheetId="6" hidden="1">#REF!</definedName>
    <definedName name="BExXRZ20LZZCW8LVGDK0XETOTSAI" localSheetId="5" hidden="1">#REF!</definedName>
    <definedName name="BExXRZ20LZZCW8LVGDK0XETOTSAI" localSheetId="3" hidden="1">#REF!</definedName>
    <definedName name="BExXRZ20LZZCW8LVGDK0XETOTSAI" hidden="1">#REF!</definedName>
    <definedName name="BExXS4R1GKUJQX6MHUIUN4S3SCAS" localSheetId="15" hidden="1">#REF!</definedName>
    <definedName name="BExXS4R1GKUJQX6MHUIUN4S3SCAS" localSheetId="14" hidden="1">#REF!</definedName>
    <definedName name="BExXS4R1GKUJQX6MHUIUN4S3SCAS" localSheetId="13" hidden="1">#REF!</definedName>
    <definedName name="BExXS4R1GKUJQX6MHUIUN4S3SCAS" localSheetId="12" hidden="1">#REF!</definedName>
    <definedName name="BExXS4R1GKUJQX6MHUIUN4S3SCAS" localSheetId="11" hidden="1">#REF!</definedName>
    <definedName name="BExXS4R1GKUJQX6MHUIUN4S3SCAS" localSheetId="10" hidden="1">#REF!</definedName>
    <definedName name="BExXS4R1GKUJQX6MHUIUN4S3SCAS" localSheetId="9" hidden="1">#REF!</definedName>
    <definedName name="BExXS4R1GKUJQX6MHUIUN4S3SCAS" localSheetId="8" hidden="1">#REF!</definedName>
    <definedName name="BExXS4R1GKUJQX6MHUIUN4S3SCAS" localSheetId="7" hidden="1">#REF!</definedName>
    <definedName name="BExXS4R1GKUJQX6MHUIUN4S3SCAS" localSheetId="6" hidden="1">#REF!</definedName>
    <definedName name="BExXS4R1GKUJQX6MHUIUN4S3SCAS" localSheetId="5" hidden="1">#REF!</definedName>
    <definedName name="BExXS4R1GKUJQX6MHUIUN4S3SCAS" localSheetId="3" hidden="1">#REF!</definedName>
    <definedName name="BExXS4R1GKUJQX6MHUIUN4S3SCAS" hidden="1">#REF!</definedName>
    <definedName name="BExXS63O4OMWMNXXAODZQFSDG33N" localSheetId="15" hidden="1">#REF!</definedName>
    <definedName name="BExXS63O4OMWMNXXAODZQFSDG33N" localSheetId="14" hidden="1">#REF!</definedName>
    <definedName name="BExXS63O4OMWMNXXAODZQFSDG33N" localSheetId="13" hidden="1">#REF!</definedName>
    <definedName name="BExXS63O4OMWMNXXAODZQFSDG33N" localSheetId="12" hidden="1">#REF!</definedName>
    <definedName name="BExXS63O4OMWMNXXAODZQFSDG33N" localSheetId="11" hidden="1">#REF!</definedName>
    <definedName name="BExXS63O4OMWMNXXAODZQFSDG33N" localSheetId="10" hidden="1">#REF!</definedName>
    <definedName name="BExXS63O4OMWMNXXAODZQFSDG33N" localSheetId="9" hidden="1">#REF!</definedName>
    <definedName name="BExXS63O4OMWMNXXAODZQFSDG33N" localSheetId="8" hidden="1">#REF!</definedName>
    <definedName name="BExXS63O4OMWMNXXAODZQFSDG33N" localSheetId="7" hidden="1">#REF!</definedName>
    <definedName name="BExXS63O4OMWMNXXAODZQFSDG33N" localSheetId="6" hidden="1">#REF!</definedName>
    <definedName name="BExXS63O4OMWMNXXAODZQFSDG33N" localSheetId="5" hidden="1">#REF!</definedName>
    <definedName name="BExXS63O4OMWMNXXAODZQFSDG33N" localSheetId="3" hidden="1">#REF!</definedName>
    <definedName name="BExXS63O4OMWMNXXAODZQFSDG33N" hidden="1">#REF!</definedName>
    <definedName name="BExXSBSP1TOY051HSPEPM0AEIO2M" localSheetId="15" hidden="1">#REF!</definedName>
    <definedName name="BExXSBSP1TOY051HSPEPM0AEIO2M" localSheetId="14" hidden="1">#REF!</definedName>
    <definedName name="BExXSBSP1TOY051HSPEPM0AEIO2M" localSheetId="13" hidden="1">#REF!</definedName>
    <definedName name="BExXSBSP1TOY051HSPEPM0AEIO2M" localSheetId="12" hidden="1">#REF!</definedName>
    <definedName name="BExXSBSP1TOY051HSPEPM0AEIO2M" localSheetId="11" hidden="1">#REF!</definedName>
    <definedName name="BExXSBSP1TOY051HSPEPM0AEIO2M" localSheetId="10" hidden="1">#REF!</definedName>
    <definedName name="BExXSBSP1TOY051HSPEPM0AEIO2M" localSheetId="9" hidden="1">#REF!</definedName>
    <definedName name="BExXSBSP1TOY051HSPEPM0AEIO2M" localSheetId="8" hidden="1">#REF!</definedName>
    <definedName name="BExXSBSP1TOY051HSPEPM0AEIO2M" localSheetId="7" hidden="1">#REF!</definedName>
    <definedName name="BExXSBSP1TOY051HSPEPM0AEIO2M" localSheetId="6" hidden="1">#REF!</definedName>
    <definedName name="BExXSBSP1TOY051HSPEPM0AEIO2M" localSheetId="5" hidden="1">#REF!</definedName>
    <definedName name="BExXSBSP1TOY051HSPEPM0AEIO2M" localSheetId="3" hidden="1">#REF!</definedName>
    <definedName name="BExXSBSP1TOY051HSPEPM0AEIO2M" hidden="1">#REF!</definedName>
    <definedName name="BExXSC8RFK5D68FJD2HI4K66SA6I" localSheetId="15" hidden="1">#REF!</definedName>
    <definedName name="BExXSC8RFK5D68FJD2HI4K66SA6I" localSheetId="14" hidden="1">#REF!</definedName>
    <definedName name="BExXSC8RFK5D68FJD2HI4K66SA6I" localSheetId="13" hidden="1">#REF!</definedName>
    <definedName name="BExXSC8RFK5D68FJD2HI4K66SA6I" localSheetId="12" hidden="1">#REF!</definedName>
    <definedName name="BExXSC8RFK5D68FJD2HI4K66SA6I" localSheetId="11" hidden="1">#REF!</definedName>
    <definedName name="BExXSC8RFK5D68FJD2HI4K66SA6I" localSheetId="10" hidden="1">#REF!</definedName>
    <definedName name="BExXSC8RFK5D68FJD2HI4K66SA6I" localSheetId="9" hidden="1">#REF!</definedName>
    <definedName name="BExXSC8RFK5D68FJD2HI4K66SA6I" localSheetId="8" hidden="1">#REF!</definedName>
    <definedName name="BExXSC8RFK5D68FJD2HI4K66SA6I" localSheetId="7" hidden="1">#REF!</definedName>
    <definedName name="BExXSC8RFK5D68FJD2HI4K66SA6I" localSheetId="6" hidden="1">#REF!</definedName>
    <definedName name="BExXSC8RFK5D68FJD2HI4K66SA6I" localSheetId="5" hidden="1">#REF!</definedName>
    <definedName name="BExXSC8RFK5D68FJD2HI4K66SA6I" localSheetId="3" hidden="1">#REF!</definedName>
    <definedName name="BExXSC8RFK5D68FJD2HI4K66SA6I" hidden="1">#REF!</definedName>
    <definedName name="BExXSCP0AZ5MYCC2UFG2GLBCV1CC" localSheetId="15" hidden="1">#REF!</definedName>
    <definedName name="BExXSCP0AZ5MYCC2UFG2GLBCV1CC" localSheetId="14" hidden="1">#REF!</definedName>
    <definedName name="BExXSCP0AZ5MYCC2UFG2GLBCV1CC" localSheetId="13" hidden="1">#REF!</definedName>
    <definedName name="BExXSCP0AZ5MYCC2UFG2GLBCV1CC" localSheetId="12" hidden="1">#REF!</definedName>
    <definedName name="BExXSCP0AZ5MYCC2UFG2GLBCV1CC" localSheetId="11" hidden="1">#REF!</definedName>
    <definedName name="BExXSCP0AZ5MYCC2UFG2GLBCV1CC" localSheetId="10" hidden="1">#REF!</definedName>
    <definedName name="BExXSCP0AZ5MYCC2UFG2GLBCV1CC" localSheetId="9" hidden="1">#REF!</definedName>
    <definedName name="BExXSCP0AZ5MYCC2UFG2GLBCV1CC" localSheetId="8" hidden="1">#REF!</definedName>
    <definedName name="BExXSCP0AZ5MYCC2UFG2GLBCV1CC" localSheetId="7" hidden="1">#REF!</definedName>
    <definedName name="BExXSCP0AZ5MYCC2UFG2GLBCV1CC" localSheetId="6" hidden="1">#REF!</definedName>
    <definedName name="BExXSCP0AZ5MYCC2UFG2GLBCV1CC" localSheetId="5" hidden="1">#REF!</definedName>
    <definedName name="BExXSCP0AZ5MYCC2UFG2GLBCV1CC" localSheetId="3" hidden="1">#REF!</definedName>
    <definedName name="BExXSCP0AZ5MYCC2UFG2GLBCV1CC" hidden="1">#REF!</definedName>
    <definedName name="BExXSNHC88W4UMXEOIOOATJAIKZO" localSheetId="15" hidden="1">#REF!</definedName>
    <definedName name="BExXSNHC88W4UMXEOIOOATJAIKZO" localSheetId="14" hidden="1">#REF!</definedName>
    <definedName name="BExXSNHC88W4UMXEOIOOATJAIKZO" localSheetId="13" hidden="1">#REF!</definedName>
    <definedName name="BExXSNHC88W4UMXEOIOOATJAIKZO" localSheetId="12" hidden="1">#REF!</definedName>
    <definedName name="BExXSNHC88W4UMXEOIOOATJAIKZO" localSheetId="11" hidden="1">#REF!</definedName>
    <definedName name="BExXSNHC88W4UMXEOIOOATJAIKZO" localSheetId="10" hidden="1">#REF!</definedName>
    <definedName name="BExXSNHC88W4UMXEOIOOATJAIKZO" localSheetId="9" hidden="1">#REF!</definedName>
    <definedName name="BExXSNHC88W4UMXEOIOOATJAIKZO" localSheetId="8" hidden="1">#REF!</definedName>
    <definedName name="BExXSNHC88W4UMXEOIOOATJAIKZO" localSheetId="7" hidden="1">#REF!</definedName>
    <definedName name="BExXSNHC88W4UMXEOIOOATJAIKZO" localSheetId="6" hidden="1">#REF!</definedName>
    <definedName name="BExXSNHC88W4UMXEOIOOATJAIKZO" localSheetId="5" hidden="1">#REF!</definedName>
    <definedName name="BExXSNHC88W4UMXEOIOOATJAIKZO" localSheetId="3" hidden="1">#REF!</definedName>
    <definedName name="BExXSNHC88W4UMXEOIOOATJAIKZO" hidden="1">#REF!</definedName>
    <definedName name="BExXSTBS08WIA9TLALV3UQ2Z3MRG" localSheetId="15" hidden="1">#REF!</definedName>
    <definedName name="BExXSTBS08WIA9TLALV3UQ2Z3MRG" localSheetId="14" hidden="1">#REF!</definedName>
    <definedName name="BExXSTBS08WIA9TLALV3UQ2Z3MRG" localSheetId="13" hidden="1">#REF!</definedName>
    <definedName name="BExXSTBS08WIA9TLALV3UQ2Z3MRG" localSheetId="12" hidden="1">#REF!</definedName>
    <definedName name="BExXSTBS08WIA9TLALV3UQ2Z3MRG" localSheetId="11" hidden="1">#REF!</definedName>
    <definedName name="BExXSTBS08WIA9TLALV3UQ2Z3MRG" localSheetId="10" hidden="1">#REF!</definedName>
    <definedName name="BExXSTBS08WIA9TLALV3UQ2Z3MRG" localSheetId="9" hidden="1">#REF!</definedName>
    <definedName name="BExXSTBS08WIA9TLALV3UQ2Z3MRG" localSheetId="8" hidden="1">#REF!</definedName>
    <definedName name="BExXSTBS08WIA9TLALV3UQ2Z3MRG" localSheetId="7" hidden="1">#REF!</definedName>
    <definedName name="BExXSTBS08WIA9TLALV3UQ2Z3MRG" localSheetId="6" hidden="1">#REF!</definedName>
    <definedName name="BExXSTBS08WIA9TLALV3UQ2Z3MRG" localSheetId="5" hidden="1">#REF!</definedName>
    <definedName name="BExXSTBS08WIA9TLALV3UQ2Z3MRG" localSheetId="3" hidden="1">#REF!</definedName>
    <definedName name="BExXSTBS08WIA9TLALV3UQ2Z3MRG" hidden="1">#REF!</definedName>
    <definedName name="BExXSVQ2WOJJ73YEO8Q2FK60V4G8" localSheetId="15" hidden="1">#REF!</definedName>
    <definedName name="BExXSVQ2WOJJ73YEO8Q2FK60V4G8" localSheetId="14" hidden="1">#REF!</definedName>
    <definedName name="BExXSVQ2WOJJ73YEO8Q2FK60V4G8" localSheetId="13" hidden="1">#REF!</definedName>
    <definedName name="BExXSVQ2WOJJ73YEO8Q2FK60V4G8" localSheetId="12" hidden="1">#REF!</definedName>
    <definedName name="BExXSVQ2WOJJ73YEO8Q2FK60V4G8" localSheetId="11" hidden="1">#REF!</definedName>
    <definedName name="BExXSVQ2WOJJ73YEO8Q2FK60V4G8" localSheetId="10" hidden="1">#REF!</definedName>
    <definedName name="BExXSVQ2WOJJ73YEO8Q2FK60V4G8" localSheetId="9" hidden="1">#REF!</definedName>
    <definedName name="BExXSVQ2WOJJ73YEO8Q2FK60V4G8" localSheetId="8" hidden="1">#REF!</definedName>
    <definedName name="BExXSVQ2WOJJ73YEO8Q2FK60V4G8" localSheetId="7" hidden="1">#REF!</definedName>
    <definedName name="BExXSVQ2WOJJ73YEO8Q2FK60V4G8" localSheetId="6" hidden="1">#REF!</definedName>
    <definedName name="BExXSVQ2WOJJ73YEO8Q2FK60V4G8" localSheetId="5" hidden="1">#REF!</definedName>
    <definedName name="BExXSVQ2WOJJ73YEO8Q2FK60V4G8" localSheetId="3" hidden="1">#REF!</definedName>
    <definedName name="BExXSVQ2WOJJ73YEO8Q2FK60V4G8" hidden="1">#REF!</definedName>
    <definedName name="BExXTER5A2EQ14KN6J0MVATIHVKN" localSheetId="15" hidden="1">#REF!</definedName>
    <definedName name="BExXTER5A2EQ14KN6J0MVATIHVKN" localSheetId="14" hidden="1">#REF!</definedName>
    <definedName name="BExXTER5A2EQ14KN6J0MVATIHVKN" localSheetId="13" hidden="1">#REF!</definedName>
    <definedName name="BExXTER5A2EQ14KN6J0MVATIHVKN" localSheetId="12" hidden="1">#REF!</definedName>
    <definedName name="BExXTER5A2EQ14KN6J0MVATIHVKN" localSheetId="11" hidden="1">#REF!</definedName>
    <definedName name="BExXTER5A2EQ14KN6J0MVATIHVKN" localSheetId="10" hidden="1">#REF!</definedName>
    <definedName name="BExXTER5A2EQ14KN6J0MVATIHVKN" localSheetId="9" hidden="1">#REF!</definedName>
    <definedName name="BExXTER5A2EQ14KN6J0MVATIHVKN" localSheetId="8" hidden="1">#REF!</definedName>
    <definedName name="BExXTER5A2EQ14KN6J0MVATIHVKN" localSheetId="7" hidden="1">#REF!</definedName>
    <definedName name="BExXTER5A2EQ14KN6J0MVATIHVKN" localSheetId="6" hidden="1">#REF!</definedName>
    <definedName name="BExXTER5A2EQ14KN6J0MVATIHVKN" localSheetId="5" hidden="1">#REF!</definedName>
    <definedName name="BExXTER5A2EQ14KN6J0MVATIHVKN" localSheetId="3" hidden="1">#REF!</definedName>
    <definedName name="BExXTER5A2EQ14KN6J0MVATIHVKN" hidden="1">#REF!</definedName>
    <definedName name="BExXTHLRNL82GN7KZY3TOLO508N7" localSheetId="15" hidden="1">#REF!</definedName>
    <definedName name="BExXTHLRNL82GN7KZY3TOLO508N7" localSheetId="14" hidden="1">#REF!</definedName>
    <definedName name="BExXTHLRNL82GN7KZY3TOLO508N7" localSheetId="13" hidden="1">#REF!</definedName>
    <definedName name="BExXTHLRNL82GN7KZY3TOLO508N7" localSheetId="12" hidden="1">#REF!</definedName>
    <definedName name="BExXTHLRNL82GN7KZY3TOLO508N7" localSheetId="11" hidden="1">#REF!</definedName>
    <definedName name="BExXTHLRNL82GN7KZY3TOLO508N7" localSheetId="10" hidden="1">#REF!</definedName>
    <definedName name="BExXTHLRNL82GN7KZY3TOLO508N7" localSheetId="9" hidden="1">#REF!</definedName>
    <definedName name="BExXTHLRNL82GN7KZY3TOLO508N7" localSheetId="8" hidden="1">#REF!</definedName>
    <definedName name="BExXTHLRNL82GN7KZY3TOLO508N7" localSheetId="7" hidden="1">#REF!</definedName>
    <definedName name="BExXTHLRNL82GN7KZY3TOLO508N7" localSheetId="6" hidden="1">#REF!</definedName>
    <definedName name="BExXTHLRNL82GN7KZY3TOLO508N7" localSheetId="5" hidden="1">#REF!</definedName>
    <definedName name="BExXTHLRNL82GN7KZY3TOLO508N7" localSheetId="3" hidden="1">#REF!</definedName>
    <definedName name="BExXTHLRNL82GN7KZY3TOLO508N7" hidden="1">#REF!</definedName>
    <definedName name="BExXTL72MKEQSQH9L2OTFLU8DM2B" localSheetId="15" hidden="1">#REF!</definedName>
    <definedName name="BExXTL72MKEQSQH9L2OTFLU8DM2B" localSheetId="14" hidden="1">#REF!</definedName>
    <definedName name="BExXTL72MKEQSQH9L2OTFLU8DM2B" localSheetId="13" hidden="1">#REF!</definedName>
    <definedName name="BExXTL72MKEQSQH9L2OTFLU8DM2B" localSheetId="12" hidden="1">#REF!</definedName>
    <definedName name="BExXTL72MKEQSQH9L2OTFLU8DM2B" localSheetId="11" hidden="1">#REF!</definedName>
    <definedName name="BExXTL72MKEQSQH9L2OTFLU8DM2B" localSheetId="10" hidden="1">#REF!</definedName>
    <definedName name="BExXTL72MKEQSQH9L2OTFLU8DM2B" localSheetId="9" hidden="1">#REF!</definedName>
    <definedName name="BExXTL72MKEQSQH9L2OTFLU8DM2B" localSheetId="8" hidden="1">#REF!</definedName>
    <definedName name="BExXTL72MKEQSQH9L2OTFLU8DM2B" localSheetId="7" hidden="1">#REF!</definedName>
    <definedName name="BExXTL72MKEQSQH9L2OTFLU8DM2B" localSheetId="6" hidden="1">#REF!</definedName>
    <definedName name="BExXTL72MKEQSQH9L2OTFLU8DM2B" localSheetId="5" hidden="1">#REF!</definedName>
    <definedName name="BExXTL72MKEQSQH9L2OTFLU8DM2B" localSheetId="3" hidden="1">#REF!</definedName>
    <definedName name="BExXTL72MKEQSQH9L2OTFLU8DM2B" hidden="1">#REF!</definedName>
    <definedName name="BExXTM3M4RTCRSX7VGAXGQNPP668" localSheetId="15" hidden="1">#REF!</definedName>
    <definedName name="BExXTM3M4RTCRSX7VGAXGQNPP668" localSheetId="14" hidden="1">#REF!</definedName>
    <definedName name="BExXTM3M4RTCRSX7VGAXGQNPP668" localSheetId="13" hidden="1">#REF!</definedName>
    <definedName name="BExXTM3M4RTCRSX7VGAXGQNPP668" localSheetId="12" hidden="1">#REF!</definedName>
    <definedName name="BExXTM3M4RTCRSX7VGAXGQNPP668" localSheetId="11" hidden="1">#REF!</definedName>
    <definedName name="BExXTM3M4RTCRSX7VGAXGQNPP668" localSheetId="10" hidden="1">#REF!</definedName>
    <definedName name="BExXTM3M4RTCRSX7VGAXGQNPP668" localSheetId="9" hidden="1">#REF!</definedName>
    <definedName name="BExXTM3M4RTCRSX7VGAXGQNPP668" localSheetId="8" hidden="1">#REF!</definedName>
    <definedName name="BExXTM3M4RTCRSX7VGAXGQNPP668" localSheetId="7" hidden="1">#REF!</definedName>
    <definedName name="BExXTM3M4RTCRSX7VGAXGQNPP668" localSheetId="6" hidden="1">#REF!</definedName>
    <definedName name="BExXTM3M4RTCRSX7VGAXGQNPP668" localSheetId="5" hidden="1">#REF!</definedName>
    <definedName name="BExXTM3M4RTCRSX7VGAXGQNPP668" localSheetId="3" hidden="1">#REF!</definedName>
    <definedName name="BExXTM3M4RTCRSX7VGAXGQNPP668" hidden="1">#REF!</definedName>
    <definedName name="BExXTOCF78J7WY6FOVBRY1N2RBBR" localSheetId="15" hidden="1">#REF!</definedName>
    <definedName name="BExXTOCF78J7WY6FOVBRY1N2RBBR" localSheetId="14" hidden="1">#REF!</definedName>
    <definedName name="BExXTOCF78J7WY6FOVBRY1N2RBBR" localSheetId="13" hidden="1">#REF!</definedName>
    <definedName name="BExXTOCF78J7WY6FOVBRY1N2RBBR" localSheetId="12" hidden="1">#REF!</definedName>
    <definedName name="BExXTOCF78J7WY6FOVBRY1N2RBBR" localSheetId="11" hidden="1">#REF!</definedName>
    <definedName name="BExXTOCF78J7WY6FOVBRY1N2RBBR" localSheetId="10" hidden="1">#REF!</definedName>
    <definedName name="BExXTOCF78J7WY6FOVBRY1N2RBBR" localSheetId="9" hidden="1">#REF!</definedName>
    <definedName name="BExXTOCF78J7WY6FOVBRY1N2RBBR" localSheetId="8" hidden="1">#REF!</definedName>
    <definedName name="BExXTOCF78J7WY6FOVBRY1N2RBBR" localSheetId="7" hidden="1">#REF!</definedName>
    <definedName name="BExXTOCF78J7WY6FOVBRY1N2RBBR" localSheetId="6" hidden="1">#REF!</definedName>
    <definedName name="BExXTOCF78J7WY6FOVBRY1N2RBBR" localSheetId="5" hidden="1">#REF!</definedName>
    <definedName name="BExXTOCF78J7WY6FOVBRY1N2RBBR" localSheetId="3" hidden="1">#REF!</definedName>
    <definedName name="BExXTOCF78J7WY6FOVBRY1N2RBBR" hidden="1">#REF!</definedName>
    <definedName name="BExXTP3GYO6Z9RTKKT10XA0UTV3T" localSheetId="15" hidden="1">#REF!</definedName>
    <definedName name="BExXTP3GYO6Z9RTKKT10XA0UTV3T" localSheetId="14" hidden="1">#REF!</definedName>
    <definedName name="BExXTP3GYO6Z9RTKKT10XA0UTV3T" localSheetId="13" hidden="1">#REF!</definedName>
    <definedName name="BExXTP3GYO6Z9RTKKT10XA0UTV3T" localSheetId="12" hidden="1">#REF!</definedName>
    <definedName name="BExXTP3GYO6Z9RTKKT10XA0UTV3T" localSheetId="11" hidden="1">#REF!</definedName>
    <definedName name="BExXTP3GYO6Z9RTKKT10XA0UTV3T" localSheetId="10" hidden="1">#REF!</definedName>
    <definedName name="BExXTP3GYO6Z9RTKKT10XA0UTV3T" localSheetId="9" hidden="1">#REF!</definedName>
    <definedName name="BExXTP3GYO6Z9RTKKT10XA0UTV3T" localSheetId="8" hidden="1">#REF!</definedName>
    <definedName name="BExXTP3GYO6Z9RTKKT10XA0UTV3T" localSheetId="7" hidden="1">#REF!</definedName>
    <definedName name="BExXTP3GYO6Z9RTKKT10XA0UTV3T" localSheetId="6" hidden="1">#REF!</definedName>
    <definedName name="BExXTP3GYO6Z9RTKKT10XA0UTV3T" localSheetId="5" hidden="1">#REF!</definedName>
    <definedName name="BExXTP3GYO6Z9RTKKT10XA0UTV3T" localSheetId="3" hidden="1">#REF!</definedName>
    <definedName name="BExXTP3GYO6Z9RTKKT10XA0UTV3T" hidden="1">#REF!</definedName>
    <definedName name="BExXTRN4AFX9QW6YC4HNGBBD5R08" localSheetId="15" hidden="1">#REF!</definedName>
    <definedName name="BExXTRN4AFX9QW6YC4HNGBBD5R08" localSheetId="14" hidden="1">#REF!</definedName>
    <definedName name="BExXTRN4AFX9QW6YC4HNGBBD5R08" localSheetId="13" hidden="1">#REF!</definedName>
    <definedName name="BExXTRN4AFX9QW6YC4HNGBBD5R08" localSheetId="12" hidden="1">#REF!</definedName>
    <definedName name="BExXTRN4AFX9QW6YC4HNGBBD5R08" localSheetId="11" hidden="1">#REF!</definedName>
    <definedName name="BExXTRN4AFX9QW6YC4HNGBBD5R08" localSheetId="10" hidden="1">#REF!</definedName>
    <definedName name="BExXTRN4AFX9QW6YC4HNGBBD5R08" localSheetId="9" hidden="1">#REF!</definedName>
    <definedName name="BExXTRN4AFX9QW6YC4HNGBBD5R08" localSheetId="8" hidden="1">#REF!</definedName>
    <definedName name="BExXTRN4AFX9QW6YC4HNGBBD5R08" localSheetId="7" hidden="1">#REF!</definedName>
    <definedName name="BExXTRN4AFX9QW6YC4HNGBBD5R08" localSheetId="6" hidden="1">#REF!</definedName>
    <definedName name="BExXTRN4AFX9QW6YC4HNGBBD5R08" localSheetId="5" hidden="1">#REF!</definedName>
    <definedName name="BExXTRN4AFX9QW6YC4HNGBBD5R08" localSheetId="3" hidden="1">#REF!</definedName>
    <definedName name="BExXTRN4AFX9QW6YC4HNGBBD5R08" hidden="1">#REF!</definedName>
    <definedName name="BExXTV8M7YIG5C64O046DN613ZRO" localSheetId="15" hidden="1">#REF!</definedName>
    <definedName name="BExXTV8M7YIG5C64O046DN613ZRO" localSheetId="14" hidden="1">#REF!</definedName>
    <definedName name="BExXTV8M7YIG5C64O046DN613ZRO" localSheetId="13" hidden="1">#REF!</definedName>
    <definedName name="BExXTV8M7YIG5C64O046DN613ZRO" localSheetId="12" hidden="1">#REF!</definedName>
    <definedName name="BExXTV8M7YIG5C64O046DN613ZRO" localSheetId="11" hidden="1">#REF!</definedName>
    <definedName name="BExXTV8M7YIG5C64O046DN613ZRO" localSheetId="10" hidden="1">#REF!</definedName>
    <definedName name="BExXTV8M7YIG5C64O046DN613ZRO" localSheetId="9" hidden="1">#REF!</definedName>
    <definedName name="BExXTV8M7YIG5C64O046DN613ZRO" localSheetId="8" hidden="1">#REF!</definedName>
    <definedName name="BExXTV8M7YIG5C64O046DN613ZRO" localSheetId="7" hidden="1">#REF!</definedName>
    <definedName name="BExXTV8M7YIG5C64O046DN613ZRO" localSheetId="6" hidden="1">#REF!</definedName>
    <definedName name="BExXTV8M7YIG5C64O046DN613ZRO" localSheetId="5" hidden="1">#REF!</definedName>
    <definedName name="BExXTV8M7YIG5C64O046DN613ZRO" localSheetId="3" hidden="1">#REF!</definedName>
    <definedName name="BExXTV8M7YIG5C64O046DN613ZRO" hidden="1">#REF!</definedName>
    <definedName name="BExXTVDXQ7ZX3THNLFJXFAONW0AI" localSheetId="15" hidden="1">#REF!</definedName>
    <definedName name="BExXTVDXQ7ZX3THNLFJXFAONW0AI" localSheetId="14" hidden="1">#REF!</definedName>
    <definedName name="BExXTVDXQ7ZX3THNLFJXFAONW0AI" localSheetId="13" hidden="1">#REF!</definedName>
    <definedName name="BExXTVDXQ7ZX3THNLFJXFAONW0AI" localSheetId="12" hidden="1">#REF!</definedName>
    <definedName name="BExXTVDXQ7ZX3THNLFJXFAONW0AI" localSheetId="11" hidden="1">#REF!</definedName>
    <definedName name="BExXTVDXQ7ZX3THNLFJXFAONW0AI" localSheetId="10" hidden="1">#REF!</definedName>
    <definedName name="BExXTVDXQ7ZX3THNLFJXFAONW0AI" localSheetId="9" hidden="1">#REF!</definedName>
    <definedName name="BExXTVDXQ7ZX3THNLFJXFAONW0AI" localSheetId="8" hidden="1">#REF!</definedName>
    <definedName name="BExXTVDXQ7ZX3THNLFJXFAONW0AI" localSheetId="7" hidden="1">#REF!</definedName>
    <definedName name="BExXTVDXQ7ZX3THNLFJXFAONW0AI" localSheetId="6" hidden="1">#REF!</definedName>
    <definedName name="BExXTVDXQ7ZX3THNLFJXFAONW0AI" localSheetId="5" hidden="1">#REF!</definedName>
    <definedName name="BExXTVDXQ7ZX3THNLFJXFAONW0AI" localSheetId="3" hidden="1">#REF!</definedName>
    <definedName name="BExXTVDXQ7ZX3THNLFJXFAONW0AI" hidden="1">#REF!</definedName>
    <definedName name="BExXTZKZ4CG92ZQLIRKEXXH9BFIR" localSheetId="15" hidden="1">#REF!</definedName>
    <definedName name="BExXTZKZ4CG92ZQLIRKEXXH9BFIR" localSheetId="14" hidden="1">#REF!</definedName>
    <definedName name="BExXTZKZ4CG92ZQLIRKEXXH9BFIR" localSheetId="13" hidden="1">#REF!</definedName>
    <definedName name="BExXTZKZ4CG92ZQLIRKEXXH9BFIR" localSheetId="12" hidden="1">#REF!</definedName>
    <definedName name="BExXTZKZ4CG92ZQLIRKEXXH9BFIR" localSheetId="11" hidden="1">#REF!</definedName>
    <definedName name="BExXTZKZ4CG92ZQLIRKEXXH9BFIR" localSheetId="10" hidden="1">#REF!</definedName>
    <definedName name="BExXTZKZ4CG92ZQLIRKEXXH9BFIR" localSheetId="9" hidden="1">#REF!</definedName>
    <definedName name="BExXTZKZ4CG92ZQLIRKEXXH9BFIR" localSheetId="8" hidden="1">#REF!</definedName>
    <definedName name="BExXTZKZ4CG92ZQLIRKEXXH9BFIR" localSheetId="7" hidden="1">#REF!</definedName>
    <definedName name="BExXTZKZ4CG92ZQLIRKEXXH9BFIR" localSheetId="6" hidden="1">#REF!</definedName>
    <definedName name="BExXTZKZ4CG92ZQLIRKEXXH9BFIR" localSheetId="5" hidden="1">#REF!</definedName>
    <definedName name="BExXTZKZ4CG92ZQLIRKEXXH9BFIR" localSheetId="3" hidden="1">#REF!</definedName>
    <definedName name="BExXTZKZ4CG92ZQLIRKEXXH9BFIR" hidden="1">#REF!</definedName>
    <definedName name="BExXU4J2BM2964GD5UZHM752Q4NS" localSheetId="15" hidden="1">#REF!</definedName>
    <definedName name="BExXU4J2BM2964GD5UZHM752Q4NS" localSheetId="14" hidden="1">#REF!</definedName>
    <definedName name="BExXU4J2BM2964GD5UZHM752Q4NS" localSheetId="13" hidden="1">#REF!</definedName>
    <definedName name="BExXU4J2BM2964GD5UZHM752Q4NS" localSheetId="12" hidden="1">#REF!</definedName>
    <definedName name="BExXU4J2BM2964GD5UZHM752Q4NS" localSheetId="11" hidden="1">#REF!</definedName>
    <definedName name="BExXU4J2BM2964GD5UZHM752Q4NS" localSheetId="10" hidden="1">#REF!</definedName>
    <definedName name="BExXU4J2BM2964GD5UZHM752Q4NS" localSheetId="9" hidden="1">#REF!</definedName>
    <definedName name="BExXU4J2BM2964GD5UZHM752Q4NS" localSheetId="8" hidden="1">#REF!</definedName>
    <definedName name="BExXU4J2BM2964GD5UZHM752Q4NS" localSheetId="7" hidden="1">#REF!</definedName>
    <definedName name="BExXU4J2BM2964GD5UZHM752Q4NS" localSheetId="6" hidden="1">#REF!</definedName>
    <definedName name="BExXU4J2BM2964GD5UZHM752Q4NS" localSheetId="5" hidden="1">#REF!</definedName>
    <definedName name="BExXU4J2BM2964GD5UZHM752Q4NS" localSheetId="3" hidden="1">#REF!</definedName>
    <definedName name="BExXU4J2BM2964GD5UZHM752Q4NS" hidden="1">#REF!</definedName>
    <definedName name="BExXU6XDTT7RM93KILIDEYPA9XKF" localSheetId="15" hidden="1">#REF!</definedName>
    <definedName name="BExXU6XDTT7RM93KILIDEYPA9XKF" localSheetId="14" hidden="1">#REF!</definedName>
    <definedName name="BExXU6XDTT7RM93KILIDEYPA9XKF" localSheetId="13" hidden="1">#REF!</definedName>
    <definedName name="BExXU6XDTT7RM93KILIDEYPA9XKF" localSheetId="12" hidden="1">#REF!</definedName>
    <definedName name="BExXU6XDTT7RM93KILIDEYPA9XKF" localSheetId="11" hidden="1">#REF!</definedName>
    <definedName name="BExXU6XDTT7RM93KILIDEYPA9XKF" localSheetId="10" hidden="1">#REF!</definedName>
    <definedName name="BExXU6XDTT7RM93KILIDEYPA9XKF" localSheetId="9" hidden="1">#REF!</definedName>
    <definedName name="BExXU6XDTT7RM93KILIDEYPA9XKF" localSheetId="8" hidden="1">#REF!</definedName>
    <definedName name="BExXU6XDTT7RM93KILIDEYPA9XKF" localSheetId="7" hidden="1">#REF!</definedName>
    <definedName name="BExXU6XDTT7RM93KILIDEYPA9XKF" localSheetId="6" hidden="1">#REF!</definedName>
    <definedName name="BExXU6XDTT7RM93KILIDEYPA9XKF" localSheetId="5" hidden="1">#REF!</definedName>
    <definedName name="BExXU6XDTT7RM93KILIDEYPA9XKF" localSheetId="3" hidden="1">#REF!</definedName>
    <definedName name="BExXU6XDTT7RM93KILIDEYPA9XKF" hidden="1">#REF!</definedName>
    <definedName name="BExXU8VLZA7WLPZ3RAQZGNERUD26" localSheetId="15" hidden="1">#REF!</definedName>
    <definedName name="BExXU8VLZA7WLPZ3RAQZGNERUD26" localSheetId="14" hidden="1">#REF!</definedName>
    <definedName name="BExXU8VLZA7WLPZ3RAQZGNERUD26" localSheetId="13" hidden="1">#REF!</definedName>
    <definedName name="BExXU8VLZA7WLPZ3RAQZGNERUD26" localSheetId="12" hidden="1">#REF!</definedName>
    <definedName name="BExXU8VLZA7WLPZ3RAQZGNERUD26" localSheetId="11" hidden="1">#REF!</definedName>
    <definedName name="BExXU8VLZA7WLPZ3RAQZGNERUD26" localSheetId="10" hidden="1">#REF!</definedName>
    <definedName name="BExXU8VLZA7WLPZ3RAQZGNERUD26" localSheetId="9" hidden="1">#REF!</definedName>
    <definedName name="BExXU8VLZA7WLPZ3RAQZGNERUD26" localSheetId="8" hidden="1">#REF!</definedName>
    <definedName name="BExXU8VLZA7WLPZ3RAQZGNERUD26" localSheetId="7" hidden="1">#REF!</definedName>
    <definedName name="BExXU8VLZA7WLPZ3RAQZGNERUD26" localSheetId="6" hidden="1">#REF!</definedName>
    <definedName name="BExXU8VLZA7WLPZ3RAQZGNERUD26" localSheetId="5" hidden="1">#REF!</definedName>
    <definedName name="BExXU8VLZA7WLPZ3RAQZGNERUD26" localSheetId="3" hidden="1">#REF!</definedName>
    <definedName name="BExXU8VLZA7WLPZ3RAQZGNERUD26" hidden="1">#REF!</definedName>
    <definedName name="BExXUB9RSLSCNN5ETLXY72DAPZZM" localSheetId="15" hidden="1">#REF!</definedName>
    <definedName name="BExXUB9RSLSCNN5ETLXY72DAPZZM" localSheetId="14" hidden="1">#REF!</definedName>
    <definedName name="BExXUB9RSLSCNN5ETLXY72DAPZZM" localSheetId="13" hidden="1">#REF!</definedName>
    <definedName name="BExXUB9RSLSCNN5ETLXY72DAPZZM" localSheetId="12" hidden="1">#REF!</definedName>
    <definedName name="BExXUB9RSLSCNN5ETLXY72DAPZZM" localSheetId="11" hidden="1">#REF!</definedName>
    <definedName name="BExXUB9RSLSCNN5ETLXY72DAPZZM" localSheetId="10" hidden="1">#REF!</definedName>
    <definedName name="BExXUB9RSLSCNN5ETLXY72DAPZZM" localSheetId="9" hidden="1">#REF!</definedName>
    <definedName name="BExXUB9RSLSCNN5ETLXY72DAPZZM" localSheetId="8" hidden="1">#REF!</definedName>
    <definedName name="BExXUB9RSLSCNN5ETLXY72DAPZZM" localSheetId="7" hidden="1">#REF!</definedName>
    <definedName name="BExXUB9RSLSCNN5ETLXY72DAPZZM" localSheetId="6" hidden="1">#REF!</definedName>
    <definedName name="BExXUB9RSLSCNN5ETLXY72DAPZZM" localSheetId="5" hidden="1">#REF!</definedName>
    <definedName name="BExXUB9RSLSCNN5ETLXY72DAPZZM" localSheetId="3" hidden="1">#REF!</definedName>
    <definedName name="BExXUB9RSLSCNN5ETLXY72DAPZZM" hidden="1">#REF!</definedName>
    <definedName name="BExXUFRM82XQIN2T8KGLDQL1IBQW" localSheetId="15" hidden="1">#REF!</definedName>
    <definedName name="BExXUFRM82XQIN2T8KGLDQL1IBQW" localSheetId="14" hidden="1">#REF!</definedName>
    <definedName name="BExXUFRM82XQIN2T8KGLDQL1IBQW" localSheetId="13" hidden="1">#REF!</definedName>
    <definedName name="BExXUFRM82XQIN2T8KGLDQL1IBQW" localSheetId="12" hidden="1">#REF!</definedName>
    <definedName name="BExXUFRM82XQIN2T8KGLDQL1IBQW" localSheetId="11" hidden="1">#REF!</definedName>
    <definedName name="BExXUFRM82XQIN2T8KGLDQL1IBQW" localSheetId="10" hidden="1">#REF!</definedName>
    <definedName name="BExXUFRM82XQIN2T8KGLDQL1IBQW" localSheetId="9" hidden="1">#REF!</definedName>
    <definedName name="BExXUFRM82XQIN2T8KGLDQL1IBQW" localSheetId="8" hidden="1">#REF!</definedName>
    <definedName name="BExXUFRM82XQIN2T8KGLDQL1IBQW" localSheetId="7" hidden="1">#REF!</definedName>
    <definedName name="BExXUFRM82XQIN2T8KGLDQL1IBQW" localSheetId="6" hidden="1">#REF!</definedName>
    <definedName name="BExXUFRM82XQIN2T8KGLDQL1IBQW" localSheetId="5" hidden="1">#REF!</definedName>
    <definedName name="BExXUFRM82XQIN2T8KGLDQL1IBQW" localSheetId="3" hidden="1">#REF!</definedName>
    <definedName name="BExXUFRM82XQIN2T8KGLDQL1IBQW" hidden="1">#REF!</definedName>
    <definedName name="BExXUQEQBF6FI240ZGIF9YXZSRAU" localSheetId="15" hidden="1">#REF!</definedName>
    <definedName name="BExXUQEQBF6FI240ZGIF9YXZSRAU" localSheetId="14" hidden="1">#REF!</definedName>
    <definedName name="BExXUQEQBF6FI240ZGIF9YXZSRAU" localSheetId="13" hidden="1">#REF!</definedName>
    <definedName name="BExXUQEQBF6FI240ZGIF9YXZSRAU" localSheetId="12" hidden="1">#REF!</definedName>
    <definedName name="BExXUQEQBF6FI240ZGIF9YXZSRAU" localSheetId="11" hidden="1">#REF!</definedName>
    <definedName name="BExXUQEQBF6FI240ZGIF9YXZSRAU" localSheetId="10" hidden="1">#REF!</definedName>
    <definedName name="BExXUQEQBF6FI240ZGIF9YXZSRAU" localSheetId="9" hidden="1">#REF!</definedName>
    <definedName name="BExXUQEQBF6FI240ZGIF9YXZSRAU" localSheetId="8" hidden="1">#REF!</definedName>
    <definedName name="BExXUQEQBF6FI240ZGIF9YXZSRAU" localSheetId="7" hidden="1">#REF!</definedName>
    <definedName name="BExXUQEQBF6FI240ZGIF9YXZSRAU" localSheetId="6" hidden="1">#REF!</definedName>
    <definedName name="BExXUQEQBF6FI240ZGIF9YXZSRAU" localSheetId="5" hidden="1">#REF!</definedName>
    <definedName name="BExXUQEQBF6FI240ZGIF9YXZSRAU" localSheetId="3" hidden="1">#REF!</definedName>
    <definedName name="BExXUQEQBF6FI240ZGIF9YXZSRAU" hidden="1">#REF!</definedName>
    <definedName name="BExXUX02UQ8LJPBZ4YBORILFR0W0" localSheetId="15" hidden="1">#REF!</definedName>
    <definedName name="BExXUX02UQ8LJPBZ4YBORILFR0W0" localSheetId="14" hidden="1">#REF!</definedName>
    <definedName name="BExXUX02UQ8LJPBZ4YBORILFR0W0" localSheetId="13" hidden="1">#REF!</definedName>
    <definedName name="BExXUX02UQ8LJPBZ4YBORILFR0W0" localSheetId="12" hidden="1">#REF!</definedName>
    <definedName name="BExXUX02UQ8LJPBZ4YBORILFR0W0" localSheetId="11" hidden="1">#REF!</definedName>
    <definedName name="BExXUX02UQ8LJPBZ4YBORILFR0W0" localSheetId="10" hidden="1">#REF!</definedName>
    <definedName name="BExXUX02UQ8LJPBZ4YBORILFR0W0" localSheetId="9" hidden="1">#REF!</definedName>
    <definedName name="BExXUX02UQ8LJPBZ4YBORILFR0W0" localSheetId="8" hidden="1">#REF!</definedName>
    <definedName name="BExXUX02UQ8LJPBZ4YBORILFR0W0" localSheetId="7" hidden="1">#REF!</definedName>
    <definedName name="BExXUX02UQ8LJPBZ4YBORILFR0W0" localSheetId="6" hidden="1">#REF!</definedName>
    <definedName name="BExXUX02UQ8LJPBZ4YBORILFR0W0" localSheetId="5" hidden="1">#REF!</definedName>
    <definedName name="BExXUX02UQ8LJPBZ4YBORILFR0W0" localSheetId="3" hidden="1">#REF!</definedName>
    <definedName name="BExXUX02UQ8LJPBZ4YBORILFR0W0" hidden="1">#REF!</definedName>
    <definedName name="BExXUYND6EJO7CJ5KRICV4O1JNWK" localSheetId="15" hidden="1">#REF!</definedName>
    <definedName name="BExXUYND6EJO7CJ5KRICV4O1JNWK" localSheetId="14" hidden="1">#REF!</definedName>
    <definedName name="BExXUYND6EJO7CJ5KRICV4O1JNWK" localSheetId="13" hidden="1">#REF!</definedName>
    <definedName name="BExXUYND6EJO7CJ5KRICV4O1JNWK" localSheetId="12" hidden="1">#REF!</definedName>
    <definedName name="BExXUYND6EJO7CJ5KRICV4O1JNWK" localSheetId="11" hidden="1">#REF!</definedName>
    <definedName name="BExXUYND6EJO7CJ5KRICV4O1JNWK" localSheetId="10" hidden="1">#REF!</definedName>
    <definedName name="BExXUYND6EJO7CJ5KRICV4O1JNWK" localSheetId="9" hidden="1">#REF!</definedName>
    <definedName name="BExXUYND6EJO7CJ5KRICV4O1JNWK" localSheetId="8" hidden="1">#REF!</definedName>
    <definedName name="BExXUYND6EJO7CJ5KRICV4O1JNWK" localSheetId="7" hidden="1">#REF!</definedName>
    <definedName name="BExXUYND6EJO7CJ5KRICV4O1JNWK" localSheetId="6" hidden="1">#REF!</definedName>
    <definedName name="BExXUYND6EJO7CJ5KRICV4O1JNWK" localSheetId="5" hidden="1">#REF!</definedName>
    <definedName name="BExXUYND6EJO7CJ5KRICV4O1JNWK" localSheetId="3" hidden="1">#REF!</definedName>
    <definedName name="BExXUYND6EJO7CJ5KRICV4O1JNWK" hidden="1">#REF!</definedName>
    <definedName name="BExXV6FWG4H3S2QEUJZYIXILNGJ7" localSheetId="15" hidden="1">#REF!</definedName>
    <definedName name="BExXV6FWG4H3S2QEUJZYIXILNGJ7" localSheetId="14" hidden="1">#REF!</definedName>
    <definedName name="BExXV6FWG4H3S2QEUJZYIXILNGJ7" localSheetId="13" hidden="1">#REF!</definedName>
    <definedName name="BExXV6FWG4H3S2QEUJZYIXILNGJ7" localSheetId="12" hidden="1">#REF!</definedName>
    <definedName name="BExXV6FWG4H3S2QEUJZYIXILNGJ7" localSheetId="11" hidden="1">#REF!</definedName>
    <definedName name="BExXV6FWG4H3S2QEUJZYIXILNGJ7" localSheetId="10" hidden="1">#REF!</definedName>
    <definedName name="BExXV6FWG4H3S2QEUJZYIXILNGJ7" localSheetId="9" hidden="1">#REF!</definedName>
    <definedName name="BExXV6FWG4H3S2QEUJZYIXILNGJ7" localSheetId="8" hidden="1">#REF!</definedName>
    <definedName name="BExXV6FWG4H3S2QEUJZYIXILNGJ7" localSheetId="7" hidden="1">#REF!</definedName>
    <definedName name="BExXV6FWG4H3S2QEUJZYIXILNGJ7" localSheetId="6" hidden="1">#REF!</definedName>
    <definedName name="BExXV6FWG4H3S2QEUJZYIXILNGJ7" localSheetId="5" hidden="1">#REF!</definedName>
    <definedName name="BExXV6FWG4H3S2QEUJZYIXILNGJ7" localSheetId="3" hidden="1">#REF!</definedName>
    <definedName name="BExXV6FWG4H3S2QEUJZYIXILNGJ7" hidden="1">#REF!</definedName>
    <definedName name="BExXVK87BMMO6LHKV0CFDNIQVIBS" localSheetId="15" hidden="1">#REF!</definedName>
    <definedName name="BExXVK87BMMO6LHKV0CFDNIQVIBS" localSheetId="14" hidden="1">#REF!</definedName>
    <definedName name="BExXVK87BMMO6LHKV0CFDNIQVIBS" localSheetId="13" hidden="1">#REF!</definedName>
    <definedName name="BExXVK87BMMO6LHKV0CFDNIQVIBS" localSheetId="12" hidden="1">#REF!</definedName>
    <definedName name="BExXVK87BMMO6LHKV0CFDNIQVIBS" localSheetId="11" hidden="1">#REF!</definedName>
    <definedName name="BExXVK87BMMO6LHKV0CFDNIQVIBS" localSheetId="10" hidden="1">#REF!</definedName>
    <definedName name="BExXVK87BMMO6LHKV0CFDNIQVIBS" localSheetId="9" hidden="1">#REF!</definedName>
    <definedName name="BExXVK87BMMO6LHKV0CFDNIQVIBS" localSheetId="8" hidden="1">#REF!</definedName>
    <definedName name="BExXVK87BMMO6LHKV0CFDNIQVIBS" localSheetId="7" hidden="1">#REF!</definedName>
    <definedName name="BExXVK87BMMO6LHKV0CFDNIQVIBS" localSheetId="6" hidden="1">#REF!</definedName>
    <definedName name="BExXVK87BMMO6LHKV0CFDNIQVIBS" localSheetId="5" hidden="1">#REF!</definedName>
    <definedName name="BExXVK87BMMO6LHKV0CFDNIQVIBS" localSheetId="3" hidden="1">#REF!</definedName>
    <definedName name="BExXVK87BMMO6LHKV0CFDNIQVIBS" hidden="1">#REF!</definedName>
    <definedName name="BExXVKZ9WXPGL6IVY6T61IDD771I" localSheetId="15" hidden="1">#REF!</definedName>
    <definedName name="BExXVKZ9WXPGL6IVY6T61IDD771I" localSheetId="14" hidden="1">#REF!</definedName>
    <definedName name="BExXVKZ9WXPGL6IVY6T61IDD771I" localSheetId="13" hidden="1">#REF!</definedName>
    <definedName name="BExXVKZ9WXPGL6IVY6T61IDD771I" localSheetId="12" hidden="1">#REF!</definedName>
    <definedName name="BExXVKZ9WXPGL6IVY6T61IDD771I" localSheetId="11" hidden="1">#REF!</definedName>
    <definedName name="BExXVKZ9WXPGL6IVY6T61IDD771I" localSheetId="10" hidden="1">#REF!</definedName>
    <definedName name="BExXVKZ9WXPGL6IVY6T61IDD771I" localSheetId="9" hidden="1">#REF!</definedName>
    <definedName name="BExXVKZ9WXPGL6IVY6T61IDD771I" localSheetId="8" hidden="1">#REF!</definedName>
    <definedName name="BExXVKZ9WXPGL6IVY6T61IDD771I" localSheetId="7" hidden="1">#REF!</definedName>
    <definedName name="BExXVKZ9WXPGL6IVY6T61IDD771I" localSheetId="6" hidden="1">#REF!</definedName>
    <definedName name="BExXVKZ9WXPGL6IVY6T61IDD771I" localSheetId="5" hidden="1">#REF!</definedName>
    <definedName name="BExXVKZ9WXPGL6IVY6T61IDD771I" localSheetId="3" hidden="1">#REF!</definedName>
    <definedName name="BExXVKZ9WXPGL6IVY6T61IDD771I" hidden="1">#REF!</definedName>
    <definedName name="BExXVLA319WCSEOVHB05KDUSU054" localSheetId="15" hidden="1">#REF!</definedName>
    <definedName name="BExXVLA319WCSEOVHB05KDUSU054" localSheetId="14" hidden="1">#REF!</definedName>
    <definedName name="BExXVLA319WCSEOVHB05KDUSU054" localSheetId="13" hidden="1">#REF!</definedName>
    <definedName name="BExXVLA319WCSEOVHB05KDUSU054" localSheetId="12" hidden="1">#REF!</definedName>
    <definedName name="BExXVLA319WCSEOVHB05KDUSU054" localSheetId="11" hidden="1">#REF!</definedName>
    <definedName name="BExXVLA319WCSEOVHB05KDUSU054" localSheetId="10" hidden="1">#REF!</definedName>
    <definedName name="BExXVLA319WCSEOVHB05KDUSU054" localSheetId="9" hidden="1">#REF!</definedName>
    <definedName name="BExXVLA319WCSEOVHB05KDUSU054" localSheetId="8" hidden="1">#REF!</definedName>
    <definedName name="BExXVLA319WCSEOVHB05KDUSU054" localSheetId="7" hidden="1">#REF!</definedName>
    <definedName name="BExXVLA319WCSEOVHB05KDUSU054" localSheetId="6" hidden="1">#REF!</definedName>
    <definedName name="BExXVLA319WCSEOVHB05KDUSU054" localSheetId="5" hidden="1">#REF!</definedName>
    <definedName name="BExXVLA319WCSEOVHB05KDUSU054" localSheetId="3" hidden="1">#REF!</definedName>
    <definedName name="BExXVLA319WCSEOVHB05KDUSU054" hidden="1">#REF!</definedName>
    <definedName name="BExXVTTG5YRCSTI0UL141BKR36SU" localSheetId="15" hidden="1">#REF!</definedName>
    <definedName name="BExXVTTG5YRCSTI0UL141BKR36SU" localSheetId="14" hidden="1">#REF!</definedName>
    <definedName name="BExXVTTG5YRCSTI0UL141BKR36SU" localSheetId="13" hidden="1">#REF!</definedName>
    <definedName name="BExXVTTG5YRCSTI0UL141BKR36SU" localSheetId="12" hidden="1">#REF!</definedName>
    <definedName name="BExXVTTG5YRCSTI0UL141BKR36SU" localSheetId="11" hidden="1">#REF!</definedName>
    <definedName name="BExXVTTG5YRCSTI0UL141BKR36SU" localSheetId="10" hidden="1">#REF!</definedName>
    <definedName name="BExXVTTG5YRCSTI0UL141BKR36SU" localSheetId="9" hidden="1">#REF!</definedName>
    <definedName name="BExXVTTG5YRCSTI0UL141BKR36SU" localSheetId="8" hidden="1">#REF!</definedName>
    <definedName name="BExXVTTG5YRCSTI0UL141BKR36SU" localSheetId="7" hidden="1">#REF!</definedName>
    <definedName name="BExXVTTG5YRCSTI0UL141BKR36SU" localSheetId="6" hidden="1">#REF!</definedName>
    <definedName name="BExXVTTG5YRCSTI0UL141BKR36SU" localSheetId="5" hidden="1">#REF!</definedName>
    <definedName name="BExXVTTG5YRCSTI0UL141BKR36SU" localSheetId="3" hidden="1">#REF!</definedName>
    <definedName name="BExXVTTG5YRCSTI0UL141BKR36SU" hidden="1">#REF!</definedName>
    <definedName name="BExXVYWX74VKI8BDDSX9U85460MB" localSheetId="15" hidden="1">#REF!</definedName>
    <definedName name="BExXVYWX74VKI8BDDSX9U85460MB" localSheetId="14" hidden="1">#REF!</definedName>
    <definedName name="BExXVYWX74VKI8BDDSX9U85460MB" localSheetId="13" hidden="1">#REF!</definedName>
    <definedName name="BExXVYWX74VKI8BDDSX9U85460MB" localSheetId="12" hidden="1">#REF!</definedName>
    <definedName name="BExXVYWX74VKI8BDDSX9U85460MB" localSheetId="11" hidden="1">#REF!</definedName>
    <definedName name="BExXVYWX74VKI8BDDSX9U85460MB" localSheetId="10" hidden="1">#REF!</definedName>
    <definedName name="BExXVYWX74VKI8BDDSX9U85460MB" localSheetId="9" hidden="1">#REF!</definedName>
    <definedName name="BExXVYWX74VKI8BDDSX9U85460MB" localSheetId="8" hidden="1">#REF!</definedName>
    <definedName name="BExXVYWX74VKI8BDDSX9U85460MB" localSheetId="7" hidden="1">#REF!</definedName>
    <definedName name="BExXVYWX74VKI8BDDSX9U85460MB" localSheetId="6" hidden="1">#REF!</definedName>
    <definedName name="BExXVYWX74VKI8BDDSX9U85460MB" localSheetId="5" hidden="1">#REF!</definedName>
    <definedName name="BExXVYWX74VKI8BDDSX9U85460MB" localSheetId="3" hidden="1">#REF!</definedName>
    <definedName name="BExXVYWX74VKI8BDDSX9U85460MB" hidden="1">#REF!</definedName>
    <definedName name="BExXW27MMXHXUXX78SDTBE1JYTHT" localSheetId="15" hidden="1">#REF!</definedName>
    <definedName name="BExXW27MMXHXUXX78SDTBE1JYTHT" localSheetId="14" hidden="1">#REF!</definedName>
    <definedName name="BExXW27MMXHXUXX78SDTBE1JYTHT" localSheetId="13" hidden="1">#REF!</definedName>
    <definedName name="BExXW27MMXHXUXX78SDTBE1JYTHT" localSheetId="12" hidden="1">#REF!</definedName>
    <definedName name="BExXW27MMXHXUXX78SDTBE1JYTHT" localSheetId="11" hidden="1">#REF!</definedName>
    <definedName name="BExXW27MMXHXUXX78SDTBE1JYTHT" localSheetId="10" hidden="1">#REF!</definedName>
    <definedName name="BExXW27MMXHXUXX78SDTBE1JYTHT" localSheetId="9" hidden="1">#REF!</definedName>
    <definedName name="BExXW27MMXHXUXX78SDTBE1JYTHT" localSheetId="8" hidden="1">#REF!</definedName>
    <definedName name="BExXW27MMXHXUXX78SDTBE1JYTHT" localSheetId="7" hidden="1">#REF!</definedName>
    <definedName name="BExXW27MMXHXUXX78SDTBE1JYTHT" localSheetId="6" hidden="1">#REF!</definedName>
    <definedName name="BExXW27MMXHXUXX78SDTBE1JYTHT" localSheetId="5" hidden="1">#REF!</definedName>
    <definedName name="BExXW27MMXHXUXX78SDTBE1JYTHT" localSheetId="3" hidden="1">#REF!</definedName>
    <definedName name="BExXW27MMXHXUXX78SDTBE1JYTHT" hidden="1">#REF!</definedName>
    <definedName name="BExXW2YIM2MYBSHRIX0RP9D4PRMN" localSheetId="15" hidden="1">#REF!</definedName>
    <definedName name="BExXW2YIM2MYBSHRIX0RP9D4PRMN" localSheetId="14" hidden="1">#REF!</definedName>
    <definedName name="BExXW2YIM2MYBSHRIX0RP9D4PRMN" localSheetId="13" hidden="1">#REF!</definedName>
    <definedName name="BExXW2YIM2MYBSHRIX0RP9D4PRMN" localSheetId="12" hidden="1">#REF!</definedName>
    <definedName name="BExXW2YIM2MYBSHRIX0RP9D4PRMN" localSheetId="11" hidden="1">#REF!</definedName>
    <definedName name="BExXW2YIM2MYBSHRIX0RP9D4PRMN" localSheetId="10" hidden="1">#REF!</definedName>
    <definedName name="BExXW2YIM2MYBSHRIX0RP9D4PRMN" localSheetId="9" hidden="1">#REF!</definedName>
    <definedName name="BExXW2YIM2MYBSHRIX0RP9D4PRMN" localSheetId="8" hidden="1">#REF!</definedName>
    <definedName name="BExXW2YIM2MYBSHRIX0RP9D4PRMN" localSheetId="7" hidden="1">#REF!</definedName>
    <definedName name="BExXW2YIM2MYBSHRIX0RP9D4PRMN" localSheetId="6" hidden="1">#REF!</definedName>
    <definedName name="BExXW2YIM2MYBSHRIX0RP9D4PRMN" localSheetId="5" hidden="1">#REF!</definedName>
    <definedName name="BExXW2YIM2MYBSHRIX0RP9D4PRMN" localSheetId="3" hidden="1">#REF!</definedName>
    <definedName name="BExXW2YIM2MYBSHRIX0RP9D4PRMN" hidden="1">#REF!</definedName>
    <definedName name="BExXWBNE4KTFSXKVSRF6WX039WPB" localSheetId="15" hidden="1">#REF!</definedName>
    <definedName name="BExXWBNE4KTFSXKVSRF6WX039WPB" localSheetId="14" hidden="1">#REF!</definedName>
    <definedName name="BExXWBNE4KTFSXKVSRF6WX039WPB" localSheetId="13" hidden="1">#REF!</definedName>
    <definedName name="BExXWBNE4KTFSXKVSRF6WX039WPB" localSheetId="12" hidden="1">#REF!</definedName>
    <definedName name="BExXWBNE4KTFSXKVSRF6WX039WPB" localSheetId="11" hidden="1">#REF!</definedName>
    <definedName name="BExXWBNE4KTFSXKVSRF6WX039WPB" localSheetId="10" hidden="1">#REF!</definedName>
    <definedName name="BExXWBNE4KTFSXKVSRF6WX039WPB" localSheetId="9" hidden="1">#REF!</definedName>
    <definedName name="BExXWBNE4KTFSXKVSRF6WX039WPB" localSheetId="8" hidden="1">#REF!</definedName>
    <definedName name="BExXWBNE4KTFSXKVSRF6WX039WPB" localSheetId="7" hidden="1">#REF!</definedName>
    <definedName name="BExXWBNE4KTFSXKVSRF6WX039WPB" localSheetId="6" hidden="1">#REF!</definedName>
    <definedName name="BExXWBNE4KTFSXKVSRF6WX039WPB" localSheetId="5" hidden="1">#REF!</definedName>
    <definedName name="BExXWBNE4KTFSXKVSRF6WX039WPB" localSheetId="3" hidden="1">#REF!</definedName>
    <definedName name="BExXWBNE4KTFSXKVSRF6WX039WPB" hidden="1">#REF!</definedName>
    <definedName name="BExXWFP5AYE7EHYTJWBZSQ8PQ0YX" localSheetId="15" hidden="1">#REF!</definedName>
    <definedName name="BExXWFP5AYE7EHYTJWBZSQ8PQ0YX" localSheetId="14" hidden="1">#REF!</definedName>
    <definedName name="BExXWFP5AYE7EHYTJWBZSQ8PQ0YX" localSheetId="13" hidden="1">#REF!</definedName>
    <definedName name="BExXWFP5AYE7EHYTJWBZSQ8PQ0YX" localSheetId="12" hidden="1">#REF!</definedName>
    <definedName name="BExXWFP5AYE7EHYTJWBZSQ8PQ0YX" localSheetId="11" hidden="1">#REF!</definedName>
    <definedName name="BExXWFP5AYE7EHYTJWBZSQ8PQ0YX" localSheetId="10" hidden="1">#REF!</definedName>
    <definedName name="BExXWFP5AYE7EHYTJWBZSQ8PQ0YX" localSheetId="9" hidden="1">#REF!</definedName>
    <definedName name="BExXWFP5AYE7EHYTJWBZSQ8PQ0YX" localSheetId="8" hidden="1">#REF!</definedName>
    <definedName name="BExXWFP5AYE7EHYTJWBZSQ8PQ0YX" localSheetId="7" hidden="1">#REF!</definedName>
    <definedName name="BExXWFP5AYE7EHYTJWBZSQ8PQ0YX" localSheetId="6" hidden="1">#REF!</definedName>
    <definedName name="BExXWFP5AYE7EHYTJWBZSQ8PQ0YX" localSheetId="5" hidden="1">#REF!</definedName>
    <definedName name="BExXWFP5AYE7EHYTJWBZSQ8PQ0YX" localSheetId="3" hidden="1">#REF!</definedName>
    <definedName name="BExXWFP5AYE7EHYTJWBZSQ8PQ0YX" hidden="1">#REF!</definedName>
    <definedName name="BExXWIUCR0LXM58OVKZT2APLVTIA" localSheetId="15" hidden="1">#REF!</definedName>
    <definedName name="BExXWIUCR0LXM58OVKZT2APLVTIA" localSheetId="14" hidden="1">#REF!</definedName>
    <definedName name="BExXWIUCR0LXM58OVKZT2APLVTIA" localSheetId="13" hidden="1">#REF!</definedName>
    <definedName name="BExXWIUCR0LXM58OVKZT2APLVTIA" localSheetId="12" hidden="1">#REF!</definedName>
    <definedName name="BExXWIUCR0LXM58OVKZT2APLVTIA" localSheetId="11" hidden="1">#REF!</definedName>
    <definedName name="BExXWIUCR0LXM58OVKZT2APLVTIA" localSheetId="10" hidden="1">#REF!</definedName>
    <definedName name="BExXWIUCR0LXM58OVKZT2APLVTIA" localSheetId="9" hidden="1">#REF!</definedName>
    <definedName name="BExXWIUCR0LXM58OVKZT2APLVTIA" localSheetId="8" hidden="1">#REF!</definedName>
    <definedName name="BExXWIUCR0LXM58OVKZT2APLVTIA" localSheetId="7" hidden="1">#REF!</definedName>
    <definedName name="BExXWIUCR0LXM58OVKZT2APLVTIA" localSheetId="6" hidden="1">#REF!</definedName>
    <definedName name="BExXWIUCR0LXM58OVKZT2APLVTIA" localSheetId="5" hidden="1">#REF!</definedName>
    <definedName name="BExXWIUCR0LXM58OVKZT2APLVTIA" localSheetId="3" hidden="1">#REF!</definedName>
    <definedName name="BExXWIUCR0LXM58OVKZT2APLVTIA" hidden="1">#REF!</definedName>
    <definedName name="BExXWTXJEA32DLC6QKN10QB955JT" localSheetId="15" hidden="1">#REF!</definedName>
    <definedName name="BExXWTXJEA32DLC6QKN10QB955JT" localSheetId="14" hidden="1">#REF!</definedName>
    <definedName name="BExXWTXJEA32DLC6QKN10QB955JT" localSheetId="13" hidden="1">#REF!</definedName>
    <definedName name="BExXWTXJEA32DLC6QKN10QB955JT" localSheetId="12" hidden="1">#REF!</definedName>
    <definedName name="BExXWTXJEA32DLC6QKN10QB955JT" localSheetId="11" hidden="1">#REF!</definedName>
    <definedName name="BExXWTXJEA32DLC6QKN10QB955JT" localSheetId="10" hidden="1">#REF!</definedName>
    <definedName name="BExXWTXJEA32DLC6QKN10QB955JT" localSheetId="9" hidden="1">#REF!</definedName>
    <definedName name="BExXWTXJEA32DLC6QKN10QB955JT" localSheetId="8" hidden="1">#REF!</definedName>
    <definedName name="BExXWTXJEA32DLC6QKN10QB955JT" localSheetId="7" hidden="1">#REF!</definedName>
    <definedName name="BExXWTXJEA32DLC6QKN10QB955JT" localSheetId="6" hidden="1">#REF!</definedName>
    <definedName name="BExXWTXJEA32DLC6QKN10QB955JT" localSheetId="5" hidden="1">#REF!</definedName>
    <definedName name="BExXWTXJEA32DLC6QKN10QB955JT" localSheetId="3" hidden="1">#REF!</definedName>
    <definedName name="BExXWTXJEA32DLC6QKN10QB955JT" hidden="1">#REF!</definedName>
    <definedName name="BExXWVFIBQT8OY1O41FRFPFGXQHK" localSheetId="15" hidden="1">#REF!</definedName>
    <definedName name="BExXWVFIBQT8OY1O41FRFPFGXQHK" localSheetId="14" hidden="1">#REF!</definedName>
    <definedName name="BExXWVFIBQT8OY1O41FRFPFGXQHK" localSheetId="13" hidden="1">#REF!</definedName>
    <definedName name="BExXWVFIBQT8OY1O41FRFPFGXQHK" localSheetId="12" hidden="1">#REF!</definedName>
    <definedName name="BExXWVFIBQT8OY1O41FRFPFGXQHK" localSheetId="11" hidden="1">#REF!</definedName>
    <definedName name="BExXWVFIBQT8OY1O41FRFPFGXQHK" localSheetId="10" hidden="1">#REF!</definedName>
    <definedName name="BExXWVFIBQT8OY1O41FRFPFGXQHK" localSheetId="9" hidden="1">#REF!</definedName>
    <definedName name="BExXWVFIBQT8OY1O41FRFPFGXQHK" localSheetId="8" hidden="1">#REF!</definedName>
    <definedName name="BExXWVFIBQT8OY1O41FRFPFGXQHK" localSheetId="7" hidden="1">#REF!</definedName>
    <definedName name="BExXWVFIBQT8OY1O41FRFPFGXQHK" localSheetId="6" hidden="1">#REF!</definedName>
    <definedName name="BExXWVFIBQT8OY1O41FRFPFGXQHK" localSheetId="5" hidden="1">#REF!</definedName>
    <definedName name="BExXWVFIBQT8OY1O41FRFPFGXQHK" localSheetId="3" hidden="1">#REF!</definedName>
    <definedName name="BExXWVFIBQT8OY1O41FRFPFGXQHK" hidden="1">#REF!</definedName>
    <definedName name="BExXWWXHBZHA9J3N8K47F84X0M0L" localSheetId="15" hidden="1">#REF!</definedName>
    <definedName name="BExXWWXHBZHA9J3N8K47F84X0M0L" localSheetId="14" hidden="1">#REF!</definedName>
    <definedName name="BExXWWXHBZHA9J3N8K47F84X0M0L" localSheetId="13" hidden="1">#REF!</definedName>
    <definedName name="BExXWWXHBZHA9J3N8K47F84X0M0L" localSheetId="12" hidden="1">#REF!</definedName>
    <definedName name="BExXWWXHBZHA9J3N8K47F84X0M0L" localSheetId="11" hidden="1">#REF!</definedName>
    <definedName name="BExXWWXHBZHA9J3N8K47F84X0M0L" localSheetId="10" hidden="1">#REF!</definedName>
    <definedName name="BExXWWXHBZHA9J3N8K47F84X0M0L" localSheetId="9" hidden="1">#REF!</definedName>
    <definedName name="BExXWWXHBZHA9J3N8K47F84X0M0L" localSheetId="8" hidden="1">#REF!</definedName>
    <definedName name="BExXWWXHBZHA9J3N8K47F84X0M0L" localSheetId="7" hidden="1">#REF!</definedName>
    <definedName name="BExXWWXHBZHA9J3N8K47F84X0M0L" localSheetId="6" hidden="1">#REF!</definedName>
    <definedName name="BExXWWXHBZHA9J3N8K47F84X0M0L" localSheetId="5" hidden="1">#REF!</definedName>
    <definedName name="BExXWWXHBZHA9J3N8K47F84X0M0L" localSheetId="3" hidden="1">#REF!</definedName>
    <definedName name="BExXWWXHBZHA9J3N8K47F84X0M0L" hidden="1">#REF!</definedName>
    <definedName name="BExXXBM521DL8R4ZX7NZ3DBCUOR5" localSheetId="15" hidden="1">#REF!</definedName>
    <definedName name="BExXXBM521DL8R4ZX7NZ3DBCUOR5" localSheetId="14" hidden="1">#REF!</definedName>
    <definedName name="BExXXBM521DL8R4ZX7NZ3DBCUOR5" localSheetId="13" hidden="1">#REF!</definedName>
    <definedName name="BExXXBM521DL8R4ZX7NZ3DBCUOR5" localSheetId="12" hidden="1">#REF!</definedName>
    <definedName name="BExXXBM521DL8R4ZX7NZ3DBCUOR5" localSheetId="11" hidden="1">#REF!</definedName>
    <definedName name="BExXXBM521DL8R4ZX7NZ3DBCUOR5" localSheetId="10" hidden="1">#REF!</definedName>
    <definedName name="BExXXBM521DL8R4ZX7NZ3DBCUOR5" localSheetId="9" hidden="1">#REF!</definedName>
    <definedName name="BExXXBM521DL8R4ZX7NZ3DBCUOR5" localSheetId="8" hidden="1">#REF!</definedName>
    <definedName name="BExXXBM521DL8R4ZX7NZ3DBCUOR5" localSheetId="7" hidden="1">#REF!</definedName>
    <definedName name="BExXXBM521DL8R4ZX7NZ3DBCUOR5" localSheetId="6" hidden="1">#REF!</definedName>
    <definedName name="BExXXBM521DL8R4ZX7NZ3DBCUOR5" localSheetId="5" hidden="1">#REF!</definedName>
    <definedName name="BExXXBM521DL8R4ZX7NZ3DBCUOR5" localSheetId="3" hidden="1">#REF!</definedName>
    <definedName name="BExXXBM521DL8R4ZX7NZ3DBCUOR5" hidden="1">#REF!</definedName>
    <definedName name="BExXXC7OZI33XZ03NRMEP7VRLQK4" localSheetId="15" hidden="1">#REF!</definedName>
    <definedName name="BExXXC7OZI33XZ03NRMEP7VRLQK4" localSheetId="14" hidden="1">#REF!</definedName>
    <definedName name="BExXXC7OZI33XZ03NRMEP7VRLQK4" localSheetId="13" hidden="1">#REF!</definedName>
    <definedName name="BExXXC7OZI33XZ03NRMEP7VRLQK4" localSheetId="12" hidden="1">#REF!</definedName>
    <definedName name="BExXXC7OZI33XZ03NRMEP7VRLQK4" localSheetId="11" hidden="1">#REF!</definedName>
    <definedName name="BExXXC7OZI33XZ03NRMEP7VRLQK4" localSheetId="10" hidden="1">#REF!</definedName>
    <definedName name="BExXXC7OZI33XZ03NRMEP7VRLQK4" localSheetId="9" hidden="1">#REF!</definedName>
    <definedName name="BExXXC7OZI33XZ03NRMEP7VRLQK4" localSheetId="8" hidden="1">#REF!</definedName>
    <definedName name="BExXXC7OZI33XZ03NRMEP7VRLQK4" localSheetId="7" hidden="1">#REF!</definedName>
    <definedName name="BExXXC7OZI33XZ03NRMEP7VRLQK4" localSheetId="6" hidden="1">#REF!</definedName>
    <definedName name="BExXXC7OZI33XZ03NRMEP7VRLQK4" localSheetId="5" hidden="1">#REF!</definedName>
    <definedName name="BExXXC7OZI33XZ03NRMEP7VRLQK4" localSheetId="3" hidden="1">#REF!</definedName>
    <definedName name="BExXXC7OZI33XZ03NRMEP7VRLQK4" hidden="1">#REF!</definedName>
    <definedName name="BExXXH5N3NKBQ7BCJPJTBF8CYM2Q" localSheetId="15" hidden="1">#REF!</definedName>
    <definedName name="BExXXH5N3NKBQ7BCJPJTBF8CYM2Q" localSheetId="14" hidden="1">#REF!</definedName>
    <definedName name="BExXXH5N3NKBQ7BCJPJTBF8CYM2Q" localSheetId="13" hidden="1">#REF!</definedName>
    <definedName name="BExXXH5N3NKBQ7BCJPJTBF8CYM2Q" localSheetId="12" hidden="1">#REF!</definedName>
    <definedName name="BExXXH5N3NKBQ7BCJPJTBF8CYM2Q" localSheetId="11" hidden="1">#REF!</definedName>
    <definedName name="BExXXH5N3NKBQ7BCJPJTBF8CYM2Q" localSheetId="10" hidden="1">#REF!</definedName>
    <definedName name="BExXXH5N3NKBQ7BCJPJTBF8CYM2Q" localSheetId="9" hidden="1">#REF!</definedName>
    <definedName name="BExXXH5N3NKBQ7BCJPJTBF8CYM2Q" localSheetId="8" hidden="1">#REF!</definedName>
    <definedName name="BExXXH5N3NKBQ7BCJPJTBF8CYM2Q" localSheetId="7" hidden="1">#REF!</definedName>
    <definedName name="BExXXH5N3NKBQ7BCJPJTBF8CYM2Q" localSheetId="6" hidden="1">#REF!</definedName>
    <definedName name="BExXXH5N3NKBQ7BCJPJTBF8CYM2Q" localSheetId="5" hidden="1">#REF!</definedName>
    <definedName name="BExXXH5N3NKBQ7BCJPJTBF8CYM2Q" localSheetId="3" hidden="1">#REF!</definedName>
    <definedName name="BExXXH5N3NKBQ7BCJPJTBF8CYM2Q" hidden="1">#REF!</definedName>
    <definedName name="BExXXI7HHXLBLUEW7EQ73TALJF48" localSheetId="15" hidden="1">#REF!</definedName>
    <definedName name="BExXXI7HHXLBLUEW7EQ73TALJF48" localSheetId="14" hidden="1">#REF!</definedName>
    <definedName name="BExXXI7HHXLBLUEW7EQ73TALJF48" localSheetId="13" hidden="1">#REF!</definedName>
    <definedName name="BExXXI7HHXLBLUEW7EQ73TALJF48" localSheetId="12" hidden="1">#REF!</definedName>
    <definedName name="BExXXI7HHXLBLUEW7EQ73TALJF48" localSheetId="11" hidden="1">#REF!</definedName>
    <definedName name="BExXXI7HHXLBLUEW7EQ73TALJF48" localSheetId="10" hidden="1">#REF!</definedName>
    <definedName name="BExXXI7HHXLBLUEW7EQ73TALJF48" localSheetId="9" hidden="1">#REF!</definedName>
    <definedName name="BExXXI7HHXLBLUEW7EQ73TALJF48" localSheetId="8" hidden="1">#REF!</definedName>
    <definedName name="BExXXI7HHXLBLUEW7EQ73TALJF48" localSheetId="7" hidden="1">#REF!</definedName>
    <definedName name="BExXXI7HHXLBLUEW7EQ73TALJF48" localSheetId="6" hidden="1">#REF!</definedName>
    <definedName name="BExXXI7HHXLBLUEW7EQ73TALJF48" localSheetId="5" hidden="1">#REF!</definedName>
    <definedName name="BExXXI7HHXLBLUEW7EQ73TALJF48" localSheetId="3" hidden="1">#REF!</definedName>
    <definedName name="BExXXI7HHXLBLUEW7EQ73TALJF48" hidden="1">#REF!</definedName>
    <definedName name="BExXXKWLM4D541BH6O8GOJMHFHMW" localSheetId="15" hidden="1">#REF!</definedName>
    <definedName name="BExXXKWLM4D541BH6O8GOJMHFHMW" localSheetId="14" hidden="1">#REF!</definedName>
    <definedName name="BExXXKWLM4D541BH6O8GOJMHFHMW" localSheetId="13" hidden="1">#REF!</definedName>
    <definedName name="BExXXKWLM4D541BH6O8GOJMHFHMW" localSheetId="12" hidden="1">#REF!</definedName>
    <definedName name="BExXXKWLM4D541BH6O8GOJMHFHMW" localSheetId="11" hidden="1">#REF!</definedName>
    <definedName name="BExXXKWLM4D541BH6O8GOJMHFHMW" localSheetId="10" hidden="1">#REF!</definedName>
    <definedName name="BExXXKWLM4D541BH6O8GOJMHFHMW" localSheetId="9" hidden="1">#REF!</definedName>
    <definedName name="BExXXKWLM4D541BH6O8GOJMHFHMW" localSheetId="8" hidden="1">#REF!</definedName>
    <definedName name="BExXXKWLM4D541BH6O8GOJMHFHMW" localSheetId="7" hidden="1">#REF!</definedName>
    <definedName name="BExXXKWLM4D541BH6O8GOJMHFHMW" localSheetId="6" hidden="1">#REF!</definedName>
    <definedName name="BExXXKWLM4D541BH6O8GOJMHFHMW" localSheetId="5" hidden="1">#REF!</definedName>
    <definedName name="BExXXKWLM4D541BH6O8GOJMHFHMW" localSheetId="3" hidden="1">#REF!</definedName>
    <definedName name="BExXXKWLM4D541BH6O8GOJMHFHMW" hidden="1">#REF!</definedName>
    <definedName name="BExXXNR17I6P4FQZPQF2ZXDFYB6C" localSheetId="15" hidden="1">#REF!</definedName>
    <definedName name="BExXXNR17I6P4FQZPQF2ZXDFYB6C" localSheetId="14" hidden="1">#REF!</definedName>
    <definedName name="BExXXNR17I6P4FQZPQF2ZXDFYB6C" localSheetId="13" hidden="1">#REF!</definedName>
    <definedName name="BExXXNR17I6P4FQZPQF2ZXDFYB6C" localSheetId="12" hidden="1">#REF!</definedName>
    <definedName name="BExXXNR17I6P4FQZPQF2ZXDFYB6C" localSheetId="11" hidden="1">#REF!</definedName>
    <definedName name="BExXXNR17I6P4FQZPQF2ZXDFYB6C" localSheetId="10" hidden="1">#REF!</definedName>
    <definedName name="BExXXNR17I6P4FQZPQF2ZXDFYB6C" localSheetId="9" hidden="1">#REF!</definedName>
    <definedName name="BExXXNR17I6P4FQZPQF2ZXDFYB6C" localSheetId="8" hidden="1">#REF!</definedName>
    <definedName name="BExXXNR17I6P4FQZPQF2ZXDFYB6C" localSheetId="7" hidden="1">#REF!</definedName>
    <definedName name="BExXXNR17I6P4FQZPQF2ZXDFYB6C" localSheetId="6" hidden="1">#REF!</definedName>
    <definedName name="BExXXNR17I6P4FQZPQF2ZXDFYB6C" localSheetId="5" hidden="1">#REF!</definedName>
    <definedName name="BExXXNR17I6P4FQZPQF2ZXDFYB6C" localSheetId="3" hidden="1">#REF!</definedName>
    <definedName name="BExXXNR17I6P4FQZPQF2ZXDFYB6C" hidden="1">#REF!</definedName>
    <definedName name="BExXXPPA1Q87XPI97X0OXCPBPDON" localSheetId="15" hidden="1">#REF!</definedName>
    <definedName name="BExXXPPA1Q87XPI97X0OXCPBPDON" localSheetId="14" hidden="1">#REF!</definedName>
    <definedName name="BExXXPPA1Q87XPI97X0OXCPBPDON" localSheetId="13" hidden="1">#REF!</definedName>
    <definedName name="BExXXPPA1Q87XPI97X0OXCPBPDON" localSheetId="12" hidden="1">#REF!</definedName>
    <definedName name="BExXXPPA1Q87XPI97X0OXCPBPDON" localSheetId="11" hidden="1">#REF!</definedName>
    <definedName name="BExXXPPA1Q87XPI97X0OXCPBPDON" localSheetId="10" hidden="1">#REF!</definedName>
    <definedName name="BExXXPPA1Q87XPI97X0OXCPBPDON" localSheetId="9" hidden="1">#REF!</definedName>
    <definedName name="BExXXPPA1Q87XPI97X0OXCPBPDON" localSheetId="8" hidden="1">#REF!</definedName>
    <definedName name="BExXXPPA1Q87XPI97X0OXCPBPDON" localSheetId="7" hidden="1">#REF!</definedName>
    <definedName name="BExXXPPA1Q87XPI97X0OXCPBPDON" localSheetId="6" hidden="1">#REF!</definedName>
    <definedName name="BExXXPPA1Q87XPI97X0OXCPBPDON" localSheetId="5" hidden="1">#REF!</definedName>
    <definedName name="BExXXPPA1Q87XPI97X0OXCPBPDON" localSheetId="3" hidden="1">#REF!</definedName>
    <definedName name="BExXXPPA1Q87XPI97X0OXCPBPDON" hidden="1">#REF!</definedName>
    <definedName name="BExXXVUDA98IZTQ6MANKU4MTTDVR" localSheetId="15" hidden="1">#REF!</definedName>
    <definedName name="BExXXVUDA98IZTQ6MANKU4MTTDVR" localSheetId="14" hidden="1">#REF!</definedName>
    <definedName name="BExXXVUDA98IZTQ6MANKU4MTTDVR" localSheetId="13" hidden="1">#REF!</definedName>
    <definedName name="BExXXVUDA98IZTQ6MANKU4MTTDVR" localSheetId="12" hidden="1">#REF!</definedName>
    <definedName name="BExXXVUDA98IZTQ6MANKU4MTTDVR" localSheetId="11" hidden="1">#REF!</definedName>
    <definedName name="BExXXVUDA98IZTQ6MANKU4MTTDVR" localSheetId="10" hidden="1">#REF!</definedName>
    <definedName name="BExXXVUDA98IZTQ6MANKU4MTTDVR" localSheetId="9" hidden="1">#REF!</definedName>
    <definedName name="BExXXVUDA98IZTQ6MANKU4MTTDVR" localSheetId="8" hidden="1">#REF!</definedName>
    <definedName name="BExXXVUDA98IZTQ6MANKU4MTTDVR" localSheetId="7" hidden="1">#REF!</definedName>
    <definedName name="BExXXVUDA98IZTQ6MANKU4MTTDVR" localSheetId="6" hidden="1">#REF!</definedName>
    <definedName name="BExXXVUDA98IZTQ6MANKU4MTTDVR" localSheetId="5" hidden="1">#REF!</definedName>
    <definedName name="BExXXVUDA98IZTQ6MANKU4MTTDVR" localSheetId="3" hidden="1">#REF!</definedName>
    <definedName name="BExXXVUDA98IZTQ6MANKU4MTTDVR" hidden="1">#REF!</definedName>
    <definedName name="BExXXZQNZY6IZI45DJXJK0MQZWA7" localSheetId="15" hidden="1">#REF!</definedName>
    <definedName name="BExXXZQNZY6IZI45DJXJK0MQZWA7" localSheetId="14" hidden="1">#REF!</definedName>
    <definedName name="BExXXZQNZY6IZI45DJXJK0MQZWA7" localSheetId="13" hidden="1">#REF!</definedName>
    <definedName name="BExXXZQNZY6IZI45DJXJK0MQZWA7" localSheetId="12" hidden="1">#REF!</definedName>
    <definedName name="BExXXZQNZY6IZI45DJXJK0MQZWA7" localSheetId="11" hidden="1">#REF!</definedName>
    <definedName name="BExXXZQNZY6IZI45DJXJK0MQZWA7" localSheetId="10" hidden="1">#REF!</definedName>
    <definedName name="BExXXZQNZY6IZI45DJXJK0MQZWA7" localSheetId="9" hidden="1">#REF!</definedName>
    <definedName name="BExXXZQNZY6IZI45DJXJK0MQZWA7" localSheetId="8" hidden="1">#REF!</definedName>
    <definedName name="BExXXZQNZY6IZI45DJXJK0MQZWA7" localSheetId="7" hidden="1">#REF!</definedName>
    <definedName name="BExXXZQNZY6IZI45DJXJK0MQZWA7" localSheetId="6" hidden="1">#REF!</definedName>
    <definedName name="BExXXZQNZY6IZI45DJXJK0MQZWA7" localSheetId="5" hidden="1">#REF!</definedName>
    <definedName name="BExXXZQNZY6IZI45DJXJK0MQZWA7" localSheetId="3" hidden="1">#REF!</definedName>
    <definedName name="BExXXZQNZY6IZI45DJXJK0MQZWA7" hidden="1">#REF!</definedName>
    <definedName name="BExXY5QFG6QP94SFT3935OBM8Y4K" localSheetId="15" hidden="1">#REF!</definedName>
    <definedName name="BExXY5QFG6QP94SFT3935OBM8Y4K" localSheetId="14" hidden="1">#REF!</definedName>
    <definedName name="BExXY5QFG6QP94SFT3935OBM8Y4K" localSheetId="13" hidden="1">#REF!</definedName>
    <definedName name="BExXY5QFG6QP94SFT3935OBM8Y4K" localSheetId="12" hidden="1">#REF!</definedName>
    <definedName name="BExXY5QFG6QP94SFT3935OBM8Y4K" localSheetId="11" hidden="1">#REF!</definedName>
    <definedName name="BExXY5QFG6QP94SFT3935OBM8Y4K" localSheetId="10" hidden="1">#REF!</definedName>
    <definedName name="BExXY5QFG6QP94SFT3935OBM8Y4K" localSheetId="9" hidden="1">#REF!</definedName>
    <definedName name="BExXY5QFG6QP94SFT3935OBM8Y4K" localSheetId="8" hidden="1">#REF!</definedName>
    <definedName name="BExXY5QFG6QP94SFT3935OBM8Y4K" localSheetId="7" hidden="1">#REF!</definedName>
    <definedName name="BExXY5QFG6QP94SFT3935OBM8Y4K" localSheetId="6" hidden="1">#REF!</definedName>
    <definedName name="BExXY5QFG6QP94SFT3935OBM8Y4K" localSheetId="5" hidden="1">#REF!</definedName>
    <definedName name="BExXY5QFG6QP94SFT3935OBM8Y4K" localSheetId="3" hidden="1">#REF!</definedName>
    <definedName name="BExXY5QFG6QP94SFT3935OBM8Y4K" hidden="1">#REF!</definedName>
    <definedName name="BExXY7TYEBFXRYUYIFHTN65RJ8EW" localSheetId="15" hidden="1">#REF!</definedName>
    <definedName name="BExXY7TYEBFXRYUYIFHTN65RJ8EW" localSheetId="14" hidden="1">#REF!</definedName>
    <definedName name="BExXY7TYEBFXRYUYIFHTN65RJ8EW" localSheetId="13" hidden="1">#REF!</definedName>
    <definedName name="BExXY7TYEBFXRYUYIFHTN65RJ8EW" localSheetId="12" hidden="1">#REF!</definedName>
    <definedName name="BExXY7TYEBFXRYUYIFHTN65RJ8EW" localSheetId="11" hidden="1">#REF!</definedName>
    <definedName name="BExXY7TYEBFXRYUYIFHTN65RJ8EW" localSheetId="10" hidden="1">#REF!</definedName>
    <definedName name="BExXY7TYEBFXRYUYIFHTN65RJ8EW" localSheetId="9" hidden="1">#REF!</definedName>
    <definedName name="BExXY7TYEBFXRYUYIFHTN65RJ8EW" localSheetId="8" hidden="1">#REF!</definedName>
    <definedName name="BExXY7TYEBFXRYUYIFHTN65RJ8EW" localSheetId="7" hidden="1">#REF!</definedName>
    <definedName name="BExXY7TYEBFXRYUYIFHTN65RJ8EW" localSheetId="6" hidden="1">#REF!</definedName>
    <definedName name="BExXY7TYEBFXRYUYIFHTN65RJ8EW" localSheetId="5" hidden="1">#REF!</definedName>
    <definedName name="BExXY7TYEBFXRYUYIFHTN65RJ8EW" localSheetId="3" hidden="1">#REF!</definedName>
    <definedName name="BExXY7TYEBFXRYUYIFHTN65RJ8EW" hidden="1">#REF!</definedName>
    <definedName name="BExXYLBHANUXC5FCTDDTGOVD3GQS" localSheetId="15" hidden="1">#REF!</definedName>
    <definedName name="BExXYLBHANUXC5FCTDDTGOVD3GQS" localSheetId="14" hidden="1">#REF!</definedName>
    <definedName name="BExXYLBHANUXC5FCTDDTGOVD3GQS" localSheetId="13" hidden="1">#REF!</definedName>
    <definedName name="BExXYLBHANUXC5FCTDDTGOVD3GQS" localSheetId="12" hidden="1">#REF!</definedName>
    <definedName name="BExXYLBHANUXC5FCTDDTGOVD3GQS" localSheetId="11" hidden="1">#REF!</definedName>
    <definedName name="BExXYLBHANUXC5FCTDDTGOVD3GQS" localSheetId="10" hidden="1">#REF!</definedName>
    <definedName name="BExXYLBHANUXC5FCTDDTGOVD3GQS" localSheetId="9" hidden="1">#REF!</definedName>
    <definedName name="BExXYLBHANUXC5FCTDDTGOVD3GQS" localSheetId="8" hidden="1">#REF!</definedName>
    <definedName name="BExXYLBHANUXC5FCTDDTGOVD3GQS" localSheetId="7" hidden="1">#REF!</definedName>
    <definedName name="BExXYLBHANUXC5FCTDDTGOVD3GQS" localSheetId="6" hidden="1">#REF!</definedName>
    <definedName name="BExXYLBHANUXC5FCTDDTGOVD3GQS" localSheetId="5" hidden="1">#REF!</definedName>
    <definedName name="BExXYLBHANUXC5FCTDDTGOVD3GQS" localSheetId="3" hidden="1">#REF!</definedName>
    <definedName name="BExXYLBHANUXC5FCTDDTGOVD3GQS" hidden="1">#REF!</definedName>
    <definedName name="BExXYMNYAYH3WA2ZCFAYKZID9ZCI" localSheetId="15" hidden="1">#REF!</definedName>
    <definedName name="BExXYMNYAYH3WA2ZCFAYKZID9ZCI" localSheetId="14" hidden="1">#REF!</definedName>
    <definedName name="BExXYMNYAYH3WA2ZCFAYKZID9ZCI" localSheetId="13" hidden="1">#REF!</definedName>
    <definedName name="BExXYMNYAYH3WA2ZCFAYKZID9ZCI" localSheetId="12" hidden="1">#REF!</definedName>
    <definedName name="BExXYMNYAYH3WA2ZCFAYKZID9ZCI" localSheetId="11" hidden="1">#REF!</definedName>
    <definedName name="BExXYMNYAYH3WA2ZCFAYKZID9ZCI" localSheetId="10" hidden="1">#REF!</definedName>
    <definedName name="BExXYMNYAYH3WA2ZCFAYKZID9ZCI" localSheetId="9" hidden="1">#REF!</definedName>
    <definedName name="BExXYMNYAYH3WA2ZCFAYKZID9ZCI" localSheetId="8" hidden="1">#REF!</definedName>
    <definedName name="BExXYMNYAYH3WA2ZCFAYKZID9ZCI" localSheetId="7" hidden="1">#REF!</definedName>
    <definedName name="BExXYMNYAYH3WA2ZCFAYKZID9ZCI" localSheetId="6" hidden="1">#REF!</definedName>
    <definedName name="BExXYMNYAYH3WA2ZCFAYKZID9ZCI" localSheetId="5" hidden="1">#REF!</definedName>
    <definedName name="BExXYMNYAYH3WA2ZCFAYKZID9ZCI" localSheetId="3" hidden="1">#REF!</definedName>
    <definedName name="BExXYMNYAYH3WA2ZCFAYKZID9ZCI" hidden="1">#REF!</definedName>
    <definedName name="BExXYYT12SVN2VDMLVNV4P3ISD8T" localSheetId="15" hidden="1">#REF!</definedName>
    <definedName name="BExXYYT12SVN2VDMLVNV4P3ISD8T" localSheetId="14" hidden="1">#REF!</definedName>
    <definedName name="BExXYYT12SVN2VDMLVNV4P3ISD8T" localSheetId="13" hidden="1">#REF!</definedName>
    <definedName name="BExXYYT12SVN2VDMLVNV4P3ISD8T" localSheetId="12" hidden="1">#REF!</definedName>
    <definedName name="BExXYYT12SVN2VDMLVNV4P3ISD8T" localSheetId="11" hidden="1">#REF!</definedName>
    <definedName name="BExXYYT12SVN2VDMLVNV4P3ISD8T" localSheetId="10" hidden="1">#REF!</definedName>
    <definedName name="BExXYYT12SVN2VDMLVNV4P3ISD8T" localSheetId="9" hidden="1">#REF!</definedName>
    <definedName name="BExXYYT12SVN2VDMLVNV4P3ISD8T" localSheetId="8" hidden="1">#REF!</definedName>
    <definedName name="BExXYYT12SVN2VDMLVNV4P3ISD8T" localSheetId="7" hidden="1">#REF!</definedName>
    <definedName name="BExXYYT12SVN2VDMLVNV4P3ISD8T" localSheetId="6" hidden="1">#REF!</definedName>
    <definedName name="BExXYYT12SVN2VDMLVNV4P3ISD8T" localSheetId="5" hidden="1">#REF!</definedName>
    <definedName name="BExXYYT12SVN2VDMLVNV4P3ISD8T" localSheetId="3" hidden="1">#REF!</definedName>
    <definedName name="BExXYYT12SVN2VDMLVNV4P3ISD8T" hidden="1">#REF!</definedName>
    <definedName name="BExXYZ3SPSRCWM4YHTPZDCOLZPHR" localSheetId="15" hidden="1">#REF!</definedName>
    <definedName name="BExXYZ3SPSRCWM4YHTPZDCOLZPHR" localSheetId="14" hidden="1">#REF!</definedName>
    <definedName name="BExXYZ3SPSRCWM4YHTPZDCOLZPHR" localSheetId="13" hidden="1">#REF!</definedName>
    <definedName name="BExXYZ3SPSRCWM4YHTPZDCOLZPHR" localSheetId="12" hidden="1">#REF!</definedName>
    <definedName name="BExXYZ3SPSRCWM4YHTPZDCOLZPHR" localSheetId="11" hidden="1">#REF!</definedName>
    <definedName name="BExXYZ3SPSRCWM4YHTPZDCOLZPHR" localSheetId="10" hidden="1">#REF!</definedName>
    <definedName name="BExXYZ3SPSRCWM4YHTPZDCOLZPHR" localSheetId="9" hidden="1">#REF!</definedName>
    <definedName name="BExXYZ3SPSRCWM4YHTPZDCOLZPHR" localSheetId="8" hidden="1">#REF!</definedName>
    <definedName name="BExXYZ3SPSRCWM4YHTPZDCOLZPHR" localSheetId="7" hidden="1">#REF!</definedName>
    <definedName name="BExXYZ3SPSRCWM4YHTPZDCOLZPHR" localSheetId="6" hidden="1">#REF!</definedName>
    <definedName name="BExXYZ3SPSRCWM4YHTPZDCOLZPHR" localSheetId="5" hidden="1">#REF!</definedName>
    <definedName name="BExXYZ3SPSRCWM4YHTPZDCOLZPHR" localSheetId="3" hidden="1">#REF!</definedName>
    <definedName name="BExXYZ3SPSRCWM4YHTPZDCOLZPHR" hidden="1">#REF!</definedName>
    <definedName name="BExXZFVV4YB42AZ3H1I40YG3JAPU" localSheetId="15" hidden="1">#REF!</definedName>
    <definedName name="BExXZFVV4YB42AZ3H1I40YG3JAPU" localSheetId="14" hidden="1">#REF!</definedName>
    <definedName name="BExXZFVV4YB42AZ3H1I40YG3JAPU" localSheetId="13" hidden="1">#REF!</definedName>
    <definedName name="BExXZFVV4YB42AZ3H1I40YG3JAPU" localSheetId="12" hidden="1">#REF!</definedName>
    <definedName name="BExXZFVV4YB42AZ3H1I40YG3JAPU" localSheetId="11" hidden="1">#REF!</definedName>
    <definedName name="BExXZFVV4YB42AZ3H1I40YG3JAPU" localSheetId="10" hidden="1">#REF!</definedName>
    <definedName name="BExXZFVV4YB42AZ3H1I40YG3JAPU" localSheetId="9" hidden="1">#REF!</definedName>
    <definedName name="BExXZFVV4YB42AZ3H1I40YG3JAPU" localSheetId="8" hidden="1">#REF!</definedName>
    <definedName name="BExXZFVV4YB42AZ3H1I40YG3JAPU" localSheetId="7" hidden="1">#REF!</definedName>
    <definedName name="BExXZFVV4YB42AZ3H1I40YG3JAPU" localSheetId="6" hidden="1">#REF!</definedName>
    <definedName name="BExXZFVV4YB42AZ3H1I40YG3JAPU" localSheetId="5" hidden="1">#REF!</definedName>
    <definedName name="BExXZFVV4YB42AZ3H1I40YG3JAPU" localSheetId="3" hidden="1">#REF!</definedName>
    <definedName name="BExXZFVV4YB42AZ3H1I40YG3JAPU" hidden="1">#REF!</definedName>
    <definedName name="BExXZG1CQE1M9TDJ99253H6JVGIH" localSheetId="15" hidden="1">#REF!</definedName>
    <definedName name="BExXZG1CQE1M9TDJ99253H6JVGIH" localSheetId="14" hidden="1">#REF!</definedName>
    <definedName name="BExXZG1CQE1M9TDJ99253H6JVGIH" localSheetId="13" hidden="1">#REF!</definedName>
    <definedName name="BExXZG1CQE1M9TDJ99253H6JVGIH" localSheetId="12" hidden="1">#REF!</definedName>
    <definedName name="BExXZG1CQE1M9TDJ99253H6JVGIH" localSheetId="11" hidden="1">#REF!</definedName>
    <definedName name="BExXZG1CQE1M9TDJ99253H6JVGIH" localSheetId="10" hidden="1">#REF!</definedName>
    <definedName name="BExXZG1CQE1M9TDJ99253H6JVGIH" localSheetId="9" hidden="1">#REF!</definedName>
    <definedName name="BExXZG1CQE1M9TDJ99253H6JVGIH" localSheetId="8" hidden="1">#REF!</definedName>
    <definedName name="BExXZG1CQE1M9TDJ99253H6JVGIH" localSheetId="7" hidden="1">#REF!</definedName>
    <definedName name="BExXZG1CQE1M9TDJ99253H6JVGIH" localSheetId="6" hidden="1">#REF!</definedName>
    <definedName name="BExXZG1CQE1M9TDJ99253H6JVGIH" localSheetId="5" hidden="1">#REF!</definedName>
    <definedName name="BExXZG1CQE1M9TDJ99253H6JVGIH" localSheetId="3" hidden="1">#REF!</definedName>
    <definedName name="BExXZG1CQE1M9TDJ99253H6JVGIH" hidden="1">#REF!</definedName>
    <definedName name="BExXZHJ9T2JELF12CHHGD54J1B0C" localSheetId="15" hidden="1">#REF!</definedName>
    <definedName name="BExXZHJ9T2JELF12CHHGD54J1B0C" localSheetId="14" hidden="1">#REF!</definedName>
    <definedName name="BExXZHJ9T2JELF12CHHGD54J1B0C" localSheetId="13" hidden="1">#REF!</definedName>
    <definedName name="BExXZHJ9T2JELF12CHHGD54J1B0C" localSheetId="12" hidden="1">#REF!</definedName>
    <definedName name="BExXZHJ9T2JELF12CHHGD54J1B0C" localSheetId="11" hidden="1">#REF!</definedName>
    <definedName name="BExXZHJ9T2JELF12CHHGD54J1B0C" localSheetId="10" hidden="1">#REF!</definedName>
    <definedName name="BExXZHJ9T2JELF12CHHGD54J1B0C" localSheetId="9" hidden="1">#REF!</definedName>
    <definedName name="BExXZHJ9T2JELF12CHHGD54J1B0C" localSheetId="8" hidden="1">#REF!</definedName>
    <definedName name="BExXZHJ9T2JELF12CHHGD54J1B0C" localSheetId="7" hidden="1">#REF!</definedName>
    <definedName name="BExXZHJ9T2JELF12CHHGD54J1B0C" localSheetId="6" hidden="1">#REF!</definedName>
    <definedName name="BExXZHJ9T2JELF12CHHGD54J1B0C" localSheetId="5" hidden="1">#REF!</definedName>
    <definedName name="BExXZHJ9T2JELF12CHHGD54J1B0C" localSheetId="3" hidden="1">#REF!</definedName>
    <definedName name="BExXZHJ9T2JELF12CHHGD54J1B0C" hidden="1">#REF!</definedName>
    <definedName name="BExXZNJ2X1TK2LRK5ZY3MX49H5T7" localSheetId="15" hidden="1">#REF!</definedName>
    <definedName name="BExXZNJ2X1TK2LRK5ZY3MX49H5T7" localSheetId="14" hidden="1">#REF!</definedName>
    <definedName name="BExXZNJ2X1TK2LRK5ZY3MX49H5T7" localSheetId="13" hidden="1">#REF!</definedName>
    <definedName name="BExXZNJ2X1TK2LRK5ZY3MX49H5T7" localSheetId="12" hidden="1">#REF!</definedName>
    <definedName name="BExXZNJ2X1TK2LRK5ZY3MX49H5T7" localSheetId="11" hidden="1">#REF!</definedName>
    <definedName name="BExXZNJ2X1TK2LRK5ZY3MX49H5T7" localSheetId="10" hidden="1">#REF!</definedName>
    <definedName name="BExXZNJ2X1TK2LRK5ZY3MX49H5T7" localSheetId="9" hidden="1">#REF!</definedName>
    <definedName name="BExXZNJ2X1TK2LRK5ZY3MX49H5T7" localSheetId="8" hidden="1">#REF!</definedName>
    <definedName name="BExXZNJ2X1TK2LRK5ZY3MX49H5T7" localSheetId="7" hidden="1">#REF!</definedName>
    <definedName name="BExXZNJ2X1TK2LRK5ZY3MX49H5T7" localSheetId="6" hidden="1">#REF!</definedName>
    <definedName name="BExXZNJ2X1TK2LRK5ZY3MX49H5T7" localSheetId="5" hidden="1">#REF!</definedName>
    <definedName name="BExXZNJ2X1TK2LRK5ZY3MX49H5T7" localSheetId="3" hidden="1">#REF!</definedName>
    <definedName name="BExXZNJ2X1TK2LRK5ZY3MX49H5T7" hidden="1">#REF!</definedName>
    <definedName name="BExXZOVPCEP495TQSON6PSRQ8XCY" localSheetId="15" hidden="1">#REF!</definedName>
    <definedName name="BExXZOVPCEP495TQSON6PSRQ8XCY" localSheetId="14" hidden="1">#REF!</definedName>
    <definedName name="BExXZOVPCEP495TQSON6PSRQ8XCY" localSheetId="13" hidden="1">#REF!</definedName>
    <definedName name="BExXZOVPCEP495TQSON6PSRQ8XCY" localSheetId="12" hidden="1">#REF!</definedName>
    <definedName name="BExXZOVPCEP495TQSON6PSRQ8XCY" localSheetId="11" hidden="1">#REF!</definedName>
    <definedName name="BExXZOVPCEP495TQSON6PSRQ8XCY" localSheetId="10" hidden="1">#REF!</definedName>
    <definedName name="BExXZOVPCEP495TQSON6PSRQ8XCY" localSheetId="9" hidden="1">#REF!</definedName>
    <definedName name="BExXZOVPCEP495TQSON6PSRQ8XCY" localSheetId="8" hidden="1">#REF!</definedName>
    <definedName name="BExXZOVPCEP495TQSON6PSRQ8XCY" localSheetId="7" hidden="1">#REF!</definedName>
    <definedName name="BExXZOVPCEP495TQSON6PSRQ8XCY" localSheetId="6" hidden="1">#REF!</definedName>
    <definedName name="BExXZOVPCEP495TQSON6PSRQ8XCY" localSheetId="5" hidden="1">#REF!</definedName>
    <definedName name="BExXZOVPCEP495TQSON6PSRQ8XCY" localSheetId="3" hidden="1">#REF!</definedName>
    <definedName name="BExXZOVPCEP495TQSON6PSRQ8XCY" hidden="1">#REF!</definedName>
    <definedName name="BExXZXKH7NBARQQAZM69Z57IH1MM" localSheetId="15" hidden="1">#REF!</definedName>
    <definedName name="BExXZXKH7NBARQQAZM69Z57IH1MM" localSheetId="14" hidden="1">#REF!</definedName>
    <definedName name="BExXZXKH7NBARQQAZM69Z57IH1MM" localSheetId="13" hidden="1">#REF!</definedName>
    <definedName name="BExXZXKH7NBARQQAZM69Z57IH1MM" localSheetId="12" hidden="1">#REF!</definedName>
    <definedName name="BExXZXKH7NBARQQAZM69Z57IH1MM" localSheetId="11" hidden="1">#REF!</definedName>
    <definedName name="BExXZXKH7NBARQQAZM69Z57IH1MM" localSheetId="10" hidden="1">#REF!</definedName>
    <definedName name="BExXZXKH7NBARQQAZM69Z57IH1MM" localSheetId="9" hidden="1">#REF!</definedName>
    <definedName name="BExXZXKH7NBARQQAZM69Z57IH1MM" localSheetId="8" hidden="1">#REF!</definedName>
    <definedName name="BExXZXKH7NBARQQAZM69Z57IH1MM" localSheetId="7" hidden="1">#REF!</definedName>
    <definedName name="BExXZXKH7NBARQQAZM69Z57IH1MM" localSheetId="6" hidden="1">#REF!</definedName>
    <definedName name="BExXZXKH7NBARQQAZM69Z57IH1MM" localSheetId="5" hidden="1">#REF!</definedName>
    <definedName name="BExXZXKH7NBARQQAZM69Z57IH1MM" localSheetId="3" hidden="1">#REF!</definedName>
    <definedName name="BExXZXKH7NBARQQAZM69Z57IH1MM" hidden="1">#REF!</definedName>
    <definedName name="BExY07WSDH5QEVM7BJXJK2ZRAI1O" localSheetId="15" hidden="1">#REF!</definedName>
    <definedName name="BExY07WSDH5QEVM7BJXJK2ZRAI1O" localSheetId="14" hidden="1">#REF!</definedName>
    <definedName name="BExY07WSDH5QEVM7BJXJK2ZRAI1O" localSheetId="13" hidden="1">#REF!</definedName>
    <definedName name="BExY07WSDH5QEVM7BJXJK2ZRAI1O" localSheetId="12" hidden="1">#REF!</definedName>
    <definedName name="BExY07WSDH5QEVM7BJXJK2ZRAI1O" localSheetId="11" hidden="1">#REF!</definedName>
    <definedName name="BExY07WSDH5QEVM7BJXJK2ZRAI1O" localSheetId="10" hidden="1">#REF!</definedName>
    <definedName name="BExY07WSDH5QEVM7BJXJK2ZRAI1O" localSheetId="9" hidden="1">#REF!</definedName>
    <definedName name="BExY07WSDH5QEVM7BJXJK2ZRAI1O" localSheetId="8" hidden="1">#REF!</definedName>
    <definedName name="BExY07WSDH5QEVM7BJXJK2ZRAI1O" localSheetId="7" hidden="1">#REF!</definedName>
    <definedName name="BExY07WSDH5QEVM7BJXJK2ZRAI1O" localSheetId="6" hidden="1">#REF!</definedName>
    <definedName name="BExY07WSDH5QEVM7BJXJK2ZRAI1O" localSheetId="5" hidden="1">#REF!</definedName>
    <definedName name="BExY07WSDH5QEVM7BJXJK2ZRAI1O" localSheetId="3" hidden="1">#REF!</definedName>
    <definedName name="BExY07WSDH5QEVM7BJXJK2ZRAI1O" hidden="1">#REF!</definedName>
    <definedName name="BExY09PJJWYWGWWLX3YT8EVK0YV4" localSheetId="15" hidden="1">#REF!</definedName>
    <definedName name="BExY09PJJWYWGWWLX3YT8EVK0YV4" localSheetId="14" hidden="1">#REF!</definedName>
    <definedName name="BExY09PJJWYWGWWLX3YT8EVK0YV4" localSheetId="13" hidden="1">#REF!</definedName>
    <definedName name="BExY09PJJWYWGWWLX3YT8EVK0YV4" localSheetId="12" hidden="1">#REF!</definedName>
    <definedName name="BExY09PJJWYWGWWLX3YT8EVK0YV4" localSheetId="11" hidden="1">#REF!</definedName>
    <definedName name="BExY09PJJWYWGWWLX3YT8EVK0YV4" localSheetId="10" hidden="1">#REF!</definedName>
    <definedName name="BExY09PJJWYWGWWLX3YT8EVK0YV4" localSheetId="9" hidden="1">#REF!</definedName>
    <definedName name="BExY09PJJWYWGWWLX3YT8EVK0YV4" localSheetId="8" hidden="1">#REF!</definedName>
    <definedName name="BExY09PJJWYWGWWLX3YT8EVK0YV4" localSheetId="7" hidden="1">#REF!</definedName>
    <definedName name="BExY09PJJWYWGWWLX3YT8EVK0YV4" localSheetId="6" hidden="1">#REF!</definedName>
    <definedName name="BExY09PJJWYWGWWLX3YT8EVK0YV4" localSheetId="5" hidden="1">#REF!</definedName>
    <definedName name="BExY09PJJWYWGWWLX3YT8EVK0YV4" localSheetId="3" hidden="1">#REF!</definedName>
    <definedName name="BExY09PJJWYWGWWLX3YT8EVK0YV4" hidden="1">#REF!</definedName>
    <definedName name="BExY0C3UBVC4M59JIRXVQ8OWAJC1" localSheetId="15" hidden="1">#REF!</definedName>
    <definedName name="BExY0C3UBVC4M59JIRXVQ8OWAJC1" localSheetId="14" hidden="1">#REF!</definedName>
    <definedName name="BExY0C3UBVC4M59JIRXVQ8OWAJC1" localSheetId="13" hidden="1">#REF!</definedName>
    <definedName name="BExY0C3UBVC4M59JIRXVQ8OWAJC1" localSheetId="12" hidden="1">#REF!</definedName>
    <definedName name="BExY0C3UBVC4M59JIRXVQ8OWAJC1" localSheetId="11" hidden="1">#REF!</definedName>
    <definedName name="BExY0C3UBVC4M59JIRXVQ8OWAJC1" localSheetId="10" hidden="1">#REF!</definedName>
    <definedName name="BExY0C3UBVC4M59JIRXVQ8OWAJC1" localSheetId="9" hidden="1">#REF!</definedName>
    <definedName name="BExY0C3UBVC4M59JIRXVQ8OWAJC1" localSheetId="8" hidden="1">#REF!</definedName>
    <definedName name="BExY0C3UBVC4M59JIRXVQ8OWAJC1" localSheetId="7" hidden="1">#REF!</definedName>
    <definedName name="BExY0C3UBVC4M59JIRXVQ8OWAJC1" localSheetId="6" hidden="1">#REF!</definedName>
    <definedName name="BExY0C3UBVC4M59JIRXVQ8OWAJC1" localSheetId="5" hidden="1">#REF!</definedName>
    <definedName name="BExY0C3UBVC4M59JIRXVQ8OWAJC1" localSheetId="3" hidden="1">#REF!</definedName>
    <definedName name="BExY0C3UBVC4M59JIRXVQ8OWAJC1" hidden="1">#REF!</definedName>
    <definedName name="BExY0ENH6ZXHW155XIGS0F46T43M" localSheetId="15" hidden="1">#REF!</definedName>
    <definedName name="BExY0ENH6ZXHW155XIGS0F46T43M" localSheetId="14" hidden="1">#REF!</definedName>
    <definedName name="BExY0ENH6ZXHW155XIGS0F46T43M" localSheetId="13" hidden="1">#REF!</definedName>
    <definedName name="BExY0ENH6ZXHW155XIGS0F46T43M" localSheetId="12" hidden="1">#REF!</definedName>
    <definedName name="BExY0ENH6ZXHW155XIGS0F46T43M" localSheetId="11" hidden="1">#REF!</definedName>
    <definedName name="BExY0ENH6ZXHW155XIGS0F46T43M" localSheetId="10" hidden="1">#REF!</definedName>
    <definedName name="BExY0ENH6ZXHW155XIGS0F46T43M" localSheetId="9" hidden="1">#REF!</definedName>
    <definedName name="BExY0ENH6ZXHW155XIGS0F46T43M" localSheetId="8" hidden="1">#REF!</definedName>
    <definedName name="BExY0ENH6ZXHW155XIGS0F46T43M" localSheetId="7" hidden="1">#REF!</definedName>
    <definedName name="BExY0ENH6ZXHW155XIGS0F46T43M" localSheetId="6" hidden="1">#REF!</definedName>
    <definedName name="BExY0ENH6ZXHW155XIGS0F46T43M" localSheetId="5" hidden="1">#REF!</definedName>
    <definedName name="BExY0ENH6ZXHW155XIGS0F46T43M" localSheetId="3" hidden="1">#REF!</definedName>
    <definedName name="BExY0ENH6ZXHW155XIGS0F46T43M" hidden="1">#REF!</definedName>
    <definedName name="BExY0IEEUB9SRGD9I14IDCPO5GV4" localSheetId="15" hidden="1">#REF!</definedName>
    <definedName name="BExY0IEEUB9SRGD9I14IDCPO5GV4" localSheetId="14" hidden="1">#REF!</definedName>
    <definedName name="BExY0IEEUB9SRGD9I14IDCPO5GV4" localSheetId="13" hidden="1">#REF!</definedName>
    <definedName name="BExY0IEEUB9SRGD9I14IDCPO5GV4" localSheetId="12" hidden="1">#REF!</definedName>
    <definedName name="BExY0IEEUB9SRGD9I14IDCPO5GV4" localSheetId="11" hidden="1">#REF!</definedName>
    <definedName name="BExY0IEEUB9SRGD9I14IDCPO5GV4" localSheetId="10" hidden="1">#REF!</definedName>
    <definedName name="BExY0IEEUB9SRGD9I14IDCPO5GV4" localSheetId="9" hidden="1">#REF!</definedName>
    <definedName name="BExY0IEEUB9SRGD9I14IDCPO5GV4" localSheetId="8" hidden="1">#REF!</definedName>
    <definedName name="BExY0IEEUB9SRGD9I14IDCPO5GV4" localSheetId="7" hidden="1">#REF!</definedName>
    <definedName name="BExY0IEEUB9SRGD9I14IDCPO5GV4" localSheetId="6" hidden="1">#REF!</definedName>
    <definedName name="BExY0IEEUB9SRGD9I14IDCPO5GV4" localSheetId="5" hidden="1">#REF!</definedName>
    <definedName name="BExY0IEEUB9SRGD9I14IDCPO5GV4" localSheetId="3" hidden="1">#REF!</definedName>
    <definedName name="BExY0IEEUB9SRGD9I14IDCPO5GV4" hidden="1">#REF!</definedName>
    <definedName name="BExY0LEAAM7MUGBRLXD6KXBOHZ6S" localSheetId="15" hidden="1">#REF!</definedName>
    <definedName name="BExY0LEAAM7MUGBRLXD6KXBOHZ6S" localSheetId="14" hidden="1">#REF!</definedName>
    <definedName name="BExY0LEAAM7MUGBRLXD6KXBOHZ6S" localSheetId="13" hidden="1">#REF!</definedName>
    <definedName name="BExY0LEAAM7MUGBRLXD6KXBOHZ6S" localSheetId="12" hidden="1">#REF!</definedName>
    <definedName name="BExY0LEAAM7MUGBRLXD6KXBOHZ6S" localSheetId="11" hidden="1">#REF!</definedName>
    <definedName name="BExY0LEAAM7MUGBRLXD6KXBOHZ6S" localSheetId="10" hidden="1">#REF!</definedName>
    <definedName name="BExY0LEAAM7MUGBRLXD6KXBOHZ6S" localSheetId="9" hidden="1">#REF!</definedName>
    <definedName name="BExY0LEAAM7MUGBRLXD6KXBOHZ6S" localSheetId="8" hidden="1">#REF!</definedName>
    <definedName name="BExY0LEAAM7MUGBRLXD6KXBOHZ6S" localSheetId="7" hidden="1">#REF!</definedName>
    <definedName name="BExY0LEAAM7MUGBRLXD6KXBOHZ6S" localSheetId="6" hidden="1">#REF!</definedName>
    <definedName name="BExY0LEAAM7MUGBRLXD6KXBOHZ6S" localSheetId="5" hidden="1">#REF!</definedName>
    <definedName name="BExY0LEAAM7MUGBRLXD6KXBOHZ6S" localSheetId="3" hidden="1">#REF!</definedName>
    <definedName name="BExY0LEAAM7MUGBRLXD6KXBOHZ6S" hidden="1">#REF!</definedName>
    <definedName name="BExY0OE8GFHMLLTEAFIOQTOPEVPB" localSheetId="15" hidden="1">#REF!</definedName>
    <definedName name="BExY0OE8GFHMLLTEAFIOQTOPEVPB" localSheetId="14" hidden="1">#REF!</definedName>
    <definedName name="BExY0OE8GFHMLLTEAFIOQTOPEVPB" localSheetId="13" hidden="1">#REF!</definedName>
    <definedName name="BExY0OE8GFHMLLTEAFIOQTOPEVPB" localSheetId="12" hidden="1">#REF!</definedName>
    <definedName name="BExY0OE8GFHMLLTEAFIOQTOPEVPB" localSheetId="11" hidden="1">#REF!</definedName>
    <definedName name="BExY0OE8GFHMLLTEAFIOQTOPEVPB" localSheetId="10" hidden="1">#REF!</definedName>
    <definedName name="BExY0OE8GFHMLLTEAFIOQTOPEVPB" localSheetId="9" hidden="1">#REF!</definedName>
    <definedName name="BExY0OE8GFHMLLTEAFIOQTOPEVPB" localSheetId="8" hidden="1">#REF!</definedName>
    <definedName name="BExY0OE8GFHMLLTEAFIOQTOPEVPB" localSheetId="7" hidden="1">#REF!</definedName>
    <definedName name="BExY0OE8GFHMLLTEAFIOQTOPEVPB" localSheetId="6" hidden="1">#REF!</definedName>
    <definedName name="BExY0OE8GFHMLLTEAFIOQTOPEVPB" localSheetId="5" hidden="1">#REF!</definedName>
    <definedName name="BExY0OE8GFHMLLTEAFIOQTOPEVPB" localSheetId="3" hidden="1">#REF!</definedName>
    <definedName name="BExY0OE8GFHMLLTEAFIOQTOPEVPB" hidden="1">#REF!</definedName>
    <definedName name="BExY0OJHW85S0VKBA8T4HTYPYBOS" localSheetId="15" hidden="1">#REF!</definedName>
    <definedName name="BExY0OJHW85S0VKBA8T4HTYPYBOS" localSheetId="14" hidden="1">#REF!</definedName>
    <definedName name="BExY0OJHW85S0VKBA8T4HTYPYBOS" localSheetId="13" hidden="1">#REF!</definedName>
    <definedName name="BExY0OJHW85S0VKBA8T4HTYPYBOS" localSheetId="12" hidden="1">#REF!</definedName>
    <definedName name="BExY0OJHW85S0VKBA8T4HTYPYBOS" localSheetId="11" hidden="1">#REF!</definedName>
    <definedName name="BExY0OJHW85S0VKBA8T4HTYPYBOS" localSheetId="10" hidden="1">#REF!</definedName>
    <definedName name="BExY0OJHW85S0VKBA8T4HTYPYBOS" localSheetId="9" hidden="1">#REF!</definedName>
    <definedName name="BExY0OJHW85S0VKBA8T4HTYPYBOS" localSheetId="8" hidden="1">#REF!</definedName>
    <definedName name="BExY0OJHW85S0VKBA8T4HTYPYBOS" localSheetId="7" hidden="1">#REF!</definedName>
    <definedName name="BExY0OJHW85S0VKBA8T4HTYPYBOS" localSheetId="6" hidden="1">#REF!</definedName>
    <definedName name="BExY0OJHW85S0VKBA8T4HTYPYBOS" localSheetId="5" hidden="1">#REF!</definedName>
    <definedName name="BExY0OJHW85S0VKBA8T4HTYPYBOS" localSheetId="3" hidden="1">#REF!</definedName>
    <definedName name="BExY0OJHW85S0VKBA8T4HTYPYBOS" hidden="1">#REF!</definedName>
    <definedName name="BExY0T1E034D7XAXNC6F7540LLIE" localSheetId="15" hidden="1">#REF!</definedName>
    <definedName name="BExY0T1E034D7XAXNC6F7540LLIE" localSheetId="14" hidden="1">#REF!</definedName>
    <definedName name="BExY0T1E034D7XAXNC6F7540LLIE" localSheetId="13" hidden="1">#REF!</definedName>
    <definedName name="BExY0T1E034D7XAXNC6F7540LLIE" localSheetId="12" hidden="1">#REF!</definedName>
    <definedName name="BExY0T1E034D7XAXNC6F7540LLIE" localSheetId="11" hidden="1">#REF!</definedName>
    <definedName name="BExY0T1E034D7XAXNC6F7540LLIE" localSheetId="10" hidden="1">#REF!</definedName>
    <definedName name="BExY0T1E034D7XAXNC6F7540LLIE" localSheetId="9" hidden="1">#REF!</definedName>
    <definedName name="BExY0T1E034D7XAXNC6F7540LLIE" localSheetId="8" hidden="1">#REF!</definedName>
    <definedName name="BExY0T1E034D7XAXNC6F7540LLIE" localSheetId="7" hidden="1">#REF!</definedName>
    <definedName name="BExY0T1E034D7XAXNC6F7540LLIE" localSheetId="6" hidden="1">#REF!</definedName>
    <definedName name="BExY0T1E034D7XAXNC6F7540LLIE" localSheetId="5" hidden="1">#REF!</definedName>
    <definedName name="BExY0T1E034D7XAXNC6F7540LLIE" localSheetId="3" hidden="1">#REF!</definedName>
    <definedName name="BExY0T1E034D7XAXNC6F7540LLIE" hidden="1">#REF!</definedName>
    <definedName name="BExY0XTZLHN49J2JH94BYTKBJLT3" localSheetId="15" hidden="1">#REF!</definedName>
    <definedName name="BExY0XTZLHN49J2JH94BYTKBJLT3" localSheetId="14" hidden="1">#REF!</definedName>
    <definedName name="BExY0XTZLHN49J2JH94BYTKBJLT3" localSheetId="13" hidden="1">#REF!</definedName>
    <definedName name="BExY0XTZLHN49J2JH94BYTKBJLT3" localSheetId="12" hidden="1">#REF!</definedName>
    <definedName name="BExY0XTZLHN49J2JH94BYTKBJLT3" localSheetId="11" hidden="1">#REF!</definedName>
    <definedName name="BExY0XTZLHN49J2JH94BYTKBJLT3" localSheetId="10" hidden="1">#REF!</definedName>
    <definedName name="BExY0XTZLHN49J2JH94BYTKBJLT3" localSheetId="9" hidden="1">#REF!</definedName>
    <definedName name="BExY0XTZLHN49J2JH94BYTKBJLT3" localSheetId="8" hidden="1">#REF!</definedName>
    <definedName name="BExY0XTZLHN49J2JH94BYTKBJLT3" localSheetId="7" hidden="1">#REF!</definedName>
    <definedName name="BExY0XTZLHN49J2JH94BYTKBJLT3" localSheetId="6" hidden="1">#REF!</definedName>
    <definedName name="BExY0XTZLHN49J2JH94BYTKBJLT3" localSheetId="5" hidden="1">#REF!</definedName>
    <definedName name="BExY0XTZLHN49J2JH94BYTKBJLT3" localSheetId="3" hidden="1">#REF!</definedName>
    <definedName name="BExY0XTZLHN49J2JH94BYTKBJLT3" hidden="1">#REF!</definedName>
    <definedName name="BExY11FH9TXHERUYGG8FE50U7H7J" localSheetId="15" hidden="1">#REF!</definedName>
    <definedName name="BExY11FH9TXHERUYGG8FE50U7H7J" localSheetId="14" hidden="1">#REF!</definedName>
    <definedName name="BExY11FH9TXHERUYGG8FE50U7H7J" localSheetId="13" hidden="1">#REF!</definedName>
    <definedName name="BExY11FH9TXHERUYGG8FE50U7H7J" localSheetId="12" hidden="1">#REF!</definedName>
    <definedName name="BExY11FH9TXHERUYGG8FE50U7H7J" localSheetId="11" hidden="1">#REF!</definedName>
    <definedName name="BExY11FH9TXHERUYGG8FE50U7H7J" localSheetId="10" hidden="1">#REF!</definedName>
    <definedName name="BExY11FH9TXHERUYGG8FE50U7H7J" localSheetId="9" hidden="1">#REF!</definedName>
    <definedName name="BExY11FH9TXHERUYGG8FE50U7H7J" localSheetId="8" hidden="1">#REF!</definedName>
    <definedName name="BExY11FH9TXHERUYGG8FE50U7H7J" localSheetId="7" hidden="1">#REF!</definedName>
    <definedName name="BExY11FH9TXHERUYGG8FE50U7H7J" localSheetId="6" hidden="1">#REF!</definedName>
    <definedName name="BExY11FH9TXHERUYGG8FE50U7H7J" localSheetId="5" hidden="1">#REF!</definedName>
    <definedName name="BExY11FH9TXHERUYGG8FE50U7H7J" localSheetId="3" hidden="1">#REF!</definedName>
    <definedName name="BExY11FH9TXHERUYGG8FE50U7H7J" hidden="1">#REF!</definedName>
    <definedName name="BExY180UKNW5NIAWD6ZUYTFEH8QS" localSheetId="15" hidden="1">#REF!</definedName>
    <definedName name="BExY180UKNW5NIAWD6ZUYTFEH8QS" localSheetId="14" hidden="1">#REF!</definedName>
    <definedName name="BExY180UKNW5NIAWD6ZUYTFEH8QS" localSheetId="13" hidden="1">#REF!</definedName>
    <definedName name="BExY180UKNW5NIAWD6ZUYTFEH8QS" localSheetId="12" hidden="1">#REF!</definedName>
    <definedName name="BExY180UKNW5NIAWD6ZUYTFEH8QS" localSheetId="11" hidden="1">#REF!</definedName>
    <definedName name="BExY180UKNW5NIAWD6ZUYTFEH8QS" localSheetId="10" hidden="1">#REF!</definedName>
    <definedName name="BExY180UKNW5NIAWD6ZUYTFEH8QS" localSheetId="9" hidden="1">#REF!</definedName>
    <definedName name="BExY180UKNW5NIAWD6ZUYTFEH8QS" localSheetId="8" hidden="1">#REF!</definedName>
    <definedName name="BExY180UKNW5NIAWD6ZUYTFEH8QS" localSheetId="7" hidden="1">#REF!</definedName>
    <definedName name="BExY180UKNW5NIAWD6ZUYTFEH8QS" localSheetId="6" hidden="1">#REF!</definedName>
    <definedName name="BExY180UKNW5NIAWD6ZUYTFEH8QS" localSheetId="5" hidden="1">#REF!</definedName>
    <definedName name="BExY180UKNW5NIAWD6ZUYTFEH8QS" localSheetId="3" hidden="1">#REF!</definedName>
    <definedName name="BExY180UKNW5NIAWD6ZUYTFEH8QS" hidden="1">#REF!</definedName>
    <definedName name="BExY1DPTV4LSY9MEOUGXF8X052NA" localSheetId="15" hidden="1">#REF!</definedName>
    <definedName name="BExY1DPTV4LSY9MEOUGXF8X052NA" localSheetId="14" hidden="1">#REF!</definedName>
    <definedName name="BExY1DPTV4LSY9MEOUGXF8X052NA" localSheetId="13" hidden="1">#REF!</definedName>
    <definedName name="BExY1DPTV4LSY9MEOUGXF8X052NA" localSheetId="12" hidden="1">#REF!</definedName>
    <definedName name="BExY1DPTV4LSY9MEOUGXF8X052NA" localSheetId="11" hidden="1">#REF!</definedName>
    <definedName name="BExY1DPTV4LSY9MEOUGXF8X052NA" localSheetId="10" hidden="1">#REF!</definedName>
    <definedName name="BExY1DPTV4LSY9MEOUGXF8X052NA" localSheetId="9" hidden="1">#REF!</definedName>
    <definedName name="BExY1DPTV4LSY9MEOUGXF8X052NA" localSheetId="8" hidden="1">#REF!</definedName>
    <definedName name="BExY1DPTV4LSY9MEOUGXF8X052NA" localSheetId="7" hidden="1">#REF!</definedName>
    <definedName name="BExY1DPTV4LSY9MEOUGXF8X052NA" localSheetId="6" hidden="1">#REF!</definedName>
    <definedName name="BExY1DPTV4LSY9MEOUGXF8X052NA" localSheetId="5" hidden="1">#REF!</definedName>
    <definedName name="BExY1DPTV4LSY9MEOUGXF8X052NA" localSheetId="3" hidden="1">#REF!</definedName>
    <definedName name="BExY1DPTV4LSY9MEOUGXF8X052NA" hidden="1">#REF!</definedName>
    <definedName name="BExY1GK9ELBEKDD7O6HR6DUO8YGO" localSheetId="15" hidden="1">#REF!</definedName>
    <definedName name="BExY1GK9ELBEKDD7O6HR6DUO8YGO" localSheetId="14" hidden="1">#REF!</definedName>
    <definedName name="BExY1GK9ELBEKDD7O6HR6DUO8YGO" localSheetId="13" hidden="1">#REF!</definedName>
    <definedName name="BExY1GK9ELBEKDD7O6HR6DUO8YGO" localSheetId="12" hidden="1">#REF!</definedName>
    <definedName name="BExY1GK9ELBEKDD7O6HR6DUO8YGO" localSheetId="11" hidden="1">#REF!</definedName>
    <definedName name="BExY1GK9ELBEKDD7O6HR6DUO8YGO" localSheetId="10" hidden="1">#REF!</definedName>
    <definedName name="BExY1GK9ELBEKDD7O6HR6DUO8YGO" localSheetId="9" hidden="1">#REF!</definedName>
    <definedName name="BExY1GK9ELBEKDD7O6HR6DUO8YGO" localSheetId="8" hidden="1">#REF!</definedName>
    <definedName name="BExY1GK9ELBEKDD7O6HR6DUO8YGO" localSheetId="7" hidden="1">#REF!</definedName>
    <definedName name="BExY1GK9ELBEKDD7O6HR6DUO8YGO" localSheetId="6" hidden="1">#REF!</definedName>
    <definedName name="BExY1GK9ELBEKDD7O6HR6DUO8YGO" localSheetId="5" hidden="1">#REF!</definedName>
    <definedName name="BExY1GK9ELBEKDD7O6HR6DUO8YGO" localSheetId="3" hidden="1">#REF!</definedName>
    <definedName name="BExY1GK9ELBEKDD7O6HR6DUO8YGO" hidden="1">#REF!</definedName>
    <definedName name="BExY1NWOXXFV9GGZ3PX444LZ8TVX" localSheetId="15" hidden="1">#REF!</definedName>
    <definedName name="BExY1NWOXXFV9GGZ3PX444LZ8TVX" localSheetId="14" hidden="1">#REF!</definedName>
    <definedName name="BExY1NWOXXFV9GGZ3PX444LZ8TVX" localSheetId="13" hidden="1">#REF!</definedName>
    <definedName name="BExY1NWOXXFV9GGZ3PX444LZ8TVX" localSheetId="12" hidden="1">#REF!</definedName>
    <definedName name="BExY1NWOXXFV9GGZ3PX444LZ8TVX" localSheetId="11" hidden="1">#REF!</definedName>
    <definedName name="BExY1NWOXXFV9GGZ3PX444LZ8TVX" localSheetId="10" hidden="1">#REF!</definedName>
    <definedName name="BExY1NWOXXFV9GGZ3PX444LZ8TVX" localSheetId="9" hidden="1">#REF!</definedName>
    <definedName name="BExY1NWOXXFV9GGZ3PX444LZ8TVX" localSheetId="8" hidden="1">#REF!</definedName>
    <definedName name="BExY1NWOXXFV9GGZ3PX444LZ8TVX" localSheetId="7" hidden="1">#REF!</definedName>
    <definedName name="BExY1NWOXXFV9GGZ3PX444LZ8TVX" localSheetId="6" hidden="1">#REF!</definedName>
    <definedName name="BExY1NWOXXFV9GGZ3PX444LZ8TVX" localSheetId="5" hidden="1">#REF!</definedName>
    <definedName name="BExY1NWOXXFV9GGZ3PX444LZ8TVX" localSheetId="3" hidden="1">#REF!</definedName>
    <definedName name="BExY1NWOXXFV9GGZ3PX444LZ8TVX" hidden="1">#REF!</definedName>
    <definedName name="BExY1UCL0RND63LLSM9X5SFRG117" localSheetId="15" hidden="1">#REF!</definedName>
    <definedName name="BExY1UCL0RND63LLSM9X5SFRG117" localSheetId="14" hidden="1">#REF!</definedName>
    <definedName name="BExY1UCL0RND63LLSM9X5SFRG117" localSheetId="13" hidden="1">#REF!</definedName>
    <definedName name="BExY1UCL0RND63LLSM9X5SFRG117" localSheetId="12" hidden="1">#REF!</definedName>
    <definedName name="BExY1UCL0RND63LLSM9X5SFRG117" localSheetId="11" hidden="1">#REF!</definedName>
    <definedName name="BExY1UCL0RND63LLSM9X5SFRG117" localSheetId="10" hidden="1">#REF!</definedName>
    <definedName name="BExY1UCL0RND63LLSM9X5SFRG117" localSheetId="9" hidden="1">#REF!</definedName>
    <definedName name="BExY1UCL0RND63LLSM9X5SFRG117" localSheetId="8" hidden="1">#REF!</definedName>
    <definedName name="BExY1UCL0RND63LLSM9X5SFRG117" localSheetId="7" hidden="1">#REF!</definedName>
    <definedName name="BExY1UCL0RND63LLSM9X5SFRG117" localSheetId="6" hidden="1">#REF!</definedName>
    <definedName name="BExY1UCL0RND63LLSM9X5SFRG117" localSheetId="5" hidden="1">#REF!</definedName>
    <definedName name="BExY1UCL0RND63LLSM9X5SFRG117" localSheetId="3" hidden="1">#REF!</definedName>
    <definedName name="BExY1UCL0RND63LLSM9X5SFRG117" hidden="1">#REF!</definedName>
    <definedName name="BExY1WAT3937L08HLHIRQHMP2A3H" localSheetId="15" hidden="1">#REF!</definedName>
    <definedName name="BExY1WAT3937L08HLHIRQHMP2A3H" localSheetId="14" hidden="1">#REF!</definedName>
    <definedName name="BExY1WAT3937L08HLHIRQHMP2A3H" localSheetId="13" hidden="1">#REF!</definedName>
    <definedName name="BExY1WAT3937L08HLHIRQHMP2A3H" localSheetId="12" hidden="1">#REF!</definedName>
    <definedName name="BExY1WAT3937L08HLHIRQHMP2A3H" localSheetId="11" hidden="1">#REF!</definedName>
    <definedName name="BExY1WAT3937L08HLHIRQHMP2A3H" localSheetId="10" hidden="1">#REF!</definedName>
    <definedName name="BExY1WAT3937L08HLHIRQHMP2A3H" localSheetId="9" hidden="1">#REF!</definedName>
    <definedName name="BExY1WAT3937L08HLHIRQHMP2A3H" localSheetId="8" hidden="1">#REF!</definedName>
    <definedName name="BExY1WAT3937L08HLHIRQHMP2A3H" localSheetId="7" hidden="1">#REF!</definedName>
    <definedName name="BExY1WAT3937L08HLHIRQHMP2A3H" localSheetId="6" hidden="1">#REF!</definedName>
    <definedName name="BExY1WAT3937L08HLHIRQHMP2A3H" localSheetId="5" hidden="1">#REF!</definedName>
    <definedName name="BExY1WAT3937L08HLHIRQHMP2A3H" localSheetId="3" hidden="1">#REF!</definedName>
    <definedName name="BExY1WAT3937L08HLHIRQHMP2A3H" hidden="1">#REF!</definedName>
    <definedName name="BExY1YEBOSLMID7LURP8QB46AI91" localSheetId="15" hidden="1">#REF!</definedName>
    <definedName name="BExY1YEBOSLMID7LURP8QB46AI91" localSheetId="14" hidden="1">#REF!</definedName>
    <definedName name="BExY1YEBOSLMID7LURP8QB46AI91" localSheetId="13" hidden="1">#REF!</definedName>
    <definedName name="BExY1YEBOSLMID7LURP8QB46AI91" localSheetId="12" hidden="1">#REF!</definedName>
    <definedName name="BExY1YEBOSLMID7LURP8QB46AI91" localSheetId="11" hidden="1">#REF!</definedName>
    <definedName name="BExY1YEBOSLMID7LURP8QB46AI91" localSheetId="10" hidden="1">#REF!</definedName>
    <definedName name="BExY1YEBOSLMID7LURP8QB46AI91" localSheetId="9" hidden="1">#REF!</definedName>
    <definedName name="BExY1YEBOSLMID7LURP8QB46AI91" localSheetId="8" hidden="1">#REF!</definedName>
    <definedName name="BExY1YEBOSLMID7LURP8QB46AI91" localSheetId="7" hidden="1">#REF!</definedName>
    <definedName name="BExY1YEBOSLMID7LURP8QB46AI91" localSheetId="6" hidden="1">#REF!</definedName>
    <definedName name="BExY1YEBOSLMID7LURP8QB46AI91" localSheetId="5" hidden="1">#REF!</definedName>
    <definedName name="BExY1YEBOSLMID7LURP8QB46AI91" localSheetId="3" hidden="1">#REF!</definedName>
    <definedName name="BExY1YEBOSLMID7LURP8QB46AI91" hidden="1">#REF!</definedName>
    <definedName name="BExY236UB98PA9PNCHMCSZYCHJBD" localSheetId="15" hidden="1">#REF!</definedName>
    <definedName name="BExY236UB98PA9PNCHMCSZYCHJBD" localSheetId="14" hidden="1">#REF!</definedName>
    <definedName name="BExY236UB98PA9PNCHMCSZYCHJBD" localSheetId="13" hidden="1">#REF!</definedName>
    <definedName name="BExY236UB98PA9PNCHMCSZYCHJBD" localSheetId="12" hidden="1">#REF!</definedName>
    <definedName name="BExY236UB98PA9PNCHMCSZYCHJBD" localSheetId="11" hidden="1">#REF!</definedName>
    <definedName name="BExY236UB98PA9PNCHMCSZYCHJBD" localSheetId="10" hidden="1">#REF!</definedName>
    <definedName name="BExY236UB98PA9PNCHMCSZYCHJBD" localSheetId="9" hidden="1">#REF!</definedName>
    <definedName name="BExY236UB98PA9PNCHMCSZYCHJBD" localSheetId="8" hidden="1">#REF!</definedName>
    <definedName name="BExY236UB98PA9PNCHMCSZYCHJBD" localSheetId="7" hidden="1">#REF!</definedName>
    <definedName name="BExY236UB98PA9PNCHMCSZYCHJBD" localSheetId="6" hidden="1">#REF!</definedName>
    <definedName name="BExY236UB98PA9PNCHMCSZYCHJBD" localSheetId="5" hidden="1">#REF!</definedName>
    <definedName name="BExY236UB98PA9PNCHMCSZYCHJBD" localSheetId="3" hidden="1">#REF!</definedName>
    <definedName name="BExY236UB98PA9PNCHMCSZYCHJBD" hidden="1">#REF!</definedName>
    <definedName name="BExY2FS4LFX9OHOTQT7SJ2PXAC25" localSheetId="15" hidden="1">#REF!</definedName>
    <definedName name="BExY2FS4LFX9OHOTQT7SJ2PXAC25" localSheetId="14" hidden="1">#REF!</definedName>
    <definedName name="BExY2FS4LFX9OHOTQT7SJ2PXAC25" localSheetId="13" hidden="1">#REF!</definedName>
    <definedName name="BExY2FS4LFX9OHOTQT7SJ2PXAC25" localSheetId="12" hidden="1">#REF!</definedName>
    <definedName name="BExY2FS4LFX9OHOTQT7SJ2PXAC25" localSheetId="11" hidden="1">#REF!</definedName>
    <definedName name="BExY2FS4LFX9OHOTQT7SJ2PXAC25" localSheetId="10" hidden="1">#REF!</definedName>
    <definedName name="BExY2FS4LFX9OHOTQT7SJ2PXAC25" localSheetId="9" hidden="1">#REF!</definedName>
    <definedName name="BExY2FS4LFX9OHOTQT7SJ2PXAC25" localSheetId="8" hidden="1">#REF!</definedName>
    <definedName name="BExY2FS4LFX9OHOTQT7SJ2PXAC25" localSheetId="7" hidden="1">#REF!</definedName>
    <definedName name="BExY2FS4LFX9OHOTQT7SJ2PXAC25" localSheetId="6" hidden="1">#REF!</definedName>
    <definedName name="BExY2FS4LFX9OHOTQT7SJ2PXAC25" localSheetId="5" hidden="1">#REF!</definedName>
    <definedName name="BExY2FS4LFX9OHOTQT7SJ2PXAC25" localSheetId="3" hidden="1">#REF!</definedName>
    <definedName name="BExY2FS4LFX9OHOTQT7SJ2PXAC25" hidden="1">#REF!</definedName>
    <definedName name="BExY2GDPCZPVU0IQ6IJIB1YQQRQ6" localSheetId="15" hidden="1">#REF!</definedName>
    <definedName name="BExY2GDPCZPVU0IQ6IJIB1YQQRQ6" localSheetId="14" hidden="1">#REF!</definedName>
    <definedName name="BExY2GDPCZPVU0IQ6IJIB1YQQRQ6" localSheetId="13" hidden="1">#REF!</definedName>
    <definedName name="BExY2GDPCZPVU0IQ6IJIB1YQQRQ6" localSheetId="12" hidden="1">#REF!</definedName>
    <definedName name="BExY2GDPCZPVU0IQ6IJIB1YQQRQ6" localSheetId="11" hidden="1">#REF!</definedName>
    <definedName name="BExY2GDPCZPVU0IQ6IJIB1YQQRQ6" localSheetId="10" hidden="1">#REF!</definedName>
    <definedName name="BExY2GDPCZPVU0IQ6IJIB1YQQRQ6" localSheetId="9" hidden="1">#REF!</definedName>
    <definedName name="BExY2GDPCZPVU0IQ6IJIB1YQQRQ6" localSheetId="8" hidden="1">#REF!</definedName>
    <definedName name="BExY2GDPCZPVU0IQ6IJIB1YQQRQ6" localSheetId="7" hidden="1">#REF!</definedName>
    <definedName name="BExY2GDPCZPVU0IQ6IJIB1YQQRQ6" localSheetId="6" hidden="1">#REF!</definedName>
    <definedName name="BExY2GDPCZPVU0IQ6IJIB1YQQRQ6" localSheetId="5" hidden="1">#REF!</definedName>
    <definedName name="BExY2GDPCZPVU0IQ6IJIB1YQQRQ6" localSheetId="3" hidden="1">#REF!</definedName>
    <definedName name="BExY2GDPCZPVU0IQ6IJIB1YQQRQ6" hidden="1">#REF!</definedName>
    <definedName name="BExY2GTSZ3VA9TXLY7KW1LIAKJ61" localSheetId="15" hidden="1">#REF!</definedName>
    <definedName name="BExY2GTSZ3VA9TXLY7KW1LIAKJ61" localSheetId="14" hidden="1">#REF!</definedName>
    <definedName name="BExY2GTSZ3VA9TXLY7KW1LIAKJ61" localSheetId="13" hidden="1">#REF!</definedName>
    <definedName name="BExY2GTSZ3VA9TXLY7KW1LIAKJ61" localSheetId="12" hidden="1">#REF!</definedName>
    <definedName name="BExY2GTSZ3VA9TXLY7KW1LIAKJ61" localSheetId="11" hidden="1">#REF!</definedName>
    <definedName name="BExY2GTSZ3VA9TXLY7KW1LIAKJ61" localSheetId="10" hidden="1">#REF!</definedName>
    <definedName name="BExY2GTSZ3VA9TXLY7KW1LIAKJ61" localSheetId="9" hidden="1">#REF!</definedName>
    <definedName name="BExY2GTSZ3VA9TXLY7KW1LIAKJ61" localSheetId="8" hidden="1">#REF!</definedName>
    <definedName name="BExY2GTSZ3VA9TXLY7KW1LIAKJ61" localSheetId="7" hidden="1">#REF!</definedName>
    <definedName name="BExY2GTSZ3VA9TXLY7KW1LIAKJ61" localSheetId="6" hidden="1">#REF!</definedName>
    <definedName name="BExY2GTSZ3VA9TXLY7KW1LIAKJ61" localSheetId="5" hidden="1">#REF!</definedName>
    <definedName name="BExY2GTSZ3VA9TXLY7KW1LIAKJ61" localSheetId="3" hidden="1">#REF!</definedName>
    <definedName name="BExY2GTSZ3VA9TXLY7KW1LIAKJ61" hidden="1">#REF!</definedName>
    <definedName name="BExY2IXBR1SGYZH08T7QHKEFS8HA" localSheetId="15" hidden="1">#REF!</definedName>
    <definedName name="BExY2IXBR1SGYZH08T7QHKEFS8HA" localSheetId="14" hidden="1">#REF!</definedName>
    <definedName name="BExY2IXBR1SGYZH08T7QHKEFS8HA" localSheetId="13" hidden="1">#REF!</definedName>
    <definedName name="BExY2IXBR1SGYZH08T7QHKEFS8HA" localSheetId="12" hidden="1">#REF!</definedName>
    <definedName name="BExY2IXBR1SGYZH08T7QHKEFS8HA" localSheetId="11" hidden="1">#REF!</definedName>
    <definedName name="BExY2IXBR1SGYZH08T7QHKEFS8HA" localSheetId="10" hidden="1">#REF!</definedName>
    <definedName name="BExY2IXBR1SGYZH08T7QHKEFS8HA" localSheetId="9" hidden="1">#REF!</definedName>
    <definedName name="BExY2IXBR1SGYZH08T7QHKEFS8HA" localSheetId="8" hidden="1">#REF!</definedName>
    <definedName name="BExY2IXBR1SGYZH08T7QHKEFS8HA" localSheetId="7" hidden="1">#REF!</definedName>
    <definedName name="BExY2IXBR1SGYZH08T7QHKEFS8HA" localSheetId="6" hidden="1">#REF!</definedName>
    <definedName name="BExY2IXBR1SGYZH08T7QHKEFS8HA" localSheetId="5" hidden="1">#REF!</definedName>
    <definedName name="BExY2IXBR1SGYZH08T7QHKEFS8HA" localSheetId="3" hidden="1">#REF!</definedName>
    <definedName name="BExY2IXBR1SGYZH08T7QHKEFS8HA" hidden="1">#REF!</definedName>
    <definedName name="BExY2Q4B5FUDA5VU4VRUHX327QN0" localSheetId="15" hidden="1">#REF!</definedName>
    <definedName name="BExY2Q4B5FUDA5VU4VRUHX327QN0" localSheetId="14" hidden="1">#REF!</definedName>
    <definedName name="BExY2Q4B5FUDA5VU4VRUHX327QN0" localSheetId="13" hidden="1">#REF!</definedName>
    <definedName name="BExY2Q4B5FUDA5VU4VRUHX327QN0" localSheetId="12" hidden="1">#REF!</definedName>
    <definedName name="BExY2Q4B5FUDA5VU4VRUHX327QN0" localSheetId="11" hidden="1">#REF!</definedName>
    <definedName name="BExY2Q4B5FUDA5VU4VRUHX327QN0" localSheetId="10" hidden="1">#REF!</definedName>
    <definedName name="BExY2Q4B5FUDA5VU4VRUHX327QN0" localSheetId="9" hidden="1">#REF!</definedName>
    <definedName name="BExY2Q4B5FUDA5VU4VRUHX327QN0" localSheetId="8" hidden="1">#REF!</definedName>
    <definedName name="BExY2Q4B5FUDA5VU4VRUHX327QN0" localSheetId="7" hidden="1">#REF!</definedName>
    <definedName name="BExY2Q4B5FUDA5VU4VRUHX327QN0" localSheetId="6" hidden="1">#REF!</definedName>
    <definedName name="BExY2Q4B5FUDA5VU4VRUHX327QN0" localSheetId="5" hidden="1">#REF!</definedName>
    <definedName name="BExY2Q4B5FUDA5VU4VRUHX327QN0" localSheetId="3" hidden="1">#REF!</definedName>
    <definedName name="BExY2Q4B5FUDA5VU4VRUHX327QN0" hidden="1">#REF!</definedName>
    <definedName name="BExY2S7TM2NG7A1NFYPWIFAIKUCO" localSheetId="15" hidden="1">#REF!</definedName>
    <definedName name="BExY2S7TM2NG7A1NFYPWIFAIKUCO" localSheetId="14" hidden="1">#REF!</definedName>
    <definedName name="BExY2S7TM2NG7A1NFYPWIFAIKUCO" localSheetId="13" hidden="1">#REF!</definedName>
    <definedName name="BExY2S7TM2NG7A1NFYPWIFAIKUCO" localSheetId="12" hidden="1">#REF!</definedName>
    <definedName name="BExY2S7TM2NG7A1NFYPWIFAIKUCO" localSheetId="11" hidden="1">#REF!</definedName>
    <definedName name="BExY2S7TM2NG7A1NFYPWIFAIKUCO" localSheetId="10" hidden="1">#REF!</definedName>
    <definedName name="BExY2S7TM2NG7A1NFYPWIFAIKUCO" localSheetId="9" hidden="1">#REF!</definedName>
    <definedName name="BExY2S7TM2NG7A1NFYPWIFAIKUCO" localSheetId="8" hidden="1">#REF!</definedName>
    <definedName name="BExY2S7TM2NG7A1NFYPWIFAIKUCO" localSheetId="7" hidden="1">#REF!</definedName>
    <definedName name="BExY2S7TM2NG7A1NFYPWIFAIKUCO" localSheetId="6" hidden="1">#REF!</definedName>
    <definedName name="BExY2S7TM2NG7A1NFYPWIFAIKUCO" localSheetId="5" hidden="1">#REF!</definedName>
    <definedName name="BExY2S7TM2NG7A1NFYPWIFAIKUCO" localSheetId="3" hidden="1">#REF!</definedName>
    <definedName name="BExY2S7TM2NG7A1NFYPWIFAIKUCO" hidden="1">#REF!</definedName>
    <definedName name="BExY2Z3ZGRGD12RWANJZ8DFQO776" localSheetId="15" hidden="1">#REF!</definedName>
    <definedName name="BExY2Z3ZGRGD12RWANJZ8DFQO776" localSheetId="14" hidden="1">#REF!</definedName>
    <definedName name="BExY2Z3ZGRGD12RWANJZ8DFQO776" localSheetId="13" hidden="1">#REF!</definedName>
    <definedName name="BExY2Z3ZGRGD12RWANJZ8DFQO776" localSheetId="12" hidden="1">#REF!</definedName>
    <definedName name="BExY2Z3ZGRGD12RWANJZ8DFQO776" localSheetId="11" hidden="1">#REF!</definedName>
    <definedName name="BExY2Z3ZGRGD12RWANJZ8DFQO776" localSheetId="10" hidden="1">#REF!</definedName>
    <definedName name="BExY2Z3ZGRGD12RWANJZ8DFQO776" localSheetId="9" hidden="1">#REF!</definedName>
    <definedName name="BExY2Z3ZGRGD12RWANJZ8DFQO776" localSheetId="8" hidden="1">#REF!</definedName>
    <definedName name="BExY2Z3ZGRGD12RWANJZ8DFQO776" localSheetId="7" hidden="1">#REF!</definedName>
    <definedName name="BExY2Z3ZGRGD12RWANJZ8DFQO776" localSheetId="6" hidden="1">#REF!</definedName>
    <definedName name="BExY2Z3ZGRGD12RWANJZ8DFQO776" localSheetId="5" hidden="1">#REF!</definedName>
    <definedName name="BExY2Z3ZGRGD12RWANJZ8DFQO776" localSheetId="3" hidden="1">#REF!</definedName>
    <definedName name="BExY2Z3ZGRGD12RWANJZ8DFQO776" hidden="1">#REF!</definedName>
    <definedName name="BExY30WPXLJ01P42XKBSUF8KNOOK" localSheetId="15" hidden="1">#REF!</definedName>
    <definedName name="BExY30WPXLJ01P42XKBSUF8KNOOK" localSheetId="14" hidden="1">#REF!</definedName>
    <definedName name="BExY30WPXLJ01P42XKBSUF8KNOOK" localSheetId="13" hidden="1">#REF!</definedName>
    <definedName name="BExY30WPXLJ01P42XKBSUF8KNOOK" localSheetId="12" hidden="1">#REF!</definedName>
    <definedName name="BExY30WPXLJ01P42XKBSUF8KNOOK" localSheetId="11" hidden="1">#REF!</definedName>
    <definedName name="BExY30WPXLJ01P42XKBSUF8KNOOK" localSheetId="10" hidden="1">#REF!</definedName>
    <definedName name="BExY30WPXLJ01P42XKBSUF8KNOOK" localSheetId="9" hidden="1">#REF!</definedName>
    <definedName name="BExY30WPXLJ01P42XKBSUF8KNOOK" localSheetId="8" hidden="1">#REF!</definedName>
    <definedName name="BExY30WPXLJ01P42XKBSUF8KNOOK" localSheetId="7" hidden="1">#REF!</definedName>
    <definedName name="BExY30WPXLJ01P42XKBSUF8KNOOK" localSheetId="6" hidden="1">#REF!</definedName>
    <definedName name="BExY30WPXLJ01P42XKBSUF8KNOOK" localSheetId="5" hidden="1">#REF!</definedName>
    <definedName name="BExY30WPXLJ01P42XKBSUF8KNOOK" localSheetId="3" hidden="1">#REF!</definedName>
    <definedName name="BExY30WPXLJ01P42XKBSUF8KNOOK" hidden="1">#REF!</definedName>
    <definedName name="BExY3297KIB0C8Z1G99OS1MCEGTO" localSheetId="15" hidden="1">#REF!</definedName>
    <definedName name="BExY3297KIB0C8Z1G99OS1MCEGTO" localSheetId="14" hidden="1">#REF!</definedName>
    <definedName name="BExY3297KIB0C8Z1G99OS1MCEGTO" localSheetId="13" hidden="1">#REF!</definedName>
    <definedName name="BExY3297KIB0C8Z1G99OS1MCEGTO" localSheetId="12" hidden="1">#REF!</definedName>
    <definedName name="BExY3297KIB0C8Z1G99OS1MCEGTO" localSheetId="11" hidden="1">#REF!</definedName>
    <definedName name="BExY3297KIB0C8Z1G99OS1MCEGTO" localSheetId="10" hidden="1">#REF!</definedName>
    <definedName name="BExY3297KIB0C8Z1G99OS1MCEGTO" localSheetId="9" hidden="1">#REF!</definedName>
    <definedName name="BExY3297KIB0C8Z1G99OS1MCEGTO" localSheetId="8" hidden="1">#REF!</definedName>
    <definedName name="BExY3297KIB0C8Z1G99OS1MCEGTO" localSheetId="7" hidden="1">#REF!</definedName>
    <definedName name="BExY3297KIB0C8Z1G99OS1MCEGTO" localSheetId="6" hidden="1">#REF!</definedName>
    <definedName name="BExY3297KIB0C8Z1G99OS1MCEGTO" localSheetId="5" hidden="1">#REF!</definedName>
    <definedName name="BExY3297KIB0C8Z1G99OS1MCEGTO" localSheetId="3" hidden="1">#REF!</definedName>
    <definedName name="BExY3297KIB0C8Z1G99OS1MCEGTO" hidden="1">#REF!</definedName>
    <definedName name="BExY3HOSK7YI364K15OX70AVR6F1" localSheetId="15" hidden="1">#REF!</definedName>
    <definedName name="BExY3HOSK7YI364K15OX70AVR6F1" localSheetId="14" hidden="1">#REF!</definedName>
    <definedName name="BExY3HOSK7YI364K15OX70AVR6F1" localSheetId="13" hidden="1">#REF!</definedName>
    <definedName name="BExY3HOSK7YI364K15OX70AVR6F1" localSheetId="12" hidden="1">#REF!</definedName>
    <definedName name="BExY3HOSK7YI364K15OX70AVR6F1" localSheetId="11" hidden="1">#REF!</definedName>
    <definedName name="BExY3HOSK7YI364K15OX70AVR6F1" localSheetId="10" hidden="1">#REF!</definedName>
    <definedName name="BExY3HOSK7YI364K15OX70AVR6F1" localSheetId="9" hidden="1">#REF!</definedName>
    <definedName name="BExY3HOSK7YI364K15OX70AVR6F1" localSheetId="8" hidden="1">#REF!</definedName>
    <definedName name="BExY3HOSK7YI364K15OX70AVR6F1" localSheetId="7" hidden="1">#REF!</definedName>
    <definedName name="BExY3HOSK7YI364K15OX70AVR6F1" localSheetId="6" hidden="1">#REF!</definedName>
    <definedName name="BExY3HOSK7YI364K15OX70AVR6F1" localSheetId="5" hidden="1">#REF!</definedName>
    <definedName name="BExY3HOSK7YI364K15OX70AVR6F1" localSheetId="3" hidden="1">#REF!</definedName>
    <definedName name="BExY3HOSK7YI364K15OX70AVR6F1" hidden="1">#REF!</definedName>
    <definedName name="BExY3I526B4VA8JBTKXWE3FGVT0D" localSheetId="15" hidden="1">#REF!</definedName>
    <definedName name="BExY3I526B4VA8JBTKXWE3FGVT0D" localSheetId="14" hidden="1">#REF!</definedName>
    <definedName name="BExY3I526B4VA8JBTKXWE3FGVT0D" localSheetId="13" hidden="1">#REF!</definedName>
    <definedName name="BExY3I526B4VA8JBTKXWE3FGVT0D" localSheetId="12" hidden="1">#REF!</definedName>
    <definedName name="BExY3I526B4VA8JBTKXWE3FGVT0D" localSheetId="11" hidden="1">#REF!</definedName>
    <definedName name="BExY3I526B4VA8JBTKXWE3FGVT0D" localSheetId="10" hidden="1">#REF!</definedName>
    <definedName name="BExY3I526B4VA8JBTKXWE3FGVT0D" localSheetId="9" hidden="1">#REF!</definedName>
    <definedName name="BExY3I526B4VA8JBTKXWE3FGVT0D" localSheetId="8" hidden="1">#REF!</definedName>
    <definedName name="BExY3I526B4VA8JBTKXWE3FGVT0D" localSheetId="7" hidden="1">#REF!</definedName>
    <definedName name="BExY3I526B4VA8JBTKXWE3FGVT0D" localSheetId="6" hidden="1">#REF!</definedName>
    <definedName name="BExY3I526B4VA8JBTKXWE3FGVT0D" localSheetId="5" hidden="1">#REF!</definedName>
    <definedName name="BExY3I526B4VA8JBTKXWE3FGVT0D" localSheetId="3" hidden="1">#REF!</definedName>
    <definedName name="BExY3I526B4VA8JBTKXWE3FGVT0D" hidden="1">#REF!</definedName>
    <definedName name="BExY3I52TZR3GXQ9HDVDNIYLIGEH" localSheetId="15" hidden="1">#REF!</definedName>
    <definedName name="BExY3I52TZR3GXQ9HDVDNIYLIGEH" localSheetId="14" hidden="1">#REF!</definedName>
    <definedName name="BExY3I52TZR3GXQ9HDVDNIYLIGEH" localSheetId="13" hidden="1">#REF!</definedName>
    <definedName name="BExY3I52TZR3GXQ9HDVDNIYLIGEH" localSheetId="12" hidden="1">#REF!</definedName>
    <definedName name="BExY3I52TZR3GXQ9HDVDNIYLIGEH" localSheetId="11" hidden="1">#REF!</definedName>
    <definedName name="BExY3I52TZR3GXQ9HDVDNIYLIGEH" localSheetId="10" hidden="1">#REF!</definedName>
    <definedName name="BExY3I52TZR3GXQ9HDVDNIYLIGEH" localSheetId="9" hidden="1">#REF!</definedName>
    <definedName name="BExY3I52TZR3GXQ9HDVDNIYLIGEH" localSheetId="8" hidden="1">#REF!</definedName>
    <definedName name="BExY3I52TZR3GXQ9HDVDNIYLIGEH" localSheetId="7" hidden="1">#REF!</definedName>
    <definedName name="BExY3I52TZR3GXQ9HDVDNIYLIGEH" localSheetId="6" hidden="1">#REF!</definedName>
    <definedName name="BExY3I52TZR3GXQ9HDVDNIYLIGEH" localSheetId="5" hidden="1">#REF!</definedName>
    <definedName name="BExY3I52TZR3GXQ9HDVDNIYLIGEH" localSheetId="3" hidden="1">#REF!</definedName>
    <definedName name="BExY3I52TZR3GXQ9HDVDNIYLIGEH" hidden="1">#REF!</definedName>
    <definedName name="BExY3T89AUR83SOAZZ3OMDEJDQ39" localSheetId="15" hidden="1">#REF!</definedName>
    <definedName name="BExY3T89AUR83SOAZZ3OMDEJDQ39" localSheetId="14" hidden="1">#REF!</definedName>
    <definedName name="BExY3T89AUR83SOAZZ3OMDEJDQ39" localSheetId="13" hidden="1">#REF!</definedName>
    <definedName name="BExY3T89AUR83SOAZZ3OMDEJDQ39" localSheetId="12" hidden="1">#REF!</definedName>
    <definedName name="BExY3T89AUR83SOAZZ3OMDEJDQ39" localSheetId="11" hidden="1">#REF!</definedName>
    <definedName name="BExY3T89AUR83SOAZZ3OMDEJDQ39" localSheetId="10" hidden="1">#REF!</definedName>
    <definedName name="BExY3T89AUR83SOAZZ3OMDEJDQ39" localSheetId="9" hidden="1">#REF!</definedName>
    <definedName name="BExY3T89AUR83SOAZZ3OMDEJDQ39" localSheetId="8" hidden="1">#REF!</definedName>
    <definedName name="BExY3T89AUR83SOAZZ3OMDEJDQ39" localSheetId="7" hidden="1">#REF!</definedName>
    <definedName name="BExY3T89AUR83SOAZZ3OMDEJDQ39" localSheetId="6" hidden="1">#REF!</definedName>
    <definedName name="BExY3T89AUR83SOAZZ3OMDEJDQ39" localSheetId="5" hidden="1">#REF!</definedName>
    <definedName name="BExY3T89AUR83SOAZZ3OMDEJDQ39" localSheetId="3" hidden="1">#REF!</definedName>
    <definedName name="BExY3T89AUR83SOAZZ3OMDEJDQ39" hidden="1">#REF!</definedName>
    <definedName name="BExY3WZ7VO2K6TYCHDY754FY24AA" localSheetId="15" hidden="1">#REF!</definedName>
    <definedName name="BExY3WZ7VO2K6TYCHDY754FY24AA" localSheetId="14" hidden="1">#REF!</definedName>
    <definedName name="BExY3WZ7VO2K6TYCHDY754FY24AA" localSheetId="13" hidden="1">#REF!</definedName>
    <definedName name="BExY3WZ7VO2K6TYCHDY754FY24AA" localSheetId="12" hidden="1">#REF!</definedName>
    <definedName name="BExY3WZ7VO2K6TYCHDY754FY24AA" localSheetId="11" hidden="1">#REF!</definedName>
    <definedName name="BExY3WZ7VO2K6TYCHDY754FY24AA" localSheetId="10" hidden="1">#REF!</definedName>
    <definedName name="BExY3WZ7VO2K6TYCHDY754FY24AA" localSheetId="9" hidden="1">#REF!</definedName>
    <definedName name="BExY3WZ7VO2K6TYCHDY754FY24AA" localSheetId="8" hidden="1">#REF!</definedName>
    <definedName name="BExY3WZ7VO2K6TYCHDY754FY24AA" localSheetId="7" hidden="1">#REF!</definedName>
    <definedName name="BExY3WZ7VO2K6TYCHDY754FY24AA" localSheetId="6" hidden="1">#REF!</definedName>
    <definedName name="BExY3WZ7VO2K6TYCHDY754FY24AA" localSheetId="5" hidden="1">#REF!</definedName>
    <definedName name="BExY3WZ7VO2K6TYCHDY754FY24AA" localSheetId="3" hidden="1">#REF!</definedName>
    <definedName name="BExY3WZ7VO2K6TYCHDY754FY24AA" hidden="1">#REF!</definedName>
    <definedName name="BExY4BIG95HDDO6MY6WBUSWJIOLR" localSheetId="15" hidden="1">#REF!</definedName>
    <definedName name="BExY4BIG95HDDO6MY6WBUSWJIOLR" localSheetId="14" hidden="1">#REF!</definedName>
    <definedName name="BExY4BIG95HDDO6MY6WBUSWJIOLR" localSheetId="13" hidden="1">#REF!</definedName>
    <definedName name="BExY4BIG95HDDO6MY6WBUSWJIOLR" localSheetId="12" hidden="1">#REF!</definedName>
    <definedName name="BExY4BIG95HDDO6MY6WBUSWJIOLR" localSheetId="11" hidden="1">#REF!</definedName>
    <definedName name="BExY4BIG95HDDO6MY6WBUSWJIOLR" localSheetId="10" hidden="1">#REF!</definedName>
    <definedName name="BExY4BIG95HDDO6MY6WBUSWJIOLR" localSheetId="9" hidden="1">#REF!</definedName>
    <definedName name="BExY4BIG95HDDO6MY6WBUSWJIOLR" localSheetId="8" hidden="1">#REF!</definedName>
    <definedName name="BExY4BIG95HDDO6MY6WBUSWJIOLR" localSheetId="7" hidden="1">#REF!</definedName>
    <definedName name="BExY4BIG95HDDO6MY6WBUSWJIOLR" localSheetId="6" hidden="1">#REF!</definedName>
    <definedName name="BExY4BIG95HDDO6MY6WBUSWJIOLR" localSheetId="5" hidden="1">#REF!</definedName>
    <definedName name="BExY4BIG95HDDO6MY6WBUSWJIOLR" localSheetId="3" hidden="1">#REF!</definedName>
    <definedName name="BExY4BIG95HDDO6MY6WBUSWJIOLR" hidden="1">#REF!</definedName>
    <definedName name="BExY4MG771JQ84EMIVB6HQGGHZY7" localSheetId="15" hidden="1">#REF!</definedName>
    <definedName name="BExY4MG771JQ84EMIVB6HQGGHZY7" localSheetId="14" hidden="1">#REF!</definedName>
    <definedName name="BExY4MG771JQ84EMIVB6HQGGHZY7" localSheetId="13" hidden="1">#REF!</definedName>
    <definedName name="BExY4MG771JQ84EMIVB6HQGGHZY7" localSheetId="12" hidden="1">#REF!</definedName>
    <definedName name="BExY4MG771JQ84EMIVB6HQGGHZY7" localSheetId="11" hidden="1">#REF!</definedName>
    <definedName name="BExY4MG771JQ84EMIVB6HQGGHZY7" localSheetId="10" hidden="1">#REF!</definedName>
    <definedName name="BExY4MG771JQ84EMIVB6HQGGHZY7" localSheetId="9" hidden="1">#REF!</definedName>
    <definedName name="BExY4MG771JQ84EMIVB6HQGGHZY7" localSheetId="8" hidden="1">#REF!</definedName>
    <definedName name="BExY4MG771JQ84EMIVB6HQGGHZY7" localSheetId="7" hidden="1">#REF!</definedName>
    <definedName name="BExY4MG771JQ84EMIVB6HQGGHZY7" localSheetId="6" hidden="1">#REF!</definedName>
    <definedName name="BExY4MG771JQ84EMIVB6HQGGHZY7" localSheetId="5" hidden="1">#REF!</definedName>
    <definedName name="BExY4MG771JQ84EMIVB6HQGGHZY7" localSheetId="3" hidden="1">#REF!</definedName>
    <definedName name="BExY4MG771JQ84EMIVB6HQGGHZY7" hidden="1">#REF!</definedName>
    <definedName name="BExY4PWCSFB8P3J3TBQB2MD67263" localSheetId="15" hidden="1">#REF!</definedName>
    <definedName name="BExY4PWCSFB8P3J3TBQB2MD67263" localSheetId="14" hidden="1">#REF!</definedName>
    <definedName name="BExY4PWCSFB8P3J3TBQB2MD67263" localSheetId="13" hidden="1">#REF!</definedName>
    <definedName name="BExY4PWCSFB8P3J3TBQB2MD67263" localSheetId="12" hidden="1">#REF!</definedName>
    <definedName name="BExY4PWCSFB8P3J3TBQB2MD67263" localSheetId="11" hidden="1">#REF!</definedName>
    <definedName name="BExY4PWCSFB8P3J3TBQB2MD67263" localSheetId="10" hidden="1">#REF!</definedName>
    <definedName name="BExY4PWCSFB8P3J3TBQB2MD67263" localSheetId="9" hidden="1">#REF!</definedName>
    <definedName name="BExY4PWCSFB8P3J3TBQB2MD67263" localSheetId="8" hidden="1">#REF!</definedName>
    <definedName name="BExY4PWCSFB8P3J3TBQB2MD67263" localSheetId="7" hidden="1">#REF!</definedName>
    <definedName name="BExY4PWCSFB8P3J3TBQB2MD67263" localSheetId="6" hidden="1">#REF!</definedName>
    <definedName name="BExY4PWCSFB8P3J3TBQB2MD67263" localSheetId="5" hidden="1">#REF!</definedName>
    <definedName name="BExY4PWCSFB8P3J3TBQB2MD67263" localSheetId="3" hidden="1">#REF!</definedName>
    <definedName name="BExY4PWCSFB8P3J3TBQB2MD67263" hidden="1">#REF!</definedName>
    <definedName name="BExY4RP3BE6KYZDIKQZO4U4DIT33" localSheetId="15" hidden="1">#REF!</definedName>
    <definedName name="BExY4RP3BE6KYZDIKQZO4U4DIT33" localSheetId="14" hidden="1">#REF!</definedName>
    <definedName name="BExY4RP3BE6KYZDIKQZO4U4DIT33" localSheetId="13" hidden="1">#REF!</definedName>
    <definedName name="BExY4RP3BE6KYZDIKQZO4U4DIT33" localSheetId="12" hidden="1">#REF!</definedName>
    <definedName name="BExY4RP3BE6KYZDIKQZO4U4DIT33" localSheetId="11" hidden="1">#REF!</definedName>
    <definedName name="BExY4RP3BE6KYZDIKQZO4U4DIT33" localSheetId="10" hidden="1">#REF!</definedName>
    <definedName name="BExY4RP3BE6KYZDIKQZO4U4DIT33" localSheetId="9" hidden="1">#REF!</definedName>
    <definedName name="BExY4RP3BE6KYZDIKQZO4U4DIT33" localSheetId="8" hidden="1">#REF!</definedName>
    <definedName name="BExY4RP3BE6KYZDIKQZO4U4DIT33" localSheetId="7" hidden="1">#REF!</definedName>
    <definedName name="BExY4RP3BE6KYZDIKQZO4U4DIT33" localSheetId="6" hidden="1">#REF!</definedName>
    <definedName name="BExY4RP3BE6KYZDIKQZO4U4DIT33" localSheetId="5" hidden="1">#REF!</definedName>
    <definedName name="BExY4RP3BE6KYZDIKQZO4U4DIT33" localSheetId="3" hidden="1">#REF!</definedName>
    <definedName name="BExY4RP3BE6KYZDIKQZO4U4DIT33" hidden="1">#REF!</definedName>
    <definedName name="BExY4RZW3KK11JLYBA4DWZ92M6LQ" localSheetId="15" hidden="1">#REF!</definedName>
    <definedName name="BExY4RZW3KK11JLYBA4DWZ92M6LQ" localSheetId="14" hidden="1">#REF!</definedName>
    <definedName name="BExY4RZW3KK11JLYBA4DWZ92M6LQ" localSheetId="13" hidden="1">#REF!</definedName>
    <definedName name="BExY4RZW3KK11JLYBA4DWZ92M6LQ" localSheetId="12" hidden="1">#REF!</definedName>
    <definedName name="BExY4RZW3KK11JLYBA4DWZ92M6LQ" localSheetId="11" hidden="1">#REF!</definedName>
    <definedName name="BExY4RZW3KK11JLYBA4DWZ92M6LQ" localSheetId="10" hidden="1">#REF!</definedName>
    <definedName name="BExY4RZW3KK11JLYBA4DWZ92M6LQ" localSheetId="9" hidden="1">#REF!</definedName>
    <definedName name="BExY4RZW3KK11JLYBA4DWZ92M6LQ" localSheetId="8" hidden="1">#REF!</definedName>
    <definedName name="BExY4RZW3KK11JLYBA4DWZ92M6LQ" localSheetId="7" hidden="1">#REF!</definedName>
    <definedName name="BExY4RZW3KK11JLYBA4DWZ92M6LQ" localSheetId="6" hidden="1">#REF!</definedName>
    <definedName name="BExY4RZW3KK11JLYBA4DWZ92M6LQ" localSheetId="5" hidden="1">#REF!</definedName>
    <definedName name="BExY4RZW3KK11JLYBA4DWZ92M6LQ" localSheetId="3" hidden="1">#REF!</definedName>
    <definedName name="BExY4RZW3KK11JLYBA4DWZ92M6LQ" hidden="1">#REF!</definedName>
    <definedName name="BExY4XOVTTNVZ577RLIEC7NZQFIX" localSheetId="15" hidden="1">#REF!</definedName>
    <definedName name="BExY4XOVTTNVZ577RLIEC7NZQFIX" localSheetId="14" hidden="1">#REF!</definedName>
    <definedName name="BExY4XOVTTNVZ577RLIEC7NZQFIX" localSheetId="13" hidden="1">#REF!</definedName>
    <definedName name="BExY4XOVTTNVZ577RLIEC7NZQFIX" localSheetId="12" hidden="1">#REF!</definedName>
    <definedName name="BExY4XOVTTNVZ577RLIEC7NZQFIX" localSheetId="11" hidden="1">#REF!</definedName>
    <definedName name="BExY4XOVTTNVZ577RLIEC7NZQFIX" localSheetId="10" hidden="1">#REF!</definedName>
    <definedName name="BExY4XOVTTNVZ577RLIEC7NZQFIX" localSheetId="9" hidden="1">#REF!</definedName>
    <definedName name="BExY4XOVTTNVZ577RLIEC7NZQFIX" localSheetId="8" hidden="1">#REF!</definedName>
    <definedName name="BExY4XOVTTNVZ577RLIEC7NZQFIX" localSheetId="7" hidden="1">#REF!</definedName>
    <definedName name="BExY4XOVTTNVZ577RLIEC7NZQFIX" localSheetId="6" hidden="1">#REF!</definedName>
    <definedName name="BExY4XOVTTNVZ577RLIEC7NZQFIX" localSheetId="5" hidden="1">#REF!</definedName>
    <definedName name="BExY4XOVTTNVZ577RLIEC7NZQFIX" localSheetId="3" hidden="1">#REF!</definedName>
    <definedName name="BExY4XOVTTNVZ577RLIEC7NZQFIX" hidden="1">#REF!</definedName>
    <definedName name="BExY50JAF5CG01GTHAUS7I4ZLUDC" localSheetId="15" hidden="1">#REF!</definedName>
    <definedName name="BExY50JAF5CG01GTHAUS7I4ZLUDC" localSheetId="14" hidden="1">#REF!</definedName>
    <definedName name="BExY50JAF5CG01GTHAUS7I4ZLUDC" localSheetId="13" hidden="1">#REF!</definedName>
    <definedName name="BExY50JAF5CG01GTHAUS7I4ZLUDC" localSheetId="12" hidden="1">#REF!</definedName>
    <definedName name="BExY50JAF5CG01GTHAUS7I4ZLUDC" localSheetId="11" hidden="1">#REF!</definedName>
    <definedName name="BExY50JAF5CG01GTHAUS7I4ZLUDC" localSheetId="10" hidden="1">#REF!</definedName>
    <definedName name="BExY50JAF5CG01GTHAUS7I4ZLUDC" localSheetId="9" hidden="1">#REF!</definedName>
    <definedName name="BExY50JAF5CG01GTHAUS7I4ZLUDC" localSheetId="8" hidden="1">#REF!</definedName>
    <definedName name="BExY50JAF5CG01GTHAUS7I4ZLUDC" localSheetId="7" hidden="1">#REF!</definedName>
    <definedName name="BExY50JAF5CG01GTHAUS7I4ZLUDC" localSheetId="6" hidden="1">#REF!</definedName>
    <definedName name="BExY50JAF5CG01GTHAUS7I4ZLUDC" localSheetId="5" hidden="1">#REF!</definedName>
    <definedName name="BExY50JAF5CG01GTHAUS7I4ZLUDC" localSheetId="3" hidden="1">#REF!</definedName>
    <definedName name="BExY50JAF5CG01GTHAUS7I4ZLUDC" hidden="1">#REF!</definedName>
    <definedName name="BExY53J7EXFEOFTRNAHLK7IH3ACB" localSheetId="15" hidden="1">#REF!</definedName>
    <definedName name="BExY53J7EXFEOFTRNAHLK7IH3ACB" localSheetId="14" hidden="1">#REF!</definedName>
    <definedName name="BExY53J7EXFEOFTRNAHLK7IH3ACB" localSheetId="13" hidden="1">#REF!</definedName>
    <definedName name="BExY53J7EXFEOFTRNAHLK7IH3ACB" localSheetId="12" hidden="1">#REF!</definedName>
    <definedName name="BExY53J7EXFEOFTRNAHLK7IH3ACB" localSheetId="11" hidden="1">#REF!</definedName>
    <definedName name="BExY53J7EXFEOFTRNAHLK7IH3ACB" localSheetId="10" hidden="1">#REF!</definedName>
    <definedName name="BExY53J7EXFEOFTRNAHLK7IH3ACB" localSheetId="9" hidden="1">#REF!</definedName>
    <definedName name="BExY53J7EXFEOFTRNAHLK7IH3ACB" localSheetId="8" hidden="1">#REF!</definedName>
    <definedName name="BExY53J7EXFEOFTRNAHLK7IH3ACB" localSheetId="7" hidden="1">#REF!</definedName>
    <definedName name="BExY53J7EXFEOFTRNAHLK7IH3ACB" localSheetId="6" hidden="1">#REF!</definedName>
    <definedName name="BExY53J7EXFEOFTRNAHLK7IH3ACB" localSheetId="5" hidden="1">#REF!</definedName>
    <definedName name="BExY53J7EXFEOFTRNAHLK7IH3ACB" localSheetId="3" hidden="1">#REF!</definedName>
    <definedName name="BExY53J7EXFEOFTRNAHLK7IH3ACB" hidden="1">#REF!</definedName>
    <definedName name="BExY5515SJTJS3VM80M3YYR0WF37" localSheetId="15" hidden="1">#REF!</definedName>
    <definedName name="BExY5515SJTJS3VM80M3YYR0WF37" localSheetId="14" hidden="1">#REF!</definedName>
    <definedName name="BExY5515SJTJS3VM80M3YYR0WF37" localSheetId="13" hidden="1">#REF!</definedName>
    <definedName name="BExY5515SJTJS3VM80M3YYR0WF37" localSheetId="12" hidden="1">#REF!</definedName>
    <definedName name="BExY5515SJTJS3VM80M3YYR0WF37" localSheetId="11" hidden="1">#REF!</definedName>
    <definedName name="BExY5515SJTJS3VM80M3YYR0WF37" localSheetId="10" hidden="1">#REF!</definedName>
    <definedName name="BExY5515SJTJS3VM80M3YYR0WF37" localSheetId="9" hidden="1">#REF!</definedName>
    <definedName name="BExY5515SJTJS3VM80M3YYR0WF37" localSheetId="8" hidden="1">#REF!</definedName>
    <definedName name="BExY5515SJTJS3VM80M3YYR0WF37" localSheetId="7" hidden="1">#REF!</definedName>
    <definedName name="BExY5515SJTJS3VM80M3YYR0WF37" localSheetId="6" hidden="1">#REF!</definedName>
    <definedName name="BExY5515SJTJS3VM80M3YYR0WF37" localSheetId="5" hidden="1">#REF!</definedName>
    <definedName name="BExY5515SJTJS3VM80M3YYR0WF37" localSheetId="3" hidden="1">#REF!</definedName>
    <definedName name="BExY5515SJTJS3VM80M3YYR0WF37" hidden="1">#REF!</definedName>
    <definedName name="BExY5515WE39FQ3EG5QHG67V9C0O" localSheetId="15" hidden="1">#REF!</definedName>
    <definedName name="BExY5515WE39FQ3EG5QHG67V9C0O" localSheetId="14" hidden="1">#REF!</definedName>
    <definedName name="BExY5515WE39FQ3EG5QHG67V9C0O" localSheetId="13" hidden="1">#REF!</definedName>
    <definedName name="BExY5515WE39FQ3EG5QHG67V9C0O" localSheetId="12" hidden="1">#REF!</definedName>
    <definedName name="BExY5515WE39FQ3EG5QHG67V9C0O" localSheetId="11" hidden="1">#REF!</definedName>
    <definedName name="BExY5515WE39FQ3EG5QHG67V9C0O" localSheetId="10" hidden="1">#REF!</definedName>
    <definedName name="BExY5515WE39FQ3EG5QHG67V9C0O" localSheetId="9" hidden="1">#REF!</definedName>
    <definedName name="BExY5515WE39FQ3EG5QHG67V9C0O" localSheetId="8" hidden="1">#REF!</definedName>
    <definedName name="BExY5515WE39FQ3EG5QHG67V9C0O" localSheetId="7" hidden="1">#REF!</definedName>
    <definedName name="BExY5515WE39FQ3EG5QHG67V9C0O" localSheetId="6" hidden="1">#REF!</definedName>
    <definedName name="BExY5515WE39FQ3EG5QHG67V9C0O" localSheetId="5" hidden="1">#REF!</definedName>
    <definedName name="BExY5515WE39FQ3EG5QHG67V9C0O" localSheetId="3" hidden="1">#REF!</definedName>
    <definedName name="BExY5515WE39FQ3EG5QHG67V9C0O" hidden="1">#REF!</definedName>
    <definedName name="BExY5986WNAD8NFCPXC9TVLBU4FG" localSheetId="15" hidden="1">#REF!</definedName>
    <definedName name="BExY5986WNAD8NFCPXC9TVLBU4FG" localSheetId="14" hidden="1">#REF!</definedName>
    <definedName name="BExY5986WNAD8NFCPXC9TVLBU4FG" localSheetId="13" hidden="1">#REF!</definedName>
    <definedName name="BExY5986WNAD8NFCPXC9TVLBU4FG" localSheetId="12" hidden="1">#REF!</definedName>
    <definedName name="BExY5986WNAD8NFCPXC9TVLBU4FG" localSheetId="11" hidden="1">#REF!</definedName>
    <definedName name="BExY5986WNAD8NFCPXC9TVLBU4FG" localSheetId="10" hidden="1">#REF!</definedName>
    <definedName name="BExY5986WNAD8NFCPXC9TVLBU4FG" localSheetId="9" hidden="1">#REF!</definedName>
    <definedName name="BExY5986WNAD8NFCPXC9TVLBU4FG" localSheetId="8" hidden="1">#REF!</definedName>
    <definedName name="BExY5986WNAD8NFCPXC9TVLBU4FG" localSheetId="7" hidden="1">#REF!</definedName>
    <definedName name="BExY5986WNAD8NFCPXC9TVLBU4FG" localSheetId="6" hidden="1">#REF!</definedName>
    <definedName name="BExY5986WNAD8NFCPXC9TVLBU4FG" localSheetId="5" hidden="1">#REF!</definedName>
    <definedName name="BExY5986WNAD8NFCPXC9TVLBU4FG" localSheetId="3" hidden="1">#REF!</definedName>
    <definedName name="BExY5986WNAD8NFCPXC9TVLBU4FG" hidden="1">#REF!</definedName>
    <definedName name="BExY5DF9MS25IFNWGJ1YAS5MDN8R" localSheetId="15" hidden="1">#REF!</definedName>
    <definedName name="BExY5DF9MS25IFNWGJ1YAS5MDN8R" localSheetId="14" hidden="1">#REF!</definedName>
    <definedName name="BExY5DF9MS25IFNWGJ1YAS5MDN8R" localSheetId="13" hidden="1">#REF!</definedName>
    <definedName name="BExY5DF9MS25IFNWGJ1YAS5MDN8R" localSheetId="12" hidden="1">#REF!</definedName>
    <definedName name="BExY5DF9MS25IFNWGJ1YAS5MDN8R" localSheetId="11" hidden="1">#REF!</definedName>
    <definedName name="BExY5DF9MS25IFNWGJ1YAS5MDN8R" localSheetId="10" hidden="1">#REF!</definedName>
    <definedName name="BExY5DF9MS25IFNWGJ1YAS5MDN8R" localSheetId="9" hidden="1">#REF!</definedName>
    <definedName name="BExY5DF9MS25IFNWGJ1YAS5MDN8R" localSheetId="8" hidden="1">#REF!</definedName>
    <definedName name="BExY5DF9MS25IFNWGJ1YAS5MDN8R" localSheetId="7" hidden="1">#REF!</definedName>
    <definedName name="BExY5DF9MS25IFNWGJ1YAS5MDN8R" localSheetId="6" hidden="1">#REF!</definedName>
    <definedName name="BExY5DF9MS25IFNWGJ1YAS5MDN8R" localSheetId="5" hidden="1">#REF!</definedName>
    <definedName name="BExY5DF9MS25IFNWGJ1YAS5MDN8R" localSheetId="3" hidden="1">#REF!</definedName>
    <definedName name="BExY5DF9MS25IFNWGJ1YAS5MDN8R" hidden="1">#REF!</definedName>
    <definedName name="BExY5ERVGL3UM2MGT8LJ0XPKTZEK" localSheetId="15" hidden="1">#REF!</definedName>
    <definedName name="BExY5ERVGL3UM2MGT8LJ0XPKTZEK" localSheetId="14" hidden="1">#REF!</definedName>
    <definedName name="BExY5ERVGL3UM2MGT8LJ0XPKTZEK" localSheetId="13" hidden="1">#REF!</definedName>
    <definedName name="BExY5ERVGL3UM2MGT8LJ0XPKTZEK" localSheetId="12" hidden="1">#REF!</definedName>
    <definedName name="BExY5ERVGL3UM2MGT8LJ0XPKTZEK" localSheetId="11" hidden="1">#REF!</definedName>
    <definedName name="BExY5ERVGL3UM2MGT8LJ0XPKTZEK" localSheetId="10" hidden="1">#REF!</definedName>
    <definedName name="BExY5ERVGL3UM2MGT8LJ0XPKTZEK" localSheetId="9" hidden="1">#REF!</definedName>
    <definedName name="BExY5ERVGL3UM2MGT8LJ0XPKTZEK" localSheetId="8" hidden="1">#REF!</definedName>
    <definedName name="BExY5ERVGL3UM2MGT8LJ0XPKTZEK" localSheetId="7" hidden="1">#REF!</definedName>
    <definedName name="BExY5ERVGL3UM2MGT8LJ0XPKTZEK" localSheetId="6" hidden="1">#REF!</definedName>
    <definedName name="BExY5ERVGL3UM2MGT8LJ0XPKTZEK" localSheetId="5" hidden="1">#REF!</definedName>
    <definedName name="BExY5ERVGL3UM2MGT8LJ0XPKTZEK" localSheetId="3" hidden="1">#REF!</definedName>
    <definedName name="BExY5ERVGL3UM2MGT8LJ0XPKTZEK" hidden="1">#REF!</definedName>
    <definedName name="BExY5EX6NJFK8W754ZVZDN5DS04K" localSheetId="15" hidden="1">#REF!</definedName>
    <definedName name="BExY5EX6NJFK8W754ZVZDN5DS04K" localSheetId="14" hidden="1">#REF!</definedName>
    <definedName name="BExY5EX6NJFK8W754ZVZDN5DS04K" localSheetId="13" hidden="1">#REF!</definedName>
    <definedName name="BExY5EX6NJFK8W754ZVZDN5DS04K" localSheetId="12" hidden="1">#REF!</definedName>
    <definedName name="BExY5EX6NJFK8W754ZVZDN5DS04K" localSheetId="11" hidden="1">#REF!</definedName>
    <definedName name="BExY5EX6NJFK8W754ZVZDN5DS04K" localSheetId="10" hidden="1">#REF!</definedName>
    <definedName name="BExY5EX6NJFK8W754ZVZDN5DS04K" localSheetId="9" hidden="1">#REF!</definedName>
    <definedName name="BExY5EX6NJFK8W754ZVZDN5DS04K" localSheetId="8" hidden="1">#REF!</definedName>
    <definedName name="BExY5EX6NJFK8W754ZVZDN5DS04K" localSheetId="7" hidden="1">#REF!</definedName>
    <definedName name="BExY5EX6NJFK8W754ZVZDN5DS04K" localSheetId="6" hidden="1">#REF!</definedName>
    <definedName name="BExY5EX6NJFK8W754ZVZDN5DS04K" localSheetId="5" hidden="1">#REF!</definedName>
    <definedName name="BExY5EX6NJFK8W754ZVZDN5DS04K" localSheetId="3" hidden="1">#REF!</definedName>
    <definedName name="BExY5EX6NJFK8W754ZVZDN5DS04K" hidden="1">#REF!</definedName>
    <definedName name="BExY5S3XD1NJT109CV54IFOHVLQ6" localSheetId="15" hidden="1">#REF!</definedName>
    <definedName name="BExY5S3XD1NJT109CV54IFOHVLQ6" localSheetId="14" hidden="1">#REF!</definedName>
    <definedName name="BExY5S3XD1NJT109CV54IFOHVLQ6" localSheetId="13" hidden="1">#REF!</definedName>
    <definedName name="BExY5S3XD1NJT109CV54IFOHVLQ6" localSheetId="12" hidden="1">#REF!</definedName>
    <definedName name="BExY5S3XD1NJT109CV54IFOHVLQ6" localSheetId="11" hidden="1">#REF!</definedName>
    <definedName name="BExY5S3XD1NJT109CV54IFOHVLQ6" localSheetId="10" hidden="1">#REF!</definedName>
    <definedName name="BExY5S3XD1NJT109CV54IFOHVLQ6" localSheetId="9" hidden="1">#REF!</definedName>
    <definedName name="BExY5S3XD1NJT109CV54IFOHVLQ6" localSheetId="8" hidden="1">#REF!</definedName>
    <definedName name="BExY5S3XD1NJT109CV54IFOHVLQ6" localSheetId="7" hidden="1">#REF!</definedName>
    <definedName name="BExY5S3XD1NJT109CV54IFOHVLQ6" localSheetId="6" hidden="1">#REF!</definedName>
    <definedName name="BExY5S3XD1NJT109CV54IFOHVLQ6" localSheetId="5" hidden="1">#REF!</definedName>
    <definedName name="BExY5S3XD1NJT109CV54IFOHVLQ6" localSheetId="3" hidden="1">#REF!</definedName>
    <definedName name="BExY5S3XD1NJT109CV54IFOHVLQ6" hidden="1">#REF!</definedName>
    <definedName name="BExY5W088PPAPLSMR2P7FV2CRDCT" localSheetId="15" hidden="1">#REF!</definedName>
    <definedName name="BExY5W088PPAPLSMR2P7FV2CRDCT" localSheetId="14" hidden="1">#REF!</definedName>
    <definedName name="BExY5W088PPAPLSMR2P7FV2CRDCT" localSheetId="13" hidden="1">#REF!</definedName>
    <definedName name="BExY5W088PPAPLSMR2P7FV2CRDCT" localSheetId="12" hidden="1">#REF!</definedName>
    <definedName name="BExY5W088PPAPLSMR2P7FV2CRDCT" localSheetId="11" hidden="1">#REF!</definedName>
    <definedName name="BExY5W088PPAPLSMR2P7FV2CRDCT" localSheetId="10" hidden="1">#REF!</definedName>
    <definedName name="BExY5W088PPAPLSMR2P7FV2CRDCT" localSheetId="9" hidden="1">#REF!</definedName>
    <definedName name="BExY5W088PPAPLSMR2P7FV2CRDCT" localSheetId="8" hidden="1">#REF!</definedName>
    <definedName name="BExY5W088PPAPLSMR2P7FV2CRDCT" localSheetId="7" hidden="1">#REF!</definedName>
    <definedName name="BExY5W088PPAPLSMR2P7FV2CRDCT" localSheetId="6" hidden="1">#REF!</definedName>
    <definedName name="BExY5W088PPAPLSMR2P7FV2CRDCT" localSheetId="5" hidden="1">#REF!</definedName>
    <definedName name="BExY5W088PPAPLSMR2P7FV2CRDCT" localSheetId="3" hidden="1">#REF!</definedName>
    <definedName name="BExY5W088PPAPLSMR2P7FV2CRDCT" hidden="1">#REF!</definedName>
    <definedName name="BExY6KA6BQ6H4SH5EMJBVF8UR4ZY" localSheetId="15" hidden="1">#REF!</definedName>
    <definedName name="BExY6KA6BQ6H4SH5EMJBVF8UR4ZY" localSheetId="14" hidden="1">#REF!</definedName>
    <definedName name="BExY6KA6BQ6H4SH5EMJBVF8UR4ZY" localSheetId="13" hidden="1">#REF!</definedName>
    <definedName name="BExY6KA6BQ6H4SH5EMJBVF8UR4ZY" localSheetId="12" hidden="1">#REF!</definedName>
    <definedName name="BExY6KA6BQ6H4SH5EMJBVF8UR4ZY" localSheetId="11" hidden="1">#REF!</definedName>
    <definedName name="BExY6KA6BQ6H4SH5EMJBVF8UR4ZY" localSheetId="10" hidden="1">#REF!</definedName>
    <definedName name="BExY6KA6BQ6H4SH5EMJBVF8UR4ZY" localSheetId="9" hidden="1">#REF!</definedName>
    <definedName name="BExY6KA6BQ6H4SH5EMJBVF8UR4ZY" localSheetId="8" hidden="1">#REF!</definedName>
    <definedName name="BExY6KA6BQ6H4SH5EMJBVF8UR4ZY" localSheetId="7" hidden="1">#REF!</definedName>
    <definedName name="BExY6KA6BQ6H4SH5EMJBVF8UR4ZY" localSheetId="6" hidden="1">#REF!</definedName>
    <definedName name="BExY6KA6BQ6H4SH5EMJBVF8UR4ZY" localSheetId="5" hidden="1">#REF!</definedName>
    <definedName name="BExY6KA6BQ6H4SH5EMJBVF8UR4ZY" localSheetId="3" hidden="1">#REF!</definedName>
    <definedName name="BExY6KA6BQ6H4SH5EMJBVF8UR4ZY" hidden="1">#REF!</definedName>
    <definedName name="BExY6KVS1MMZ2R34PGEFR2BMTU9W" localSheetId="15" hidden="1">#REF!</definedName>
    <definedName name="BExY6KVS1MMZ2R34PGEFR2BMTU9W" localSheetId="14" hidden="1">#REF!</definedName>
    <definedName name="BExY6KVS1MMZ2R34PGEFR2BMTU9W" localSheetId="13" hidden="1">#REF!</definedName>
    <definedName name="BExY6KVS1MMZ2R34PGEFR2BMTU9W" localSheetId="12" hidden="1">#REF!</definedName>
    <definedName name="BExY6KVS1MMZ2R34PGEFR2BMTU9W" localSheetId="11" hidden="1">#REF!</definedName>
    <definedName name="BExY6KVS1MMZ2R34PGEFR2BMTU9W" localSheetId="10" hidden="1">#REF!</definedName>
    <definedName name="BExY6KVS1MMZ2R34PGEFR2BMTU9W" localSheetId="9" hidden="1">#REF!</definedName>
    <definedName name="BExY6KVS1MMZ2R34PGEFR2BMTU9W" localSheetId="8" hidden="1">#REF!</definedName>
    <definedName name="BExY6KVS1MMZ2R34PGEFR2BMTU9W" localSheetId="7" hidden="1">#REF!</definedName>
    <definedName name="BExY6KVS1MMZ2R34PGEFR2BMTU9W" localSheetId="6" hidden="1">#REF!</definedName>
    <definedName name="BExY6KVS1MMZ2R34PGEFR2BMTU9W" localSheetId="5" hidden="1">#REF!</definedName>
    <definedName name="BExY6KVS1MMZ2R34PGEFR2BMTU9W" localSheetId="3" hidden="1">#REF!</definedName>
    <definedName name="BExY6KVS1MMZ2R34PGEFR2BMTU9W" hidden="1">#REF!</definedName>
    <definedName name="BExY6Q9YY7LW745GP7CYOGGSPHGE" localSheetId="15" hidden="1">#REF!</definedName>
    <definedName name="BExY6Q9YY7LW745GP7CYOGGSPHGE" localSheetId="14" hidden="1">#REF!</definedName>
    <definedName name="BExY6Q9YY7LW745GP7CYOGGSPHGE" localSheetId="13" hidden="1">#REF!</definedName>
    <definedName name="BExY6Q9YY7LW745GP7CYOGGSPHGE" localSheetId="12" hidden="1">#REF!</definedName>
    <definedName name="BExY6Q9YY7LW745GP7CYOGGSPHGE" localSheetId="11" hidden="1">#REF!</definedName>
    <definedName name="BExY6Q9YY7LW745GP7CYOGGSPHGE" localSheetId="10" hidden="1">#REF!</definedName>
    <definedName name="BExY6Q9YY7LW745GP7CYOGGSPHGE" localSheetId="9" hidden="1">#REF!</definedName>
    <definedName name="BExY6Q9YY7LW745GP7CYOGGSPHGE" localSheetId="8" hidden="1">#REF!</definedName>
    <definedName name="BExY6Q9YY7LW745GP7CYOGGSPHGE" localSheetId="7" hidden="1">#REF!</definedName>
    <definedName name="BExY6Q9YY7LW745GP7CYOGGSPHGE" localSheetId="6" hidden="1">#REF!</definedName>
    <definedName name="BExY6Q9YY7LW745GP7CYOGGSPHGE" localSheetId="5" hidden="1">#REF!</definedName>
    <definedName name="BExY6Q9YY7LW745GP7CYOGGSPHGE" localSheetId="3" hidden="1">#REF!</definedName>
    <definedName name="BExY6Q9YY7LW745GP7CYOGGSPHGE" hidden="1">#REF!</definedName>
    <definedName name="BExY6R6BYIQZ4OR1E7YI0OVOC08W" localSheetId="15" hidden="1">#REF!</definedName>
    <definedName name="BExY6R6BYIQZ4OR1E7YI0OVOC08W" localSheetId="14" hidden="1">#REF!</definedName>
    <definedName name="BExY6R6BYIQZ4OR1E7YI0OVOC08W" localSheetId="13" hidden="1">#REF!</definedName>
    <definedName name="BExY6R6BYIQZ4OR1E7YI0OVOC08W" localSheetId="12" hidden="1">#REF!</definedName>
    <definedName name="BExY6R6BYIQZ4OR1E7YI0OVOC08W" localSheetId="11" hidden="1">#REF!</definedName>
    <definedName name="BExY6R6BYIQZ4OR1E7YI0OVOC08W" localSheetId="10" hidden="1">#REF!</definedName>
    <definedName name="BExY6R6BYIQZ4OR1E7YI0OVOC08W" localSheetId="9" hidden="1">#REF!</definedName>
    <definedName name="BExY6R6BYIQZ4OR1E7YI0OVOC08W" localSheetId="8" hidden="1">#REF!</definedName>
    <definedName name="BExY6R6BYIQZ4OR1E7YI0OVOC08W" localSheetId="7" hidden="1">#REF!</definedName>
    <definedName name="BExY6R6BYIQZ4OR1E7YI0OVOC08W" localSheetId="6" hidden="1">#REF!</definedName>
    <definedName name="BExY6R6BYIQZ4OR1E7YI0OVOC08W" localSheetId="5" hidden="1">#REF!</definedName>
    <definedName name="BExY6R6BYIQZ4OR1E7YI0OVOC08W" localSheetId="3" hidden="1">#REF!</definedName>
    <definedName name="BExY6R6BYIQZ4OR1E7YI0OVOC08W" hidden="1">#REF!</definedName>
    <definedName name="BExZIA3C8LKJTEH3MKQ57KJH5TA2" localSheetId="15" hidden="1">#REF!</definedName>
    <definedName name="BExZIA3C8LKJTEH3MKQ57KJH5TA2" localSheetId="14" hidden="1">#REF!</definedName>
    <definedName name="BExZIA3C8LKJTEH3MKQ57KJH5TA2" localSheetId="13" hidden="1">#REF!</definedName>
    <definedName name="BExZIA3C8LKJTEH3MKQ57KJH5TA2" localSheetId="12" hidden="1">#REF!</definedName>
    <definedName name="BExZIA3C8LKJTEH3MKQ57KJH5TA2" localSheetId="11" hidden="1">#REF!</definedName>
    <definedName name="BExZIA3C8LKJTEH3MKQ57KJH5TA2" localSheetId="10" hidden="1">#REF!</definedName>
    <definedName name="BExZIA3C8LKJTEH3MKQ57KJH5TA2" localSheetId="9" hidden="1">#REF!</definedName>
    <definedName name="BExZIA3C8LKJTEH3MKQ57KJH5TA2" localSheetId="8" hidden="1">#REF!</definedName>
    <definedName name="BExZIA3C8LKJTEH3MKQ57KJH5TA2" localSheetId="7" hidden="1">#REF!</definedName>
    <definedName name="BExZIA3C8LKJTEH3MKQ57KJH5TA2" localSheetId="6" hidden="1">#REF!</definedName>
    <definedName name="BExZIA3C8LKJTEH3MKQ57KJH5TA2" localSheetId="5" hidden="1">#REF!</definedName>
    <definedName name="BExZIA3C8LKJTEH3MKQ57KJH5TA2" localSheetId="3" hidden="1">#REF!</definedName>
    <definedName name="BExZIA3C8LKJTEH3MKQ57KJH5TA2" hidden="1">#REF!</definedName>
    <definedName name="BExZIGDWFIOPMMVCRWX45OIJ5AP3" localSheetId="15" hidden="1">#REF!</definedName>
    <definedName name="BExZIGDWFIOPMMVCRWX45OIJ5AP3" localSheetId="14" hidden="1">#REF!</definedName>
    <definedName name="BExZIGDWFIOPMMVCRWX45OIJ5AP3" localSheetId="13" hidden="1">#REF!</definedName>
    <definedName name="BExZIGDWFIOPMMVCRWX45OIJ5AP3" localSheetId="12" hidden="1">#REF!</definedName>
    <definedName name="BExZIGDWFIOPMMVCRWX45OIJ5AP3" localSheetId="11" hidden="1">#REF!</definedName>
    <definedName name="BExZIGDWFIOPMMVCRWX45OIJ5AP3" localSheetId="10" hidden="1">#REF!</definedName>
    <definedName name="BExZIGDWFIOPMMVCRWX45OIJ5AP3" localSheetId="9" hidden="1">#REF!</definedName>
    <definedName name="BExZIGDWFIOPMMVCRWX45OIJ5AP3" localSheetId="8" hidden="1">#REF!</definedName>
    <definedName name="BExZIGDWFIOPMMVCRWX45OIJ5AP3" localSheetId="7" hidden="1">#REF!</definedName>
    <definedName name="BExZIGDWFIOPMMVCRWX45OIJ5AP3" localSheetId="6" hidden="1">#REF!</definedName>
    <definedName name="BExZIGDWFIOPMMVCRWX45OIJ5AP3" localSheetId="5" hidden="1">#REF!</definedName>
    <definedName name="BExZIGDWFIOPMMVCRWX45OIJ5AP3" localSheetId="3" hidden="1">#REF!</definedName>
    <definedName name="BExZIGDWFIOPMMVCRWX45OIJ5AP3" hidden="1">#REF!</definedName>
    <definedName name="BExZIIHH3QNQE3GFMHEE4UMHY6WQ" localSheetId="15" hidden="1">#REF!</definedName>
    <definedName name="BExZIIHH3QNQE3GFMHEE4UMHY6WQ" localSheetId="14" hidden="1">#REF!</definedName>
    <definedName name="BExZIIHH3QNQE3GFMHEE4UMHY6WQ" localSheetId="13" hidden="1">#REF!</definedName>
    <definedName name="BExZIIHH3QNQE3GFMHEE4UMHY6WQ" localSheetId="12" hidden="1">#REF!</definedName>
    <definedName name="BExZIIHH3QNQE3GFMHEE4UMHY6WQ" localSheetId="11" hidden="1">#REF!</definedName>
    <definedName name="BExZIIHH3QNQE3GFMHEE4UMHY6WQ" localSheetId="10" hidden="1">#REF!</definedName>
    <definedName name="BExZIIHH3QNQE3GFMHEE4UMHY6WQ" localSheetId="9" hidden="1">#REF!</definedName>
    <definedName name="BExZIIHH3QNQE3GFMHEE4UMHY6WQ" localSheetId="8" hidden="1">#REF!</definedName>
    <definedName name="BExZIIHH3QNQE3GFMHEE4UMHY6WQ" localSheetId="7" hidden="1">#REF!</definedName>
    <definedName name="BExZIIHH3QNQE3GFMHEE4UMHY6WQ" localSheetId="6" hidden="1">#REF!</definedName>
    <definedName name="BExZIIHH3QNQE3GFMHEE4UMHY6WQ" localSheetId="5" hidden="1">#REF!</definedName>
    <definedName name="BExZIIHH3QNQE3GFMHEE4UMHY6WQ" localSheetId="3" hidden="1">#REF!</definedName>
    <definedName name="BExZIIHH3QNQE3GFMHEE4UMHY6WQ" hidden="1">#REF!</definedName>
    <definedName name="BExZIYO22G5UXOB42GDLYGVRJ6U7" localSheetId="15" hidden="1">#REF!</definedName>
    <definedName name="BExZIYO22G5UXOB42GDLYGVRJ6U7" localSheetId="14" hidden="1">#REF!</definedName>
    <definedName name="BExZIYO22G5UXOB42GDLYGVRJ6U7" localSheetId="13" hidden="1">#REF!</definedName>
    <definedName name="BExZIYO22G5UXOB42GDLYGVRJ6U7" localSheetId="12" hidden="1">#REF!</definedName>
    <definedName name="BExZIYO22G5UXOB42GDLYGVRJ6U7" localSheetId="11" hidden="1">#REF!</definedName>
    <definedName name="BExZIYO22G5UXOB42GDLYGVRJ6U7" localSheetId="10" hidden="1">#REF!</definedName>
    <definedName name="BExZIYO22G5UXOB42GDLYGVRJ6U7" localSheetId="9" hidden="1">#REF!</definedName>
    <definedName name="BExZIYO22G5UXOB42GDLYGVRJ6U7" localSheetId="8" hidden="1">#REF!</definedName>
    <definedName name="BExZIYO22G5UXOB42GDLYGVRJ6U7" localSheetId="7" hidden="1">#REF!</definedName>
    <definedName name="BExZIYO22G5UXOB42GDLYGVRJ6U7" localSheetId="6" hidden="1">#REF!</definedName>
    <definedName name="BExZIYO22G5UXOB42GDLYGVRJ6U7" localSheetId="5" hidden="1">#REF!</definedName>
    <definedName name="BExZIYO22G5UXOB42GDLYGVRJ6U7" localSheetId="3" hidden="1">#REF!</definedName>
    <definedName name="BExZIYO22G5UXOB42GDLYGVRJ6U7" hidden="1">#REF!</definedName>
    <definedName name="BExZJ7I9T8XU4MZRKJ1VVU76V2LZ" localSheetId="15" hidden="1">#REF!</definedName>
    <definedName name="BExZJ7I9T8XU4MZRKJ1VVU76V2LZ" localSheetId="14" hidden="1">#REF!</definedName>
    <definedName name="BExZJ7I9T8XU4MZRKJ1VVU76V2LZ" localSheetId="13" hidden="1">#REF!</definedName>
    <definedName name="BExZJ7I9T8XU4MZRKJ1VVU76V2LZ" localSheetId="12" hidden="1">#REF!</definedName>
    <definedName name="BExZJ7I9T8XU4MZRKJ1VVU76V2LZ" localSheetId="11" hidden="1">#REF!</definedName>
    <definedName name="BExZJ7I9T8XU4MZRKJ1VVU76V2LZ" localSheetId="10" hidden="1">#REF!</definedName>
    <definedName name="BExZJ7I9T8XU4MZRKJ1VVU76V2LZ" localSheetId="9" hidden="1">#REF!</definedName>
    <definedName name="BExZJ7I9T8XU4MZRKJ1VVU76V2LZ" localSheetId="8" hidden="1">#REF!</definedName>
    <definedName name="BExZJ7I9T8XU4MZRKJ1VVU76V2LZ" localSheetId="7" hidden="1">#REF!</definedName>
    <definedName name="BExZJ7I9T8XU4MZRKJ1VVU76V2LZ" localSheetId="6" hidden="1">#REF!</definedName>
    <definedName name="BExZJ7I9T8XU4MZRKJ1VVU76V2LZ" localSheetId="5" hidden="1">#REF!</definedName>
    <definedName name="BExZJ7I9T8XU4MZRKJ1VVU76V2LZ" localSheetId="3" hidden="1">#REF!</definedName>
    <definedName name="BExZJ7I9T8XU4MZRKJ1VVU76V2LZ" hidden="1">#REF!</definedName>
    <definedName name="BExZJMY170JCUU1RWASNZ1HJPRTA" localSheetId="15" hidden="1">#REF!</definedName>
    <definedName name="BExZJMY170JCUU1RWASNZ1HJPRTA" localSheetId="14" hidden="1">#REF!</definedName>
    <definedName name="BExZJMY170JCUU1RWASNZ1HJPRTA" localSheetId="13" hidden="1">#REF!</definedName>
    <definedName name="BExZJMY170JCUU1RWASNZ1HJPRTA" localSheetId="12" hidden="1">#REF!</definedName>
    <definedName name="BExZJMY170JCUU1RWASNZ1HJPRTA" localSheetId="11" hidden="1">#REF!</definedName>
    <definedName name="BExZJMY170JCUU1RWASNZ1HJPRTA" localSheetId="10" hidden="1">#REF!</definedName>
    <definedName name="BExZJMY170JCUU1RWASNZ1HJPRTA" localSheetId="9" hidden="1">#REF!</definedName>
    <definedName name="BExZJMY170JCUU1RWASNZ1HJPRTA" localSheetId="8" hidden="1">#REF!</definedName>
    <definedName name="BExZJMY170JCUU1RWASNZ1HJPRTA" localSheetId="7" hidden="1">#REF!</definedName>
    <definedName name="BExZJMY170JCUU1RWASNZ1HJPRTA" localSheetId="6" hidden="1">#REF!</definedName>
    <definedName name="BExZJMY170JCUU1RWASNZ1HJPRTA" localSheetId="5" hidden="1">#REF!</definedName>
    <definedName name="BExZJMY170JCUU1RWASNZ1HJPRTA" localSheetId="3" hidden="1">#REF!</definedName>
    <definedName name="BExZJMY170JCUU1RWASNZ1HJPRTA" hidden="1">#REF!</definedName>
    <definedName name="BExZJOQR77H0P4SUKVYACDCFBBXO" localSheetId="15" hidden="1">#REF!</definedName>
    <definedName name="BExZJOQR77H0P4SUKVYACDCFBBXO" localSheetId="14" hidden="1">#REF!</definedName>
    <definedName name="BExZJOQR77H0P4SUKVYACDCFBBXO" localSheetId="13" hidden="1">#REF!</definedName>
    <definedName name="BExZJOQR77H0P4SUKVYACDCFBBXO" localSheetId="12" hidden="1">#REF!</definedName>
    <definedName name="BExZJOQR77H0P4SUKVYACDCFBBXO" localSheetId="11" hidden="1">#REF!</definedName>
    <definedName name="BExZJOQR77H0P4SUKVYACDCFBBXO" localSheetId="10" hidden="1">#REF!</definedName>
    <definedName name="BExZJOQR77H0P4SUKVYACDCFBBXO" localSheetId="9" hidden="1">#REF!</definedName>
    <definedName name="BExZJOQR77H0P4SUKVYACDCFBBXO" localSheetId="8" hidden="1">#REF!</definedName>
    <definedName name="BExZJOQR77H0P4SUKVYACDCFBBXO" localSheetId="7" hidden="1">#REF!</definedName>
    <definedName name="BExZJOQR77H0P4SUKVYACDCFBBXO" localSheetId="6" hidden="1">#REF!</definedName>
    <definedName name="BExZJOQR77H0P4SUKVYACDCFBBXO" localSheetId="5" hidden="1">#REF!</definedName>
    <definedName name="BExZJOQR77H0P4SUKVYACDCFBBXO" localSheetId="3" hidden="1">#REF!</definedName>
    <definedName name="BExZJOQR77H0P4SUKVYACDCFBBXO" hidden="1">#REF!</definedName>
    <definedName name="BExZJS6RG34ODDY9HMZ0O34MEMSB" localSheetId="15" hidden="1">#REF!</definedName>
    <definedName name="BExZJS6RG34ODDY9HMZ0O34MEMSB" localSheetId="14" hidden="1">#REF!</definedName>
    <definedName name="BExZJS6RG34ODDY9HMZ0O34MEMSB" localSheetId="13" hidden="1">#REF!</definedName>
    <definedName name="BExZJS6RG34ODDY9HMZ0O34MEMSB" localSheetId="12" hidden="1">#REF!</definedName>
    <definedName name="BExZJS6RG34ODDY9HMZ0O34MEMSB" localSheetId="11" hidden="1">#REF!</definedName>
    <definedName name="BExZJS6RG34ODDY9HMZ0O34MEMSB" localSheetId="10" hidden="1">#REF!</definedName>
    <definedName name="BExZJS6RG34ODDY9HMZ0O34MEMSB" localSheetId="9" hidden="1">#REF!</definedName>
    <definedName name="BExZJS6RG34ODDY9HMZ0O34MEMSB" localSheetId="8" hidden="1">#REF!</definedName>
    <definedName name="BExZJS6RG34ODDY9HMZ0O34MEMSB" localSheetId="7" hidden="1">#REF!</definedName>
    <definedName name="BExZJS6RG34ODDY9HMZ0O34MEMSB" localSheetId="6" hidden="1">#REF!</definedName>
    <definedName name="BExZJS6RG34ODDY9HMZ0O34MEMSB" localSheetId="5" hidden="1">#REF!</definedName>
    <definedName name="BExZJS6RG34ODDY9HMZ0O34MEMSB" localSheetId="3" hidden="1">#REF!</definedName>
    <definedName name="BExZJS6RG34ODDY9HMZ0O34MEMSB" hidden="1">#REF!</definedName>
    <definedName name="BExZK34NR4BAD7HJAP7SQ926UQP3" localSheetId="15" hidden="1">#REF!</definedName>
    <definedName name="BExZK34NR4BAD7HJAP7SQ926UQP3" localSheetId="14" hidden="1">#REF!</definedName>
    <definedName name="BExZK34NR4BAD7HJAP7SQ926UQP3" localSheetId="13" hidden="1">#REF!</definedName>
    <definedName name="BExZK34NR4BAD7HJAP7SQ926UQP3" localSheetId="12" hidden="1">#REF!</definedName>
    <definedName name="BExZK34NR4BAD7HJAP7SQ926UQP3" localSheetId="11" hidden="1">#REF!</definedName>
    <definedName name="BExZK34NR4BAD7HJAP7SQ926UQP3" localSheetId="10" hidden="1">#REF!</definedName>
    <definedName name="BExZK34NR4BAD7HJAP7SQ926UQP3" localSheetId="9" hidden="1">#REF!</definedName>
    <definedName name="BExZK34NR4BAD7HJAP7SQ926UQP3" localSheetId="8" hidden="1">#REF!</definedName>
    <definedName name="BExZK34NR4BAD7HJAP7SQ926UQP3" localSheetId="7" hidden="1">#REF!</definedName>
    <definedName name="BExZK34NR4BAD7HJAP7SQ926UQP3" localSheetId="6" hidden="1">#REF!</definedName>
    <definedName name="BExZK34NR4BAD7HJAP7SQ926UQP3" localSheetId="5" hidden="1">#REF!</definedName>
    <definedName name="BExZK34NR4BAD7HJAP7SQ926UQP3" localSheetId="3" hidden="1">#REF!</definedName>
    <definedName name="BExZK34NR4BAD7HJAP7SQ926UQP3" hidden="1">#REF!</definedName>
    <definedName name="BExZK3FGPHH5H771U7D5XY7XBS6E" localSheetId="15" hidden="1">#REF!</definedName>
    <definedName name="BExZK3FGPHH5H771U7D5XY7XBS6E" localSheetId="14" hidden="1">#REF!</definedName>
    <definedName name="BExZK3FGPHH5H771U7D5XY7XBS6E" localSheetId="13" hidden="1">#REF!</definedName>
    <definedName name="BExZK3FGPHH5H771U7D5XY7XBS6E" localSheetId="12" hidden="1">#REF!</definedName>
    <definedName name="BExZK3FGPHH5H771U7D5XY7XBS6E" localSheetId="11" hidden="1">#REF!</definedName>
    <definedName name="BExZK3FGPHH5H771U7D5XY7XBS6E" localSheetId="10" hidden="1">#REF!</definedName>
    <definedName name="BExZK3FGPHH5H771U7D5XY7XBS6E" localSheetId="9" hidden="1">#REF!</definedName>
    <definedName name="BExZK3FGPHH5H771U7D5XY7XBS6E" localSheetId="8" hidden="1">#REF!</definedName>
    <definedName name="BExZK3FGPHH5H771U7D5XY7XBS6E" localSheetId="7" hidden="1">#REF!</definedName>
    <definedName name="BExZK3FGPHH5H771U7D5XY7XBS6E" localSheetId="6" hidden="1">#REF!</definedName>
    <definedName name="BExZK3FGPHH5H771U7D5XY7XBS6E" localSheetId="5" hidden="1">#REF!</definedName>
    <definedName name="BExZK3FGPHH5H771U7D5XY7XBS6E" localSheetId="3" hidden="1">#REF!</definedName>
    <definedName name="BExZK3FGPHH5H771U7D5XY7XBS6E" hidden="1">#REF!</definedName>
    <definedName name="BExZK46CVVS9X1BZ6LLL71016ENT" localSheetId="15" hidden="1">#REF!</definedName>
    <definedName name="BExZK46CVVS9X1BZ6LLL71016ENT" localSheetId="14" hidden="1">#REF!</definedName>
    <definedName name="BExZK46CVVS9X1BZ6LLL71016ENT" localSheetId="13" hidden="1">#REF!</definedName>
    <definedName name="BExZK46CVVS9X1BZ6LLL71016ENT" localSheetId="12" hidden="1">#REF!</definedName>
    <definedName name="BExZK46CVVS9X1BZ6LLL71016ENT" localSheetId="11" hidden="1">#REF!</definedName>
    <definedName name="BExZK46CVVS9X1BZ6LLL71016ENT" localSheetId="10" hidden="1">#REF!</definedName>
    <definedName name="BExZK46CVVS9X1BZ6LLL71016ENT" localSheetId="9" hidden="1">#REF!</definedName>
    <definedName name="BExZK46CVVS9X1BZ6LLL71016ENT" localSheetId="8" hidden="1">#REF!</definedName>
    <definedName name="BExZK46CVVS9X1BZ6LLL71016ENT" localSheetId="7" hidden="1">#REF!</definedName>
    <definedName name="BExZK46CVVS9X1BZ6LLL71016ENT" localSheetId="6" hidden="1">#REF!</definedName>
    <definedName name="BExZK46CVVS9X1BZ6LLL71016ENT" localSheetId="5" hidden="1">#REF!</definedName>
    <definedName name="BExZK46CVVS9X1BZ6LLL71016ENT" localSheetId="3" hidden="1">#REF!</definedName>
    <definedName name="BExZK46CVVS9X1BZ6LLL71016ENT" hidden="1">#REF!</definedName>
    <definedName name="BExZK52PZLTP1F04T09MP30BVT7H" localSheetId="15" hidden="1">#REF!</definedName>
    <definedName name="BExZK52PZLTP1F04T09MP30BVT7H" localSheetId="14" hidden="1">#REF!</definedName>
    <definedName name="BExZK52PZLTP1F04T09MP30BVT7H" localSheetId="13" hidden="1">#REF!</definedName>
    <definedName name="BExZK52PZLTP1F04T09MP30BVT7H" localSheetId="12" hidden="1">#REF!</definedName>
    <definedName name="BExZK52PZLTP1F04T09MP30BVT7H" localSheetId="11" hidden="1">#REF!</definedName>
    <definedName name="BExZK52PZLTP1F04T09MP30BVT7H" localSheetId="10" hidden="1">#REF!</definedName>
    <definedName name="BExZK52PZLTP1F04T09MP30BVT7H" localSheetId="9" hidden="1">#REF!</definedName>
    <definedName name="BExZK52PZLTP1F04T09MP30BVT7H" localSheetId="8" hidden="1">#REF!</definedName>
    <definedName name="BExZK52PZLTP1F04T09MP30BVT7H" localSheetId="7" hidden="1">#REF!</definedName>
    <definedName name="BExZK52PZLTP1F04T09MP30BVT7H" localSheetId="6" hidden="1">#REF!</definedName>
    <definedName name="BExZK52PZLTP1F04T09MP30BVT7H" localSheetId="5" hidden="1">#REF!</definedName>
    <definedName name="BExZK52PZLTP1F04T09MP30BVT7H" localSheetId="3" hidden="1">#REF!</definedName>
    <definedName name="BExZK52PZLTP1F04T09MP30BVT7H" hidden="1">#REF!</definedName>
    <definedName name="BExZKHYORG3O8C772XPFHM1N8T80" localSheetId="15" hidden="1">#REF!</definedName>
    <definedName name="BExZKHYORG3O8C772XPFHM1N8T80" localSheetId="14" hidden="1">#REF!</definedName>
    <definedName name="BExZKHYORG3O8C772XPFHM1N8T80" localSheetId="13" hidden="1">#REF!</definedName>
    <definedName name="BExZKHYORG3O8C772XPFHM1N8T80" localSheetId="12" hidden="1">#REF!</definedName>
    <definedName name="BExZKHYORG3O8C772XPFHM1N8T80" localSheetId="11" hidden="1">#REF!</definedName>
    <definedName name="BExZKHYORG3O8C772XPFHM1N8T80" localSheetId="10" hidden="1">#REF!</definedName>
    <definedName name="BExZKHYORG3O8C772XPFHM1N8T80" localSheetId="9" hidden="1">#REF!</definedName>
    <definedName name="BExZKHYORG3O8C772XPFHM1N8T80" localSheetId="8" hidden="1">#REF!</definedName>
    <definedName name="BExZKHYORG3O8C772XPFHM1N8T80" localSheetId="7" hidden="1">#REF!</definedName>
    <definedName name="BExZKHYORG3O8C772XPFHM1N8T80" localSheetId="6" hidden="1">#REF!</definedName>
    <definedName name="BExZKHYORG3O8C772XPFHM1N8T80" localSheetId="5" hidden="1">#REF!</definedName>
    <definedName name="BExZKHYORG3O8C772XPFHM1N8T80" localSheetId="3" hidden="1">#REF!</definedName>
    <definedName name="BExZKHYORG3O8C772XPFHM1N8T80" hidden="1">#REF!</definedName>
    <definedName name="BExZKJRF2IRR57DG9CLC7MSHWNNN" localSheetId="15" hidden="1">#REF!</definedName>
    <definedName name="BExZKJRF2IRR57DG9CLC7MSHWNNN" localSheetId="14" hidden="1">#REF!</definedName>
    <definedName name="BExZKJRF2IRR57DG9CLC7MSHWNNN" localSheetId="13" hidden="1">#REF!</definedName>
    <definedName name="BExZKJRF2IRR57DG9CLC7MSHWNNN" localSheetId="12" hidden="1">#REF!</definedName>
    <definedName name="BExZKJRF2IRR57DG9CLC7MSHWNNN" localSheetId="11" hidden="1">#REF!</definedName>
    <definedName name="BExZKJRF2IRR57DG9CLC7MSHWNNN" localSheetId="10" hidden="1">#REF!</definedName>
    <definedName name="BExZKJRF2IRR57DG9CLC7MSHWNNN" localSheetId="9" hidden="1">#REF!</definedName>
    <definedName name="BExZKJRF2IRR57DG9CLC7MSHWNNN" localSheetId="8" hidden="1">#REF!</definedName>
    <definedName name="BExZKJRF2IRR57DG9CLC7MSHWNNN" localSheetId="7" hidden="1">#REF!</definedName>
    <definedName name="BExZKJRF2IRR57DG9CLC7MSHWNNN" localSheetId="6" hidden="1">#REF!</definedName>
    <definedName name="BExZKJRF2IRR57DG9CLC7MSHWNNN" localSheetId="5" hidden="1">#REF!</definedName>
    <definedName name="BExZKJRF2IRR57DG9CLC7MSHWNNN" localSheetId="3" hidden="1">#REF!</definedName>
    <definedName name="BExZKJRF2IRR57DG9CLC7MSHWNNN" hidden="1">#REF!</definedName>
    <definedName name="BExZKV5GYXO0X760SBD9TWTIQHGI" localSheetId="15" hidden="1">#REF!</definedName>
    <definedName name="BExZKV5GYXO0X760SBD9TWTIQHGI" localSheetId="14" hidden="1">#REF!</definedName>
    <definedName name="BExZKV5GYXO0X760SBD9TWTIQHGI" localSheetId="13" hidden="1">#REF!</definedName>
    <definedName name="BExZKV5GYXO0X760SBD9TWTIQHGI" localSheetId="12" hidden="1">#REF!</definedName>
    <definedName name="BExZKV5GYXO0X760SBD9TWTIQHGI" localSheetId="11" hidden="1">#REF!</definedName>
    <definedName name="BExZKV5GYXO0X760SBD9TWTIQHGI" localSheetId="10" hidden="1">#REF!</definedName>
    <definedName name="BExZKV5GYXO0X760SBD9TWTIQHGI" localSheetId="9" hidden="1">#REF!</definedName>
    <definedName name="BExZKV5GYXO0X760SBD9TWTIQHGI" localSheetId="8" hidden="1">#REF!</definedName>
    <definedName name="BExZKV5GYXO0X760SBD9TWTIQHGI" localSheetId="7" hidden="1">#REF!</definedName>
    <definedName name="BExZKV5GYXO0X760SBD9TWTIQHGI" localSheetId="6" hidden="1">#REF!</definedName>
    <definedName name="BExZKV5GYXO0X760SBD9TWTIQHGI" localSheetId="5" hidden="1">#REF!</definedName>
    <definedName name="BExZKV5GYXO0X760SBD9TWTIQHGI" localSheetId="3" hidden="1">#REF!</definedName>
    <definedName name="BExZKV5GYXO0X760SBD9TWTIQHGI" hidden="1">#REF!</definedName>
    <definedName name="BExZKZCGNEA9IPON37A91L4H4H17" localSheetId="15" hidden="1">#REF!</definedName>
    <definedName name="BExZKZCGNEA9IPON37A91L4H4H17" localSheetId="14" hidden="1">#REF!</definedName>
    <definedName name="BExZKZCGNEA9IPON37A91L4H4H17" localSheetId="13" hidden="1">#REF!</definedName>
    <definedName name="BExZKZCGNEA9IPON37A91L4H4H17" localSheetId="12" hidden="1">#REF!</definedName>
    <definedName name="BExZKZCGNEA9IPON37A91L4H4H17" localSheetId="11" hidden="1">#REF!</definedName>
    <definedName name="BExZKZCGNEA9IPON37A91L4H4H17" localSheetId="10" hidden="1">#REF!</definedName>
    <definedName name="BExZKZCGNEA9IPON37A91L4H4H17" localSheetId="9" hidden="1">#REF!</definedName>
    <definedName name="BExZKZCGNEA9IPON37A91L4H4H17" localSheetId="8" hidden="1">#REF!</definedName>
    <definedName name="BExZKZCGNEA9IPON37A91L4H4H17" localSheetId="7" hidden="1">#REF!</definedName>
    <definedName name="BExZKZCGNEA9IPON37A91L4H4H17" localSheetId="6" hidden="1">#REF!</definedName>
    <definedName name="BExZKZCGNEA9IPON37A91L4H4H17" localSheetId="5" hidden="1">#REF!</definedName>
    <definedName name="BExZKZCGNEA9IPON37A91L4H4H17" localSheetId="3" hidden="1">#REF!</definedName>
    <definedName name="BExZKZCGNEA9IPON37A91L4H4H17" hidden="1">#REF!</definedName>
    <definedName name="BExZL6E4YVXRUN7ZGF2BIGIXFR8K" localSheetId="15" hidden="1">#REF!</definedName>
    <definedName name="BExZL6E4YVXRUN7ZGF2BIGIXFR8K" localSheetId="14" hidden="1">#REF!</definedName>
    <definedName name="BExZL6E4YVXRUN7ZGF2BIGIXFR8K" localSheetId="13" hidden="1">#REF!</definedName>
    <definedName name="BExZL6E4YVXRUN7ZGF2BIGIXFR8K" localSheetId="12" hidden="1">#REF!</definedName>
    <definedName name="BExZL6E4YVXRUN7ZGF2BIGIXFR8K" localSheetId="11" hidden="1">#REF!</definedName>
    <definedName name="BExZL6E4YVXRUN7ZGF2BIGIXFR8K" localSheetId="10" hidden="1">#REF!</definedName>
    <definedName name="BExZL6E4YVXRUN7ZGF2BIGIXFR8K" localSheetId="9" hidden="1">#REF!</definedName>
    <definedName name="BExZL6E4YVXRUN7ZGF2BIGIXFR8K" localSheetId="8" hidden="1">#REF!</definedName>
    <definedName name="BExZL6E4YVXRUN7ZGF2BIGIXFR8K" localSheetId="7" hidden="1">#REF!</definedName>
    <definedName name="BExZL6E4YVXRUN7ZGF2BIGIXFR8K" localSheetId="6" hidden="1">#REF!</definedName>
    <definedName name="BExZL6E4YVXRUN7ZGF2BIGIXFR8K" localSheetId="5" hidden="1">#REF!</definedName>
    <definedName name="BExZL6E4YVXRUN7ZGF2BIGIXFR8K" localSheetId="3" hidden="1">#REF!</definedName>
    <definedName name="BExZL6E4YVXRUN7ZGF2BIGIXFR8K" hidden="1">#REF!</definedName>
    <definedName name="BExZLF2ZTA4EPN0GHO7C5O8DZ1SN" localSheetId="15" hidden="1">#REF!</definedName>
    <definedName name="BExZLF2ZTA4EPN0GHO7C5O8DZ1SN" localSheetId="14" hidden="1">#REF!</definedName>
    <definedName name="BExZLF2ZTA4EPN0GHO7C5O8DZ1SN" localSheetId="13" hidden="1">#REF!</definedName>
    <definedName name="BExZLF2ZTA4EPN0GHO7C5O8DZ1SN" localSheetId="12" hidden="1">#REF!</definedName>
    <definedName name="BExZLF2ZTA4EPN0GHO7C5O8DZ1SN" localSheetId="11" hidden="1">#REF!</definedName>
    <definedName name="BExZLF2ZTA4EPN0GHO7C5O8DZ1SN" localSheetId="10" hidden="1">#REF!</definedName>
    <definedName name="BExZLF2ZTA4EPN0GHO7C5O8DZ1SN" localSheetId="9" hidden="1">#REF!</definedName>
    <definedName name="BExZLF2ZTA4EPN0GHO7C5O8DZ1SN" localSheetId="8" hidden="1">#REF!</definedName>
    <definedName name="BExZLF2ZTA4EPN0GHO7C5O8DZ1SN" localSheetId="7" hidden="1">#REF!</definedName>
    <definedName name="BExZLF2ZTA4EPN0GHO7C5O8DZ1SN" localSheetId="6" hidden="1">#REF!</definedName>
    <definedName name="BExZLF2ZTA4EPN0GHO7C5O8DZ1SN" localSheetId="5" hidden="1">#REF!</definedName>
    <definedName name="BExZLF2ZTA4EPN0GHO7C5O8DZ1SN" localSheetId="3" hidden="1">#REF!</definedName>
    <definedName name="BExZLF2ZTA4EPN0GHO7C5O8DZ1SN" hidden="1">#REF!</definedName>
    <definedName name="BExZLGVLMKTPFXG42QYT0PO81G7F" localSheetId="15" hidden="1">#REF!</definedName>
    <definedName name="BExZLGVLMKTPFXG42QYT0PO81G7F" localSheetId="14" hidden="1">#REF!</definedName>
    <definedName name="BExZLGVLMKTPFXG42QYT0PO81G7F" localSheetId="13" hidden="1">#REF!</definedName>
    <definedName name="BExZLGVLMKTPFXG42QYT0PO81G7F" localSheetId="12" hidden="1">#REF!</definedName>
    <definedName name="BExZLGVLMKTPFXG42QYT0PO81G7F" localSheetId="11" hidden="1">#REF!</definedName>
    <definedName name="BExZLGVLMKTPFXG42QYT0PO81G7F" localSheetId="10" hidden="1">#REF!</definedName>
    <definedName name="BExZLGVLMKTPFXG42QYT0PO81G7F" localSheetId="9" hidden="1">#REF!</definedName>
    <definedName name="BExZLGVLMKTPFXG42QYT0PO81G7F" localSheetId="8" hidden="1">#REF!</definedName>
    <definedName name="BExZLGVLMKTPFXG42QYT0PO81G7F" localSheetId="7" hidden="1">#REF!</definedName>
    <definedName name="BExZLGVLMKTPFXG42QYT0PO81G7F" localSheetId="6" hidden="1">#REF!</definedName>
    <definedName name="BExZLGVLMKTPFXG42QYT0PO81G7F" localSheetId="5" hidden="1">#REF!</definedName>
    <definedName name="BExZLGVLMKTPFXG42QYT0PO81G7F" localSheetId="3" hidden="1">#REF!</definedName>
    <definedName name="BExZLGVLMKTPFXG42QYT0PO81G7F" hidden="1">#REF!</definedName>
    <definedName name="BExZLHRYQQ7BYD3VQWHVTZGYGRCT" localSheetId="15" hidden="1">#REF!</definedName>
    <definedName name="BExZLHRYQQ7BYD3VQWHVTZGYGRCT" localSheetId="14" hidden="1">#REF!</definedName>
    <definedName name="BExZLHRYQQ7BYD3VQWHVTZGYGRCT" localSheetId="13" hidden="1">#REF!</definedName>
    <definedName name="BExZLHRYQQ7BYD3VQWHVTZGYGRCT" localSheetId="12" hidden="1">#REF!</definedName>
    <definedName name="BExZLHRYQQ7BYD3VQWHVTZGYGRCT" localSheetId="11" hidden="1">#REF!</definedName>
    <definedName name="BExZLHRYQQ7BYD3VQWHVTZGYGRCT" localSheetId="10" hidden="1">#REF!</definedName>
    <definedName name="BExZLHRYQQ7BYD3VQWHVTZGYGRCT" localSheetId="9" hidden="1">#REF!</definedName>
    <definedName name="BExZLHRYQQ7BYD3VQWHVTZGYGRCT" localSheetId="8" hidden="1">#REF!</definedName>
    <definedName name="BExZLHRYQQ7BYD3VQWHVTZGYGRCT" localSheetId="7" hidden="1">#REF!</definedName>
    <definedName name="BExZLHRYQQ7BYD3VQWHVTZGYGRCT" localSheetId="6" hidden="1">#REF!</definedName>
    <definedName name="BExZLHRYQQ7BYD3VQWHVTZGYGRCT" localSheetId="5" hidden="1">#REF!</definedName>
    <definedName name="BExZLHRYQQ7BYD3VQWHVTZGYGRCT" localSheetId="3" hidden="1">#REF!</definedName>
    <definedName name="BExZLHRYQQ7BYD3VQWHVTZGYGRCT" hidden="1">#REF!</definedName>
    <definedName name="BExZLKMK7LRK14S09WLMH7MXSQXM" localSheetId="15" hidden="1">#REF!</definedName>
    <definedName name="BExZLKMK7LRK14S09WLMH7MXSQXM" localSheetId="14" hidden="1">#REF!</definedName>
    <definedName name="BExZLKMK7LRK14S09WLMH7MXSQXM" localSheetId="13" hidden="1">#REF!</definedName>
    <definedName name="BExZLKMK7LRK14S09WLMH7MXSQXM" localSheetId="12" hidden="1">#REF!</definedName>
    <definedName name="BExZLKMK7LRK14S09WLMH7MXSQXM" localSheetId="11" hidden="1">#REF!</definedName>
    <definedName name="BExZLKMK7LRK14S09WLMH7MXSQXM" localSheetId="10" hidden="1">#REF!</definedName>
    <definedName name="BExZLKMK7LRK14S09WLMH7MXSQXM" localSheetId="9" hidden="1">#REF!</definedName>
    <definedName name="BExZLKMK7LRK14S09WLMH7MXSQXM" localSheetId="8" hidden="1">#REF!</definedName>
    <definedName name="BExZLKMK7LRK14S09WLMH7MXSQXM" localSheetId="7" hidden="1">#REF!</definedName>
    <definedName name="BExZLKMK7LRK14S09WLMH7MXSQXM" localSheetId="6" hidden="1">#REF!</definedName>
    <definedName name="BExZLKMK7LRK14S09WLMH7MXSQXM" localSheetId="5" hidden="1">#REF!</definedName>
    <definedName name="BExZLKMK7LRK14S09WLMH7MXSQXM" localSheetId="3" hidden="1">#REF!</definedName>
    <definedName name="BExZLKMK7LRK14S09WLMH7MXSQXM" hidden="1">#REF!</definedName>
    <definedName name="BExZM503X0NZBS0FF22LK2RGG6GP" localSheetId="15" hidden="1">#REF!</definedName>
    <definedName name="BExZM503X0NZBS0FF22LK2RGG6GP" localSheetId="14" hidden="1">#REF!</definedName>
    <definedName name="BExZM503X0NZBS0FF22LK2RGG6GP" localSheetId="13" hidden="1">#REF!</definedName>
    <definedName name="BExZM503X0NZBS0FF22LK2RGG6GP" localSheetId="12" hidden="1">#REF!</definedName>
    <definedName name="BExZM503X0NZBS0FF22LK2RGG6GP" localSheetId="11" hidden="1">#REF!</definedName>
    <definedName name="BExZM503X0NZBS0FF22LK2RGG6GP" localSheetId="10" hidden="1">#REF!</definedName>
    <definedName name="BExZM503X0NZBS0FF22LK2RGG6GP" localSheetId="9" hidden="1">#REF!</definedName>
    <definedName name="BExZM503X0NZBS0FF22LK2RGG6GP" localSheetId="8" hidden="1">#REF!</definedName>
    <definedName name="BExZM503X0NZBS0FF22LK2RGG6GP" localSheetId="7" hidden="1">#REF!</definedName>
    <definedName name="BExZM503X0NZBS0FF22LK2RGG6GP" localSheetId="6" hidden="1">#REF!</definedName>
    <definedName name="BExZM503X0NZBS0FF22LK2RGG6GP" localSheetId="5" hidden="1">#REF!</definedName>
    <definedName name="BExZM503X0NZBS0FF22LK2RGG6GP" localSheetId="3" hidden="1">#REF!</definedName>
    <definedName name="BExZM503X0NZBS0FF22LK2RGG6GP" hidden="1">#REF!</definedName>
    <definedName name="BExZM7JVLG0W8EG5RBU915U3SKBY" localSheetId="15" hidden="1">#REF!</definedName>
    <definedName name="BExZM7JVLG0W8EG5RBU915U3SKBY" localSheetId="14" hidden="1">#REF!</definedName>
    <definedName name="BExZM7JVLG0W8EG5RBU915U3SKBY" localSheetId="13" hidden="1">#REF!</definedName>
    <definedName name="BExZM7JVLG0W8EG5RBU915U3SKBY" localSheetId="12" hidden="1">#REF!</definedName>
    <definedName name="BExZM7JVLG0W8EG5RBU915U3SKBY" localSheetId="11" hidden="1">#REF!</definedName>
    <definedName name="BExZM7JVLG0W8EG5RBU915U3SKBY" localSheetId="10" hidden="1">#REF!</definedName>
    <definedName name="BExZM7JVLG0W8EG5RBU915U3SKBY" localSheetId="9" hidden="1">#REF!</definedName>
    <definedName name="BExZM7JVLG0W8EG5RBU915U3SKBY" localSheetId="8" hidden="1">#REF!</definedName>
    <definedName name="BExZM7JVLG0W8EG5RBU915U3SKBY" localSheetId="7" hidden="1">#REF!</definedName>
    <definedName name="BExZM7JVLG0W8EG5RBU915U3SKBY" localSheetId="6" hidden="1">#REF!</definedName>
    <definedName name="BExZM7JVLG0W8EG5RBU915U3SKBY" localSheetId="5" hidden="1">#REF!</definedName>
    <definedName name="BExZM7JVLG0W8EG5RBU915U3SKBY" localSheetId="3" hidden="1">#REF!</definedName>
    <definedName name="BExZM7JVLG0W8EG5RBU915U3SKBY" hidden="1">#REF!</definedName>
    <definedName name="BExZM85FOVUFF110XMQ9O2ODSJUK" localSheetId="15" hidden="1">#REF!</definedName>
    <definedName name="BExZM85FOVUFF110XMQ9O2ODSJUK" localSheetId="14" hidden="1">#REF!</definedName>
    <definedName name="BExZM85FOVUFF110XMQ9O2ODSJUK" localSheetId="13" hidden="1">#REF!</definedName>
    <definedName name="BExZM85FOVUFF110XMQ9O2ODSJUK" localSheetId="12" hidden="1">#REF!</definedName>
    <definedName name="BExZM85FOVUFF110XMQ9O2ODSJUK" localSheetId="11" hidden="1">#REF!</definedName>
    <definedName name="BExZM85FOVUFF110XMQ9O2ODSJUK" localSheetId="10" hidden="1">#REF!</definedName>
    <definedName name="BExZM85FOVUFF110XMQ9O2ODSJUK" localSheetId="9" hidden="1">#REF!</definedName>
    <definedName name="BExZM85FOVUFF110XMQ9O2ODSJUK" localSheetId="8" hidden="1">#REF!</definedName>
    <definedName name="BExZM85FOVUFF110XMQ9O2ODSJUK" localSheetId="7" hidden="1">#REF!</definedName>
    <definedName name="BExZM85FOVUFF110XMQ9O2ODSJUK" localSheetId="6" hidden="1">#REF!</definedName>
    <definedName name="BExZM85FOVUFF110XMQ9O2ODSJUK" localSheetId="5" hidden="1">#REF!</definedName>
    <definedName name="BExZM85FOVUFF110XMQ9O2ODSJUK" localSheetId="3" hidden="1">#REF!</definedName>
    <definedName name="BExZM85FOVUFF110XMQ9O2ODSJUK" hidden="1">#REF!</definedName>
    <definedName name="BExZMF1MMTZ1TA14PZ8ASSU2CBSP" localSheetId="15" hidden="1">#REF!</definedName>
    <definedName name="BExZMF1MMTZ1TA14PZ8ASSU2CBSP" localSheetId="14" hidden="1">#REF!</definedName>
    <definedName name="BExZMF1MMTZ1TA14PZ8ASSU2CBSP" localSheetId="13" hidden="1">#REF!</definedName>
    <definedName name="BExZMF1MMTZ1TA14PZ8ASSU2CBSP" localSheetId="12" hidden="1">#REF!</definedName>
    <definedName name="BExZMF1MMTZ1TA14PZ8ASSU2CBSP" localSheetId="11" hidden="1">#REF!</definedName>
    <definedName name="BExZMF1MMTZ1TA14PZ8ASSU2CBSP" localSheetId="10" hidden="1">#REF!</definedName>
    <definedName name="BExZMF1MMTZ1TA14PZ8ASSU2CBSP" localSheetId="9" hidden="1">#REF!</definedName>
    <definedName name="BExZMF1MMTZ1TA14PZ8ASSU2CBSP" localSheetId="8" hidden="1">#REF!</definedName>
    <definedName name="BExZMF1MMTZ1TA14PZ8ASSU2CBSP" localSheetId="7" hidden="1">#REF!</definedName>
    <definedName name="BExZMF1MMTZ1TA14PZ8ASSU2CBSP" localSheetId="6" hidden="1">#REF!</definedName>
    <definedName name="BExZMF1MMTZ1TA14PZ8ASSU2CBSP" localSheetId="5" hidden="1">#REF!</definedName>
    <definedName name="BExZMF1MMTZ1TA14PZ8ASSU2CBSP" localSheetId="3" hidden="1">#REF!</definedName>
    <definedName name="BExZMF1MMTZ1TA14PZ8ASSU2CBSP" hidden="1">#REF!</definedName>
    <definedName name="BExZMH54ZU6X4KM0375X9K5VJDZN" localSheetId="15" hidden="1">#REF!</definedName>
    <definedName name="BExZMH54ZU6X4KM0375X9K5VJDZN" localSheetId="14" hidden="1">#REF!</definedName>
    <definedName name="BExZMH54ZU6X4KM0375X9K5VJDZN" localSheetId="13" hidden="1">#REF!</definedName>
    <definedName name="BExZMH54ZU6X4KM0375X9K5VJDZN" localSheetId="12" hidden="1">#REF!</definedName>
    <definedName name="BExZMH54ZU6X4KM0375X9K5VJDZN" localSheetId="11" hidden="1">#REF!</definedName>
    <definedName name="BExZMH54ZU6X4KM0375X9K5VJDZN" localSheetId="10" hidden="1">#REF!</definedName>
    <definedName name="BExZMH54ZU6X4KM0375X9K5VJDZN" localSheetId="9" hidden="1">#REF!</definedName>
    <definedName name="BExZMH54ZU6X4KM0375X9K5VJDZN" localSheetId="8" hidden="1">#REF!</definedName>
    <definedName name="BExZMH54ZU6X4KM0375X9K5VJDZN" localSheetId="7" hidden="1">#REF!</definedName>
    <definedName name="BExZMH54ZU6X4KM0375X9K5VJDZN" localSheetId="6" hidden="1">#REF!</definedName>
    <definedName name="BExZMH54ZU6X4KM0375X9K5VJDZN" localSheetId="5" hidden="1">#REF!</definedName>
    <definedName name="BExZMH54ZU6X4KM0375X9K5VJDZN" localSheetId="3" hidden="1">#REF!</definedName>
    <definedName name="BExZMH54ZU6X4KM0375X9K5VJDZN" hidden="1">#REF!</definedName>
    <definedName name="BExZMKL5YQZD7F0FUCSVFGLPFK52" localSheetId="15" hidden="1">#REF!</definedName>
    <definedName name="BExZMKL5YQZD7F0FUCSVFGLPFK52" localSheetId="14" hidden="1">#REF!</definedName>
    <definedName name="BExZMKL5YQZD7F0FUCSVFGLPFK52" localSheetId="13" hidden="1">#REF!</definedName>
    <definedName name="BExZMKL5YQZD7F0FUCSVFGLPFK52" localSheetId="12" hidden="1">#REF!</definedName>
    <definedName name="BExZMKL5YQZD7F0FUCSVFGLPFK52" localSheetId="11" hidden="1">#REF!</definedName>
    <definedName name="BExZMKL5YQZD7F0FUCSVFGLPFK52" localSheetId="10" hidden="1">#REF!</definedName>
    <definedName name="BExZMKL5YQZD7F0FUCSVFGLPFK52" localSheetId="9" hidden="1">#REF!</definedName>
    <definedName name="BExZMKL5YQZD7F0FUCSVFGLPFK52" localSheetId="8" hidden="1">#REF!</definedName>
    <definedName name="BExZMKL5YQZD7F0FUCSVFGLPFK52" localSheetId="7" hidden="1">#REF!</definedName>
    <definedName name="BExZMKL5YQZD7F0FUCSVFGLPFK52" localSheetId="6" hidden="1">#REF!</definedName>
    <definedName name="BExZMKL5YQZD7F0FUCSVFGLPFK52" localSheetId="5" hidden="1">#REF!</definedName>
    <definedName name="BExZMKL5YQZD7F0FUCSVFGLPFK52" localSheetId="3" hidden="1">#REF!</definedName>
    <definedName name="BExZMKL5YQZD7F0FUCSVFGLPFK52" hidden="1">#REF!</definedName>
    <definedName name="BExZMOC3VNZALJM71X2T6FV91GTB" localSheetId="15" hidden="1">#REF!</definedName>
    <definedName name="BExZMOC3VNZALJM71X2T6FV91GTB" localSheetId="14" hidden="1">#REF!</definedName>
    <definedName name="BExZMOC3VNZALJM71X2T6FV91GTB" localSheetId="13" hidden="1">#REF!</definedName>
    <definedName name="BExZMOC3VNZALJM71X2T6FV91GTB" localSheetId="12" hidden="1">#REF!</definedName>
    <definedName name="BExZMOC3VNZALJM71X2T6FV91GTB" localSheetId="11" hidden="1">#REF!</definedName>
    <definedName name="BExZMOC3VNZALJM71X2T6FV91GTB" localSheetId="10" hidden="1">#REF!</definedName>
    <definedName name="BExZMOC3VNZALJM71X2T6FV91GTB" localSheetId="9" hidden="1">#REF!</definedName>
    <definedName name="BExZMOC3VNZALJM71X2T6FV91GTB" localSheetId="8" hidden="1">#REF!</definedName>
    <definedName name="BExZMOC3VNZALJM71X2T6FV91GTB" localSheetId="7" hidden="1">#REF!</definedName>
    <definedName name="BExZMOC3VNZALJM71X2T6FV91GTB" localSheetId="6" hidden="1">#REF!</definedName>
    <definedName name="BExZMOC3VNZALJM71X2T6FV91GTB" localSheetId="5" hidden="1">#REF!</definedName>
    <definedName name="BExZMOC3VNZALJM71X2T6FV91GTB" localSheetId="3" hidden="1">#REF!</definedName>
    <definedName name="BExZMOC3VNZALJM71X2T6FV91GTB" hidden="1">#REF!</definedName>
    <definedName name="BExZMRHA7TTR9QKJOMONHRVY3YOF" localSheetId="15" hidden="1">#REF!</definedName>
    <definedName name="BExZMRHA7TTR9QKJOMONHRVY3YOF" localSheetId="14" hidden="1">#REF!</definedName>
    <definedName name="BExZMRHA7TTR9QKJOMONHRVY3YOF" localSheetId="13" hidden="1">#REF!</definedName>
    <definedName name="BExZMRHA7TTR9QKJOMONHRVY3YOF" localSheetId="12" hidden="1">#REF!</definedName>
    <definedName name="BExZMRHA7TTR9QKJOMONHRVY3YOF" localSheetId="11" hidden="1">#REF!</definedName>
    <definedName name="BExZMRHA7TTR9QKJOMONHRVY3YOF" localSheetId="10" hidden="1">#REF!</definedName>
    <definedName name="BExZMRHA7TTR9QKJOMONHRVY3YOF" localSheetId="9" hidden="1">#REF!</definedName>
    <definedName name="BExZMRHA7TTR9QKJOMONHRVY3YOF" localSheetId="8" hidden="1">#REF!</definedName>
    <definedName name="BExZMRHA7TTR9QKJOMONHRVY3YOF" localSheetId="7" hidden="1">#REF!</definedName>
    <definedName name="BExZMRHA7TTR9QKJOMONHRVY3YOF" localSheetId="6" hidden="1">#REF!</definedName>
    <definedName name="BExZMRHA7TTR9QKJOMONHRVY3YOF" localSheetId="5" hidden="1">#REF!</definedName>
    <definedName name="BExZMRHA7TTR9QKJOMONHRVY3YOF" localSheetId="3" hidden="1">#REF!</definedName>
    <definedName name="BExZMRHA7TTR9QKJOMONHRVY3YOF" hidden="1">#REF!</definedName>
    <definedName name="BExZMXH39OB0I43XEL3K11U3G9PM" localSheetId="15" hidden="1">#REF!</definedName>
    <definedName name="BExZMXH39OB0I43XEL3K11U3G9PM" localSheetId="14" hidden="1">#REF!</definedName>
    <definedName name="BExZMXH39OB0I43XEL3K11U3G9PM" localSheetId="13" hidden="1">#REF!</definedName>
    <definedName name="BExZMXH39OB0I43XEL3K11U3G9PM" localSheetId="12" hidden="1">#REF!</definedName>
    <definedName name="BExZMXH39OB0I43XEL3K11U3G9PM" localSheetId="11" hidden="1">#REF!</definedName>
    <definedName name="BExZMXH39OB0I43XEL3K11U3G9PM" localSheetId="10" hidden="1">#REF!</definedName>
    <definedName name="BExZMXH39OB0I43XEL3K11U3G9PM" localSheetId="9" hidden="1">#REF!</definedName>
    <definedName name="BExZMXH39OB0I43XEL3K11U3G9PM" localSheetId="8" hidden="1">#REF!</definedName>
    <definedName name="BExZMXH39OB0I43XEL3K11U3G9PM" localSheetId="7" hidden="1">#REF!</definedName>
    <definedName name="BExZMXH39OB0I43XEL3K11U3G9PM" localSheetId="6" hidden="1">#REF!</definedName>
    <definedName name="BExZMXH39OB0I43XEL3K11U3G9PM" localSheetId="5" hidden="1">#REF!</definedName>
    <definedName name="BExZMXH39OB0I43XEL3K11U3G9PM" localSheetId="3" hidden="1">#REF!</definedName>
    <definedName name="BExZMXH39OB0I43XEL3K11U3G9PM" hidden="1">#REF!</definedName>
    <definedName name="BExZMZQ3RBKDHT5GLFNLS52OSJA0" localSheetId="15" hidden="1">#REF!</definedName>
    <definedName name="BExZMZQ3RBKDHT5GLFNLS52OSJA0" localSheetId="14" hidden="1">#REF!</definedName>
    <definedName name="BExZMZQ3RBKDHT5GLFNLS52OSJA0" localSheetId="13" hidden="1">#REF!</definedName>
    <definedName name="BExZMZQ3RBKDHT5GLFNLS52OSJA0" localSheetId="12" hidden="1">#REF!</definedName>
    <definedName name="BExZMZQ3RBKDHT5GLFNLS52OSJA0" localSheetId="11" hidden="1">#REF!</definedName>
    <definedName name="BExZMZQ3RBKDHT5GLFNLS52OSJA0" localSheetId="10" hidden="1">#REF!</definedName>
    <definedName name="BExZMZQ3RBKDHT5GLFNLS52OSJA0" localSheetId="9" hidden="1">#REF!</definedName>
    <definedName name="BExZMZQ3RBKDHT5GLFNLS52OSJA0" localSheetId="8" hidden="1">#REF!</definedName>
    <definedName name="BExZMZQ3RBKDHT5GLFNLS52OSJA0" localSheetId="7" hidden="1">#REF!</definedName>
    <definedName name="BExZMZQ3RBKDHT5GLFNLS52OSJA0" localSheetId="6" hidden="1">#REF!</definedName>
    <definedName name="BExZMZQ3RBKDHT5GLFNLS52OSJA0" localSheetId="5" hidden="1">#REF!</definedName>
    <definedName name="BExZMZQ3RBKDHT5GLFNLS52OSJA0" localSheetId="3" hidden="1">#REF!</definedName>
    <definedName name="BExZMZQ3RBKDHT5GLFNLS52OSJA0" hidden="1">#REF!</definedName>
    <definedName name="BExZN2F7Y2J2L2LN5WZRG949MS4A" localSheetId="15" hidden="1">#REF!</definedName>
    <definedName name="BExZN2F7Y2J2L2LN5WZRG949MS4A" localSheetId="14" hidden="1">#REF!</definedName>
    <definedName name="BExZN2F7Y2J2L2LN5WZRG949MS4A" localSheetId="13" hidden="1">#REF!</definedName>
    <definedName name="BExZN2F7Y2J2L2LN5WZRG949MS4A" localSheetId="12" hidden="1">#REF!</definedName>
    <definedName name="BExZN2F7Y2J2L2LN5WZRG949MS4A" localSheetId="11" hidden="1">#REF!</definedName>
    <definedName name="BExZN2F7Y2J2L2LN5WZRG949MS4A" localSheetId="10" hidden="1">#REF!</definedName>
    <definedName name="BExZN2F7Y2J2L2LN5WZRG949MS4A" localSheetId="9" hidden="1">#REF!</definedName>
    <definedName name="BExZN2F7Y2J2L2LN5WZRG949MS4A" localSheetId="8" hidden="1">#REF!</definedName>
    <definedName name="BExZN2F7Y2J2L2LN5WZRG949MS4A" localSheetId="7" hidden="1">#REF!</definedName>
    <definedName name="BExZN2F7Y2J2L2LN5WZRG949MS4A" localSheetId="6" hidden="1">#REF!</definedName>
    <definedName name="BExZN2F7Y2J2L2LN5WZRG949MS4A" localSheetId="5" hidden="1">#REF!</definedName>
    <definedName name="BExZN2F7Y2J2L2LN5WZRG949MS4A" localSheetId="3" hidden="1">#REF!</definedName>
    <definedName name="BExZN2F7Y2J2L2LN5WZRG949MS4A" hidden="1">#REF!</definedName>
    <definedName name="BExZN847WUWKRYTZWG9TCQZJS3OL" localSheetId="15" hidden="1">#REF!</definedName>
    <definedName name="BExZN847WUWKRYTZWG9TCQZJS3OL" localSheetId="14" hidden="1">#REF!</definedName>
    <definedName name="BExZN847WUWKRYTZWG9TCQZJS3OL" localSheetId="13" hidden="1">#REF!</definedName>
    <definedName name="BExZN847WUWKRYTZWG9TCQZJS3OL" localSheetId="12" hidden="1">#REF!</definedName>
    <definedName name="BExZN847WUWKRYTZWG9TCQZJS3OL" localSheetId="11" hidden="1">#REF!</definedName>
    <definedName name="BExZN847WUWKRYTZWG9TCQZJS3OL" localSheetId="10" hidden="1">#REF!</definedName>
    <definedName name="BExZN847WUWKRYTZWG9TCQZJS3OL" localSheetId="9" hidden="1">#REF!</definedName>
    <definedName name="BExZN847WUWKRYTZWG9TCQZJS3OL" localSheetId="8" hidden="1">#REF!</definedName>
    <definedName name="BExZN847WUWKRYTZWG9TCQZJS3OL" localSheetId="7" hidden="1">#REF!</definedName>
    <definedName name="BExZN847WUWKRYTZWG9TCQZJS3OL" localSheetId="6" hidden="1">#REF!</definedName>
    <definedName name="BExZN847WUWKRYTZWG9TCQZJS3OL" localSheetId="5" hidden="1">#REF!</definedName>
    <definedName name="BExZN847WUWKRYTZWG9TCQZJS3OL" localSheetId="3" hidden="1">#REF!</definedName>
    <definedName name="BExZN847WUWKRYTZWG9TCQZJS3OL" hidden="1">#REF!</definedName>
    <definedName name="BExZNA2ALK6RDWFAXZQCL9TWRDCF" localSheetId="15" hidden="1">#REF!</definedName>
    <definedName name="BExZNA2ALK6RDWFAXZQCL9TWRDCF" localSheetId="14" hidden="1">#REF!</definedName>
    <definedName name="BExZNA2ALK6RDWFAXZQCL9TWRDCF" localSheetId="13" hidden="1">#REF!</definedName>
    <definedName name="BExZNA2ALK6RDWFAXZQCL9TWRDCF" localSheetId="12" hidden="1">#REF!</definedName>
    <definedName name="BExZNA2ALK6RDWFAXZQCL9TWRDCF" localSheetId="11" hidden="1">#REF!</definedName>
    <definedName name="BExZNA2ALK6RDWFAXZQCL9TWRDCF" localSheetId="10" hidden="1">#REF!</definedName>
    <definedName name="BExZNA2ALK6RDWFAXZQCL9TWRDCF" localSheetId="9" hidden="1">#REF!</definedName>
    <definedName name="BExZNA2ALK6RDWFAXZQCL9TWRDCF" localSheetId="8" hidden="1">#REF!</definedName>
    <definedName name="BExZNA2ALK6RDWFAXZQCL9TWRDCF" localSheetId="7" hidden="1">#REF!</definedName>
    <definedName name="BExZNA2ALK6RDWFAXZQCL9TWRDCF" localSheetId="6" hidden="1">#REF!</definedName>
    <definedName name="BExZNA2ALK6RDWFAXZQCL9TWRDCF" localSheetId="5" hidden="1">#REF!</definedName>
    <definedName name="BExZNA2ALK6RDWFAXZQCL9TWRDCF" localSheetId="3" hidden="1">#REF!</definedName>
    <definedName name="BExZNA2ALK6RDWFAXZQCL9TWRDCF" hidden="1">#REF!</definedName>
    <definedName name="BExZNH3VISFF4NQI11BZDP5IQ7VG" localSheetId="15" hidden="1">#REF!</definedName>
    <definedName name="BExZNH3VISFF4NQI11BZDP5IQ7VG" localSheetId="14" hidden="1">#REF!</definedName>
    <definedName name="BExZNH3VISFF4NQI11BZDP5IQ7VG" localSheetId="13" hidden="1">#REF!</definedName>
    <definedName name="BExZNH3VISFF4NQI11BZDP5IQ7VG" localSheetId="12" hidden="1">#REF!</definedName>
    <definedName name="BExZNH3VISFF4NQI11BZDP5IQ7VG" localSheetId="11" hidden="1">#REF!</definedName>
    <definedName name="BExZNH3VISFF4NQI11BZDP5IQ7VG" localSheetId="10" hidden="1">#REF!</definedName>
    <definedName name="BExZNH3VISFF4NQI11BZDP5IQ7VG" localSheetId="9" hidden="1">#REF!</definedName>
    <definedName name="BExZNH3VISFF4NQI11BZDP5IQ7VG" localSheetId="8" hidden="1">#REF!</definedName>
    <definedName name="BExZNH3VISFF4NQI11BZDP5IQ7VG" localSheetId="7" hidden="1">#REF!</definedName>
    <definedName name="BExZNH3VISFF4NQI11BZDP5IQ7VG" localSheetId="6" hidden="1">#REF!</definedName>
    <definedName name="BExZNH3VISFF4NQI11BZDP5IQ7VG" localSheetId="5" hidden="1">#REF!</definedName>
    <definedName name="BExZNH3VISFF4NQI11BZDP5IQ7VG" localSheetId="3" hidden="1">#REF!</definedName>
    <definedName name="BExZNH3VISFF4NQI11BZDP5IQ7VG" hidden="1">#REF!</definedName>
    <definedName name="BExZNJYCFYVMAOI62GB2BABK1ELE" localSheetId="15" hidden="1">#REF!</definedName>
    <definedName name="BExZNJYCFYVMAOI62GB2BABK1ELE" localSheetId="14" hidden="1">#REF!</definedName>
    <definedName name="BExZNJYCFYVMAOI62GB2BABK1ELE" localSheetId="13" hidden="1">#REF!</definedName>
    <definedName name="BExZNJYCFYVMAOI62GB2BABK1ELE" localSheetId="12" hidden="1">#REF!</definedName>
    <definedName name="BExZNJYCFYVMAOI62GB2BABK1ELE" localSheetId="11" hidden="1">#REF!</definedName>
    <definedName name="BExZNJYCFYVMAOI62GB2BABK1ELE" localSheetId="10" hidden="1">#REF!</definedName>
    <definedName name="BExZNJYCFYVMAOI62GB2BABK1ELE" localSheetId="9" hidden="1">#REF!</definedName>
    <definedName name="BExZNJYCFYVMAOI62GB2BABK1ELE" localSheetId="8" hidden="1">#REF!</definedName>
    <definedName name="BExZNJYCFYVMAOI62GB2BABK1ELE" localSheetId="7" hidden="1">#REF!</definedName>
    <definedName name="BExZNJYCFYVMAOI62GB2BABK1ELE" localSheetId="6" hidden="1">#REF!</definedName>
    <definedName name="BExZNJYCFYVMAOI62GB2BABK1ELE" localSheetId="5" hidden="1">#REF!</definedName>
    <definedName name="BExZNJYCFYVMAOI62GB2BABK1ELE" localSheetId="3" hidden="1">#REF!</definedName>
    <definedName name="BExZNJYCFYVMAOI62GB2BABK1ELE" hidden="1">#REF!</definedName>
    <definedName name="BExZNLGAA6ATMJW0Y28J4OI5W27I" localSheetId="15" hidden="1">#REF!</definedName>
    <definedName name="BExZNLGAA6ATMJW0Y28J4OI5W27I" localSheetId="14" hidden="1">#REF!</definedName>
    <definedName name="BExZNLGAA6ATMJW0Y28J4OI5W27I" localSheetId="13" hidden="1">#REF!</definedName>
    <definedName name="BExZNLGAA6ATMJW0Y28J4OI5W27I" localSheetId="12" hidden="1">#REF!</definedName>
    <definedName name="BExZNLGAA6ATMJW0Y28J4OI5W27I" localSheetId="11" hidden="1">#REF!</definedName>
    <definedName name="BExZNLGAA6ATMJW0Y28J4OI5W27I" localSheetId="10" hidden="1">#REF!</definedName>
    <definedName name="BExZNLGAA6ATMJW0Y28J4OI5W27I" localSheetId="9" hidden="1">#REF!</definedName>
    <definedName name="BExZNLGAA6ATMJW0Y28J4OI5W27I" localSheetId="8" hidden="1">#REF!</definedName>
    <definedName name="BExZNLGAA6ATMJW0Y28J4OI5W27I" localSheetId="7" hidden="1">#REF!</definedName>
    <definedName name="BExZNLGAA6ATMJW0Y28J4OI5W27I" localSheetId="6" hidden="1">#REF!</definedName>
    <definedName name="BExZNLGAA6ATMJW0Y28J4OI5W27I" localSheetId="5" hidden="1">#REF!</definedName>
    <definedName name="BExZNLGAA6ATMJW0Y28J4OI5W27I" localSheetId="3" hidden="1">#REF!</definedName>
    <definedName name="BExZNLGAA6ATMJW0Y28J4OI5W27I" hidden="1">#REF!</definedName>
    <definedName name="BExZNP7916CH3QP4VCZEULUIKKS5" localSheetId="15" hidden="1">#REF!</definedName>
    <definedName name="BExZNP7916CH3QP4VCZEULUIKKS5" localSheetId="14" hidden="1">#REF!</definedName>
    <definedName name="BExZNP7916CH3QP4VCZEULUIKKS5" localSheetId="13" hidden="1">#REF!</definedName>
    <definedName name="BExZNP7916CH3QP4VCZEULUIKKS5" localSheetId="12" hidden="1">#REF!</definedName>
    <definedName name="BExZNP7916CH3QP4VCZEULUIKKS5" localSheetId="11" hidden="1">#REF!</definedName>
    <definedName name="BExZNP7916CH3QP4VCZEULUIKKS5" localSheetId="10" hidden="1">#REF!</definedName>
    <definedName name="BExZNP7916CH3QP4VCZEULUIKKS5" localSheetId="9" hidden="1">#REF!</definedName>
    <definedName name="BExZNP7916CH3QP4VCZEULUIKKS5" localSheetId="8" hidden="1">#REF!</definedName>
    <definedName name="BExZNP7916CH3QP4VCZEULUIKKS5" localSheetId="7" hidden="1">#REF!</definedName>
    <definedName name="BExZNP7916CH3QP4VCZEULUIKKS5" localSheetId="6" hidden="1">#REF!</definedName>
    <definedName name="BExZNP7916CH3QP4VCZEULUIKKS5" localSheetId="5" hidden="1">#REF!</definedName>
    <definedName name="BExZNP7916CH3QP4VCZEULUIKKS5" localSheetId="3" hidden="1">#REF!</definedName>
    <definedName name="BExZNP7916CH3QP4VCZEULUIKKS5" hidden="1">#REF!</definedName>
    <definedName name="BExZNV707LIU6Z5H6QI6H67LHTI1" localSheetId="15" hidden="1">#REF!</definedName>
    <definedName name="BExZNV707LIU6Z5H6QI6H67LHTI1" localSheetId="14" hidden="1">#REF!</definedName>
    <definedName name="BExZNV707LIU6Z5H6QI6H67LHTI1" localSheetId="13" hidden="1">#REF!</definedName>
    <definedName name="BExZNV707LIU6Z5H6QI6H67LHTI1" localSheetId="12" hidden="1">#REF!</definedName>
    <definedName name="BExZNV707LIU6Z5H6QI6H67LHTI1" localSheetId="11" hidden="1">#REF!</definedName>
    <definedName name="BExZNV707LIU6Z5H6QI6H67LHTI1" localSheetId="10" hidden="1">#REF!</definedName>
    <definedName name="BExZNV707LIU6Z5H6QI6H67LHTI1" localSheetId="9" hidden="1">#REF!</definedName>
    <definedName name="BExZNV707LIU6Z5H6QI6H67LHTI1" localSheetId="8" hidden="1">#REF!</definedName>
    <definedName name="BExZNV707LIU6Z5H6QI6H67LHTI1" localSheetId="7" hidden="1">#REF!</definedName>
    <definedName name="BExZNV707LIU6Z5H6QI6H67LHTI1" localSheetId="6" hidden="1">#REF!</definedName>
    <definedName name="BExZNV707LIU6Z5H6QI6H67LHTI1" localSheetId="5" hidden="1">#REF!</definedName>
    <definedName name="BExZNV707LIU6Z5H6QI6H67LHTI1" localSheetId="3" hidden="1">#REF!</definedName>
    <definedName name="BExZNV707LIU6Z5H6QI6H67LHTI1" hidden="1">#REF!</definedName>
    <definedName name="BExZNVCBKB930QQ9QW7KSGOZ0V1M" localSheetId="15" hidden="1">#REF!</definedName>
    <definedName name="BExZNVCBKB930QQ9QW7KSGOZ0V1M" localSheetId="14" hidden="1">#REF!</definedName>
    <definedName name="BExZNVCBKB930QQ9QW7KSGOZ0V1M" localSheetId="13" hidden="1">#REF!</definedName>
    <definedName name="BExZNVCBKB930QQ9QW7KSGOZ0V1M" localSheetId="12" hidden="1">#REF!</definedName>
    <definedName name="BExZNVCBKB930QQ9QW7KSGOZ0V1M" localSheetId="11" hidden="1">#REF!</definedName>
    <definedName name="BExZNVCBKB930QQ9QW7KSGOZ0V1M" localSheetId="10" hidden="1">#REF!</definedName>
    <definedName name="BExZNVCBKB930QQ9QW7KSGOZ0V1M" localSheetId="9" hidden="1">#REF!</definedName>
    <definedName name="BExZNVCBKB930QQ9QW7KSGOZ0V1M" localSheetId="8" hidden="1">#REF!</definedName>
    <definedName name="BExZNVCBKB930QQ9QW7KSGOZ0V1M" localSheetId="7" hidden="1">#REF!</definedName>
    <definedName name="BExZNVCBKB930QQ9QW7KSGOZ0V1M" localSheetId="6" hidden="1">#REF!</definedName>
    <definedName name="BExZNVCBKB930QQ9QW7KSGOZ0V1M" localSheetId="5" hidden="1">#REF!</definedName>
    <definedName name="BExZNVCBKB930QQ9QW7KSGOZ0V1M" localSheetId="3" hidden="1">#REF!</definedName>
    <definedName name="BExZNVCBKB930QQ9QW7KSGOZ0V1M" hidden="1">#REF!</definedName>
    <definedName name="BExZNW8QJ18X0RSGFDWAE9ZSDX39" localSheetId="15" hidden="1">#REF!</definedName>
    <definedName name="BExZNW8QJ18X0RSGFDWAE9ZSDX39" localSheetId="14" hidden="1">#REF!</definedName>
    <definedName name="BExZNW8QJ18X0RSGFDWAE9ZSDX39" localSheetId="13" hidden="1">#REF!</definedName>
    <definedName name="BExZNW8QJ18X0RSGFDWAE9ZSDX39" localSheetId="12" hidden="1">#REF!</definedName>
    <definedName name="BExZNW8QJ18X0RSGFDWAE9ZSDX39" localSheetId="11" hidden="1">#REF!</definedName>
    <definedName name="BExZNW8QJ18X0RSGFDWAE9ZSDX39" localSheetId="10" hidden="1">#REF!</definedName>
    <definedName name="BExZNW8QJ18X0RSGFDWAE9ZSDX39" localSheetId="9" hidden="1">#REF!</definedName>
    <definedName name="BExZNW8QJ18X0RSGFDWAE9ZSDX39" localSheetId="8" hidden="1">#REF!</definedName>
    <definedName name="BExZNW8QJ18X0RSGFDWAE9ZSDX39" localSheetId="7" hidden="1">#REF!</definedName>
    <definedName name="BExZNW8QJ18X0RSGFDWAE9ZSDX39" localSheetId="6" hidden="1">#REF!</definedName>
    <definedName name="BExZNW8QJ18X0RSGFDWAE9ZSDX39" localSheetId="5" hidden="1">#REF!</definedName>
    <definedName name="BExZNW8QJ18X0RSGFDWAE9ZSDX39" localSheetId="3" hidden="1">#REF!</definedName>
    <definedName name="BExZNW8QJ18X0RSGFDWAE9ZSDX39" hidden="1">#REF!</definedName>
    <definedName name="BExZNZDWRS6Q40L8OCWFEIVI0A1O" localSheetId="15" hidden="1">#REF!</definedName>
    <definedName name="BExZNZDWRS6Q40L8OCWFEIVI0A1O" localSheetId="14" hidden="1">#REF!</definedName>
    <definedName name="BExZNZDWRS6Q40L8OCWFEIVI0A1O" localSheetId="13" hidden="1">#REF!</definedName>
    <definedName name="BExZNZDWRS6Q40L8OCWFEIVI0A1O" localSheetId="12" hidden="1">#REF!</definedName>
    <definedName name="BExZNZDWRS6Q40L8OCWFEIVI0A1O" localSheetId="11" hidden="1">#REF!</definedName>
    <definedName name="BExZNZDWRS6Q40L8OCWFEIVI0A1O" localSheetId="10" hidden="1">#REF!</definedName>
    <definedName name="BExZNZDWRS6Q40L8OCWFEIVI0A1O" localSheetId="9" hidden="1">#REF!</definedName>
    <definedName name="BExZNZDWRS6Q40L8OCWFEIVI0A1O" localSheetId="8" hidden="1">#REF!</definedName>
    <definedName name="BExZNZDWRS6Q40L8OCWFEIVI0A1O" localSheetId="7" hidden="1">#REF!</definedName>
    <definedName name="BExZNZDWRS6Q40L8OCWFEIVI0A1O" localSheetId="6" hidden="1">#REF!</definedName>
    <definedName name="BExZNZDWRS6Q40L8OCWFEIVI0A1O" localSheetId="5" hidden="1">#REF!</definedName>
    <definedName name="BExZNZDWRS6Q40L8OCWFEIVI0A1O" localSheetId="3" hidden="1">#REF!</definedName>
    <definedName name="BExZNZDWRS6Q40L8OCWFEIVI0A1O" hidden="1">#REF!</definedName>
    <definedName name="BExZOBO9NYLGVJQ31LVQ9XS2ZT4N" localSheetId="15" hidden="1">#REF!</definedName>
    <definedName name="BExZOBO9NYLGVJQ31LVQ9XS2ZT4N" localSheetId="14" hidden="1">#REF!</definedName>
    <definedName name="BExZOBO9NYLGVJQ31LVQ9XS2ZT4N" localSheetId="13" hidden="1">#REF!</definedName>
    <definedName name="BExZOBO9NYLGVJQ31LVQ9XS2ZT4N" localSheetId="12" hidden="1">#REF!</definedName>
    <definedName name="BExZOBO9NYLGVJQ31LVQ9XS2ZT4N" localSheetId="11" hidden="1">#REF!</definedName>
    <definedName name="BExZOBO9NYLGVJQ31LVQ9XS2ZT4N" localSheetId="10" hidden="1">#REF!</definedName>
    <definedName name="BExZOBO9NYLGVJQ31LVQ9XS2ZT4N" localSheetId="9" hidden="1">#REF!</definedName>
    <definedName name="BExZOBO9NYLGVJQ31LVQ9XS2ZT4N" localSheetId="8" hidden="1">#REF!</definedName>
    <definedName name="BExZOBO9NYLGVJQ31LVQ9XS2ZT4N" localSheetId="7" hidden="1">#REF!</definedName>
    <definedName name="BExZOBO9NYLGVJQ31LVQ9XS2ZT4N" localSheetId="6" hidden="1">#REF!</definedName>
    <definedName name="BExZOBO9NYLGVJQ31LVQ9XS2ZT4N" localSheetId="5" hidden="1">#REF!</definedName>
    <definedName name="BExZOBO9NYLGVJQ31LVQ9XS2ZT4N" localSheetId="3" hidden="1">#REF!</definedName>
    <definedName name="BExZOBO9NYLGVJQ31LVQ9XS2ZT4N" hidden="1">#REF!</definedName>
    <definedName name="BExZOETNB1CJ3Y2RKLI1ZK0S8Z6H" localSheetId="15" hidden="1">#REF!</definedName>
    <definedName name="BExZOETNB1CJ3Y2RKLI1ZK0S8Z6H" localSheetId="14" hidden="1">#REF!</definedName>
    <definedName name="BExZOETNB1CJ3Y2RKLI1ZK0S8Z6H" localSheetId="13" hidden="1">#REF!</definedName>
    <definedName name="BExZOETNB1CJ3Y2RKLI1ZK0S8Z6H" localSheetId="12" hidden="1">#REF!</definedName>
    <definedName name="BExZOETNB1CJ3Y2RKLI1ZK0S8Z6H" localSheetId="11" hidden="1">#REF!</definedName>
    <definedName name="BExZOETNB1CJ3Y2RKLI1ZK0S8Z6H" localSheetId="10" hidden="1">#REF!</definedName>
    <definedName name="BExZOETNB1CJ3Y2RKLI1ZK0S8Z6H" localSheetId="9" hidden="1">#REF!</definedName>
    <definedName name="BExZOETNB1CJ3Y2RKLI1ZK0S8Z6H" localSheetId="8" hidden="1">#REF!</definedName>
    <definedName name="BExZOETNB1CJ3Y2RKLI1ZK0S8Z6H" localSheetId="7" hidden="1">#REF!</definedName>
    <definedName name="BExZOETNB1CJ3Y2RKLI1ZK0S8Z6H" localSheetId="6" hidden="1">#REF!</definedName>
    <definedName name="BExZOETNB1CJ3Y2RKLI1ZK0S8Z6H" localSheetId="5" hidden="1">#REF!</definedName>
    <definedName name="BExZOETNB1CJ3Y2RKLI1ZK0S8Z6H" localSheetId="3" hidden="1">#REF!</definedName>
    <definedName name="BExZOETNB1CJ3Y2RKLI1ZK0S8Z6H" hidden="1">#REF!</definedName>
    <definedName name="BExZOREMVSK4E5VSWM838KHUB8AI" localSheetId="15" hidden="1">#REF!</definedName>
    <definedName name="BExZOREMVSK4E5VSWM838KHUB8AI" localSheetId="14" hidden="1">#REF!</definedName>
    <definedName name="BExZOREMVSK4E5VSWM838KHUB8AI" localSheetId="13" hidden="1">#REF!</definedName>
    <definedName name="BExZOREMVSK4E5VSWM838KHUB8AI" localSheetId="12" hidden="1">#REF!</definedName>
    <definedName name="BExZOREMVSK4E5VSWM838KHUB8AI" localSheetId="11" hidden="1">#REF!</definedName>
    <definedName name="BExZOREMVSK4E5VSWM838KHUB8AI" localSheetId="10" hidden="1">#REF!</definedName>
    <definedName name="BExZOREMVSK4E5VSWM838KHUB8AI" localSheetId="9" hidden="1">#REF!</definedName>
    <definedName name="BExZOREMVSK4E5VSWM838KHUB8AI" localSheetId="8" hidden="1">#REF!</definedName>
    <definedName name="BExZOREMVSK4E5VSWM838KHUB8AI" localSheetId="7" hidden="1">#REF!</definedName>
    <definedName name="BExZOREMVSK4E5VSWM838KHUB8AI" localSheetId="6" hidden="1">#REF!</definedName>
    <definedName name="BExZOREMVSK4E5VSWM838KHUB8AI" localSheetId="5" hidden="1">#REF!</definedName>
    <definedName name="BExZOREMVSK4E5VSWM838KHUB8AI" localSheetId="3" hidden="1">#REF!</definedName>
    <definedName name="BExZOREMVSK4E5VSWM838KHUB8AI" hidden="1">#REF!</definedName>
    <definedName name="BExZOVR745T5P1KS9NV2PXZPZVRG" localSheetId="15" hidden="1">#REF!</definedName>
    <definedName name="BExZOVR745T5P1KS9NV2PXZPZVRG" localSheetId="14" hidden="1">#REF!</definedName>
    <definedName name="BExZOVR745T5P1KS9NV2PXZPZVRG" localSheetId="13" hidden="1">#REF!</definedName>
    <definedName name="BExZOVR745T5P1KS9NV2PXZPZVRG" localSheetId="12" hidden="1">#REF!</definedName>
    <definedName name="BExZOVR745T5P1KS9NV2PXZPZVRG" localSheetId="11" hidden="1">#REF!</definedName>
    <definedName name="BExZOVR745T5P1KS9NV2PXZPZVRG" localSheetId="10" hidden="1">#REF!</definedName>
    <definedName name="BExZOVR745T5P1KS9NV2PXZPZVRG" localSheetId="9" hidden="1">#REF!</definedName>
    <definedName name="BExZOVR745T5P1KS9NV2PXZPZVRG" localSheetId="8" hidden="1">#REF!</definedName>
    <definedName name="BExZOVR745T5P1KS9NV2PXZPZVRG" localSheetId="7" hidden="1">#REF!</definedName>
    <definedName name="BExZOVR745T5P1KS9NV2PXZPZVRG" localSheetId="6" hidden="1">#REF!</definedName>
    <definedName name="BExZOVR745T5P1KS9NV2PXZPZVRG" localSheetId="5" hidden="1">#REF!</definedName>
    <definedName name="BExZOVR745T5P1KS9NV2PXZPZVRG" localSheetId="3" hidden="1">#REF!</definedName>
    <definedName name="BExZOVR745T5P1KS9NV2PXZPZVRG" hidden="1">#REF!</definedName>
    <definedName name="BExZOZSWGLSY2XYVRIS6VSNJDSGD" localSheetId="15" hidden="1">#REF!</definedName>
    <definedName name="BExZOZSWGLSY2XYVRIS6VSNJDSGD" localSheetId="14" hidden="1">#REF!</definedName>
    <definedName name="BExZOZSWGLSY2XYVRIS6VSNJDSGD" localSheetId="13" hidden="1">#REF!</definedName>
    <definedName name="BExZOZSWGLSY2XYVRIS6VSNJDSGD" localSheetId="12" hidden="1">#REF!</definedName>
    <definedName name="BExZOZSWGLSY2XYVRIS6VSNJDSGD" localSheetId="11" hidden="1">#REF!</definedName>
    <definedName name="BExZOZSWGLSY2XYVRIS6VSNJDSGD" localSheetId="10" hidden="1">#REF!</definedName>
    <definedName name="BExZOZSWGLSY2XYVRIS6VSNJDSGD" localSheetId="9" hidden="1">#REF!</definedName>
    <definedName name="BExZOZSWGLSY2XYVRIS6VSNJDSGD" localSheetId="8" hidden="1">#REF!</definedName>
    <definedName name="BExZOZSWGLSY2XYVRIS6VSNJDSGD" localSheetId="7" hidden="1">#REF!</definedName>
    <definedName name="BExZOZSWGLSY2XYVRIS6VSNJDSGD" localSheetId="6" hidden="1">#REF!</definedName>
    <definedName name="BExZOZSWGLSY2XYVRIS6VSNJDSGD" localSheetId="5" hidden="1">#REF!</definedName>
    <definedName name="BExZOZSWGLSY2XYVRIS6VSNJDSGD" localSheetId="3" hidden="1">#REF!</definedName>
    <definedName name="BExZOZSWGLSY2XYVRIS6VSNJDSGD" hidden="1">#REF!</definedName>
    <definedName name="BExZP7AIJKLM6C6CSUIIFAHFBNX2" localSheetId="15" hidden="1">#REF!</definedName>
    <definedName name="BExZP7AIJKLM6C6CSUIIFAHFBNX2" localSheetId="14" hidden="1">#REF!</definedName>
    <definedName name="BExZP7AIJKLM6C6CSUIIFAHFBNX2" localSheetId="13" hidden="1">#REF!</definedName>
    <definedName name="BExZP7AIJKLM6C6CSUIIFAHFBNX2" localSheetId="12" hidden="1">#REF!</definedName>
    <definedName name="BExZP7AIJKLM6C6CSUIIFAHFBNX2" localSheetId="11" hidden="1">#REF!</definedName>
    <definedName name="BExZP7AIJKLM6C6CSUIIFAHFBNX2" localSheetId="10" hidden="1">#REF!</definedName>
    <definedName name="BExZP7AIJKLM6C6CSUIIFAHFBNX2" localSheetId="9" hidden="1">#REF!</definedName>
    <definedName name="BExZP7AIJKLM6C6CSUIIFAHFBNX2" localSheetId="8" hidden="1">#REF!</definedName>
    <definedName name="BExZP7AIJKLM6C6CSUIIFAHFBNX2" localSheetId="7" hidden="1">#REF!</definedName>
    <definedName name="BExZP7AIJKLM6C6CSUIIFAHFBNX2" localSheetId="6" hidden="1">#REF!</definedName>
    <definedName name="BExZP7AIJKLM6C6CSUIIFAHFBNX2" localSheetId="5" hidden="1">#REF!</definedName>
    <definedName name="BExZP7AIJKLM6C6CSUIIFAHFBNX2" localSheetId="3" hidden="1">#REF!</definedName>
    <definedName name="BExZP7AIJKLM6C6CSUIIFAHFBNX2" hidden="1">#REF!</definedName>
    <definedName name="BExZPALCPOH27L4MUPX2RFT3F8OM" localSheetId="15" hidden="1">#REF!</definedName>
    <definedName name="BExZPALCPOH27L4MUPX2RFT3F8OM" localSheetId="14" hidden="1">#REF!</definedName>
    <definedName name="BExZPALCPOH27L4MUPX2RFT3F8OM" localSheetId="13" hidden="1">#REF!</definedName>
    <definedName name="BExZPALCPOH27L4MUPX2RFT3F8OM" localSheetId="12" hidden="1">#REF!</definedName>
    <definedName name="BExZPALCPOH27L4MUPX2RFT3F8OM" localSheetId="11" hidden="1">#REF!</definedName>
    <definedName name="BExZPALCPOH27L4MUPX2RFT3F8OM" localSheetId="10" hidden="1">#REF!</definedName>
    <definedName name="BExZPALCPOH27L4MUPX2RFT3F8OM" localSheetId="9" hidden="1">#REF!</definedName>
    <definedName name="BExZPALCPOH27L4MUPX2RFT3F8OM" localSheetId="8" hidden="1">#REF!</definedName>
    <definedName name="BExZPALCPOH27L4MUPX2RFT3F8OM" localSheetId="7" hidden="1">#REF!</definedName>
    <definedName name="BExZPALCPOH27L4MUPX2RFT3F8OM" localSheetId="6" hidden="1">#REF!</definedName>
    <definedName name="BExZPALCPOH27L4MUPX2RFT3F8OM" localSheetId="5" hidden="1">#REF!</definedName>
    <definedName name="BExZPALCPOH27L4MUPX2RFT3F8OM" localSheetId="3" hidden="1">#REF!</definedName>
    <definedName name="BExZPALCPOH27L4MUPX2RFT3F8OM" hidden="1">#REF!</definedName>
    <definedName name="BExZPQ0XY507N8FJMVPKCTK8HC9H" localSheetId="15" hidden="1">#REF!</definedName>
    <definedName name="BExZPQ0XY507N8FJMVPKCTK8HC9H" localSheetId="14" hidden="1">#REF!</definedName>
    <definedName name="BExZPQ0XY507N8FJMVPKCTK8HC9H" localSheetId="13" hidden="1">#REF!</definedName>
    <definedName name="BExZPQ0XY507N8FJMVPKCTK8HC9H" localSheetId="12" hidden="1">#REF!</definedName>
    <definedName name="BExZPQ0XY507N8FJMVPKCTK8HC9H" localSheetId="11" hidden="1">#REF!</definedName>
    <definedName name="BExZPQ0XY507N8FJMVPKCTK8HC9H" localSheetId="10" hidden="1">#REF!</definedName>
    <definedName name="BExZPQ0XY507N8FJMVPKCTK8HC9H" localSheetId="9" hidden="1">#REF!</definedName>
    <definedName name="BExZPQ0XY507N8FJMVPKCTK8HC9H" localSheetId="8" hidden="1">#REF!</definedName>
    <definedName name="BExZPQ0XY507N8FJMVPKCTK8HC9H" localSheetId="7" hidden="1">#REF!</definedName>
    <definedName name="BExZPQ0XY507N8FJMVPKCTK8HC9H" localSheetId="6" hidden="1">#REF!</definedName>
    <definedName name="BExZPQ0XY507N8FJMVPKCTK8HC9H" localSheetId="5" hidden="1">#REF!</definedName>
    <definedName name="BExZPQ0XY507N8FJMVPKCTK8HC9H" localSheetId="3" hidden="1">#REF!</definedName>
    <definedName name="BExZPQ0XY507N8FJMVPKCTK8HC9H" hidden="1">#REF!</definedName>
    <definedName name="BExZPXTHEWEN48J9E5ARSA8IGRBI" localSheetId="15" hidden="1">#REF!</definedName>
    <definedName name="BExZPXTHEWEN48J9E5ARSA8IGRBI" localSheetId="14" hidden="1">#REF!</definedName>
    <definedName name="BExZPXTHEWEN48J9E5ARSA8IGRBI" localSheetId="13" hidden="1">#REF!</definedName>
    <definedName name="BExZPXTHEWEN48J9E5ARSA8IGRBI" localSheetId="12" hidden="1">#REF!</definedName>
    <definedName name="BExZPXTHEWEN48J9E5ARSA8IGRBI" localSheetId="11" hidden="1">#REF!</definedName>
    <definedName name="BExZPXTHEWEN48J9E5ARSA8IGRBI" localSheetId="10" hidden="1">#REF!</definedName>
    <definedName name="BExZPXTHEWEN48J9E5ARSA8IGRBI" localSheetId="9" hidden="1">#REF!</definedName>
    <definedName name="BExZPXTHEWEN48J9E5ARSA8IGRBI" localSheetId="8" hidden="1">#REF!</definedName>
    <definedName name="BExZPXTHEWEN48J9E5ARSA8IGRBI" localSheetId="7" hidden="1">#REF!</definedName>
    <definedName name="BExZPXTHEWEN48J9E5ARSA8IGRBI" localSheetId="6" hidden="1">#REF!</definedName>
    <definedName name="BExZPXTHEWEN48J9E5ARSA8IGRBI" localSheetId="5" hidden="1">#REF!</definedName>
    <definedName name="BExZPXTHEWEN48J9E5ARSA8IGRBI" localSheetId="3" hidden="1">#REF!</definedName>
    <definedName name="BExZPXTHEWEN48J9E5ARSA8IGRBI" hidden="1">#REF!</definedName>
    <definedName name="BExZQ37OVBR25U32CO2YYVPZOMR5" localSheetId="15" hidden="1">#REF!</definedName>
    <definedName name="BExZQ37OVBR25U32CO2YYVPZOMR5" localSheetId="14" hidden="1">#REF!</definedName>
    <definedName name="BExZQ37OVBR25U32CO2YYVPZOMR5" localSheetId="13" hidden="1">#REF!</definedName>
    <definedName name="BExZQ37OVBR25U32CO2YYVPZOMR5" localSheetId="12" hidden="1">#REF!</definedName>
    <definedName name="BExZQ37OVBR25U32CO2YYVPZOMR5" localSheetId="11" hidden="1">#REF!</definedName>
    <definedName name="BExZQ37OVBR25U32CO2YYVPZOMR5" localSheetId="10" hidden="1">#REF!</definedName>
    <definedName name="BExZQ37OVBR25U32CO2YYVPZOMR5" localSheetId="9" hidden="1">#REF!</definedName>
    <definedName name="BExZQ37OVBR25U32CO2YYVPZOMR5" localSheetId="8" hidden="1">#REF!</definedName>
    <definedName name="BExZQ37OVBR25U32CO2YYVPZOMR5" localSheetId="7" hidden="1">#REF!</definedName>
    <definedName name="BExZQ37OVBR25U32CO2YYVPZOMR5" localSheetId="6" hidden="1">#REF!</definedName>
    <definedName name="BExZQ37OVBR25U32CO2YYVPZOMR5" localSheetId="5" hidden="1">#REF!</definedName>
    <definedName name="BExZQ37OVBR25U32CO2YYVPZOMR5" localSheetId="3" hidden="1">#REF!</definedName>
    <definedName name="BExZQ37OVBR25U32CO2YYVPZOMR5" hidden="1">#REF!</definedName>
    <definedName name="BExZQ3NT7H06VO0AR48WHZULZB93" localSheetId="15" hidden="1">#REF!</definedName>
    <definedName name="BExZQ3NT7H06VO0AR48WHZULZB93" localSheetId="14" hidden="1">#REF!</definedName>
    <definedName name="BExZQ3NT7H06VO0AR48WHZULZB93" localSheetId="13" hidden="1">#REF!</definedName>
    <definedName name="BExZQ3NT7H06VO0AR48WHZULZB93" localSheetId="12" hidden="1">#REF!</definedName>
    <definedName name="BExZQ3NT7H06VO0AR48WHZULZB93" localSheetId="11" hidden="1">#REF!</definedName>
    <definedName name="BExZQ3NT7H06VO0AR48WHZULZB93" localSheetId="10" hidden="1">#REF!</definedName>
    <definedName name="BExZQ3NT7H06VO0AR48WHZULZB93" localSheetId="9" hidden="1">#REF!</definedName>
    <definedName name="BExZQ3NT7H06VO0AR48WHZULZB93" localSheetId="8" hidden="1">#REF!</definedName>
    <definedName name="BExZQ3NT7H06VO0AR48WHZULZB93" localSheetId="7" hidden="1">#REF!</definedName>
    <definedName name="BExZQ3NT7H06VO0AR48WHZULZB93" localSheetId="6" hidden="1">#REF!</definedName>
    <definedName name="BExZQ3NT7H06VO0AR48WHZULZB93" localSheetId="5" hidden="1">#REF!</definedName>
    <definedName name="BExZQ3NT7H06VO0AR48WHZULZB93" localSheetId="3" hidden="1">#REF!</definedName>
    <definedName name="BExZQ3NT7H06VO0AR48WHZULZB93" hidden="1">#REF!</definedName>
    <definedName name="BExZQ5RCYU1R0DUT1MFN99S1C408" localSheetId="15" hidden="1">#REF!</definedName>
    <definedName name="BExZQ5RCYU1R0DUT1MFN99S1C408" localSheetId="14" hidden="1">#REF!</definedName>
    <definedName name="BExZQ5RCYU1R0DUT1MFN99S1C408" localSheetId="13" hidden="1">#REF!</definedName>
    <definedName name="BExZQ5RCYU1R0DUT1MFN99S1C408" localSheetId="12" hidden="1">#REF!</definedName>
    <definedName name="BExZQ5RCYU1R0DUT1MFN99S1C408" localSheetId="11" hidden="1">#REF!</definedName>
    <definedName name="BExZQ5RCYU1R0DUT1MFN99S1C408" localSheetId="10" hidden="1">#REF!</definedName>
    <definedName name="BExZQ5RCYU1R0DUT1MFN99S1C408" localSheetId="9" hidden="1">#REF!</definedName>
    <definedName name="BExZQ5RCYU1R0DUT1MFN99S1C408" localSheetId="8" hidden="1">#REF!</definedName>
    <definedName name="BExZQ5RCYU1R0DUT1MFN99S1C408" localSheetId="7" hidden="1">#REF!</definedName>
    <definedName name="BExZQ5RCYU1R0DUT1MFN99S1C408" localSheetId="6" hidden="1">#REF!</definedName>
    <definedName name="BExZQ5RCYU1R0DUT1MFN99S1C408" localSheetId="5" hidden="1">#REF!</definedName>
    <definedName name="BExZQ5RCYU1R0DUT1MFN99S1C408" localSheetId="3" hidden="1">#REF!</definedName>
    <definedName name="BExZQ5RCYU1R0DUT1MFN99S1C408" hidden="1">#REF!</definedName>
    <definedName name="BExZQ7PJU07SEJMDX18U9YVDC2GU" localSheetId="15" hidden="1">#REF!</definedName>
    <definedName name="BExZQ7PJU07SEJMDX18U9YVDC2GU" localSheetId="14" hidden="1">#REF!</definedName>
    <definedName name="BExZQ7PJU07SEJMDX18U9YVDC2GU" localSheetId="13" hidden="1">#REF!</definedName>
    <definedName name="BExZQ7PJU07SEJMDX18U9YVDC2GU" localSheetId="12" hidden="1">#REF!</definedName>
    <definedName name="BExZQ7PJU07SEJMDX18U9YVDC2GU" localSheetId="11" hidden="1">#REF!</definedName>
    <definedName name="BExZQ7PJU07SEJMDX18U9YVDC2GU" localSheetId="10" hidden="1">#REF!</definedName>
    <definedName name="BExZQ7PJU07SEJMDX18U9YVDC2GU" localSheetId="9" hidden="1">#REF!</definedName>
    <definedName name="BExZQ7PJU07SEJMDX18U9YVDC2GU" localSheetId="8" hidden="1">#REF!</definedName>
    <definedName name="BExZQ7PJU07SEJMDX18U9YVDC2GU" localSheetId="7" hidden="1">#REF!</definedName>
    <definedName name="BExZQ7PJU07SEJMDX18U9YVDC2GU" localSheetId="6" hidden="1">#REF!</definedName>
    <definedName name="BExZQ7PJU07SEJMDX18U9YVDC2GU" localSheetId="5" hidden="1">#REF!</definedName>
    <definedName name="BExZQ7PJU07SEJMDX18U9YVDC2GU" localSheetId="3" hidden="1">#REF!</definedName>
    <definedName name="BExZQ7PJU07SEJMDX18U9YVDC2GU" hidden="1">#REF!</definedName>
    <definedName name="BExZQAJXQ5IJ5RB71EDSPGTRO5HC" localSheetId="15" hidden="1">#REF!</definedName>
    <definedName name="BExZQAJXQ5IJ5RB71EDSPGTRO5HC" localSheetId="14" hidden="1">#REF!</definedName>
    <definedName name="BExZQAJXQ5IJ5RB71EDSPGTRO5HC" localSheetId="13" hidden="1">#REF!</definedName>
    <definedName name="BExZQAJXQ5IJ5RB71EDSPGTRO5HC" localSheetId="12" hidden="1">#REF!</definedName>
    <definedName name="BExZQAJXQ5IJ5RB71EDSPGTRO5HC" localSheetId="11" hidden="1">#REF!</definedName>
    <definedName name="BExZQAJXQ5IJ5RB71EDSPGTRO5HC" localSheetId="10" hidden="1">#REF!</definedName>
    <definedName name="BExZQAJXQ5IJ5RB71EDSPGTRO5HC" localSheetId="9" hidden="1">#REF!</definedName>
    <definedName name="BExZQAJXQ5IJ5RB71EDSPGTRO5HC" localSheetId="8" hidden="1">#REF!</definedName>
    <definedName name="BExZQAJXQ5IJ5RB71EDSPGTRO5HC" localSheetId="7" hidden="1">#REF!</definedName>
    <definedName name="BExZQAJXQ5IJ5RB71EDSPGTRO5HC" localSheetId="6" hidden="1">#REF!</definedName>
    <definedName name="BExZQAJXQ5IJ5RB71EDSPGTRO5HC" localSheetId="5" hidden="1">#REF!</definedName>
    <definedName name="BExZQAJXQ5IJ5RB71EDSPGTRO5HC" localSheetId="3" hidden="1">#REF!</definedName>
    <definedName name="BExZQAJXQ5IJ5RB71EDSPGTRO5HC" hidden="1">#REF!</definedName>
    <definedName name="BExZQBLTKPF3O4MCH6L4LE544FQB" localSheetId="15" hidden="1">#REF!</definedName>
    <definedName name="BExZQBLTKPF3O4MCH6L4LE544FQB" localSheetId="14" hidden="1">#REF!</definedName>
    <definedName name="BExZQBLTKPF3O4MCH6L4LE544FQB" localSheetId="13" hidden="1">#REF!</definedName>
    <definedName name="BExZQBLTKPF3O4MCH6L4LE544FQB" localSheetId="12" hidden="1">#REF!</definedName>
    <definedName name="BExZQBLTKPF3O4MCH6L4LE544FQB" localSheetId="11" hidden="1">#REF!</definedName>
    <definedName name="BExZQBLTKPF3O4MCH6L4LE544FQB" localSheetId="10" hidden="1">#REF!</definedName>
    <definedName name="BExZQBLTKPF3O4MCH6L4LE544FQB" localSheetId="9" hidden="1">#REF!</definedName>
    <definedName name="BExZQBLTKPF3O4MCH6L4LE544FQB" localSheetId="8" hidden="1">#REF!</definedName>
    <definedName name="BExZQBLTKPF3O4MCH6L4LE544FQB" localSheetId="7" hidden="1">#REF!</definedName>
    <definedName name="BExZQBLTKPF3O4MCH6L4LE544FQB" localSheetId="6" hidden="1">#REF!</definedName>
    <definedName name="BExZQBLTKPF3O4MCH6L4LE544FQB" localSheetId="5" hidden="1">#REF!</definedName>
    <definedName name="BExZQBLTKPF3O4MCH6L4LE544FQB" localSheetId="3" hidden="1">#REF!</definedName>
    <definedName name="BExZQBLTKPF3O4MCH6L4LE544FQB" hidden="1">#REF!</definedName>
    <definedName name="BExZQIHTGHK7OOI2Y2PN3JYBY82I" localSheetId="15" hidden="1">#REF!</definedName>
    <definedName name="BExZQIHTGHK7OOI2Y2PN3JYBY82I" localSheetId="14" hidden="1">#REF!</definedName>
    <definedName name="BExZQIHTGHK7OOI2Y2PN3JYBY82I" localSheetId="13" hidden="1">#REF!</definedName>
    <definedName name="BExZQIHTGHK7OOI2Y2PN3JYBY82I" localSheetId="12" hidden="1">#REF!</definedName>
    <definedName name="BExZQIHTGHK7OOI2Y2PN3JYBY82I" localSheetId="11" hidden="1">#REF!</definedName>
    <definedName name="BExZQIHTGHK7OOI2Y2PN3JYBY82I" localSheetId="10" hidden="1">#REF!</definedName>
    <definedName name="BExZQIHTGHK7OOI2Y2PN3JYBY82I" localSheetId="9" hidden="1">#REF!</definedName>
    <definedName name="BExZQIHTGHK7OOI2Y2PN3JYBY82I" localSheetId="8" hidden="1">#REF!</definedName>
    <definedName name="BExZQIHTGHK7OOI2Y2PN3JYBY82I" localSheetId="7" hidden="1">#REF!</definedName>
    <definedName name="BExZQIHTGHK7OOI2Y2PN3JYBY82I" localSheetId="6" hidden="1">#REF!</definedName>
    <definedName name="BExZQIHTGHK7OOI2Y2PN3JYBY82I" localSheetId="5" hidden="1">#REF!</definedName>
    <definedName name="BExZQIHTGHK7OOI2Y2PN3JYBY82I" localSheetId="3" hidden="1">#REF!</definedName>
    <definedName name="BExZQIHTGHK7OOI2Y2PN3JYBY82I" hidden="1">#REF!</definedName>
    <definedName name="BExZQJJMGU5MHQOILGXGJPAQI5XI" localSheetId="15" hidden="1">#REF!</definedName>
    <definedName name="BExZQJJMGU5MHQOILGXGJPAQI5XI" localSheetId="14" hidden="1">#REF!</definedName>
    <definedName name="BExZQJJMGU5MHQOILGXGJPAQI5XI" localSheetId="13" hidden="1">#REF!</definedName>
    <definedName name="BExZQJJMGU5MHQOILGXGJPAQI5XI" localSheetId="12" hidden="1">#REF!</definedName>
    <definedName name="BExZQJJMGU5MHQOILGXGJPAQI5XI" localSheetId="11" hidden="1">#REF!</definedName>
    <definedName name="BExZQJJMGU5MHQOILGXGJPAQI5XI" localSheetId="10" hidden="1">#REF!</definedName>
    <definedName name="BExZQJJMGU5MHQOILGXGJPAQI5XI" localSheetId="9" hidden="1">#REF!</definedName>
    <definedName name="BExZQJJMGU5MHQOILGXGJPAQI5XI" localSheetId="8" hidden="1">#REF!</definedName>
    <definedName name="BExZQJJMGU5MHQOILGXGJPAQI5XI" localSheetId="7" hidden="1">#REF!</definedName>
    <definedName name="BExZQJJMGU5MHQOILGXGJPAQI5XI" localSheetId="6" hidden="1">#REF!</definedName>
    <definedName name="BExZQJJMGU5MHQOILGXGJPAQI5XI" localSheetId="5" hidden="1">#REF!</definedName>
    <definedName name="BExZQJJMGU5MHQOILGXGJPAQI5XI" localSheetId="3" hidden="1">#REF!</definedName>
    <definedName name="BExZQJJMGU5MHQOILGXGJPAQI5XI" hidden="1">#REF!</definedName>
    <definedName name="BExZQL1M2EX5YEQBMNQKVD747N3I" localSheetId="15" hidden="1">#REF!</definedName>
    <definedName name="BExZQL1M2EX5YEQBMNQKVD747N3I" localSheetId="14" hidden="1">#REF!</definedName>
    <definedName name="BExZQL1M2EX5YEQBMNQKVD747N3I" localSheetId="13" hidden="1">#REF!</definedName>
    <definedName name="BExZQL1M2EX5YEQBMNQKVD747N3I" localSheetId="12" hidden="1">#REF!</definedName>
    <definedName name="BExZQL1M2EX5YEQBMNQKVD747N3I" localSheetId="11" hidden="1">#REF!</definedName>
    <definedName name="BExZQL1M2EX5YEQBMNQKVD747N3I" localSheetId="10" hidden="1">#REF!</definedName>
    <definedName name="BExZQL1M2EX5YEQBMNQKVD747N3I" localSheetId="9" hidden="1">#REF!</definedName>
    <definedName name="BExZQL1M2EX5YEQBMNQKVD747N3I" localSheetId="8" hidden="1">#REF!</definedName>
    <definedName name="BExZQL1M2EX5YEQBMNQKVD747N3I" localSheetId="7" hidden="1">#REF!</definedName>
    <definedName name="BExZQL1M2EX5YEQBMNQKVD747N3I" localSheetId="6" hidden="1">#REF!</definedName>
    <definedName name="BExZQL1M2EX5YEQBMNQKVD747N3I" localSheetId="5" hidden="1">#REF!</definedName>
    <definedName name="BExZQL1M2EX5YEQBMNQKVD747N3I" localSheetId="3" hidden="1">#REF!</definedName>
    <definedName name="BExZQL1M2EX5YEQBMNQKVD747N3I" hidden="1">#REF!</definedName>
    <definedName name="BExZQPDYUBJL0C1OME996KHU23N5" localSheetId="15" hidden="1">#REF!</definedName>
    <definedName name="BExZQPDYUBJL0C1OME996KHU23N5" localSheetId="14" hidden="1">#REF!</definedName>
    <definedName name="BExZQPDYUBJL0C1OME996KHU23N5" localSheetId="13" hidden="1">#REF!</definedName>
    <definedName name="BExZQPDYUBJL0C1OME996KHU23N5" localSheetId="12" hidden="1">#REF!</definedName>
    <definedName name="BExZQPDYUBJL0C1OME996KHU23N5" localSheetId="11" hidden="1">#REF!</definedName>
    <definedName name="BExZQPDYUBJL0C1OME996KHU23N5" localSheetId="10" hidden="1">#REF!</definedName>
    <definedName name="BExZQPDYUBJL0C1OME996KHU23N5" localSheetId="9" hidden="1">#REF!</definedName>
    <definedName name="BExZQPDYUBJL0C1OME996KHU23N5" localSheetId="8" hidden="1">#REF!</definedName>
    <definedName name="BExZQPDYUBJL0C1OME996KHU23N5" localSheetId="7" hidden="1">#REF!</definedName>
    <definedName name="BExZQPDYUBJL0C1OME996KHU23N5" localSheetId="6" hidden="1">#REF!</definedName>
    <definedName name="BExZQPDYUBJL0C1OME996KHU23N5" localSheetId="5" hidden="1">#REF!</definedName>
    <definedName name="BExZQPDYUBJL0C1OME996KHU23N5" localSheetId="3" hidden="1">#REF!</definedName>
    <definedName name="BExZQPDYUBJL0C1OME996KHU23N5" hidden="1">#REF!</definedName>
    <definedName name="BExZQXBYEBN28QUH1KOVW6KKA5UM" localSheetId="15" hidden="1">#REF!</definedName>
    <definedName name="BExZQXBYEBN28QUH1KOVW6KKA5UM" localSheetId="14" hidden="1">#REF!</definedName>
    <definedName name="BExZQXBYEBN28QUH1KOVW6KKA5UM" localSheetId="13" hidden="1">#REF!</definedName>
    <definedName name="BExZQXBYEBN28QUH1KOVW6KKA5UM" localSheetId="12" hidden="1">#REF!</definedName>
    <definedName name="BExZQXBYEBN28QUH1KOVW6KKA5UM" localSheetId="11" hidden="1">#REF!</definedName>
    <definedName name="BExZQXBYEBN28QUH1KOVW6KKA5UM" localSheetId="10" hidden="1">#REF!</definedName>
    <definedName name="BExZQXBYEBN28QUH1KOVW6KKA5UM" localSheetId="9" hidden="1">#REF!</definedName>
    <definedName name="BExZQXBYEBN28QUH1KOVW6KKA5UM" localSheetId="8" hidden="1">#REF!</definedName>
    <definedName name="BExZQXBYEBN28QUH1KOVW6KKA5UM" localSheetId="7" hidden="1">#REF!</definedName>
    <definedName name="BExZQXBYEBN28QUH1KOVW6KKA5UM" localSheetId="6" hidden="1">#REF!</definedName>
    <definedName name="BExZQXBYEBN28QUH1KOVW6KKA5UM" localSheetId="5" hidden="1">#REF!</definedName>
    <definedName name="BExZQXBYEBN28QUH1KOVW6KKA5UM" localSheetId="3" hidden="1">#REF!</definedName>
    <definedName name="BExZQXBYEBN28QUH1KOVW6KKA5UM" hidden="1">#REF!</definedName>
    <definedName name="BExZQZKT146WEN8FTVZ7Y5TSB8L5" localSheetId="15" hidden="1">#REF!</definedName>
    <definedName name="BExZQZKT146WEN8FTVZ7Y5TSB8L5" localSheetId="14" hidden="1">#REF!</definedName>
    <definedName name="BExZQZKT146WEN8FTVZ7Y5TSB8L5" localSheetId="13" hidden="1">#REF!</definedName>
    <definedName name="BExZQZKT146WEN8FTVZ7Y5TSB8L5" localSheetId="12" hidden="1">#REF!</definedName>
    <definedName name="BExZQZKT146WEN8FTVZ7Y5TSB8L5" localSheetId="11" hidden="1">#REF!</definedName>
    <definedName name="BExZQZKT146WEN8FTVZ7Y5TSB8L5" localSheetId="10" hidden="1">#REF!</definedName>
    <definedName name="BExZQZKT146WEN8FTVZ7Y5TSB8L5" localSheetId="9" hidden="1">#REF!</definedName>
    <definedName name="BExZQZKT146WEN8FTVZ7Y5TSB8L5" localSheetId="8" hidden="1">#REF!</definedName>
    <definedName name="BExZQZKT146WEN8FTVZ7Y5TSB8L5" localSheetId="7" hidden="1">#REF!</definedName>
    <definedName name="BExZQZKT146WEN8FTVZ7Y5TSB8L5" localSheetId="6" hidden="1">#REF!</definedName>
    <definedName name="BExZQZKT146WEN8FTVZ7Y5TSB8L5" localSheetId="5" hidden="1">#REF!</definedName>
    <definedName name="BExZQZKT146WEN8FTVZ7Y5TSB8L5" localSheetId="3" hidden="1">#REF!</definedName>
    <definedName name="BExZQZKT146WEN8FTVZ7Y5TSB8L5" hidden="1">#REF!</definedName>
    <definedName name="BExZR485AKBH93YZ08CMUC3WROED" localSheetId="15" hidden="1">#REF!</definedName>
    <definedName name="BExZR485AKBH93YZ08CMUC3WROED" localSheetId="14" hidden="1">#REF!</definedName>
    <definedName name="BExZR485AKBH93YZ08CMUC3WROED" localSheetId="13" hidden="1">#REF!</definedName>
    <definedName name="BExZR485AKBH93YZ08CMUC3WROED" localSheetId="12" hidden="1">#REF!</definedName>
    <definedName name="BExZR485AKBH93YZ08CMUC3WROED" localSheetId="11" hidden="1">#REF!</definedName>
    <definedName name="BExZR485AKBH93YZ08CMUC3WROED" localSheetId="10" hidden="1">#REF!</definedName>
    <definedName name="BExZR485AKBH93YZ08CMUC3WROED" localSheetId="9" hidden="1">#REF!</definedName>
    <definedName name="BExZR485AKBH93YZ08CMUC3WROED" localSheetId="8" hidden="1">#REF!</definedName>
    <definedName name="BExZR485AKBH93YZ08CMUC3WROED" localSheetId="7" hidden="1">#REF!</definedName>
    <definedName name="BExZR485AKBH93YZ08CMUC3WROED" localSheetId="6" hidden="1">#REF!</definedName>
    <definedName name="BExZR485AKBH93YZ08CMUC3WROED" localSheetId="5" hidden="1">#REF!</definedName>
    <definedName name="BExZR485AKBH93YZ08CMUC3WROED" localSheetId="3" hidden="1">#REF!</definedName>
    <definedName name="BExZR485AKBH93YZ08CMUC3WROED" hidden="1">#REF!</definedName>
    <definedName name="BExZR7TL98P2PPUVGIZYR5873DWW" localSheetId="15" hidden="1">#REF!</definedName>
    <definedName name="BExZR7TL98P2PPUVGIZYR5873DWW" localSheetId="14" hidden="1">#REF!</definedName>
    <definedName name="BExZR7TL98P2PPUVGIZYR5873DWW" localSheetId="13" hidden="1">#REF!</definedName>
    <definedName name="BExZR7TL98P2PPUVGIZYR5873DWW" localSheetId="12" hidden="1">#REF!</definedName>
    <definedName name="BExZR7TL98P2PPUVGIZYR5873DWW" localSheetId="11" hidden="1">#REF!</definedName>
    <definedName name="BExZR7TL98P2PPUVGIZYR5873DWW" localSheetId="10" hidden="1">#REF!</definedName>
    <definedName name="BExZR7TL98P2PPUVGIZYR5873DWW" localSheetId="9" hidden="1">#REF!</definedName>
    <definedName name="BExZR7TL98P2PPUVGIZYR5873DWW" localSheetId="8" hidden="1">#REF!</definedName>
    <definedName name="BExZR7TL98P2PPUVGIZYR5873DWW" localSheetId="7" hidden="1">#REF!</definedName>
    <definedName name="BExZR7TL98P2PPUVGIZYR5873DWW" localSheetId="6" hidden="1">#REF!</definedName>
    <definedName name="BExZR7TL98P2PPUVGIZYR5873DWW" localSheetId="5" hidden="1">#REF!</definedName>
    <definedName name="BExZR7TL98P2PPUVGIZYR5873DWW" localSheetId="3" hidden="1">#REF!</definedName>
    <definedName name="BExZR7TL98P2PPUVGIZYR5873DWW" hidden="1">#REF!</definedName>
    <definedName name="BExZRAYSYOXAM1PBW1EF6YAZ9RU3" localSheetId="15" hidden="1">#REF!</definedName>
    <definedName name="BExZRAYSYOXAM1PBW1EF6YAZ9RU3" localSheetId="14" hidden="1">#REF!</definedName>
    <definedName name="BExZRAYSYOXAM1PBW1EF6YAZ9RU3" localSheetId="13" hidden="1">#REF!</definedName>
    <definedName name="BExZRAYSYOXAM1PBW1EF6YAZ9RU3" localSheetId="12" hidden="1">#REF!</definedName>
    <definedName name="BExZRAYSYOXAM1PBW1EF6YAZ9RU3" localSheetId="11" hidden="1">#REF!</definedName>
    <definedName name="BExZRAYSYOXAM1PBW1EF6YAZ9RU3" localSheetId="10" hidden="1">#REF!</definedName>
    <definedName name="BExZRAYSYOXAM1PBW1EF6YAZ9RU3" localSheetId="9" hidden="1">#REF!</definedName>
    <definedName name="BExZRAYSYOXAM1PBW1EF6YAZ9RU3" localSheetId="8" hidden="1">#REF!</definedName>
    <definedName name="BExZRAYSYOXAM1PBW1EF6YAZ9RU3" localSheetId="7" hidden="1">#REF!</definedName>
    <definedName name="BExZRAYSYOXAM1PBW1EF6YAZ9RU3" localSheetId="6" hidden="1">#REF!</definedName>
    <definedName name="BExZRAYSYOXAM1PBW1EF6YAZ9RU3" localSheetId="5" hidden="1">#REF!</definedName>
    <definedName name="BExZRAYSYOXAM1PBW1EF6YAZ9RU3" localSheetId="3" hidden="1">#REF!</definedName>
    <definedName name="BExZRAYSYOXAM1PBW1EF6YAZ9RU3" hidden="1">#REF!</definedName>
    <definedName name="BExZRGD1603X5ACFALUUDKCD7X48" localSheetId="15" hidden="1">#REF!</definedName>
    <definedName name="BExZRGD1603X5ACFALUUDKCD7X48" localSheetId="14" hidden="1">#REF!</definedName>
    <definedName name="BExZRGD1603X5ACFALUUDKCD7X48" localSheetId="13" hidden="1">#REF!</definedName>
    <definedName name="BExZRGD1603X5ACFALUUDKCD7X48" localSheetId="12" hidden="1">#REF!</definedName>
    <definedName name="BExZRGD1603X5ACFALUUDKCD7X48" localSheetId="11" hidden="1">#REF!</definedName>
    <definedName name="BExZRGD1603X5ACFALUUDKCD7X48" localSheetId="10" hidden="1">#REF!</definedName>
    <definedName name="BExZRGD1603X5ACFALUUDKCD7X48" localSheetId="9" hidden="1">#REF!</definedName>
    <definedName name="BExZRGD1603X5ACFALUUDKCD7X48" localSheetId="8" hidden="1">#REF!</definedName>
    <definedName name="BExZRGD1603X5ACFALUUDKCD7X48" localSheetId="7" hidden="1">#REF!</definedName>
    <definedName name="BExZRGD1603X5ACFALUUDKCD7X48" localSheetId="6" hidden="1">#REF!</definedName>
    <definedName name="BExZRGD1603X5ACFALUUDKCD7X48" localSheetId="5" hidden="1">#REF!</definedName>
    <definedName name="BExZRGD1603X5ACFALUUDKCD7X48" localSheetId="3" hidden="1">#REF!</definedName>
    <definedName name="BExZRGD1603X5ACFALUUDKCD7X48" hidden="1">#REF!</definedName>
    <definedName name="BExZRMSYHFOP8FFWKKUSBHU85J81" localSheetId="15" hidden="1">#REF!</definedName>
    <definedName name="BExZRMSYHFOP8FFWKKUSBHU85J81" localSheetId="14" hidden="1">#REF!</definedName>
    <definedName name="BExZRMSYHFOP8FFWKKUSBHU85J81" localSheetId="13" hidden="1">#REF!</definedName>
    <definedName name="BExZRMSYHFOP8FFWKKUSBHU85J81" localSheetId="12" hidden="1">#REF!</definedName>
    <definedName name="BExZRMSYHFOP8FFWKKUSBHU85J81" localSheetId="11" hidden="1">#REF!</definedName>
    <definedName name="BExZRMSYHFOP8FFWKKUSBHU85J81" localSheetId="10" hidden="1">#REF!</definedName>
    <definedName name="BExZRMSYHFOP8FFWKKUSBHU85J81" localSheetId="9" hidden="1">#REF!</definedName>
    <definedName name="BExZRMSYHFOP8FFWKKUSBHU85J81" localSheetId="8" hidden="1">#REF!</definedName>
    <definedName name="BExZRMSYHFOP8FFWKKUSBHU85J81" localSheetId="7" hidden="1">#REF!</definedName>
    <definedName name="BExZRMSYHFOP8FFWKKUSBHU85J81" localSheetId="6" hidden="1">#REF!</definedName>
    <definedName name="BExZRMSYHFOP8FFWKKUSBHU85J81" localSheetId="5" hidden="1">#REF!</definedName>
    <definedName name="BExZRMSYHFOP8FFWKKUSBHU85J81" localSheetId="3" hidden="1">#REF!</definedName>
    <definedName name="BExZRMSYHFOP8FFWKKUSBHU85J81" hidden="1">#REF!</definedName>
    <definedName name="BExZRP1X6UVLN1UOLHH5VF4STP1O" localSheetId="15" hidden="1">#REF!</definedName>
    <definedName name="BExZRP1X6UVLN1UOLHH5VF4STP1O" localSheetId="14" hidden="1">#REF!</definedName>
    <definedName name="BExZRP1X6UVLN1UOLHH5VF4STP1O" localSheetId="13" hidden="1">#REF!</definedName>
    <definedName name="BExZRP1X6UVLN1UOLHH5VF4STP1O" localSheetId="12" hidden="1">#REF!</definedName>
    <definedName name="BExZRP1X6UVLN1UOLHH5VF4STP1O" localSheetId="11" hidden="1">#REF!</definedName>
    <definedName name="BExZRP1X6UVLN1UOLHH5VF4STP1O" localSheetId="10" hidden="1">#REF!</definedName>
    <definedName name="BExZRP1X6UVLN1UOLHH5VF4STP1O" localSheetId="9" hidden="1">#REF!</definedName>
    <definedName name="BExZRP1X6UVLN1UOLHH5VF4STP1O" localSheetId="8" hidden="1">#REF!</definedName>
    <definedName name="BExZRP1X6UVLN1UOLHH5VF4STP1O" localSheetId="7" hidden="1">#REF!</definedName>
    <definedName name="BExZRP1X6UVLN1UOLHH5VF4STP1O" localSheetId="6" hidden="1">#REF!</definedName>
    <definedName name="BExZRP1X6UVLN1UOLHH5VF4STP1O" localSheetId="5" hidden="1">#REF!</definedName>
    <definedName name="BExZRP1X6UVLN1UOLHH5VF4STP1O" localSheetId="3" hidden="1">#REF!</definedName>
    <definedName name="BExZRP1X6UVLN1UOLHH5VF4STP1O" hidden="1">#REF!</definedName>
    <definedName name="BExZRQ930U6OCYNV00CH5I0Q4LPE" localSheetId="15" hidden="1">#REF!</definedName>
    <definedName name="BExZRQ930U6OCYNV00CH5I0Q4LPE" localSheetId="14" hidden="1">#REF!</definedName>
    <definedName name="BExZRQ930U6OCYNV00CH5I0Q4LPE" localSheetId="13" hidden="1">#REF!</definedName>
    <definedName name="BExZRQ930U6OCYNV00CH5I0Q4LPE" localSheetId="12" hidden="1">#REF!</definedName>
    <definedName name="BExZRQ930U6OCYNV00CH5I0Q4LPE" localSheetId="11" hidden="1">#REF!</definedName>
    <definedName name="BExZRQ930U6OCYNV00CH5I0Q4LPE" localSheetId="10" hidden="1">#REF!</definedName>
    <definedName name="BExZRQ930U6OCYNV00CH5I0Q4LPE" localSheetId="9" hidden="1">#REF!</definedName>
    <definedName name="BExZRQ930U6OCYNV00CH5I0Q4LPE" localSheetId="8" hidden="1">#REF!</definedName>
    <definedName name="BExZRQ930U6OCYNV00CH5I0Q4LPE" localSheetId="7" hidden="1">#REF!</definedName>
    <definedName name="BExZRQ930U6OCYNV00CH5I0Q4LPE" localSheetId="6" hidden="1">#REF!</definedName>
    <definedName name="BExZRQ930U6OCYNV00CH5I0Q4LPE" localSheetId="5" hidden="1">#REF!</definedName>
    <definedName name="BExZRQ930U6OCYNV00CH5I0Q4LPE" localSheetId="3" hidden="1">#REF!</definedName>
    <definedName name="BExZRQ930U6OCYNV00CH5I0Q4LPE" hidden="1">#REF!</definedName>
    <definedName name="BExZRQP7JLKS45QOGATXS7MK5GUZ" localSheetId="15" hidden="1">#REF!</definedName>
    <definedName name="BExZRQP7JLKS45QOGATXS7MK5GUZ" localSheetId="14" hidden="1">#REF!</definedName>
    <definedName name="BExZRQP7JLKS45QOGATXS7MK5GUZ" localSheetId="13" hidden="1">#REF!</definedName>
    <definedName name="BExZRQP7JLKS45QOGATXS7MK5GUZ" localSheetId="12" hidden="1">#REF!</definedName>
    <definedName name="BExZRQP7JLKS45QOGATXS7MK5GUZ" localSheetId="11" hidden="1">#REF!</definedName>
    <definedName name="BExZRQP7JLKS45QOGATXS7MK5GUZ" localSheetId="10" hidden="1">#REF!</definedName>
    <definedName name="BExZRQP7JLKS45QOGATXS7MK5GUZ" localSheetId="9" hidden="1">#REF!</definedName>
    <definedName name="BExZRQP7JLKS45QOGATXS7MK5GUZ" localSheetId="8" hidden="1">#REF!</definedName>
    <definedName name="BExZRQP7JLKS45QOGATXS7MK5GUZ" localSheetId="7" hidden="1">#REF!</definedName>
    <definedName name="BExZRQP7JLKS45QOGATXS7MK5GUZ" localSheetId="6" hidden="1">#REF!</definedName>
    <definedName name="BExZRQP7JLKS45QOGATXS7MK5GUZ" localSheetId="5" hidden="1">#REF!</definedName>
    <definedName name="BExZRQP7JLKS45QOGATXS7MK5GUZ" localSheetId="3" hidden="1">#REF!</definedName>
    <definedName name="BExZRQP7JLKS45QOGATXS7MK5GUZ" hidden="1">#REF!</definedName>
    <definedName name="BExZRW8W514W8OZ72YBONYJ64GXF" localSheetId="15" hidden="1">#REF!</definedName>
    <definedName name="BExZRW8W514W8OZ72YBONYJ64GXF" localSheetId="14" hidden="1">#REF!</definedName>
    <definedName name="BExZRW8W514W8OZ72YBONYJ64GXF" localSheetId="13" hidden="1">#REF!</definedName>
    <definedName name="BExZRW8W514W8OZ72YBONYJ64GXF" localSheetId="12" hidden="1">#REF!</definedName>
    <definedName name="BExZRW8W514W8OZ72YBONYJ64GXF" localSheetId="11" hidden="1">#REF!</definedName>
    <definedName name="BExZRW8W514W8OZ72YBONYJ64GXF" localSheetId="10" hidden="1">#REF!</definedName>
    <definedName name="BExZRW8W514W8OZ72YBONYJ64GXF" localSheetId="9" hidden="1">#REF!</definedName>
    <definedName name="BExZRW8W514W8OZ72YBONYJ64GXF" localSheetId="8" hidden="1">#REF!</definedName>
    <definedName name="BExZRW8W514W8OZ72YBONYJ64GXF" localSheetId="7" hidden="1">#REF!</definedName>
    <definedName name="BExZRW8W514W8OZ72YBONYJ64GXF" localSheetId="6" hidden="1">#REF!</definedName>
    <definedName name="BExZRW8W514W8OZ72YBONYJ64GXF" localSheetId="5" hidden="1">#REF!</definedName>
    <definedName name="BExZRW8W514W8OZ72YBONYJ64GXF" localSheetId="3" hidden="1">#REF!</definedName>
    <definedName name="BExZRW8W514W8OZ72YBONYJ64GXF" hidden="1">#REF!</definedName>
    <definedName name="BExZRWJP2BUVFJPO8U8ATQEP0LZU" localSheetId="15" hidden="1">#REF!</definedName>
    <definedName name="BExZRWJP2BUVFJPO8U8ATQEP0LZU" localSheetId="14" hidden="1">#REF!</definedName>
    <definedName name="BExZRWJP2BUVFJPO8U8ATQEP0LZU" localSheetId="13" hidden="1">#REF!</definedName>
    <definedName name="BExZRWJP2BUVFJPO8U8ATQEP0LZU" localSheetId="12" hidden="1">#REF!</definedName>
    <definedName name="BExZRWJP2BUVFJPO8U8ATQEP0LZU" localSheetId="11" hidden="1">#REF!</definedName>
    <definedName name="BExZRWJP2BUVFJPO8U8ATQEP0LZU" localSheetId="10" hidden="1">#REF!</definedName>
    <definedName name="BExZRWJP2BUVFJPO8U8ATQEP0LZU" localSheetId="9" hidden="1">#REF!</definedName>
    <definedName name="BExZRWJP2BUVFJPO8U8ATQEP0LZU" localSheetId="8" hidden="1">#REF!</definedName>
    <definedName name="BExZRWJP2BUVFJPO8U8ATQEP0LZU" localSheetId="7" hidden="1">#REF!</definedName>
    <definedName name="BExZRWJP2BUVFJPO8U8ATQEP0LZU" localSheetId="6" hidden="1">#REF!</definedName>
    <definedName name="BExZRWJP2BUVFJPO8U8ATQEP0LZU" localSheetId="5" hidden="1">#REF!</definedName>
    <definedName name="BExZRWJP2BUVFJPO8U8ATQEP0LZU" localSheetId="3" hidden="1">#REF!</definedName>
    <definedName name="BExZRWJP2BUVFJPO8U8ATQEP0LZU" hidden="1">#REF!</definedName>
    <definedName name="BExZSI9USDLZAN8LI8M4YYQL24GZ" localSheetId="15" hidden="1">#REF!</definedName>
    <definedName name="BExZSI9USDLZAN8LI8M4YYQL24GZ" localSheetId="14" hidden="1">#REF!</definedName>
    <definedName name="BExZSI9USDLZAN8LI8M4YYQL24GZ" localSheetId="13" hidden="1">#REF!</definedName>
    <definedName name="BExZSI9USDLZAN8LI8M4YYQL24GZ" localSheetId="12" hidden="1">#REF!</definedName>
    <definedName name="BExZSI9USDLZAN8LI8M4YYQL24GZ" localSheetId="11" hidden="1">#REF!</definedName>
    <definedName name="BExZSI9USDLZAN8LI8M4YYQL24GZ" localSheetId="10" hidden="1">#REF!</definedName>
    <definedName name="BExZSI9USDLZAN8LI8M4YYQL24GZ" localSheetId="9" hidden="1">#REF!</definedName>
    <definedName name="BExZSI9USDLZAN8LI8M4YYQL24GZ" localSheetId="8" hidden="1">#REF!</definedName>
    <definedName name="BExZSI9USDLZAN8LI8M4YYQL24GZ" localSheetId="7" hidden="1">#REF!</definedName>
    <definedName name="BExZSI9USDLZAN8LI8M4YYQL24GZ" localSheetId="6" hidden="1">#REF!</definedName>
    <definedName name="BExZSI9USDLZAN8LI8M4YYQL24GZ" localSheetId="5" hidden="1">#REF!</definedName>
    <definedName name="BExZSI9USDLZAN8LI8M4YYQL24GZ" localSheetId="3" hidden="1">#REF!</definedName>
    <definedName name="BExZSI9USDLZAN8LI8M4YYQL24GZ" hidden="1">#REF!</definedName>
    <definedName name="BExZSLKO175YAM0RMMZH1FPXL4V2" localSheetId="15" hidden="1">#REF!</definedName>
    <definedName name="BExZSLKO175YAM0RMMZH1FPXL4V2" localSheetId="14" hidden="1">#REF!</definedName>
    <definedName name="BExZSLKO175YAM0RMMZH1FPXL4V2" localSheetId="13" hidden="1">#REF!</definedName>
    <definedName name="BExZSLKO175YAM0RMMZH1FPXL4V2" localSheetId="12" hidden="1">#REF!</definedName>
    <definedName name="BExZSLKO175YAM0RMMZH1FPXL4V2" localSheetId="11" hidden="1">#REF!</definedName>
    <definedName name="BExZSLKO175YAM0RMMZH1FPXL4V2" localSheetId="10" hidden="1">#REF!</definedName>
    <definedName name="BExZSLKO175YAM0RMMZH1FPXL4V2" localSheetId="9" hidden="1">#REF!</definedName>
    <definedName name="BExZSLKO175YAM0RMMZH1FPXL4V2" localSheetId="8" hidden="1">#REF!</definedName>
    <definedName name="BExZSLKO175YAM0RMMZH1FPXL4V2" localSheetId="7" hidden="1">#REF!</definedName>
    <definedName name="BExZSLKO175YAM0RMMZH1FPXL4V2" localSheetId="6" hidden="1">#REF!</definedName>
    <definedName name="BExZSLKO175YAM0RMMZH1FPXL4V2" localSheetId="5" hidden="1">#REF!</definedName>
    <definedName name="BExZSLKO175YAM0RMMZH1FPXL4V2" localSheetId="3" hidden="1">#REF!</definedName>
    <definedName name="BExZSLKO175YAM0RMMZH1FPXL4V2" hidden="1">#REF!</definedName>
    <definedName name="BExZSS0LA2JY4ZLJ1Z5YCMLJJZCH" localSheetId="15" hidden="1">#REF!</definedName>
    <definedName name="BExZSS0LA2JY4ZLJ1Z5YCMLJJZCH" localSheetId="14" hidden="1">#REF!</definedName>
    <definedName name="BExZSS0LA2JY4ZLJ1Z5YCMLJJZCH" localSheetId="13" hidden="1">#REF!</definedName>
    <definedName name="BExZSS0LA2JY4ZLJ1Z5YCMLJJZCH" localSheetId="12" hidden="1">#REF!</definedName>
    <definedName name="BExZSS0LA2JY4ZLJ1Z5YCMLJJZCH" localSheetId="11" hidden="1">#REF!</definedName>
    <definedName name="BExZSS0LA2JY4ZLJ1Z5YCMLJJZCH" localSheetId="10" hidden="1">#REF!</definedName>
    <definedName name="BExZSS0LA2JY4ZLJ1Z5YCMLJJZCH" localSheetId="9" hidden="1">#REF!</definedName>
    <definedName name="BExZSS0LA2JY4ZLJ1Z5YCMLJJZCH" localSheetId="8" hidden="1">#REF!</definedName>
    <definedName name="BExZSS0LA2JY4ZLJ1Z5YCMLJJZCH" localSheetId="7" hidden="1">#REF!</definedName>
    <definedName name="BExZSS0LA2JY4ZLJ1Z5YCMLJJZCH" localSheetId="6" hidden="1">#REF!</definedName>
    <definedName name="BExZSS0LA2JY4ZLJ1Z5YCMLJJZCH" localSheetId="5" hidden="1">#REF!</definedName>
    <definedName name="BExZSS0LA2JY4ZLJ1Z5YCMLJJZCH" localSheetId="3" hidden="1">#REF!</definedName>
    <definedName name="BExZSS0LA2JY4ZLJ1Z5YCMLJJZCH" hidden="1">#REF!</definedName>
    <definedName name="BExZSTNUWCRNCL22SMKXKFSLCJ0O" localSheetId="15" hidden="1">#REF!</definedName>
    <definedName name="BExZSTNUWCRNCL22SMKXKFSLCJ0O" localSheetId="14" hidden="1">#REF!</definedName>
    <definedName name="BExZSTNUWCRNCL22SMKXKFSLCJ0O" localSheetId="13" hidden="1">#REF!</definedName>
    <definedName name="BExZSTNUWCRNCL22SMKXKFSLCJ0O" localSheetId="12" hidden="1">#REF!</definedName>
    <definedName name="BExZSTNUWCRNCL22SMKXKFSLCJ0O" localSheetId="11" hidden="1">#REF!</definedName>
    <definedName name="BExZSTNUWCRNCL22SMKXKFSLCJ0O" localSheetId="10" hidden="1">#REF!</definedName>
    <definedName name="BExZSTNUWCRNCL22SMKXKFSLCJ0O" localSheetId="9" hidden="1">#REF!</definedName>
    <definedName name="BExZSTNUWCRNCL22SMKXKFSLCJ0O" localSheetId="8" hidden="1">#REF!</definedName>
    <definedName name="BExZSTNUWCRNCL22SMKXKFSLCJ0O" localSheetId="7" hidden="1">#REF!</definedName>
    <definedName name="BExZSTNUWCRNCL22SMKXKFSLCJ0O" localSheetId="6" hidden="1">#REF!</definedName>
    <definedName name="BExZSTNUWCRNCL22SMKXKFSLCJ0O" localSheetId="5" hidden="1">#REF!</definedName>
    <definedName name="BExZSTNUWCRNCL22SMKXKFSLCJ0O" localSheetId="3" hidden="1">#REF!</definedName>
    <definedName name="BExZSTNUWCRNCL22SMKXKFSLCJ0O" hidden="1">#REF!</definedName>
    <definedName name="BExZSYRA4NR7K6RLC3I81QSG5SQR" localSheetId="15" hidden="1">#REF!</definedName>
    <definedName name="BExZSYRA4NR7K6RLC3I81QSG5SQR" localSheetId="14" hidden="1">#REF!</definedName>
    <definedName name="BExZSYRA4NR7K6RLC3I81QSG5SQR" localSheetId="13" hidden="1">#REF!</definedName>
    <definedName name="BExZSYRA4NR7K6RLC3I81QSG5SQR" localSheetId="12" hidden="1">#REF!</definedName>
    <definedName name="BExZSYRA4NR7K6RLC3I81QSG5SQR" localSheetId="11" hidden="1">#REF!</definedName>
    <definedName name="BExZSYRA4NR7K6RLC3I81QSG5SQR" localSheetId="10" hidden="1">#REF!</definedName>
    <definedName name="BExZSYRA4NR7K6RLC3I81QSG5SQR" localSheetId="9" hidden="1">#REF!</definedName>
    <definedName name="BExZSYRA4NR7K6RLC3I81QSG5SQR" localSheetId="8" hidden="1">#REF!</definedName>
    <definedName name="BExZSYRA4NR7K6RLC3I81QSG5SQR" localSheetId="7" hidden="1">#REF!</definedName>
    <definedName name="BExZSYRA4NR7K6RLC3I81QSG5SQR" localSheetId="6" hidden="1">#REF!</definedName>
    <definedName name="BExZSYRA4NR7K6RLC3I81QSG5SQR" localSheetId="5" hidden="1">#REF!</definedName>
    <definedName name="BExZSYRA4NR7K6RLC3I81QSG5SQR" localSheetId="3" hidden="1">#REF!</definedName>
    <definedName name="BExZSYRA4NR7K6RLC3I81QSG5SQR" hidden="1">#REF!</definedName>
    <definedName name="BExZT6JSZ8CBS0SB3T07N3LMAX7M" localSheetId="15" hidden="1">#REF!</definedName>
    <definedName name="BExZT6JSZ8CBS0SB3T07N3LMAX7M" localSheetId="14" hidden="1">#REF!</definedName>
    <definedName name="BExZT6JSZ8CBS0SB3T07N3LMAX7M" localSheetId="13" hidden="1">#REF!</definedName>
    <definedName name="BExZT6JSZ8CBS0SB3T07N3LMAX7M" localSheetId="12" hidden="1">#REF!</definedName>
    <definedName name="BExZT6JSZ8CBS0SB3T07N3LMAX7M" localSheetId="11" hidden="1">#REF!</definedName>
    <definedName name="BExZT6JSZ8CBS0SB3T07N3LMAX7M" localSheetId="10" hidden="1">#REF!</definedName>
    <definedName name="BExZT6JSZ8CBS0SB3T07N3LMAX7M" localSheetId="9" hidden="1">#REF!</definedName>
    <definedName name="BExZT6JSZ8CBS0SB3T07N3LMAX7M" localSheetId="8" hidden="1">#REF!</definedName>
    <definedName name="BExZT6JSZ8CBS0SB3T07N3LMAX7M" localSheetId="7" hidden="1">#REF!</definedName>
    <definedName name="BExZT6JSZ8CBS0SB3T07N3LMAX7M" localSheetId="6" hidden="1">#REF!</definedName>
    <definedName name="BExZT6JSZ8CBS0SB3T07N3LMAX7M" localSheetId="5" hidden="1">#REF!</definedName>
    <definedName name="BExZT6JSZ8CBS0SB3T07N3LMAX7M" localSheetId="3" hidden="1">#REF!</definedName>
    <definedName name="BExZT6JSZ8CBS0SB3T07N3LMAX7M" hidden="1">#REF!</definedName>
    <definedName name="BExZTAQV2QVSZY5Y3VCCWUBSBW9P" localSheetId="15" hidden="1">#REF!</definedName>
    <definedName name="BExZTAQV2QVSZY5Y3VCCWUBSBW9P" localSheetId="14" hidden="1">#REF!</definedName>
    <definedName name="BExZTAQV2QVSZY5Y3VCCWUBSBW9P" localSheetId="13" hidden="1">#REF!</definedName>
    <definedName name="BExZTAQV2QVSZY5Y3VCCWUBSBW9P" localSheetId="12" hidden="1">#REF!</definedName>
    <definedName name="BExZTAQV2QVSZY5Y3VCCWUBSBW9P" localSheetId="11" hidden="1">#REF!</definedName>
    <definedName name="BExZTAQV2QVSZY5Y3VCCWUBSBW9P" localSheetId="10" hidden="1">#REF!</definedName>
    <definedName name="BExZTAQV2QVSZY5Y3VCCWUBSBW9P" localSheetId="9" hidden="1">#REF!</definedName>
    <definedName name="BExZTAQV2QVSZY5Y3VCCWUBSBW9P" localSheetId="8" hidden="1">#REF!</definedName>
    <definedName name="BExZTAQV2QVSZY5Y3VCCWUBSBW9P" localSheetId="7" hidden="1">#REF!</definedName>
    <definedName name="BExZTAQV2QVSZY5Y3VCCWUBSBW9P" localSheetId="6" hidden="1">#REF!</definedName>
    <definedName name="BExZTAQV2QVSZY5Y3VCCWUBSBW9P" localSheetId="5" hidden="1">#REF!</definedName>
    <definedName name="BExZTAQV2QVSZY5Y3VCCWUBSBW9P" localSheetId="3" hidden="1">#REF!</definedName>
    <definedName name="BExZTAQV2QVSZY5Y3VCCWUBSBW9P" hidden="1">#REF!</definedName>
    <definedName name="BExZTHSI2FX56PWRSNX9H5EWTZFO" localSheetId="15" hidden="1">#REF!</definedName>
    <definedName name="BExZTHSI2FX56PWRSNX9H5EWTZFO" localSheetId="14" hidden="1">#REF!</definedName>
    <definedName name="BExZTHSI2FX56PWRSNX9H5EWTZFO" localSheetId="13" hidden="1">#REF!</definedName>
    <definedName name="BExZTHSI2FX56PWRSNX9H5EWTZFO" localSheetId="12" hidden="1">#REF!</definedName>
    <definedName name="BExZTHSI2FX56PWRSNX9H5EWTZFO" localSheetId="11" hidden="1">#REF!</definedName>
    <definedName name="BExZTHSI2FX56PWRSNX9H5EWTZFO" localSheetId="10" hidden="1">#REF!</definedName>
    <definedName name="BExZTHSI2FX56PWRSNX9H5EWTZFO" localSheetId="9" hidden="1">#REF!</definedName>
    <definedName name="BExZTHSI2FX56PWRSNX9H5EWTZFO" localSheetId="8" hidden="1">#REF!</definedName>
    <definedName name="BExZTHSI2FX56PWRSNX9H5EWTZFO" localSheetId="7" hidden="1">#REF!</definedName>
    <definedName name="BExZTHSI2FX56PWRSNX9H5EWTZFO" localSheetId="6" hidden="1">#REF!</definedName>
    <definedName name="BExZTHSI2FX56PWRSNX9H5EWTZFO" localSheetId="5" hidden="1">#REF!</definedName>
    <definedName name="BExZTHSI2FX56PWRSNX9H5EWTZFO" localSheetId="3" hidden="1">#REF!</definedName>
    <definedName name="BExZTHSI2FX56PWRSNX9H5EWTZFO" hidden="1">#REF!</definedName>
    <definedName name="BExZTJL3HVBFY139H6CJHEQCT1EL" localSheetId="15" hidden="1">#REF!</definedName>
    <definedName name="BExZTJL3HVBFY139H6CJHEQCT1EL" localSheetId="14" hidden="1">#REF!</definedName>
    <definedName name="BExZTJL3HVBFY139H6CJHEQCT1EL" localSheetId="13" hidden="1">#REF!</definedName>
    <definedName name="BExZTJL3HVBFY139H6CJHEQCT1EL" localSheetId="12" hidden="1">#REF!</definedName>
    <definedName name="BExZTJL3HVBFY139H6CJHEQCT1EL" localSheetId="11" hidden="1">#REF!</definedName>
    <definedName name="BExZTJL3HVBFY139H6CJHEQCT1EL" localSheetId="10" hidden="1">#REF!</definedName>
    <definedName name="BExZTJL3HVBFY139H6CJHEQCT1EL" localSheetId="9" hidden="1">#REF!</definedName>
    <definedName name="BExZTJL3HVBFY139H6CJHEQCT1EL" localSheetId="8" hidden="1">#REF!</definedName>
    <definedName name="BExZTJL3HVBFY139H6CJHEQCT1EL" localSheetId="7" hidden="1">#REF!</definedName>
    <definedName name="BExZTJL3HVBFY139H6CJHEQCT1EL" localSheetId="6" hidden="1">#REF!</definedName>
    <definedName name="BExZTJL3HVBFY139H6CJHEQCT1EL" localSheetId="5" hidden="1">#REF!</definedName>
    <definedName name="BExZTJL3HVBFY139H6CJHEQCT1EL" localSheetId="3" hidden="1">#REF!</definedName>
    <definedName name="BExZTJL3HVBFY139H6CJHEQCT1EL" hidden="1">#REF!</definedName>
    <definedName name="BExZTLOL8OPABZI453E0KVNA1GJS" localSheetId="15" hidden="1">#REF!</definedName>
    <definedName name="BExZTLOL8OPABZI453E0KVNA1GJS" localSheetId="14" hidden="1">#REF!</definedName>
    <definedName name="BExZTLOL8OPABZI453E0KVNA1GJS" localSheetId="13" hidden="1">#REF!</definedName>
    <definedName name="BExZTLOL8OPABZI453E0KVNA1GJS" localSheetId="12" hidden="1">#REF!</definedName>
    <definedName name="BExZTLOL8OPABZI453E0KVNA1GJS" localSheetId="11" hidden="1">#REF!</definedName>
    <definedName name="BExZTLOL8OPABZI453E0KVNA1GJS" localSheetId="10" hidden="1">#REF!</definedName>
    <definedName name="BExZTLOL8OPABZI453E0KVNA1GJS" localSheetId="9" hidden="1">#REF!</definedName>
    <definedName name="BExZTLOL8OPABZI453E0KVNA1GJS" localSheetId="8" hidden="1">#REF!</definedName>
    <definedName name="BExZTLOL8OPABZI453E0KVNA1GJS" localSheetId="7" hidden="1">#REF!</definedName>
    <definedName name="BExZTLOL8OPABZI453E0KVNA1GJS" localSheetId="6" hidden="1">#REF!</definedName>
    <definedName name="BExZTLOL8OPABZI453E0KVNA1GJS" localSheetId="5" hidden="1">#REF!</definedName>
    <definedName name="BExZTLOL8OPABZI453E0KVNA1GJS" localSheetId="3" hidden="1">#REF!</definedName>
    <definedName name="BExZTLOL8OPABZI453E0KVNA1GJS" hidden="1">#REF!</definedName>
    <definedName name="BExZTOTZ9F2ZI18DZM8GW39VDF1N" localSheetId="15" hidden="1">#REF!</definedName>
    <definedName name="BExZTOTZ9F2ZI18DZM8GW39VDF1N" localSheetId="14" hidden="1">#REF!</definedName>
    <definedName name="BExZTOTZ9F2ZI18DZM8GW39VDF1N" localSheetId="13" hidden="1">#REF!</definedName>
    <definedName name="BExZTOTZ9F2ZI18DZM8GW39VDF1N" localSheetId="12" hidden="1">#REF!</definedName>
    <definedName name="BExZTOTZ9F2ZI18DZM8GW39VDF1N" localSheetId="11" hidden="1">#REF!</definedName>
    <definedName name="BExZTOTZ9F2ZI18DZM8GW39VDF1N" localSheetId="10" hidden="1">#REF!</definedName>
    <definedName name="BExZTOTZ9F2ZI18DZM8GW39VDF1N" localSheetId="9" hidden="1">#REF!</definedName>
    <definedName name="BExZTOTZ9F2ZI18DZM8GW39VDF1N" localSheetId="8" hidden="1">#REF!</definedName>
    <definedName name="BExZTOTZ9F2ZI18DZM8GW39VDF1N" localSheetId="7" hidden="1">#REF!</definedName>
    <definedName name="BExZTOTZ9F2ZI18DZM8GW39VDF1N" localSheetId="6" hidden="1">#REF!</definedName>
    <definedName name="BExZTOTZ9F2ZI18DZM8GW39VDF1N" localSheetId="5" hidden="1">#REF!</definedName>
    <definedName name="BExZTOTZ9F2ZI18DZM8GW39VDF1N" localSheetId="3" hidden="1">#REF!</definedName>
    <definedName name="BExZTOTZ9F2ZI18DZM8GW39VDF1N" hidden="1">#REF!</definedName>
    <definedName name="BExZTT6J3X0TOX0ZY6YPLUVMCW9X" localSheetId="15" hidden="1">#REF!</definedName>
    <definedName name="BExZTT6J3X0TOX0ZY6YPLUVMCW9X" localSheetId="14" hidden="1">#REF!</definedName>
    <definedName name="BExZTT6J3X0TOX0ZY6YPLUVMCW9X" localSheetId="13" hidden="1">#REF!</definedName>
    <definedName name="BExZTT6J3X0TOX0ZY6YPLUVMCW9X" localSheetId="12" hidden="1">#REF!</definedName>
    <definedName name="BExZTT6J3X0TOX0ZY6YPLUVMCW9X" localSheetId="11" hidden="1">#REF!</definedName>
    <definedName name="BExZTT6J3X0TOX0ZY6YPLUVMCW9X" localSheetId="10" hidden="1">#REF!</definedName>
    <definedName name="BExZTT6J3X0TOX0ZY6YPLUVMCW9X" localSheetId="9" hidden="1">#REF!</definedName>
    <definedName name="BExZTT6J3X0TOX0ZY6YPLUVMCW9X" localSheetId="8" hidden="1">#REF!</definedName>
    <definedName name="BExZTT6J3X0TOX0ZY6YPLUVMCW9X" localSheetId="7" hidden="1">#REF!</definedName>
    <definedName name="BExZTT6J3X0TOX0ZY6YPLUVMCW9X" localSheetId="6" hidden="1">#REF!</definedName>
    <definedName name="BExZTT6J3X0TOX0ZY6YPLUVMCW9X" localSheetId="5" hidden="1">#REF!</definedName>
    <definedName name="BExZTT6J3X0TOX0ZY6YPLUVMCW9X" localSheetId="3" hidden="1">#REF!</definedName>
    <definedName name="BExZTT6J3X0TOX0ZY6YPLUVMCW9X" hidden="1">#REF!</definedName>
    <definedName name="BExZTW6ECBRA0BBITWBQ8R93RMCL" localSheetId="15" hidden="1">#REF!</definedName>
    <definedName name="BExZTW6ECBRA0BBITWBQ8R93RMCL" localSheetId="14" hidden="1">#REF!</definedName>
    <definedName name="BExZTW6ECBRA0BBITWBQ8R93RMCL" localSheetId="13" hidden="1">#REF!</definedName>
    <definedName name="BExZTW6ECBRA0BBITWBQ8R93RMCL" localSheetId="12" hidden="1">#REF!</definedName>
    <definedName name="BExZTW6ECBRA0BBITWBQ8R93RMCL" localSheetId="11" hidden="1">#REF!</definedName>
    <definedName name="BExZTW6ECBRA0BBITWBQ8R93RMCL" localSheetId="10" hidden="1">#REF!</definedName>
    <definedName name="BExZTW6ECBRA0BBITWBQ8R93RMCL" localSheetId="9" hidden="1">#REF!</definedName>
    <definedName name="BExZTW6ECBRA0BBITWBQ8R93RMCL" localSheetId="8" hidden="1">#REF!</definedName>
    <definedName name="BExZTW6ECBRA0BBITWBQ8R93RMCL" localSheetId="7" hidden="1">#REF!</definedName>
    <definedName name="BExZTW6ECBRA0BBITWBQ8R93RMCL" localSheetId="6" hidden="1">#REF!</definedName>
    <definedName name="BExZTW6ECBRA0BBITWBQ8R93RMCL" localSheetId="5" hidden="1">#REF!</definedName>
    <definedName name="BExZTW6ECBRA0BBITWBQ8R93RMCL" localSheetId="3" hidden="1">#REF!</definedName>
    <definedName name="BExZTW6ECBRA0BBITWBQ8R93RMCL" hidden="1">#REF!</definedName>
    <definedName name="BExZU2BHYAOKSCBM3C5014ZF6IXS" localSheetId="15" hidden="1">#REF!</definedName>
    <definedName name="BExZU2BHYAOKSCBM3C5014ZF6IXS" localSheetId="14" hidden="1">#REF!</definedName>
    <definedName name="BExZU2BHYAOKSCBM3C5014ZF6IXS" localSheetId="13" hidden="1">#REF!</definedName>
    <definedName name="BExZU2BHYAOKSCBM3C5014ZF6IXS" localSheetId="12" hidden="1">#REF!</definedName>
    <definedName name="BExZU2BHYAOKSCBM3C5014ZF6IXS" localSheetId="11" hidden="1">#REF!</definedName>
    <definedName name="BExZU2BHYAOKSCBM3C5014ZF6IXS" localSheetId="10" hidden="1">#REF!</definedName>
    <definedName name="BExZU2BHYAOKSCBM3C5014ZF6IXS" localSheetId="9" hidden="1">#REF!</definedName>
    <definedName name="BExZU2BHYAOKSCBM3C5014ZF6IXS" localSheetId="8" hidden="1">#REF!</definedName>
    <definedName name="BExZU2BHYAOKSCBM3C5014ZF6IXS" localSheetId="7" hidden="1">#REF!</definedName>
    <definedName name="BExZU2BHYAOKSCBM3C5014ZF6IXS" localSheetId="6" hidden="1">#REF!</definedName>
    <definedName name="BExZU2BHYAOKSCBM3C5014ZF6IXS" localSheetId="5" hidden="1">#REF!</definedName>
    <definedName name="BExZU2BHYAOKSCBM3C5014ZF6IXS" localSheetId="3" hidden="1">#REF!</definedName>
    <definedName name="BExZU2BHYAOKSCBM3C5014ZF6IXS" hidden="1">#REF!</definedName>
    <definedName name="BExZU2RMJTXOCS0ROPMYPE6WTD87" localSheetId="15" hidden="1">#REF!</definedName>
    <definedName name="BExZU2RMJTXOCS0ROPMYPE6WTD87" localSheetId="14" hidden="1">#REF!</definedName>
    <definedName name="BExZU2RMJTXOCS0ROPMYPE6WTD87" localSheetId="13" hidden="1">#REF!</definedName>
    <definedName name="BExZU2RMJTXOCS0ROPMYPE6WTD87" localSheetId="12" hidden="1">#REF!</definedName>
    <definedName name="BExZU2RMJTXOCS0ROPMYPE6WTD87" localSheetId="11" hidden="1">#REF!</definedName>
    <definedName name="BExZU2RMJTXOCS0ROPMYPE6WTD87" localSheetId="10" hidden="1">#REF!</definedName>
    <definedName name="BExZU2RMJTXOCS0ROPMYPE6WTD87" localSheetId="9" hidden="1">#REF!</definedName>
    <definedName name="BExZU2RMJTXOCS0ROPMYPE6WTD87" localSheetId="8" hidden="1">#REF!</definedName>
    <definedName name="BExZU2RMJTXOCS0ROPMYPE6WTD87" localSheetId="7" hidden="1">#REF!</definedName>
    <definedName name="BExZU2RMJTXOCS0ROPMYPE6WTD87" localSheetId="6" hidden="1">#REF!</definedName>
    <definedName name="BExZU2RMJTXOCS0ROPMYPE6WTD87" localSheetId="5" hidden="1">#REF!</definedName>
    <definedName name="BExZU2RMJTXOCS0ROPMYPE6WTD87" localSheetId="3" hidden="1">#REF!</definedName>
    <definedName name="BExZU2RMJTXOCS0ROPMYPE6WTD87" hidden="1">#REF!</definedName>
    <definedName name="BExZUBRAHA9DNEGONEZEB2TDVFC2" localSheetId="15" hidden="1">#REF!</definedName>
    <definedName name="BExZUBRAHA9DNEGONEZEB2TDVFC2" localSheetId="14" hidden="1">#REF!</definedName>
    <definedName name="BExZUBRAHA9DNEGONEZEB2TDVFC2" localSheetId="13" hidden="1">#REF!</definedName>
    <definedName name="BExZUBRAHA9DNEGONEZEB2TDVFC2" localSheetId="12" hidden="1">#REF!</definedName>
    <definedName name="BExZUBRAHA9DNEGONEZEB2TDVFC2" localSheetId="11" hidden="1">#REF!</definedName>
    <definedName name="BExZUBRAHA9DNEGONEZEB2TDVFC2" localSheetId="10" hidden="1">#REF!</definedName>
    <definedName name="BExZUBRAHA9DNEGONEZEB2TDVFC2" localSheetId="9" hidden="1">#REF!</definedName>
    <definedName name="BExZUBRAHA9DNEGONEZEB2TDVFC2" localSheetId="8" hidden="1">#REF!</definedName>
    <definedName name="BExZUBRAHA9DNEGONEZEB2TDVFC2" localSheetId="7" hidden="1">#REF!</definedName>
    <definedName name="BExZUBRAHA9DNEGONEZEB2TDVFC2" localSheetId="6" hidden="1">#REF!</definedName>
    <definedName name="BExZUBRAHA9DNEGONEZEB2TDVFC2" localSheetId="5" hidden="1">#REF!</definedName>
    <definedName name="BExZUBRAHA9DNEGONEZEB2TDVFC2" localSheetId="3" hidden="1">#REF!</definedName>
    <definedName name="BExZUBRAHA9DNEGONEZEB2TDVFC2" hidden="1">#REF!</definedName>
    <definedName name="BExZUF7G8FENTJKH9R1XUWXM6CWD" localSheetId="15" hidden="1">#REF!</definedName>
    <definedName name="BExZUF7G8FENTJKH9R1XUWXM6CWD" localSheetId="14" hidden="1">#REF!</definedName>
    <definedName name="BExZUF7G8FENTJKH9R1XUWXM6CWD" localSheetId="13" hidden="1">#REF!</definedName>
    <definedName name="BExZUF7G8FENTJKH9R1XUWXM6CWD" localSheetId="12" hidden="1">#REF!</definedName>
    <definedName name="BExZUF7G8FENTJKH9R1XUWXM6CWD" localSheetId="11" hidden="1">#REF!</definedName>
    <definedName name="BExZUF7G8FENTJKH9R1XUWXM6CWD" localSheetId="10" hidden="1">#REF!</definedName>
    <definedName name="BExZUF7G8FENTJKH9R1XUWXM6CWD" localSheetId="9" hidden="1">#REF!</definedName>
    <definedName name="BExZUF7G8FENTJKH9R1XUWXM6CWD" localSheetId="8" hidden="1">#REF!</definedName>
    <definedName name="BExZUF7G8FENTJKH9R1XUWXM6CWD" localSheetId="7" hidden="1">#REF!</definedName>
    <definedName name="BExZUF7G8FENTJKH9R1XUWXM6CWD" localSheetId="6" hidden="1">#REF!</definedName>
    <definedName name="BExZUF7G8FENTJKH9R1XUWXM6CWD" localSheetId="5" hidden="1">#REF!</definedName>
    <definedName name="BExZUF7G8FENTJKH9R1XUWXM6CWD" localSheetId="3" hidden="1">#REF!</definedName>
    <definedName name="BExZUF7G8FENTJKH9R1XUWXM6CWD" hidden="1">#REF!</definedName>
    <definedName name="BExZUNARUJBIZ08VCAV3GEVBIR3D" localSheetId="15" hidden="1">#REF!</definedName>
    <definedName name="BExZUNARUJBIZ08VCAV3GEVBIR3D" localSheetId="14" hidden="1">#REF!</definedName>
    <definedName name="BExZUNARUJBIZ08VCAV3GEVBIR3D" localSheetId="13" hidden="1">#REF!</definedName>
    <definedName name="BExZUNARUJBIZ08VCAV3GEVBIR3D" localSheetId="12" hidden="1">#REF!</definedName>
    <definedName name="BExZUNARUJBIZ08VCAV3GEVBIR3D" localSheetId="11" hidden="1">#REF!</definedName>
    <definedName name="BExZUNARUJBIZ08VCAV3GEVBIR3D" localSheetId="10" hidden="1">#REF!</definedName>
    <definedName name="BExZUNARUJBIZ08VCAV3GEVBIR3D" localSheetId="9" hidden="1">#REF!</definedName>
    <definedName name="BExZUNARUJBIZ08VCAV3GEVBIR3D" localSheetId="8" hidden="1">#REF!</definedName>
    <definedName name="BExZUNARUJBIZ08VCAV3GEVBIR3D" localSheetId="7" hidden="1">#REF!</definedName>
    <definedName name="BExZUNARUJBIZ08VCAV3GEVBIR3D" localSheetId="6" hidden="1">#REF!</definedName>
    <definedName name="BExZUNARUJBIZ08VCAV3GEVBIR3D" localSheetId="5" hidden="1">#REF!</definedName>
    <definedName name="BExZUNARUJBIZ08VCAV3GEVBIR3D" localSheetId="3" hidden="1">#REF!</definedName>
    <definedName name="BExZUNARUJBIZ08VCAV3GEVBIR3D" hidden="1">#REF!</definedName>
    <definedName name="BExZUSZT5496UMBP4LFSLTR1GVEW" localSheetId="15" hidden="1">#REF!</definedName>
    <definedName name="BExZUSZT5496UMBP4LFSLTR1GVEW" localSheetId="14" hidden="1">#REF!</definedName>
    <definedName name="BExZUSZT5496UMBP4LFSLTR1GVEW" localSheetId="13" hidden="1">#REF!</definedName>
    <definedName name="BExZUSZT5496UMBP4LFSLTR1GVEW" localSheetId="12" hidden="1">#REF!</definedName>
    <definedName name="BExZUSZT5496UMBP4LFSLTR1GVEW" localSheetId="11" hidden="1">#REF!</definedName>
    <definedName name="BExZUSZT5496UMBP4LFSLTR1GVEW" localSheetId="10" hidden="1">#REF!</definedName>
    <definedName name="BExZUSZT5496UMBP4LFSLTR1GVEW" localSheetId="9" hidden="1">#REF!</definedName>
    <definedName name="BExZUSZT5496UMBP4LFSLTR1GVEW" localSheetId="8" hidden="1">#REF!</definedName>
    <definedName name="BExZUSZT5496UMBP4LFSLTR1GVEW" localSheetId="7" hidden="1">#REF!</definedName>
    <definedName name="BExZUSZT5496UMBP4LFSLTR1GVEW" localSheetId="6" hidden="1">#REF!</definedName>
    <definedName name="BExZUSZT5496UMBP4LFSLTR1GVEW" localSheetId="5" hidden="1">#REF!</definedName>
    <definedName name="BExZUSZT5496UMBP4LFSLTR1GVEW" localSheetId="3" hidden="1">#REF!</definedName>
    <definedName name="BExZUSZT5496UMBP4LFSLTR1GVEW" hidden="1">#REF!</definedName>
    <definedName name="BExZUT54340I38GVCV79EL116WR0" localSheetId="15" hidden="1">#REF!</definedName>
    <definedName name="BExZUT54340I38GVCV79EL116WR0" localSheetId="14" hidden="1">#REF!</definedName>
    <definedName name="BExZUT54340I38GVCV79EL116WR0" localSheetId="13" hidden="1">#REF!</definedName>
    <definedName name="BExZUT54340I38GVCV79EL116WR0" localSheetId="12" hidden="1">#REF!</definedName>
    <definedName name="BExZUT54340I38GVCV79EL116WR0" localSheetId="11" hidden="1">#REF!</definedName>
    <definedName name="BExZUT54340I38GVCV79EL116WR0" localSheetId="10" hidden="1">#REF!</definedName>
    <definedName name="BExZUT54340I38GVCV79EL116WR0" localSheetId="9" hidden="1">#REF!</definedName>
    <definedName name="BExZUT54340I38GVCV79EL116WR0" localSheetId="8" hidden="1">#REF!</definedName>
    <definedName name="BExZUT54340I38GVCV79EL116WR0" localSheetId="7" hidden="1">#REF!</definedName>
    <definedName name="BExZUT54340I38GVCV79EL116WR0" localSheetId="6" hidden="1">#REF!</definedName>
    <definedName name="BExZUT54340I38GVCV79EL116WR0" localSheetId="5" hidden="1">#REF!</definedName>
    <definedName name="BExZUT54340I38GVCV79EL116WR0" localSheetId="3" hidden="1">#REF!</definedName>
    <definedName name="BExZUT54340I38GVCV79EL116WR0" hidden="1">#REF!</definedName>
    <definedName name="BExZUXC66MK2SXPXCLD8ZSU0BMTY" localSheetId="15" hidden="1">#REF!</definedName>
    <definedName name="BExZUXC66MK2SXPXCLD8ZSU0BMTY" localSheetId="14" hidden="1">#REF!</definedName>
    <definedName name="BExZUXC66MK2SXPXCLD8ZSU0BMTY" localSheetId="13" hidden="1">#REF!</definedName>
    <definedName name="BExZUXC66MK2SXPXCLD8ZSU0BMTY" localSheetId="12" hidden="1">#REF!</definedName>
    <definedName name="BExZUXC66MK2SXPXCLD8ZSU0BMTY" localSheetId="11" hidden="1">#REF!</definedName>
    <definedName name="BExZUXC66MK2SXPXCLD8ZSU0BMTY" localSheetId="10" hidden="1">#REF!</definedName>
    <definedName name="BExZUXC66MK2SXPXCLD8ZSU0BMTY" localSheetId="9" hidden="1">#REF!</definedName>
    <definedName name="BExZUXC66MK2SXPXCLD8ZSU0BMTY" localSheetId="8" hidden="1">#REF!</definedName>
    <definedName name="BExZUXC66MK2SXPXCLD8ZSU0BMTY" localSheetId="7" hidden="1">#REF!</definedName>
    <definedName name="BExZUXC66MK2SXPXCLD8ZSU0BMTY" localSheetId="6" hidden="1">#REF!</definedName>
    <definedName name="BExZUXC66MK2SXPXCLD8ZSU0BMTY" localSheetId="5" hidden="1">#REF!</definedName>
    <definedName name="BExZUXC66MK2SXPXCLD8ZSU0BMTY" localSheetId="3" hidden="1">#REF!</definedName>
    <definedName name="BExZUXC66MK2SXPXCLD8ZSU0BMTY" hidden="1">#REF!</definedName>
    <definedName name="BExZUYDULCX65H9OZ9JHPBNKF3MI" localSheetId="15" hidden="1">#REF!</definedName>
    <definedName name="BExZUYDULCX65H9OZ9JHPBNKF3MI" localSheetId="14" hidden="1">#REF!</definedName>
    <definedName name="BExZUYDULCX65H9OZ9JHPBNKF3MI" localSheetId="13" hidden="1">#REF!</definedName>
    <definedName name="BExZUYDULCX65H9OZ9JHPBNKF3MI" localSheetId="12" hidden="1">#REF!</definedName>
    <definedName name="BExZUYDULCX65H9OZ9JHPBNKF3MI" localSheetId="11" hidden="1">#REF!</definedName>
    <definedName name="BExZUYDULCX65H9OZ9JHPBNKF3MI" localSheetId="10" hidden="1">#REF!</definedName>
    <definedName name="BExZUYDULCX65H9OZ9JHPBNKF3MI" localSheetId="9" hidden="1">#REF!</definedName>
    <definedName name="BExZUYDULCX65H9OZ9JHPBNKF3MI" localSheetId="8" hidden="1">#REF!</definedName>
    <definedName name="BExZUYDULCX65H9OZ9JHPBNKF3MI" localSheetId="7" hidden="1">#REF!</definedName>
    <definedName name="BExZUYDULCX65H9OZ9JHPBNKF3MI" localSheetId="6" hidden="1">#REF!</definedName>
    <definedName name="BExZUYDULCX65H9OZ9JHPBNKF3MI" localSheetId="5" hidden="1">#REF!</definedName>
    <definedName name="BExZUYDULCX65H9OZ9JHPBNKF3MI" localSheetId="3" hidden="1">#REF!</definedName>
    <definedName name="BExZUYDULCX65H9OZ9JHPBNKF3MI" hidden="1">#REF!</definedName>
    <definedName name="BExZV2QD5ZDK3AGDRULLA7JB46C3" localSheetId="15" hidden="1">#REF!</definedName>
    <definedName name="BExZV2QD5ZDK3AGDRULLA7JB46C3" localSheetId="14" hidden="1">#REF!</definedName>
    <definedName name="BExZV2QD5ZDK3AGDRULLA7JB46C3" localSheetId="13" hidden="1">#REF!</definedName>
    <definedName name="BExZV2QD5ZDK3AGDRULLA7JB46C3" localSheetId="12" hidden="1">#REF!</definedName>
    <definedName name="BExZV2QD5ZDK3AGDRULLA7JB46C3" localSheetId="11" hidden="1">#REF!</definedName>
    <definedName name="BExZV2QD5ZDK3AGDRULLA7JB46C3" localSheetId="10" hidden="1">#REF!</definedName>
    <definedName name="BExZV2QD5ZDK3AGDRULLA7JB46C3" localSheetId="9" hidden="1">#REF!</definedName>
    <definedName name="BExZV2QD5ZDK3AGDRULLA7JB46C3" localSheetId="8" hidden="1">#REF!</definedName>
    <definedName name="BExZV2QD5ZDK3AGDRULLA7JB46C3" localSheetId="7" hidden="1">#REF!</definedName>
    <definedName name="BExZV2QD5ZDK3AGDRULLA7JB46C3" localSheetId="6" hidden="1">#REF!</definedName>
    <definedName name="BExZV2QD5ZDK3AGDRULLA7JB46C3" localSheetId="5" hidden="1">#REF!</definedName>
    <definedName name="BExZV2QD5ZDK3AGDRULLA7JB46C3" localSheetId="3" hidden="1">#REF!</definedName>
    <definedName name="BExZV2QD5ZDK3AGDRULLA7JB46C3" hidden="1">#REF!</definedName>
    <definedName name="BExZVBQ29OM0V8XAL3HL0JIM0MMU" localSheetId="15" hidden="1">#REF!</definedName>
    <definedName name="BExZVBQ29OM0V8XAL3HL0JIM0MMU" localSheetId="14" hidden="1">#REF!</definedName>
    <definedName name="BExZVBQ29OM0V8XAL3HL0JIM0MMU" localSheetId="13" hidden="1">#REF!</definedName>
    <definedName name="BExZVBQ29OM0V8XAL3HL0JIM0MMU" localSheetId="12" hidden="1">#REF!</definedName>
    <definedName name="BExZVBQ29OM0V8XAL3HL0JIM0MMU" localSheetId="11" hidden="1">#REF!</definedName>
    <definedName name="BExZVBQ29OM0V8XAL3HL0JIM0MMU" localSheetId="10" hidden="1">#REF!</definedName>
    <definedName name="BExZVBQ29OM0V8XAL3HL0JIM0MMU" localSheetId="9" hidden="1">#REF!</definedName>
    <definedName name="BExZVBQ29OM0V8XAL3HL0JIM0MMU" localSheetId="8" hidden="1">#REF!</definedName>
    <definedName name="BExZVBQ29OM0V8XAL3HL0JIM0MMU" localSheetId="7" hidden="1">#REF!</definedName>
    <definedName name="BExZVBQ29OM0V8XAL3HL0JIM0MMU" localSheetId="6" hidden="1">#REF!</definedName>
    <definedName name="BExZVBQ29OM0V8XAL3HL0JIM0MMU" localSheetId="5" hidden="1">#REF!</definedName>
    <definedName name="BExZVBQ29OM0V8XAL3HL0JIM0MMU" localSheetId="3" hidden="1">#REF!</definedName>
    <definedName name="BExZVBQ29OM0V8XAL3HL0JIM0MMU" hidden="1">#REF!</definedName>
    <definedName name="BExZVKV2XCPCINW1KP8Q1FI6KDNG" localSheetId="15" hidden="1">#REF!</definedName>
    <definedName name="BExZVKV2XCPCINW1KP8Q1FI6KDNG" localSheetId="14" hidden="1">#REF!</definedName>
    <definedName name="BExZVKV2XCPCINW1KP8Q1FI6KDNG" localSheetId="13" hidden="1">#REF!</definedName>
    <definedName name="BExZVKV2XCPCINW1KP8Q1FI6KDNG" localSheetId="12" hidden="1">#REF!</definedName>
    <definedName name="BExZVKV2XCPCINW1KP8Q1FI6KDNG" localSheetId="11" hidden="1">#REF!</definedName>
    <definedName name="BExZVKV2XCPCINW1KP8Q1FI6KDNG" localSheetId="10" hidden="1">#REF!</definedName>
    <definedName name="BExZVKV2XCPCINW1KP8Q1FI6KDNG" localSheetId="9" hidden="1">#REF!</definedName>
    <definedName name="BExZVKV2XCPCINW1KP8Q1FI6KDNG" localSheetId="8" hidden="1">#REF!</definedName>
    <definedName name="BExZVKV2XCPCINW1KP8Q1FI6KDNG" localSheetId="7" hidden="1">#REF!</definedName>
    <definedName name="BExZVKV2XCPCINW1KP8Q1FI6KDNG" localSheetId="6" hidden="1">#REF!</definedName>
    <definedName name="BExZVKV2XCPCINW1KP8Q1FI6KDNG" localSheetId="5" hidden="1">#REF!</definedName>
    <definedName name="BExZVKV2XCPCINW1KP8Q1FI6KDNG" localSheetId="3" hidden="1">#REF!</definedName>
    <definedName name="BExZVKV2XCPCINW1KP8Q1FI6KDNG" hidden="1">#REF!</definedName>
    <definedName name="BExZVLM4T9ORS4ZWHME46U4Q103C" localSheetId="15" hidden="1">#REF!</definedName>
    <definedName name="BExZVLM4T9ORS4ZWHME46U4Q103C" localSheetId="14" hidden="1">#REF!</definedName>
    <definedName name="BExZVLM4T9ORS4ZWHME46U4Q103C" localSheetId="13" hidden="1">#REF!</definedName>
    <definedName name="BExZVLM4T9ORS4ZWHME46U4Q103C" localSheetId="12" hidden="1">#REF!</definedName>
    <definedName name="BExZVLM4T9ORS4ZWHME46U4Q103C" localSheetId="11" hidden="1">#REF!</definedName>
    <definedName name="BExZVLM4T9ORS4ZWHME46U4Q103C" localSheetId="10" hidden="1">#REF!</definedName>
    <definedName name="BExZVLM4T9ORS4ZWHME46U4Q103C" localSheetId="9" hidden="1">#REF!</definedName>
    <definedName name="BExZVLM4T9ORS4ZWHME46U4Q103C" localSheetId="8" hidden="1">#REF!</definedName>
    <definedName name="BExZVLM4T9ORS4ZWHME46U4Q103C" localSheetId="7" hidden="1">#REF!</definedName>
    <definedName name="BExZVLM4T9ORS4ZWHME46U4Q103C" localSheetId="6" hidden="1">#REF!</definedName>
    <definedName name="BExZVLM4T9ORS4ZWHME46U4Q103C" localSheetId="5" hidden="1">#REF!</definedName>
    <definedName name="BExZVLM4T9ORS4ZWHME46U4Q103C" localSheetId="3" hidden="1">#REF!</definedName>
    <definedName name="BExZVLM4T9ORS4ZWHME46U4Q103C" hidden="1">#REF!</definedName>
    <definedName name="BExZVM7OZWPPRH5YQW50EYMMIW1A" localSheetId="15" hidden="1">#REF!</definedName>
    <definedName name="BExZVM7OZWPPRH5YQW50EYMMIW1A" localSheetId="14" hidden="1">#REF!</definedName>
    <definedName name="BExZVM7OZWPPRH5YQW50EYMMIW1A" localSheetId="13" hidden="1">#REF!</definedName>
    <definedName name="BExZVM7OZWPPRH5YQW50EYMMIW1A" localSheetId="12" hidden="1">#REF!</definedName>
    <definedName name="BExZVM7OZWPPRH5YQW50EYMMIW1A" localSheetId="11" hidden="1">#REF!</definedName>
    <definedName name="BExZVM7OZWPPRH5YQW50EYMMIW1A" localSheetId="10" hidden="1">#REF!</definedName>
    <definedName name="BExZVM7OZWPPRH5YQW50EYMMIW1A" localSheetId="9" hidden="1">#REF!</definedName>
    <definedName name="BExZVM7OZWPPRH5YQW50EYMMIW1A" localSheetId="8" hidden="1">#REF!</definedName>
    <definedName name="BExZVM7OZWPPRH5YQW50EYMMIW1A" localSheetId="7" hidden="1">#REF!</definedName>
    <definedName name="BExZVM7OZWPPRH5YQW50EYMMIW1A" localSheetId="6" hidden="1">#REF!</definedName>
    <definedName name="BExZVM7OZWPPRH5YQW50EYMMIW1A" localSheetId="5" hidden="1">#REF!</definedName>
    <definedName name="BExZVM7OZWPPRH5YQW50EYMMIW1A" localSheetId="3" hidden="1">#REF!</definedName>
    <definedName name="BExZVM7OZWPPRH5YQW50EYMMIW1A" hidden="1">#REF!</definedName>
    <definedName name="BExZVMYK7BAH6AGIAEXBE1NXDZ5Z" localSheetId="15" hidden="1">#REF!</definedName>
    <definedName name="BExZVMYK7BAH6AGIAEXBE1NXDZ5Z" localSheetId="14" hidden="1">#REF!</definedName>
    <definedName name="BExZVMYK7BAH6AGIAEXBE1NXDZ5Z" localSheetId="13" hidden="1">#REF!</definedName>
    <definedName name="BExZVMYK7BAH6AGIAEXBE1NXDZ5Z" localSheetId="12" hidden="1">#REF!</definedName>
    <definedName name="BExZVMYK7BAH6AGIAEXBE1NXDZ5Z" localSheetId="11" hidden="1">#REF!</definedName>
    <definedName name="BExZVMYK7BAH6AGIAEXBE1NXDZ5Z" localSheetId="10" hidden="1">#REF!</definedName>
    <definedName name="BExZVMYK7BAH6AGIAEXBE1NXDZ5Z" localSheetId="9" hidden="1">#REF!</definedName>
    <definedName name="BExZVMYK7BAH6AGIAEXBE1NXDZ5Z" localSheetId="8" hidden="1">#REF!</definedName>
    <definedName name="BExZVMYK7BAH6AGIAEXBE1NXDZ5Z" localSheetId="7" hidden="1">#REF!</definedName>
    <definedName name="BExZVMYK7BAH6AGIAEXBE1NXDZ5Z" localSheetId="6" hidden="1">#REF!</definedName>
    <definedName name="BExZVMYK7BAH6AGIAEXBE1NXDZ5Z" localSheetId="5" hidden="1">#REF!</definedName>
    <definedName name="BExZVMYK7BAH6AGIAEXBE1NXDZ5Z" localSheetId="3" hidden="1">#REF!</definedName>
    <definedName name="BExZVMYK7BAH6AGIAEXBE1NXDZ5Z" hidden="1">#REF!</definedName>
    <definedName name="BExZVPYGX2C5OSHMZ6F0KBKZ6B1S" localSheetId="15" hidden="1">#REF!</definedName>
    <definedName name="BExZVPYGX2C5OSHMZ6F0KBKZ6B1S" localSheetId="14" hidden="1">#REF!</definedName>
    <definedName name="BExZVPYGX2C5OSHMZ6F0KBKZ6B1S" localSheetId="13" hidden="1">#REF!</definedName>
    <definedName name="BExZVPYGX2C5OSHMZ6F0KBKZ6B1S" localSheetId="12" hidden="1">#REF!</definedName>
    <definedName name="BExZVPYGX2C5OSHMZ6F0KBKZ6B1S" localSheetId="11" hidden="1">#REF!</definedName>
    <definedName name="BExZVPYGX2C5OSHMZ6F0KBKZ6B1S" localSheetId="10" hidden="1">#REF!</definedName>
    <definedName name="BExZVPYGX2C5OSHMZ6F0KBKZ6B1S" localSheetId="9" hidden="1">#REF!</definedName>
    <definedName name="BExZVPYGX2C5OSHMZ6F0KBKZ6B1S" localSheetId="8" hidden="1">#REF!</definedName>
    <definedName name="BExZVPYGX2C5OSHMZ6F0KBKZ6B1S" localSheetId="7" hidden="1">#REF!</definedName>
    <definedName name="BExZVPYGX2C5OSHMZ6F0KBKZ6B1S" localSheetId="6" hidden="1">#REF!</definedName>
    <definedName name="BExZVPYGX2C5OSHMZ6F0KBKZ6B1S" localSheetId="5" hidden="1">#REF!</definedName>
    <definedName name="BExZVPYGX2C5OSHMZ6F0KBKZ6B1S" localSheetId="3" hidden="1">#REF!</definedName>
    <definedName name="BExZVPYGX2C5OSHMZ6F0KBKZ6B1S" hidden="1">#REF!</definedName>
    <definedName name="BExZW3LHTS7PFBNTYM95N8J5AFYQ" localSheetId="15" hidden="1">#REF!</definedName>
    <definedName name="BExZW3LHTS7PFBNTYM95N8J5AFYQ" localSheetId="14" hidden="1">#REF!</definedName>
    <definedName name="BExZW3LHTS7PFBNTYM95N8J5AFYQ" localSheetId="13" hidden="1">#REF!</definedName>
    <definedName name="BExZW3LHTS7PFBNTYM95N8J5AFYQ" localSheetId="12" hidden="1">#REF!</definedName>
    <definedName name="BExZW3LHTS7PFBNTYM95N8J5AFYQ" localSheetId="11" hidden="1">#REF!</definedName>
    <definedName name="BExZW3LHTS7PFBNTYM95N8J5AFYQ" localSheetId="10" hidden="1">#REF!</definedName>
    <definedName name="BExZW3LHTS7PFBNTYM95N8J5AFYQ" localSheetId="9" hidden="1">#REF!</definedName>
    <definedName name="BExZW3LHTS7PFBNTYM95N8J5AFYQ" localSheetId="8" hidden="1">#REF!</definedName>
    <definedName name="BExZW3LHTS7PFBNTYM95N8J5AFYQ" localSheetId="7" hidden="1">#REF!</definedName>
    <definedName name="BExZW3LHTS7PFBNTYM95N8J5AFYQ" localSheetId="6" hidden="1">#REF!</definedName>
    <definedName name="BExZW3LHTS7PFBNTYM95N8J5AFYQ" localSheetId="5" hidden="1">#REF!</definedName>
    <definedName name="BExZW3LHTS7PFBNTYM95N8J5AFYQ" localSheetId="3" hidden="1">#REF!</definedName>
    <definedName name="BExZW3LHTS7PFBNTYM95N8J5AFYQ" hidden="1">#REF!</definedName>
    <definedName name="BExZW472V5ADKCFHIKAJ6D4R8MU4" localSheetId="15" hidden="1">#REF!</definedName>
    <definedName name="BExZW472V5ADKCFHIKAJ6D4R8MU4" localSheetId="14" hidden="1">#REF!</definedName>
    <definedName name="BExZW472V5ADKCFHIKAJ6D4R8MU4" localSheetId="13" hidden="1">#REF!</definedName>
    <definedName name="BExZW472V5ADKCFHIKAJ6D4R8MU4" localSheetId="12" hidden="1">#REF!</definedName>
    <definedName name="BExZW472V5ADKCFHIKAJ6D4R8MU4" localSheetId="11" hidden="1">#REF!</definedName>
    <definedName name="BExZW472V5ADKCFHIKAJ6D4R8MU4" localSheetId="10" hidden="1">#REF!</definedName>
    <definedName name="BExZW472V5ADKCFHIKAJ6D4R8MU4" localSheetId="9" hidden="1">#REF!</definedName>
    <definedName name="BExZW472V5ADKCFHIKAJ6D4R8MU4" localSheetId="8" hidden="1">#REF!</definedName>
    <definedName name="BExZW472V5ADKCFHIKAJ6D4R8MU4" localSheetId="7" hidden="1">#REF!</definedName>
    <definedName name="BExZW472V5ADKCFHIKAJ6D4R8MU4" localSheetId="6" hidden="1">#REF!</definedName>
    <definedName name="BExZW472V5ADKCFHIKAJ6D4R8MU4" localSheetId="5" hidden="1">#REF!</definedName>
    <definedName name="BExZW472V5ADKCFHIKAJ6D4R8MU4" localSheetId="3" hidden="1">#REF!</definedName>
    <definedName name="BExZW472V5ADKCFHIKAJ6D4R8MU4" hidden="1">#REF!</definedName>
    <definedName name="BExZW5UARC8W9AQNLJX2I5WQWS5F" localSheetId="15" hidden="1">#REF!</definedName>
    <definedName name="BExZW5UARC8W9AQNLJX2I5WQWS5F" localSheetId="14" hidden="1">#REF!</definedName>
    <definedName name="BExZW5UARC8W9AQNLJX2I5WQWS5F" localSheetId="13" hidden="1">#REF!</definedName>
    <definedName name="BExZW5UARC8W9AQNLJX2I5WQWS5F" localSheetId="12" hidden="1">#REF!</definedName>
    <definedName name="BExZW5UARC8W9AQNLJX2I5WQWS5F" localSheetId="11" hidden="1">#REF!</definedName>
    <definedName name="BExZW5UARC8W9AQNLJX2I5WQWS5F" localSheetId="10" hidden="1">#REF!</definedName>
    <definedName name="BExZW5UARC8W9AQNLJX2I5WQWS5F" localSheetId="9" hidden="1">#REF!</definedName>
    <definedName name="BExZW5UARC8W9AQNLJX2I5WQWS5F" localSheetId="8" hidden="1">#REF!</definedName>
    <definedName name="BExZW5UARC8W9AQNLJX2I5WQWS5F" localSheetId="7" hidden="1">#REF!</definedName>
    <definedName name="BExZW5UARC8W9AQNLJX2I5WQWS5F" localSheetId="6" hidden="1">#REF!</definedName>
    <definedName name="BExZW5UARC8W9AQNLJX2I5WQWS5F" localSheetId="5" hidden="1">#REF!</definedName>
    <definedName name="BExZW5UARC8W9AQNLJX2I5WQWS5F" localSheetId="3" hidden="1">#REF!</definedName>
    <definedName name="BExZW5UARC8W9AQNLJX2I5WQWS5F" hidden="1">#REF!</definedName>
    <definedName name="BExZW7HRGN6A9YS41KI2B2UUMJ7X" localSheetId="15" hidden="1">#REF!</definedName>
    <definedName name="BExZW7HRGN6A9YS41KI2B2UUMJ7X" localSheetId="14" hidden="1">#REF!</definedName>
    <definedName name="BExZW7HRGN6A9YS41KI2B2UUMJ7X" localSheetId="13" hidden="1">#REF!</definedName>
    <definedName name="BExZW7HRGN6A9YS41KI2B2UUMJ7X" localSheetId="12" hidden="1">#REF!</definedName>
    <definedName name="BExZW7HRGN6A9YS41KI2B2UUMJ7X" localSheetId="11" hidden="1">#REF!</definedName>
    <definedName name="BExZW7HRGN6A9YS41KI2B2UUMJ7X" localSheetId="10" hidden="1">#REF!</definedName>
    <definedName name="BExZW7HRGN6A9YS41KI2B2UUMJ7X" localSheetId="9" hidden="1">#REF!</definedName>
    <definedName name="BExZW7HRGN6A9YS41KI2B2UUMJ7X" localSheetId="8" hidden="1">#REF!</definedName>
    <definedName name="BExZW7HRGN6A9YS41KI2B2UUMJ7X" localSheetId="7" hidden="1">#REF!</definedName>
    <definedName name="BExZW7HRGN6A9YS41KI2B2UUMJ7X" localSheetId="6" hidden="1">#REF!</definedName>
    <definedName name="BExZW7HRGN6A9YS41KI2B2UUMJ7X" localSheetId="5" hidden="1">#REF!</definedName>
    <definedName name="BExZW7HRGN6A9YS41KI2B2UUMJ7X" localSheetId="3" hidden="1">#REF!</definedName>
    <definedName name="BExZW7HRGN6A9YS41KI2B2UUMJ7X" hidden="1">#REF!</definedName>
    <definedName name="BExZW8ZPNV43UXGOT98FDNIBQHZY" localSheetId="15" hidden="1">#REF!</definedName>
    <definedName name="BExZW8ZPNV43UXGOT98FDNIBQHZY" localSheetId="14" hidden="1">#REF!</definedName>
    <definedName name="BExZW8ZPNV43UXGOT98FDNIBQHZY" localSheetId="13" hidden="1">#REF!</definedName>
    <definedName name="BExZW8ZPNV43UXGOT98FDNIBQHZY" localSheetId="12" hidden="1">#REF!</definedName>
    <definedName name="BExZW8ZPNV43UXGOT98FDNIBQHZY" localSheetId="11" hidden="1">#REF!</definedName>
    <definedName name="BExZW8ZPNV43UXGOT98FDNIBQHZY" localSheetId="10" hidden="1">#REF!</definedName>
    <definedName name="BExZW8ZPNV43UXGOT98FDNIBQHZY" localSheetId="9" hidden="1">#REF!</definedName>
    <definedName name="BExZW8ZPNV43UXGOT98FDNIBQHZY" localSheetId="8" hidden="1">#REF!</definedName>
    <definedName name="BExZW8ZPNV43UXGOT98FDNIBQHZY" localSheetId="7" hidden="1">#REF!</definedName>
    <definedName name="BExZW8ZPNV43UXGOT98FDNIBQHZY" localSheetId="6" hidden="1">#REF!</definedName>
    <definedName name="BExZW8ZPNV43UXGOT98FDNIBQHZY" localSheetId="5" hidden="1">#REF!</definedName>
    <definedName name="BExZW8ZPNV43UXGOT98FDNIBQHZY" localSheetId="3" hidden="1">#REF!</definedName>
    <definedName name="BExZW8ZPNV43UXGOT98FDNIBQHZY" hidden="1">#REF!</definedName>
    <definedName name="BExZWKZ5N3RDXU8MZ8HQVYYD8O0F" localSheetId="15" hidden="1">#REF!</definedName>
    <definedName name="BExZWKZ5N3RDXU8MZ8HQVYYD8O0F" localSheetId="14" hidden="1">#REF!</definedName>
    <definedName name="BExZWKZ5N3RDXU8MZ8HQVYYD8O0F" localSheetId="13" hidden="1">#REF!</definedName>
    <definedName name="BExZWKZ5N3RDXU8MZ8HQVYYD8O0F" localSheetId="12" hidden="1">#REF!</definedName>
    <definedName name="BExZWKZ5N3RDXU8MZ8HQVYYD8O0F" localSheetId="11" hidden="1">#REF!</definedName>
    <definedName name="BExZWKZ5N3RDXU8MZ8HQVYYD8O0F" localSheetId="10" hidden="1">#REF!</definedName>
    <definedName name="BExZWKZ5N3RDXU8MZ8HQVYYD8O0F" localSheetId="9" hidden="1">#REF!</definedName>
    <definedName name="BExZWKZ5N3RDXU8MZ8HQVYYD8O0F" localSheetId="8" hidden="1">#REF!</definedName>
    <definedName name="BExZWKZ5N3RDXU8MZ8HQVYYD8O0F" localSheetId="7" hidden="1">#REF!</definedName>
    <definedName name="BExZWKZ5N3RDXU8MZ8HQVYYD8O0F" localSheetId="6" hidden="1">#REF!</definedName>
    <definedName name="BExZWKZ5N3RDXU8MZ8HQVYYD8O0F" localSheetId="5" hidden="1">#REF!</definedName>
    <definedName name="BExZWKZ5N3RDXU8MZ8HQVYYD8O0F" localSheetId="3" hidden="1">#REF!</definedName>
    <definedName name="BExZWKZ5N3RDXU8MZ8HQVYYD8O0F" hidden="1">#REF!</definedName>
    <definedName name="BExZWMBRUCPO6F4QT5FNX8JRFL7V" localSheetId="15" hidden="1">#REF!</definedName>
    <definedName name="BExZWMBRUCPO6F4QT5FNX8JRFL7V" localSheetId="14" hidden="1">#REF!</definedName>
    <definedName name="BExZWMBRUCPO6F4QT5FNX8JRFL7V" localSheetId="13" hidden="1">#REF!</definedName>
    <definedName name="BExZWMBRUCPO6F4QT5FNX8JRFL7V" localSheetId="12" hidden="1">#REF!</definedName>
    <definedName name="BExZWMBRUCPO6F4QT5FNX8JRFL7V" localSheetId="11" hidden="1">#REF!</definedName>
    <definedName name="BExZWMBRUCPO6F4QT5FNX8JRFL7V" localSheetId="10" hidden="1">#REF!</definedName>
    <definedName name="BExZWMBRUCPO6F4QT5FNX8JRFL7V" localSheetId="9" hidden="1">#REF!</definedName>
    <definedName name="BExZWMBRUCPO6F4QT5FNX8JRFL7V" localSheetId="8" hidden="1">#REF!</definedName>
    <definedName name="BExZWMBRUCPO6F4QT5FNX8JRFL7V" localSheetId="7" hidden="1">#REF!</definedName>
    <definedName name="BExZWMBRUCPO6F4QT5FNX8JRFL7V" localSheetId="6" hidden="1">#REF!</definedName>
    <definedName name="BExZWMBRUCPO6F4QT5FNX8JRFL7V" localSheetId="5" hidden="1">#REF!</definedName>
    <definedName name="BExZWMBRUCPO6F4QT5FNX8JRFL7V" localSheetId="3" hidden="1">#REF!</definedName>
    <definedName name="BExZWMBRUCPO6F4QT5FNX8JRFL7V" hidden="1">#REF!</definedName>
    <definedName name="BExZWQO5171HT1OZ6D6JZBHEW4JG" localSheetId="15" hidden="1">#REF!</definedName>
    <definedName name="BExZWQO5171HT1OZ6D6JZBHEW4JG" localSheetId="14" hidden="1">#REF!</definedName>
    <definedName name="BExZWQO5171HT1OZ6D6JZBHEW4JG" localSheetId="13" hidden="1">#REF!</definedName>
    <definedName name="BExZWQO5171HT1OZ6D6JZBHEW4JG" localSheetId="12" hidden="1">#REF!</definedName>
    <definedName name="BExZWQO5171HT1OZ6D6JZBHEW4JG" localSheetId="11" hidden="1">#REF!</definedName>
    <definedName name="BExZWQO5171HT1OZ6D6JZBHEW4JG" localSheetId="10" hidden="1">#REF!</definedName>
    <definedName name="BExZWQO5171HT1OZ6D6JZBHEW4JG" localSheetId="9" hidden="1">#REF!</definedName>
    <definedName name="BExZWQO5171HT1OZ6D6JZBHEW4JG" localSheetId="8" hidden="1">#REF!</definedName>
    <definedName name="BExZWQO5171HT1OZ6D6JZBHEW4JG" localSheetId="7" hidden="1">#REF!</definedName>
    <definedName name="BExZWQO5171HT1OZ6D6JZBHEW4JG" localSheetId="6" hidden="1">#REF!</definedName>
    <definedName name="BExZWQO5171HT1OZ6D6JZBHEW4JG" localSheetId="5" hidden="1">#REF!</definedName>
    <definedName name="BExZWQO5171HT1OZ6D6JZBHEW4JG" localSheetId="3" hidden="1">#REF!</definedName>
    <definedName name="BExZWQO5171HT1OZ6D6JZBHEW4JG" hidden="1">#REF!</definedName>
    <definedName name="BExZWSMC9T48W74GFGQCIUJ8ZPP3" localSheetId="15" hidden="1">#REF!</definedName>
    <definedName name="BExZWSMC9T48W74GFGQCIUJ8ZPP3" localSheetId="14" hidden="1">#REF!</definedName>
    <definedName name="BExZWSMC9T48W74GFGQCIUJ8ZPP3" localSheetId="13" hidden="1">#REF!</definedName>
    <definedName name="BExZWSMC9T48W74GFGQCIUJ8ZPP3" localSheetId="12" hidden="1">#REF!</definedName>
    <definedName name="BExZWSMC9T48W74GFGQCIUJ8ZPP3" localSheetId="11" hidden="1">#REF!</definedName>
    <definedName name="BExZWSMC9T48W74GFGQCIUJ8ZPP3" localSheetId="10" hidden="1">#REF!</definedName>
    <definedName name="BExZWSMC9T48W74GFGQCIUJ8ZPP3" localSheetId="9" hidden="1">#REF!</definedName>
    <definedName name="BExZWSMC9T48W74GFGQCIUJ8ZPP3" localSheetId="8" hidden="1">#REF!</definedName>
    <definedName name="BExZWSMC9T48W74GFGQCIUJ8ZPP3" localSheetId="7" hidden="1">#REF!</definedName>
    <definedName name="BExZWSMC9T48W74GFGQCIUJ8ZPP3" localSheetId="6" hidden="1">#REF!</definedName>
    <definedName name="BExZWSMC9T48W74GFGQCIUJ8ZPP3" localSheetId="5" hidden="1">#REF!</definedName>
    <definedName name="BExZWSMC9T48W74GFGQCIUJ8ZPP3" localSheetId="3" hidden="1">#REF!</definedName>
    <definedName name="BExZWSMC9T48W74GFGQCIUJ8ZPP3" hidden="1">#REF!</definedName>
    <definedName name="BExZWUF2V4HY3HI8JN9ZVPRWK1H3" localSheetId="15" hidden="1">#REF!</definedName>
    <definedName name="BExZWUF2V4HY3HI8JN9ZVPRWK1H3" localSheetId="14" hidden="1">#REF!</definedName>
    <definedName name="BExZWUF2V4HY3HI8JN9ZVPRWK1H3" localSheetId="13" hidden="1">#REF!</definedName>
    <definedName name="BExZWUF2V4HY3HI8JN9ZVPRWK1H3" localSheetId="12" hidden="1">#REF!</definedName>
    <definedName name="BExZWUF2V4HY3HI8JN9ZVPRWK1H3" localSheetId="11" hidden="1">#REF!</definedName>
    <definedName name="BExZWUF2V4HY3HI8JN9ZVPRWK1H3" localSheetId="10" hidden="1">#REF!</definedName>
    <definedName name="BExZWUF2V4HY3HI8JN9ZVPRWK1H3" localSheetId="9" hidden="1">#REF!</definedName>
    <definedName name="BExZWUF2V4HY3HI8JN9ZVPRWK1H3" localSheetId="8" hidden="1">#REF!</definedName>
    <definedName name="BExZWUF2V4HY3HI8JN9ZVPRWK1H3" localSheetId="7" hidden="1">#REF!</definedName>
    <definedName name="BExZWUF2V4HY3HI8JN9ZVPRWK1H3" localSheetId="6" hidden="1">#REF!</definedName>
    <definedName name="BExZWUF2V4HY3HI8JN9ZVPRWK1H3" localSheetId="5" hidden="1">#REF!</definedName>
    <definedName name="BExZWUF2V4HY3HI8JN9ZVPRWK1H3" localSheetId="3" hidden="1">#REF!</definedName>
    <definedName name="BExZWUF2V4HY3HI8JN9ZVPRWK1H3" hidden="1">#REF!</definedName>
    <definedName name="BExZWX45URTK9KYDJHEXL1OTZ833" localSheetId="15" hidden="1">#REF!</definedName>
    <definedName name="BExZWX45URTK9KYDJHEXL1OTZ833" localSheetId="14" hidden="1">#REF!</definedName>
    <definedName name="BExZWX45URTK9KYDJHEXL1OTZ833" localSheetId="13" hidden="1">#REF!</definedName>
    <definedName name="BExZWX45URTK9KYDJHEXL1OTZ833" localSheetId="12" hidden="1">#REF!</definedName>
    <definedName name="BExZWX45URTK9KYDJHEXL1OTZ833" localSheetId="11" hidden="1">#REF!</definedName>
    <definedName name="BExZWX45URTK9KYDJHEXL1OTZ833" localSheetId="10" hidden="1">#REF!</definedName>
    <definedName name="BExZWX45URTK9KYDJHEXL1OTZ833" localSheetId="9" hidden="1">#REF!</definedName>
    <definedName name="BExZWX45URTK9KYDJHEXL1OTZ833" localSheetId="8" hidden="1">#REF!</definedName>
    <definedName name="BExZWX45URTK9KYDJHEXL1OTZ833" localSheetId="7" hidden="1">#REF!</definedName>
    <definedName name="BExZWX45URTK9KYDJHEXL1OTZ833" localSheetId="6" hidden="1">#REF!</definedName>
    <definedName name="BExZWX45URTK9KYDJHEXL1OTZ833" localSheetId="5" hidden="1">#REF!</definedName>
    <definedName name="BExZWX45URTK9KYDJHEXL1OTZ833" localSheetId="3" hidden="1">#REF!</definedName>
    <definedName name="BExZWX45URTK9KYDJHEXL1OTZ833" hidden="1">#REF!</definedName>
    <definedName name="BExZX0EWQEZO86WDAD9A4EAEZ012" localSheetId="15" hidden="1">#REF!</definedName>
    <definedName name="BExZX0EWQEZO86WDAD9A4EAEZ012" localSheetId="14" hidden="1">#REF!</definedName>
    <definedName name="BExZX0EWQEZO86WDAD9A4EAEZ012" localSheetId="13" hidden="1">#REF!</definedName>
    <definedName name="BExZX0EWQEZO86WDAD9A4EAEZ012" localSheetId="12" hidden="1">#REF!</definedName>
    <definedName name="BExZX0EWQEZO86WDAD9A4EAEZ012" localSheetId="11" hidden="1">#REF!</definedName>
    <definedName name="BExZX0EWQEZO86WDAD9A4EAEZ012" localSheetId="10" hidden="1">#REF!</definedName>
    <definedName name="BExZX0EWQEZO86WDAD9A4EAEZ012" localSheetId="9" hidden="1">#REF!</definedName>
    <definedName name="BExZX0EWQEZO86WDAD9A4EAEZ012" localSheetId="8" hidden="1">#REF!</definedName>
    <definedName name="BExZX0EWQEZO86WDAD9A4EAEZ012" localSheetId="7" hidden="1">#REF!</definedName>
    <definedName name="BExZX0EWQEZO86WDAD9A4EAEZ012" localSheetId="6" hidden="1">#REF!</definedName>
    <definedName name="BExZX0EWQEZO86WDAD9A4EAEZ012" localSheetId="5" hidden="1">#REF!</definedName>
    <definedName name="BExZX0EWQEZO86WDAD9A4EAEZ012" localSheetId="3" hidden="1">#REF!</definedName>
    <definedName name="BExZX0EWQEZO86WDAD9A4EAEZ012" hidden="1">#REF!</definedName>
    <definedName name="BExZX2T6ZT2DZLYSDJJBPVIT5OK2" localSheetId="15" hidden="1">#REF!</definedName>
    <definedName name="BExZX2T6ZT2DZLYSDJJBPVIT5OK2" localSheetId="14" hidden="1">#REF!</definedName>
    <definedName name="BExZX2T6ZT2DZLYSDJJBPVIT5OK2" localSheetId="13" hidden="1">#REF!</definedName>
    <definedName name="BExZX2T6ZT2DZLYSDJJBPVIT5OK2" localSheetId="12" hidden="1">#REF!</definedName>
    <definedName name="BExZX2T6ZT2DZLYSDJJBPVIT5OK2" localSheetId="11" hidden="1">#REF!</definedName>
    <definedName name="BExZX2T6ZT2DZLYSDJJBPVIT5OK2" localSheetId="10" hidden="1">#REF!</definedName>
    <definedName name="BExZX2T6ZT2DZLYSDJJBPVIT5OK2" localSheetId="9" hidden="1">#REF!</definedName>
    <definedName name="BExZX2T6ZT2DZLYSDJJBPVIT5OK2" localSheetId="8" hidden="1">#REF!</definedName>
    <definedName name="BExZX2T6ZT2DZLYSDJJBPVIT5OK2" localSheetId="7" hidden="1">#REF!</definedName>
    <definedName name="BExZX2T6ZT2DZLYSDJJBPVIT5OK2" localSheetId="6" hidden="1">#REF!</definedName>
    <definedName name="BExZX2T6ZT2DZLYSDJJBPVIT5OK2" localSheetId="5" hidden="1">#REF!</definedName>
    <definedName name="BExZX2T6ZT2DZLYSDJJBPVIT5OK2" localSheetId="3" hidden="1">#REF!</definedName>
    <definedName name="BExZX2T6ZT2DZLYSDJJBPVIT5OK2" hidden="1">#REF!</definedName>
    <definedName name="BExZXOJDELULNLEH7WG0OYJT0NJ4" localSheetId="15" hidden="1">#REF!</definedName>
    <definedName name="BExZXOJDELULNLEH7WG0OYJT0NJ4" localSheetId="14" hidden="1">#REF!</definedName>
    <definedName name="BExZXOJDELULNLEH7WG0OYJT0NJ4" localSheetId="13" hidden="1">#REF!</definedName>
    <definedName name="BExZXOJDELULNLEH7WG0OYJT0NJ4" localSheetId="12" hidden="1">#REF!</definedName>
    <definedName name="BExZXOJDELULNLEH7WG0OYJT0NJ4" localSheetId="11" hidden="1">#REF!</definedName>
    <definedName name="BExZXOJDELULNLEH7WG0OYJT0NJ4" localSheetId="10" hidden="1">#REF!</definedName>
    <definedName name="BExZXOJDELULNLEH7WG0OYJT0NJ4" localSheetId="9" hidden="1">#REF!</definedName>
    <definedName name="BExZXOJDELULNLEH7WG0OYJT0NJ4" localSheetId="8" hidden="1">#REF!</definedName>
    <definedName name="BExZXOJDELULNLEH7WG0OYJT0NJ4" localSheetId="7" hidden="1">#REF!</definedName>
    <definedName name="BExZXOJDELULNLEH7WG0OYJT0NJ4" localSheetId="6" hidden="1">#REF!</definedName>
    <definedName name="BExZXOJDELULNLEH7WG0OYJT0NJ4" localSheetId="5" hidden="1">#REF!</definedName>
    <definedName name="BExZXOJDELULNLEH7WG0OYJT0NJ4" localSheetId="3" hidden="1">#REF!</definedName>
    <definedName name="BExZXOJDELULNLEH7WG0OYJT0NJ4" hidden="1">#REF!</definedName>
    <definedName name="BExZXOOTRNUK8LGEAZ8ZCFW9KXQ1" localSheetId="15" hidden="1">#REF!</definedName>
    <definedName name="BExZXOOTRNUK8LGEAZ8ZCFW9KXQ1" localSheetId="14" hidden="1">#REF!</definedName>
    <definedName name="BExZXOOTRNUK8LGEAZ8ZCFW9KXQ1" localSheetId="13" hidden="1">#REF!</definedName>
    <definedName name="BExZXOOTRNUK8LGEAZ8ZCFW9KXQ1" localSheetId="12" hidden="1">#REF!</definedName>
    <definedName name="BExZXOOTRNUK8LGEAZ8ZCFW9KXQ1" localSheetId="11" hidden="1">#REF!</definedName>
    <definedName name="BExZXOOTRNUK8LGEAZ8ZCFW9KXQ1" localSheetId="10" hidden="1">#REF!</definedName>
    <definedName name="BExZXOOTRNUK8LGEAZ8ZCFW9KXQ1" localSheetId="9" hidden="1">#REF!</definedName>
    <definedName name="BExZXOOTRNUK8LGEAZ8ZCFW9KXQ1" localSheetId="8" hidden="1">#REF!</definedName>
    <definedName name="BExZXOOTRNUK8LGEAZ8ZCFW9KXQ1" localSheetId="7" hidden="1">#REF!</definedName>
    <definedName name="BExZXOOTRNUK8LGEAZ8ZCFW9KXQ1" localSheetId="6" hidden="1">#REF!</definedName>
    <definedName name="BExZXOOTRNUK8LGEAZ8ZCFW9KXQ1" localSheetId="5" hidden="1">#REF!</definedName>
    <definedName name="BExZXOOTRNUK8LGEAZ8ZCFW9KXQ1" localSheetId="3" hidden="1">#REF!</definedName>
    <definedName name="BExZXOOTRNUK8LGEAZ8ZCFW9KXQ1" hidden="1">#REF!</definedName>
    <definedName name="BExZXT6JOXNKEDU23DKL8XZAJZIH" localSheetId="15" hidden="1">#REF!</definedName>
    <definedName name="BExZXT6JOXNKEDU23DKL8XZAJZIH" localSheetId="14" hidden="1">#REF!</definedName>
    <definedName name="BExZXT6JOXNKEDU23DKL8XZAJZIH" localSheetId="13" hidden="1">#REF!</definedName>
    <definedName name="BExZXT6JOXNKEDU23DKL8XZAJZIH" localSheetId="12" hidden="1">#REF!</definedName>
    <definedName name="BExZXT6JOXNKEDU23DKL8XZAJZIH" localSheetId="11" hidden="1">#REF!</definedName>
    <definedName name="BExZXT6JOXNKEDU23DKL8XZAJZIH" localSheetId="10" hidden="1">#REF!</definedName>
    <definedName name="BExZXT6JOXNKEDU23DKL8XZAJZIH" localSheetId="9" hidden="1">#REF!</definedName>
    <definedName name="BExZXT6JOXNKEDU23DKL8XZAJZIH" localSheetId="8" hidden="1">#REF!</definedName>
    <definedName name="BExZXT6JOXNKEDU23DKL8XZAJZIH" localSheetId="7" hidden="1">#REF!</definedName>
    <definedName name="BExZXT6JOXNKEDU23DKL8XZAJZIH" localSheetId="6" hidden="1">#REF!</definedName>
    <definedName name="BExZXT6JOXNKEDU23DKL8XZAJZIH" localSheetId="5" hidden="1">#REF!</definedName>
    <definedName name="BExZXT6JOXNKEDU23DKL8XZAJZIH" localSheetId="3" hidden="1">#REF!</definedName>
    <definedName name="BExZXT6JOXNKEDU23DKL8XZAJZIH" hidden="1">#REF!</definedName>
    <definedName name="BExZXUTYW1HWEEZ1LIX4OQWC7HL1" localSheetId="15" hidden="1">#REF!</definedName>
    <definedName name="BExZXUTYW1HWEEZ1LIX4OQWC7HL1" localSheetId="14" hidden="1">#REF!</definedName>
    <definedName name="BExZXUTYW1HWEEZ1LIX4OQWC7HL1" localSheetId="13" hidden="1">#REF!</definedName>
    <definedName name="BExZXUTYW1HWEEZ1LIX4OQWC7HL1" localSheetId="12" hidden="1">#REF!</definedName>
    <definedName name="BExZXUTYW1HWEEZ1LIX4OQWC7HL1" localSheetId="11" hidden="1">#REF!</definedName>
    <definedName name="BExZXUTYW1HWEEZ1LIX4OQWC7HL1" localSheetId="10" hidden="1">#REF!</definedName>
    <definedName name="BExZXUTYW1HWEEZ1LIX4OQWC7HL1" localSheetId="9" hidden="1">#REF!</definedName>
    <definedName name="BExZXUTYW1HWEEZ1LIX4OQWC7HL1" localSheetId="8" hidden="1">#REF!</definedName>
    <definedName name="BExZXUTYW1HWEEZ1LIX4OQWC7HL1" localSheetId="7" hidden="1">#REF!</definedName>
    <definedName name="BExZXUTYW1HWEEZ1LIX4OQWC7HL1" localSheetId="6" hidden="1">#REF!</definedName>
    <definedName name="BExZXUTYW1HWEEZ1LIX4OQWC7HL1" localSheetId="5" hidden="1">#REF!</definedName>
    <definedName name="BExZXUTYW1HWEEZ1LIX4OQWC7HL1" localSheetId="3" hidden="1">#REF!</definedName>
    <definedName name="BExZXUTYW1HWEEZ1LIX4OQWC7HL1" hidden="1">#REF!</definedName>
    <definedName name="BExZXY4NKQL9QD76YMQJ15U1C2G8" localSheetId="15" hidden="1">#REF!</definedName>
    <definedName name="BExZXY4NKQL9QD76YMQJ15U1C2G8" localSheetId="14" hidden="1">#REF!</definedName>
    <definedName name="BExZXY4NKQL9QD76YMQJ15U1C2G8" localSheetId="13" hidden="1">#REF!</definedName>
    <definedName name="BExZXY4NKQL9QD76YMQJ15U1C2G8" localSheetId="12" hidden="1">#REF!</definedName>
    <definedName name="BExZXY4NKQL9QD76YMQJ15U1C2G8" localSheetId="11" hidden="1">#REF!</definedName>
    <definedName name="BExZXY4NKQL9QD76YMQJ15U1C2G8" localSheetId="10" hidden="1">#REF!</definedName>
    <definedName name="BExZXY4NKQL9QD76YMQJ15U1C2G8" localSheetId="9" hidden="1">#REF!</definedName>
    <definedName name="BExZXY4NKQL9QD76YMQJ15U1C2G8" localSheetId="8" hidden="1">#REF!</definedName>
    <definedName name="BExZXY4NKQL9QD76YMQJ15U1C2G8" localSheetId="7" hidden="1">#REF!</definedName>
    <definedName name="BExZXY4NKQL9QD76YMQJ15U1C2G8" localSheetId="6" hidden="1">#REF!</definedName>
    <definedName name="BExZXY4NKQL9QD76YMQJ15U1C2G8" localSheetId="5" hidden="1">#REF!</definedName>
    <definedName name="BExZXY4NKQL9QD76YMQJ15U1C2G8" localSheetId="3" hidden="1">#REF!</definedName>
    <definedName name="BExZXY4NKQL9QD76YMQJ15U1C2G8" hidden="1">#REF!</definedName>
    <definedName name="BExZXYQ7U5G08FQGUIGYT14QCBOF" localSheetId="15" hidden="1">#REF!</definedName>
    <definedName name="BExZXYQ7U5G08FQGUIGYT14QCBOF" localSheetId="14" hidden="1">#REF!</definedName>
    <definedName name="BExZXYQ7U5G08FQGUIGYT14QCBOF" localSheetId="13" hidden="1">#REF!</definedName>
    <definedName name="BExZXYQ7U5G08FQGUIGYT14QCBOF" localSheetId="12" hidden="1">#REF!</definedName>
    <definedName name="BExZXYQ7U5G08FQGUIGYT14QCBOF" localSheetId="11" hidden="1">#REF!</definedName>
    <definedName name="BExZXYQ7U5G08FQGUIGYT14QCBOF" localSheetId="10" hidden="1">#REF!</definedName>
    <definedName name="BExZXYQ7U5G08FQGUIGYT14QCBOF" localSheetId="9" hidden="1">#REF!</definedName>
    <definedName name="BExZXYQ7U5G08FQGUIGYT14QCBOF" localSheetId="8" hidden="1">#REF!</definedName>
    <definedName name="BExZXYQ7U5G08FQGUIGYT14QCBOF" localSheetId="7" hidden="1">#REF!</definedName>
    <definedName name="BExZXYQ7U5G08FQGUIGYT14QCBOF" localSheetId="6" hidden="1">#REF!</definedName>
    <definedName name="BExZXYQ7U5G08FQGUIGYT14QCBOF" localSheetId="5" hidden="1">#REF!</definedName>
    <definedName name="BExZXYQ7U5G08FQGUIGYT14QCBOF" localSheetId="3" hidden="1">#REF!</definedName>
    <definedName name="BExZXYQ7U5G08FQGUIGYT14QCBOF" hidden="1">#REF!</definedName>
    <definedName name="BExZY02V77YJBMODJSWZOYCMPS5X" localSheetId="15" hidden="1">#REF!</definedName>
    <definedName name="BExZY02V77YJBMODJSWZOYCMPS5X" localSheetId="14" hidden="1">#REF!</definedName>
    <definedName name="BExZY02V77YJBMODJSWZOYCMPS5X" localSheetId="13" hidden="1">#REF!</definedName>
    <definedName name="BExZY02V77YJBMODJSWZOYCMPS5X" localSheetId="12" hidden="1">#REF!</definedName>
    <definedName name="BExZY02V77YJBMODJSWZOYCMPS5X" localSheetId="11" hidden="1">#REF!</definedName>
    <definedName name="BExZY02V77YJBMODJSWZOYCMPS5X" localSheetId="10" hidden="1">#REF!</definedName>
    <definedName name="BExZY02V77YJBMODJSWZOYCMPS5X" localSheetId="9" hidden="1">#REF!</definedName>
    <definedName name="BExZY02V77YJBMODJSWZOYCMPS5X" localSheetId="8" hidden="1">#REF!</definedName>
    <definedName name="BExZY02V77YJBMODJSWZOYCMPS5X" localSheetId="7" hidden="1">#REF!</definedName>
    <definedName name="BExZY02V77YJBMODJSWZOYCMPS5X" localSheetId="6" hidden="1">#REF!</definedName>
    <definedName name="BExZY02V77YJBMODJSWZOYCMPS5X" localSheetId="5" hidden="1">#REF!</definedName>
    <definedName name="BExZY02V77YJBMODJSWZOYCMPS5X" localSheetId="3" hidden="1">#REF!</definedName>
    <definedName name="BExZY02V77YJBMODJSWZOYCMPS5X" hidden="1">#REF!</definedName>
    <definedName name="BExZY3DEOYNIHRV56IY5LJXZK8RU" localSheetId="15" hidden="1">#REF!</definedName>
    <definedName name="BExZY3DEOYNIHRV56IY5LJXZK8RU" localSheetId="14" hidden="1">#REF!</definedName>
    <definedName name="BExZY3DEOYNIHRV56IY5LJXZK8RU" localSheetId="13" hidden="1">#REF!</definedName>
    <definedName name="BExZY3DEOYNIHRV56IY5LJXZK8RU" localSheetId="12" hidden="1">#REF!</definedName>
    <definedName name="BExZY3DEOYNIHRV56IY5LJXZK8RU" localSheetId="11" hidden="1">#REF!</definedName>
    <definedName name="BExZY3DEOYNIHRV56IY5LJXZK8RU" localSheetId="10" hidden="1">#REF!</definedName>
    <definedName name="BExZY3DEOYNIHRV56IY5LJXZK8RU" localSheetId="9" hidden="1">#REF!</definedName>
    <definedName name="BExZY3DEOYNIHRV56IY5LJXZK8RU" localSheetId="8" hidden="1">#REF!</definedName>
    <definedName name="BExZY3DEOYNIHRV56IY5LJXZK8RU" localSheetId="7" hidden="1">#REF!</definedName>
    <definedName name="BExZY3DEOYNIHRV56IY5LJXZK8RU" localSheetId="6" hidden="1">#REF!</definedName>
    <definedName name="BExZY3DEOYNIHRV56IY5LJXZK8RU" localSheetId="5" hidden="1">#REF!</definedName>
    <definedName name="BExZY3DEOYNIHRV56IY5LJXZK8RU" localSheetId="3" hidden="1">#REF!</definedName>
    <definedName name="BExZY3DEOYNIHRV56IY5LJXZK8RU" hidden="1">#REF!</definedName>
    <definedName name="BExZY49QRZIR6CA41LFA9LM6EULU" localSheetId="15" hidden="1">#REF!</definedName>
    <definedName name="BExZY49QRZIR6CA41LFA9LM6EULU" localSheetId="14" hidden="1">#REF!</definedName>
    <definedName name="BExZY49QRZIR6CA41LFA9LM6EULU" localSheetId="13" hidden="1">#REF!</definedName>
    <definedName name="BExZY49QRZIR6CA41LFA9LM6EULU" localSheetId="12" hidden="1">#REF!</definedName>
    <definedName name="BExZY49QRZIR6CA41LFA9LM6EULU" localSheetId="11" hidden="1">#REF!</definedName>
    <definedName name="BExZY49QRZIR6CA41LFA9LM6EULU" localSheetId="10" hidden="1">#REF!</definedName>
    <definedName name="BExZY49QRZIR6CA41LFA9LM6EULU" localSheetId="9" hidden="1">#REF!</definedName>
    <definedName name="BExZY49QRZIR6CA41LFA9LM6EULU" localSheetId="8" hidden="1">#REF!</definedName>
    <definedName name="BExZY49QRZIR6CA41LFA9LM6EULU" localSheetId="7" hidden="1">#REF!</definedName>
    <definedName name="BExZY49QRZIR6CA41LFA9LM6EULU" localSheetId="6" hidden="1">#REF!</definedName>
    <definedName name="BExZY49QRZIR6CA41LFA9LM6EULU" localSheetId="5" hidden="1">#REF!</definedName>
    <definedName name="BExZY49QRZIR6CA41LFA9LM6EULU" localSheetId="3" hidden="1">#REF!</definedName>
    <definedName name="BExZY49QRZIR6CA41LFA9LM6EULU" hidden="1">#REF!</definedName>
    <definedName name="BExZYTG2G7W27YATTETFDDCZ0C4U" localSheetId="15" hidden="1">#REF!</definedName>
    <definedName name="BExZYTG2G7W27YATTETFDDCZ0C4U" localSheetId="14" hidden="1">#REF!</definedName>
    <definedName name="BExZYTG2G7W27YATTETFDDCZ0C4U" localSheetId="13" hidden="1">#REF!</definedName>
    <definedName name="BExZYTG2G7W27YATTETFDDCZ0C4U" localSheetId="12" hidden="1">#REF!</definedName>
    <definedName name="BExZYTG2G7W27YATTETFDDCZ0C4U" localSheetId="11" hidden="1">#REF!</definedName>
    <definedName name="BExZYTG2G7W27YATTETFDDCZ0C4U" localSheetId="10" hidden="1">#REF!</definedName>
    <definedName name="BExZYTG2G7W27YATTETFDDCZ0C4U" localSheetId="9" hidden="1">#REF!</definedName>
    <definedName name="BExZYTG2G7W27YATTETFDDCZ0C4U" localSheetId="8" hidden="1">#REF!</definedName>
    <definedName name="BExZYTG2G7W27YATTETFDDCZ0C4U" localSheetId="7" hidden="1">#REF!</definedName>
    <definedName name="BExZYTG2G7W27YATTETFDDCZ0C4U" localSheetId="6" hidden="1">#REF!</definedName>
    <definedName name="BExZYTG2G7W27YATTETFDDCZ0C4U" localSheetId="5" hidden="1">#REF!</definedName>
    <definedName name="BExZYTG2G7W27YATTETFDDCZ0C4U" localSheetId="3" hidden="1">#REF!</definedName>
    <definedName name="BExZYTG2G7W27YATTETFDDCZ0C4U" hidden="1">#REF!</definedName>
    <definedName name="BExZYYOZMC36ROQDWLR5Z17WKHCR" localSheetId="15" hidden="1">#REF!</definedName>
    <definedName name="BExZYYOZMC36ROQDWLR5Z17WKHCR" localSheetId="14" hidden="1">#REF!</definedName>
    <definedName name="BExZYYOZMC36ROQDWLR5Z17WKHCR" localSheetId="13" hidden="1">#REF!</definedName>
    <definedName name="BExZYYOZMC36ROQDWLR5Z17WKHCR" localSheetId="12" hidden="1">#REF!</definedName>
    <definedName name="BExZYYOZMC36ROQDWLR5Z17WKHCR" localSheetId="11" hidden="1">#REF!</definedName>
    <definedName name="BExZYYOZMC36ROQDWLR5Z17WKHCR" localSheetId="10" hidden="1">#REF!</definedName>
    <definedName name="BExZYYOZMC36ROQDWLR5Z17WKHCR" localSheetId="9" hidden="1">#REF!</definedName>
    <definedName name="BExZYYOZMC36ROQDWLR5Z17WKHCR" localSheetId="8" hidden="1">#REF!</definedName>
    <definedName name="BExZYYOZMC36ROQDWLR5Z17WKHCR" localSheetId="7" hidden="1">#REF!</definedName>
    <definedName name="BExZYYOZMC36ROQDWLR5Z17WKHCR" localSheetId="6" hidden="1">#REF!</definedName>
    <definedName name="BExZYYOZMC36ROQDWLR5Z17WKHCR" localSheetId="5" hidden="1">#REF!</definedName>
    <definedName name="BExZYYOZMC36ROQDWLR5Z17WKHCR" localSheetId="3" hidden="1">#REF!</definedName>
    <definedName name="BExZYYOZMC36ROQDWLR5Z17WKHCR" hidden="1">#REF!</definedName>
    <definedName name="BExZZ2FQA9A8C7CJKMEFQ9VPSLCE" localSheetId="15" hidden="1">#REF!</definedName>
    <definedName name="BExZZ2FQA9A8C7CJKMEFQ9VPSLCE" localSheetId="14" hidden="1">#REF!</definedName>
    <definedName name="BExZZ2FQA9A8C7CJKMEFQ9VPSLCE" localSheetId="13" hidden="1">#REF!</definedName>
    <definedName name="BExZZ2FQA9A8C7CJKMEFQ9VPSLCE" localSheetId="12" hidden="1">#REF!</definedName>
    <definedName name="BExZZ2FQA9A8C7CJKMEFQ9VPSLCE" localSheetId="11" hidden="1">#REF!</definedName>
    <definedName name="BExZZ2FQA9A8C7CJKMEFQ9VPSLCE" localSheetId="10" hidden="1">#REF!</definedName>
    <definedName name="BExZZ2FQA9A8C7CJKMEFQ9VPSLCE" localSheetId="9" hidden="1">#REF!</definedName>
    <definedName name="BExZZ2FQA9A8C7CJKMEFQ9VPSLCE" localSheetId="8" hidden="1">#REF!</definedName>
    <definedName name="BExZZ2FQA9A8C7CJKMEFQ9VPSLCE" localSheetId="7" hidden="1">#REF!</definedName>
    <definedName name="BExZZ2FQA9A8C7CJKMEFQ9VPSLCE" localSheetId="6" hidden="1">#REF!</definedName>
    <definedName name="BExZZ2FQA9A8C7CJKMEFQ9VPSLCE" localSheetId="5" hidden="1">#REF!</definedName>
    <definedName name="BExZZ2FQA9A8C7CJKMEFQ9VPSLCE" localSheetId="3" hidden="1">#REF!</definedName>
    <definedName name="BExZZ2FQA9A8C7CJKMEFQ9VPSLCE" hidden="1">#REF!</definedName>
    <definedName name="BExZZ7ZGXIMA3OVYAWY3YQSK64LF" localSheetId="15" hidden="1">#REF!</definedName>
    <definedName name="BExZZ7ZGXIMA3OVYAWY3YQSK64LF" localSheetId="14" hidden="1">#REF!</definedName>
    <definedName name="BExZZ7ZGXIMA3OVYAWY3YQSK64LF" localSheetId="13" hidden="1">#REF!</definedName>
    <definedName name="BExZZ7ZGXIMA3OVYAWY3YQSK64LF" localSheetId="12" hidden="1">#REF!</definedName>
    <definedName name="BExZZ7ZGXIMA3OVYAWY3YQSK64LF" localSheetId="11" hidden="1">#REF!</definedName>
    <definedName name="BExZZ7ZGXIMA3OVYAWY3YQSK64LF" localSheetId="10" hidden="1">#REF!</definedName>
    <definedName name="BExZZ7ZGXIMA3OVYAWY3YQSK64LF" localSheetId="9" hidden="1">#REF!</definedName>
    <definedName name="BExZZ7ZGXIMA3OVYAWY3YQSK64LF" localSheetId="8" hidden="1">#REF!</definedName>
    <definedName name="BExZZ7ZGXIMA3OVYAWY3YQSK64LF" localSheetId="7" hidden="1">#REF!</definedName>
    <definedName name="BExZZ7ZGXIMA3OVYAWY3YQSK64LF" localSheetId="6" hidden="1">#REF!</definedName>
    <definedName name="BExZZ7ZGXIMA3OVYAWY3YQSK64LF" localSheetId="5" hidden="1">#REF!</definedName>
    <definedName name="BExZZ7ZGXIMA3OVYAWY3YQSK64LF" localSheetId="3" hidden="1">#REF!</definedName>
    <definedName name="BExZZ7ZGXIMA3OVYAWY3YQSK64LF" hidden="1">#REF!</definedName>
    <definedName name="BExZZ8FKEIFG203MU6SEJ69MINCD" localSheetId="15" hidden="1">#REF!</definedName>
    <definedName name="BExZZ8FKEIFG203MU6SEJ69MINCD" localSheetId="14" hidden="1">#REF!</definedName>
    <definedName name="BExZZ8FKEIFG203MU6SEJ69MINCD" localSheetId="13" hidden="1">#REF!</definedName>
    <definedName name="BExZZ8FKEIFG203MU6SEJ69MINCD" localSheetId="12" hidden="1">#REF!</definedName>
    <definedName name="BExZZ8FKEIFG203MU6SEJ69MINCD" localSheetId="11" hidden="1">#REF!</definedName>
    <definedName name="BExZZ8FKEIFG203MU6SEJ69MINCD" localSheetId="10" hidden="1">#REF!</definedName>
    <definedName name="BExZZ8FKEIFG203MU6SEJ69MINCD" localSheetId="9" hidden="1">#REF!</definedName>
    <definedName name="BExZZ8FKEIFG203MU6SEJ69MINCD" localSheetId="8" hidden="1">#REF!</definedName>
    <definedName name="BExZZ8FKEIFG203MU6SEJ69MINCD" localSheetId="7" hidden="1">#REF!</definedName>
    <definedName name="BExZZ8FKEIFG203MU6SEJ69MINCD" localSheetId="6" hidden="1">#REF!</definedName>
    <definedName name="BExZZ8FKEIFG203MU6SEJ69MINCD" localSheetId="5" hidden="1">#REF!</definedName>
    <definedName name="BExZZ8FKEIFG203MU6SEJ69MINCD" localSheetId="3" hidden="1">#REF!</definedName>
    <definedName name="BExZZ8FKEIFG203MU6SEJ69MINCD" hidden="1">#REF!</definedName>
    <definedName name="BExZZCHAVHW8C2H649KRGVQ0WVRT" localSheetId="15" hidden="1">#REF!</definedName>
    <definedName name="BExZZCHAVHW8C2H649KRGVQ0WVRT" localSheetId="14" hidden="1">#REF!</definedName>
    <definedName name="BExZZCHAVHW8C2H649KRGVQ0WVRT" localSheetId="13" hidden="1">#REF!</definedName>
    <definedName name="BExZZCHAVHW8C2H649KRGVQ0WVRT" localSheetId="12" hidden="1">#REF!</definedName>
    <definedName name="BExZZCHAVHW8C2H649KRGVQ0WVRT" localSheetId="11" hidden="1">#REF!</definedName>
    <definedName name="BExZZCHAVHW8C2H649KRGVQ0WVRT" localSheetId="10" hidden="1">#REF!</definedName>
    <definedName name="BExZZCHAVHW8C2H649KRGVQ0WVRT" localSheetId="9" hidden="1">#REF!</definedName>
    <definedName name="BExZZCHAVHW8C2H649KRGVQ0WVRT" localSheetId="8" hidden="1">#REF!</definedName>
    <definedName name="BExZZCHAVHW8C2H649KRGVQ0WVRT" localSheetId="7" hidden="1">#REF!</definedName>
    <definedName name="BExZZCHAVHW8C2H649KRGVQ0WVRT" localSheetId="6" hidden="1">#REF!</definedName>
    <definedName name="BExZZCHAVHW8C2H649KRGVQ0WVRT" localSheetId="5" hidden="1">#REF!</definedName>
    <definedName name="BExZZCHAVHW8C2H649KRGVQ0WVRT" localSheetId="3" hidden="1">#REF!</definedName>
    <definedName name="BExZZCHAVHW8C2H649KRGVQ0WVRT" hidden="1">#REF!</definedName>
    <definedName name="BExZZTK54OTLF2YB68BHGOS27GEN" localSheetId="15" hidden="1">#REF!</definedName>
    <definedName name="BExZZTK54OTLF2YB68BHGOS27GEN" localSheetId="14" hidden="1">#REF!</definedName>
    <definedName name="BExZZTK54OTLF2YB68BHGOS27GEN" localSheetId="13" hidden="1">#REF!</definedName>
    <definedName name="BExZZTK54OTLF2YB68BHGOS27GEN" localSheetId="12" hidden="1">#REF!</definedName>
    <definedName name="BExZZTK54OTLF2YB68BHGOS27GEN" localSheetId="11" hidden="1">#REF!</definedName>
    <definedName name="BExZZTK54OTLF2YB68BHGOS27GEN" localSheetId="10" hidden="1">#REF!</definedName>
    <definedName name="BExZZTK54OTLF2YB68BHGOS27GEN" localSheetId="9" hidden="1">#REF!</definedName>
    <definedName name="BExZZTK54OTLF2YB68BHGOS27GEN" localSheetId="8" hidden="1">#REF!</definedName>
    <definedName name="BExZZTK54OTLF2YB68BHGOS27GEN" localSheetId="7" hidden="1">#REF!</definedName>
    <definedName name="BExZZTK54OTLF2YB68BHGOS27GEN" localSheetId="6" hidden="1">#REF!</definedName>
    <definedName name="BExZZTK54OTLF2YB68BHGOS27GEN" localSheetId="5" hidden="1">#REF!</definedName>
    <definedName name="BExZZTK54OTLF2YB68BHGOS27GEN" localSheetId="3" hidden="1">#REF!</definedName>
    <definedName name="BExZZTK54OTLF2YB68BHGOS27GEN" hidden="1">#REF!</definedName>
    <definedName name="BExZZXB3JQQG4SIZS4MRU6NNW7HI" localSheetId="15" hidden="1">#REF!</definedName>
    <definedName name="BExZZXB3JQQG4SIZS4MRU6NNW7HI" localSheetId="14" hidden="1">#REF!</definedName>
    <definedName name="BExZZXB3JQQG4SIZS4MRU6NNW7HI" localSheetId="13" hidden="1">#REF!</definedName>
    <definedName name="BExZZXB3JQQG4SIZS4MRU6NNW7HI" localSheetId="12" hidden="1">#REF!</definedName>
    <definedName name="BExZZXB3JQQG4SIZS4MRU6NNW7HI" localSheetId="11" hidden="1">#REF!</definedName>
    <definedName name="BExZZXB3JQQG4SIZS4MRU6NNW7HI" localSheetId="10" hidden="1">#REF!</definedName>
    <definedName name="BExZZXB3JQQG4SIZS4MRU6NNW7HI" localSheetId="9" hidden="1">#REF!</definedName>
    <definedName name="BExZZXB3JQQG4SIZS4MRU6NNW7HI" localSheetId="8" hidden="1">#REF!</definedName>
    <definedName name="BExZZXB3JQQG4SIZS4MRU6NNW7HI" localSheetId="7" hidden="1">#REF!</definedName>
    <definedName name="BExZZXB3JQQG4SIZS4MRU6NNW7HI" localSheetId="6" hidden="1">#REF!</definedName>
    <definedName name="BExZZXB3JQQG4SIZS4MRU6NNW7HI" localSheetId="5" hidden="1">#REF!</definedName>
    <definedName name="BExZZXB3JQQG4SIZS4MRU6NNW7HI" localSheetId="3" hidden="1">#REF!</definedName>
    <definedName name="BExZZXB3JQQG4SIZS4MRU6NNW7HI" hidden="1">#REF!</definedName>
    <definedName name="BExZZZEMIIFKMLLV4DJKX5TB9R5V" localSheetId="15" hidden="1">#REF!</definedName>
    <definedName name="BExZZZEMIIFKMLLV4DJKX5TB9R5V" localSheetId="14" hidden="1">#REF!</definedName>
    <definedName name="BExZZZEMIIFKMLLV4DJKX5TB9R5V" localSheetId="13" hidden="1">#REF!</definedName>
    <definedName name="BExZZZEMIIFKMLLV4DJKX5TB9R5V" localSheetId="12" hidden="1">#REF!</definedName>
    <definedName name="BExZZZEMIIFKMLLV4DJKX5TB9R5V" localSheetId="11" hidden="1">#REF!</definedName>
    <definedName name="BExZZZEMIIFKMLLV4DJKX5TB9R5V" localSheetId="10" hidden="1">#REF!</definedName>
    <definedName name="BExZZZEMIIFKMLLV4DJKX5TB9R5V" localSheetId="9" hidden="1">#REF!</definedName>
    <definedName name="BExZZZEMIIFKMLLV4DJKX5TB9R5V" localSheetId="8" hidden="1">#REF!</definedName>
    <definedName name="BExZZZEMIIFKMLLV4DJKX5TB9R5V" localSheetId="7" hidden="1">#REF!</definedName>
    <definedName name="BExZZZEMIIFKMLLV4DJKX5TB9R5V" localSheetId="6" hidden="1">#REF!</definedName>
    <definedName name="BExZZZEMIIFKMLLV4DJKX5TB9R5V" localSheetId="5" hidden="1">#REF!</definedName>
    <definedName name="BExZZZEMIIFKMLLV4DJKX5TB9R5V" localSheetId="3" hidden="1">#REF!</definedName>
    <definedName name="BExZZZEMIIFKMLLV4DJKX5TB9R5V" hidden="1">#REF!</definedName>
    <definedName name="BottomRight" localSheetId="15">#REF!</definedName>
    <definedName name="BottomRight" localSheetId="14">#REF!</definedName>
    <definedName name="BottomRight" localSheetId="13">#REF!</definedName>
    <definedName name="BottomRight" localSheetId="12">#REF!</definedName>
    <definedName name="BottomRight" localSheetId="11">#REF!</definedName>
    <definedName name="BottomRight" localSheetId="10">#REF!</definedName>
    <definedName name="BottomRight" localSheetId="9">#REF!</definedName>
    <definedName name="BottomRight" localSheetId="8">#REF!</definedName>
    <definedName name="BottomRight" localSheetId="7">#REF!</definedName>
    <definedName name="BottomRight" localSheetId="6">#REF!</definedName>
    <definedName name="BottomRight" localSheetId="5">#REF!</definedName>
    <definedName name="BottomRight" localSheetId="3">#REF!</definedName>
    <definedName name="BottomRight">#REF!</definedName>
    <definedName name="Capacity" localSheetId="15">#REF!</definedName>
    <definedName name="Capacity" localSheetId="14">#REF!</definedName>
    <definedName name="Capacity" localSheetId="13">#REF!</definedName>
    <definedName name="Capacity" localSheetId="12">#REF!</definedName>
    <definedName name="Capacity" localSheetId="11">#REF!</definedName>
    <definedName name="Capacity" localSheetId="10">#REF!</definedName>
    <definedName name="Capacity" localSheetId="9">#REF!</definedName>
    <definedName name="Capacity" localSheetId="8">#REF!</definedName>
    <definedName name="Capacity" localSheetId="7">#REF!</definedName>
    <definedName name="Capacity" localSheetId="6">#REF!</definedName>
    <definedName name="Capacity" localSheetId="5">#REF!</definedName>
    <definedName name="Capacity" localSheetId="3">#REF!</definedName>
    <definedName name="Capacity">#REF!</definedName>
    <definedName name="CaseDescription">'[8]Dispatch Cases'!$C$11</definedName>
    <definedName name="CBWorkbookPriority" hidden="1">-2060790043</definedName>
    <definedName name="CCGT_HeatRate">[8]Assumptions!$H$23</definedName>
    <definedName name="CCGTPrice">[8]Assumptions!$H$22</definedName>
    <definedName name="CL_RT" localSheetId="15">#REF!</definedName>
    <definedName name="CL_RT" localSheetId="14">#REF!</definedName>
    <definedName name="CL_RT" localSheetId="13">#REF!</definedName>
    <definedName name="CL_RT" localSheetId="12">#REF!</definedName>
    <definedName name="CL_RT" localSheetId="11">#REF!</definedName>
    <definedName name="CL_RT" localSheetId="10">#REF!</definedName>
    <definedName name="CL_RT" localSheetId="9">#REF!</definedName>
    <definedName name="CL_RT" localSheetId="8">#REF!</definedName>
    <definedName name="CL_RT" localSheetId="7">#REF!</definedName>
    <definedName name="CL_RT" localSheetId="6">#REF!</definedName>
    <definedName name="CL_RT" localSheetId="5">#REF!</definedName>
    <definedName name="CL_RT" localSheetId="3">#REF!</definedName>
    <definedName name="CL_RT">#REF!</definedName>
    <definedName name="CL_RT2">'[11]Transp Data'!$A$6:$C$81</definedName>
    <definedName name="COLHOUSE" localSheetId="15">[7]model!#REF!</definedName>
    <definedName name="COLHOUSE" localSheetId="14">[7]model!#REF!</definedName>
    <definedName name="COLHOUSE" localSheetId="13">[7]model!#REF!</definedName>
    <definedName name="COLHOUSE" localSheetId="12">[7]model!#REF!</definedName>
    <definedName name="COLHOUSE" localSheetId="11">[7]model!#REF!</definedName>
    <definedName name="COLHOUSE" localSheetId="10">[7]model!#REF!</definedName>
    <definedName name="COLHOUSE" localSheetId="9">[7]model!#REF!</definedName>
    <definedName name="COLHOUSE" localSheetId="8">[7]model!#REF!</definedName>
    <definedName name="COLHOUSE" localSheetId="7">[7]model!#REF!</definedName>
    <definedName name="COLHOUSE" localSheetId="6">[7]model!#REF!</definedName>
    <definedName name="COLHOUSE" localSheetId="5">[7]model!#REF!</definedName>
    <definedName name="COLHOUSE" localSheetId="3">[7]model!#REF!</definedName>
    <definedName name="COLHOUSE">[7]model!#REF!</definedName>
    <definedName name="COLXFER" localSheetId="15">[7]model!#REF!</definedName>
    <definedName name="COLXFER" localSheetId="14">[7]model!#REF!</definedName>
    <definedName name="COLXFER" localSheetId="13">[7]model!#REF!</definedName>
    <definedName name="COLXFER" localSheetId="12">[7]model!#REF!</definedName>
    <definedName name="COLXFER" localSheetId="11">[7]model!#REF!</definedName>
    <definedName name="COLXFER" localSheetId="10">[7]model!#REF!</definedName>
    <definedName name="COLXFER" localSheetId="9">[7]model!#REF!</definedName>
    <definedName name="COLXFER" localSheetId="8">[7]model!#REF!</definedName>
    <definedName name="COLXFER" localSheetId="7">[7]model!#REF!</definedName>
    <definedName name="COLXFER" localSheetId="6">[7]model!#REF!</definedName>
    <definedName name="COLXFER" localSheetId="5">[7]model!#REF!</definedName>
    <definedName name="COLXFER" localSheetId="3">[7]model!#REF!</definedName>
    <definedName name="COLXFER">[7]model!#REF!</definedName>
    <definedName name="CombWC_LineItem" localSheetId="15">[6]BS!#REF!</definedName>
    <definedName name="CombWC_LineItem" localSheetId="14">[6]BS!#REF!</definedName>
    <definedName name="CombWC_LineItem" localSheetId="13">[6]BS!#REF!</definedName>
    <definedName name="CombWC_LineItem" localSheetId="12">[6]BS!#REF!</definedName>
    <definedName name="CombWC_LineItem" localSheetId="11">[6]BS!#REF!</definedName>
    <definedName name="CombWC_LineItem" localSheetId="10">[6]BS!#REF!</definedName>
    <definedName name="CombWC_LineItem" localSheetId="9">[6]BS!#REF!</definedName>
    <definedName name="CombWC_LineItem" localSheetId="8">[6]BS!#REF!</definedName>
    <definedName name="CombWC_LineItem" localSheetId="7">[6]BS!#REF!</definedName>
    <definedName name="CombWC_LineItem" localSheetId="6">[6]BS!#REF!</definedName>
    <definedName name="CombWC_LineItem" localSheetId="5">[6]BS!#REF!</definedName>
    <definedName name="CombWC_LineItem" localSheetId="3">[6]BS!#REF!</definedName>
    <definedName name="CombWC_LineItem">[6]BS!#REF!</definedName>
    <definedName name="COMMON_ADMIN_ALLOCATED" localSheetId="15">#REF!</definedName>
    <definedName name="COMMON_ADMIN_ALLOCATED" localSheetId="14">#REF!</definedName>
    <definedName name="COMMON_ADMIN_ALLOCATED" localSheetId="13">#REF!</definedName>
    <definedName name="COMMON_ADMIN_ALLOCATED" localSheetId="12">#REF!</definedName>
    <definedName name="COMMON_ADMIN_ALLOCATED" localSheetId="11">#REF!</definedName>
    <definedName name="COMMON_ADMIN_ALLOCATED" localSheetId="10">#REF!</definedName>
    <definedName name="COMMON_ADMIN_ALLOCATED" localSheetId="9">#REF!</definedName>
    <definedName name="COMMON_ADMIN_ALLOCATED" localSheetId="8">#REF!</definedName>
    <definedName name="COMMON_ADMIN_ALLOCATED" localSheetId="7">#REF!</definedName>
    <definedName name="COMMON_ADMIN_ALLOCATED" localSheetId="6">#REF!</definedName>
    <definedName name="COMMON_ADMIN_ALLOCATED" localSheetId="5">#REF!</definedName>
    <definedName name="COMMON_ADMIN_ALLOCATED" localSheetId="3">#REF!</definedName>
    <definedName name="COMMON_ADMIN_ALLOCATED">#REF!</definedName>
    <definedName name="COMPINSR" localSheetId="15">#REF!</definedName>
    <definedName name="COMPINSR" localSheetId="14">#REF!</definedName>
    <definedName name="COMPINSR" localSheetId="13">#REF!</definedName>
    <definedName name="COMPINSR" localSheetId="12">#REF!</definedName>
    <definedName name="COMPINSR" localSheetId="11">#REF!</definedName>
    <definedName name="COMPINSR" localSheetId="10">#REF!</definedName>
    <definedName name="COMPINSR" localSheetId="9">#REF!</definedName>
    <definedName name="COMPINSR" localSheetId="8">#REF!</definedName>
    <definedName name="COMPINSR" localSheetId="7">#REF!</definedName>
    <definedName name="COMPINSR" localSheetId="6">#REF!</definedName>
    <definedName name="COMPINSR" localSheetId="5">#REF!</definedName>
    <definedName name="COMPINSR" localSheetId="3">#REF!</definedName>
    <definedName name="COMPINSR">#REF!</definedName>
    <definedName name="CONSERV" localSheetId="15">#REF!</definedName>
    <definedName name="CONSERV" localSheetId="14">#REF!</definedName>
    <definedName name="CONSERV" localSheetId="13">#REF!</definedName>
    <definedName name="CONSERV" localSheetId="12">#REF!</definedName>
    <definedName name="CONSERV" localSheetId="11">#REF!</definedName>
    <definedName name="CONSERV" localSheetId="10">#REF!</definedName>
    <definedName name="CONSERV" localSheetId="9">#REF!</definedName>
    <definedName name="CONSERV" localSheetId="8">#REF!</definedName>
    <definedName name="CONSERV" localSheetId="7">#REF!</definedName>
    <definedName name="CONSERV" localSheetId="6">#REF!</definedName>
    <definedName name="CONSERV" localSheetId="5">#REF!</definedName>
    <definedName name="CONSERV" localSheetId="3">#REF!</definedName>
    <definedName name="CONSERV">#REF!</definedName>
    <definedName name="Consv_Rdr_Rt" localSheetId="15">[12]Sch_120!#REF!</definedName>
    <definedName name="Consv_Rdr_Rt" localSheetId="14">[12]Sch_120!#REF!</definedName>
    <definedName name="Consv_Rdr_Rt" localSheetId="13">[12]Sch_120!#REF!</definedName>
    <definedName name="Consv_Rdr_Rt" localSheetId="12">[12]Sch_120!#REF!</definedName>
    <definedName name="Consv_Rdr_Rt" localSheetId="11">[12]Sch_120!#REF!</definedName>
    <definedName name="Consv_Rdr_Rt" localSheetId="10">[12]Sch_120!#REF!</definedName>
    <definedName name="Consv_Rdr_Rt" localSheetId="9">[12]Sch_120!#REF!</definedName>
    <definedName name="Consv_Rdr_Rt" localSheetId="8">[12]Sch_120!#REF!</definedName>
    <definedName name="Consv_Rdr_Rt" localSheetId="7">[12]Sch_120!#REF!</definedName>
    <definedName name="Consv_Rdr_Rt" localSheetId="6">[12]Sch_120!#REF!</definedName>
    <definedName name="Consv_Rdr_Rt" localSheetId="5">[12]Sch_120!#REF!</definedName>
    <definedName name="Consv_Rdr_Rt" localSheetId="3">[12]Sch_120!#REF!</definedName>
    <definedName name="Consv_Rdr_Rt">[12]Sch_120!#REF!</definedName>
    <definedName name="ContractDate" localSheetId="15">'[13]Dispatch Cases'!#REF!</definedName>
    <definedName name="ContractDate" localSheetId="14">'[13]Dispatch Cases'!#REF!</definedName>
    <definedName name="ContractDate" localSheetId="13">'[13]Dispatch Cases'!#REF!</definedName>
    <definedName name="ContractDate" localSheetId="12">'[13]Dispatch Cases'!#REF!</definedName>
    <definedName name="ContractDate" localSheetId="11">'[13]Dispatch Cases'!#REF!</definedName>
    <definedName name="ContractDate" localSheetId="10">'[13]Dispatch Cases'!#REF!</definedName>
    <definedName name="ContractDate" localSheetId="9">'[13]Dispatch Cases'!#REF!</definedName>
    <definedName name="ContractDate" localSheetId="8">'[13]Dispatch Cases'!#REF!</definedName>
    <definedName name="ContractDate" localSheetId="7">'[13]Dispatch Cases'!#REF!</definedName>
    <definedName name="ContractDate" localSheetId="6">'[13]Dispatch Cases'!#REF!</definedName>
    <definedName name="ContractDate" localSheetId="5">'[13]Dispatch Cases'!#REF!</definedName>
    <definedName name="ContractDate" localSheetId="3">'[13]Dispatch Cases'!#REF!</definedName>
    <definedName name="ContractDate">'[13]Dispatch Cases'!#REF!</definedName>
    <definedName name="Conv_Factor" localSheetId="15">[12]Sch_120!#REF!</definedName>
    <definedName name="Conv_Factor" localSheetId="14">[12]Sch_120!#REF!</definedName>
    <definedName name="Conv_Factor" localSheetId="13">[12]Sch_120!#REF!</definedName>
    <definedName name="Conv_Factor" localSheetId="12">[12]Sch_120!#REF!</definedName>
    <definedName name="Conv_Factor" localSheetId="11">[12]Sch_120!#REF!</definedName>
    <definedName name="Conv_Factor" localSheetId="10">[12]Sch_120!#REF!</definedName>
    <definedName name="Conv_Factor" localSheetId="9">[12]Sch_120!#REF!</definedName>
    <definedName name="Conv_Factor" localSheetId="8">[12]Sch_120!#REF!</definedName>
    <definedName name="Conv_Factor" localSheetId="7">[12]Sch_120!#REF!</definedName>
    <definedName name="Conv_Factor" localSheetId="6">[12]Sch_120!#REF!</definedName>
    <definedName name="Conv_Factor" localSheetId="5">[12]Sch_120!#REF!</definedName>
    <definedName name="Conv_Factor" localSheetId="3">[12]Sch_120!#REF!</definedName>
    <definedName name="Conv_Factor">[12]Sch_120!#REF!</definedName>
    <definedName name="ConversionFactor">[8]Assumptions!$I$65</definedName>
    <definedName name="CONVFACT" localSheetId="15">#REF!</definedName>
    <definedName name="CONVFACT" localSheetId="14">#REF!</definedName>
    <definedName name="CONVFACT" localSheetId="13">#REF!</definedName>
    <definedName name="CONVFACT" localSheetId="12">#REF!</definedName>
    <definedName name="CONVFACT" localSheetId="11">#REF!</definedName>
    <definedName name="CONVFACT" localSheetId="10">#REF!</definedName>
    <definedName name="CONVFACT" localSheetId="9">#REF!</definedName>
    <definedName name="CONVFACT" localSheetId="8">#REF!</definedName>
    <definedName name="CONVFACT" localSheetId="7">#REF!</definedName>
    <definedName name="CONVFACT" localSheetId="6">#REF!</definedName>
    <definedName name="CONVFACT" localSheetId="5">#REF!</definedName>
    <definedName name="CONVFACT" localSheetId="3">#REF!</definedName>
    <definedName name="CONVFACT">#REF!</definedName>
    <definedName name="CurrQtr">'[14]Inc Stmt'!$AJ$222</definedName>
    <definedName name="cust" localSheetId="15">#REF!</definedName>
    <definedName name="cust" localSheetId="14">#REF!</definedName>
    <definedName name="cust" localSheetId="13">#REF!</definedName>
    <definedName name="cust" localSheetId="12">#REF!</definedName>
    <definedName name="cust" localSheetId="11">#REF!</definedName>
    <definedName name="cust" localSheetId="10">#REF!</definedName>
    <definedName name="cust" localSheetId="9">#REF!</definedName>
    <definedName name="cust" localSheetId="8">#REF!</definedName>
    <definedName name="cust" localSheetId="7">#REF!</definedName>
    <definedName name="cust" localSheetId="6">#REF!</definedName>
    <definedName name="cust" localSheetId="5">#REF!</definedName>
    <definedName name="cust" localSheetId="3">#REF!</definedName>
    <definedName name="cust">#REF!</definedName>
    <definedName name="CUSTDEP" localSheetId="15">#REF!</definedName>
    <definedName name="CUSTDEP" localSheetId="14">#REF!</definedName>
    <definedName name="CUSTDEP" localSheetId="13">#REF!</definedName>
    <definedName name="CUSTDEP" localSheetId="12">#REF!</definedName>
    <definedName name="CUSTDEP" localSheetId="11">#REF!</definedName>
    <definedName name="CUSTDEP" localSheetId="10">#REF!</definedName>
    <definedName name="CUSTDEP" localSheetId="9">#REF!</definedName>
    <definedName name="CUSTDEP" localSheetId="8">#REF!</definedName>
    <definedName name="CUSTDEP" localSheetId="7">#REF!</definedName>
    <definedName name="CUSTDEP" localSheetId="6">#REF!</definedName>
    <definedName name="CUSTDEP" localSheetId="5">#REF!</definedName>
    <definedName name="CUSTDEP" localSheetId="3">#REF!</definedName>
    <definedName name="CUSTDEP">#REF!</definedName>
    <definedName name="Data" localSheetId="15">#REF!</definedName>
    <definedName name="Data" localSheetId="14">#REF!</definedName>
    <definedName name="Data" localSheetId="13">#REF!</definedName>
    <definedName name="Data" localSheetId="12">#REF!</definedName>
    <definedName name="Data" localSheetId="11">#REF!</definedName>
    <definedName name="Data" localSheetId="10">#REF!</definedName>
    <definedName name="Data" localSheetId="9">#REF!</definedName>
    <definedName name="Data" localSheetId="8">#REF!</definedName>
    <definedName name="Data" localSheetId="7">#REF!</definedName>
    <definedName name="Data" localSheetId="6">#REF!</definedName>
    <definedName name="Data" localSheetId="5">#REF!</definedName>
    <definedName name="Data" localSheetId="3">#REF!</definedName>
    <definedName name="Data">#REF!</definedName>
    <definedName name="Data.Avg">'[14]Avg Amts'!$A$5:$BP$34</definedName>
    <definedName name="Data.Qtrs.Avg">'[14]Avg Amts'!$A$5:$IV$5</definedName>
    <definedName name="DebtPerc">[8]Assumptions!$I$58</definedName>
    <definedName name="Dec02AMA" localSheetId="15">[4]BS!#REF!</definedName>
    <definedName name="Dec02AMA" localSheetId="14">[4]BS!#REF!</definedName>
    <definedName name="Dec02AMA" localSheetId="13">[4]BS!#REF!</definedName>
    <definedName name="Dec02AMA" localSheetId="12">[4]BS!#REF!</definedName>
    <definedName name="Dec02AMA" localSheetId="11">[4]BS!#REF!</definedName>
    <definedName name="Dec02AMA" localSheetId="10">[4]BS!#REF!</definedName>
    <definedName name="Dec02AMA" localSheetId="9">[4]BS!#REF!</definedName>
    <definedName name="Dec02AMA" localSheetId="8">[4]BS!#REF!</definedName>
    <definedName name="Dec02AMA" localSheetId="7">[4]BS!#REF!</definedName>
    <definedName name="Dec02AMA" localSheetId="6">[4]BS!#REF!</definedName>
    <definedName name="Dec02AMA" localSheetId="5">[4]BS!#REF!</definedName>
    <definedName name="Dec02AMA" localSheetId="3">[4]BS!#REF!</definedName>
    <definedName name="Dec02AMA">[4]BS!#REF!</definedName>
    <definedName name="Dec03AMA">[2]BS!$AJ$7:$AJ$3582</definedName>
    <definedName name="Dec04AMA">[3]BS!$AO$7:$AO$3582</definedName>
    <definedName name="Degree_Days" localSheetId="15">#REF!</definedName>
    <definedName name="Degree_Days" localSheetId="14">#REF!</definedName>
    <definedName name="Degree_Days" localSheetId="13">#REF!</definedName>
    <definedName name="Degree_Days" localSheetId="12">#REF!</definedName>
    <definedName name="Degree_Days" localSheetId="11">#REF!</definedName>
    <definedName name="Degree_Days" localSheetId="10">#REF!</definedName>
    <definedName name="Degree_Days" localSheetId="9">#REF!</definedName>
    <definedName name="Degree_Days" localSheetId="8">#REF!</definedName>
    <definedName name="Degree_Days" localSheetId="7">#REF!</definedName>
    <definedName name="Degree_Days" localSheetId="6">#REF!</definedName>
    <definedName name="Degree_Days" localSheetId="5">#REF!</definedName>
    <definedName name="Degree_Days" localSheetId="3">#REF!</definedName>
    <definedName name="Degree_Days">#REF!</definedName>
    <definedName name="DELETE01" hidden="1">{#N/A,#N/A,FALSE,"Coversheet";#N/A,#N/A,FALSE,"QA"}</definedName>
    <definedName name="DELETE02" hidden="1">{#N/A,#N/A,FALSE,"Schedule F";#N/A,#N/A,FALSE,"Schedule G"}</definedName>
    <definedName name="Delete06" hidden="1">{#N/A,#N/A,FALSE,"Coversheet";#N/A,#N/A,FALSE,"QA"}</definedName>
    <definedName name="Delete09" hidden="1">{#N/A,#N/A,FALSE,"Coversheet";#N/A,#N/A,FALSE,"QA"}</definedName>
    <definedName name="Delete1" hidden="1">{#N/A,#N/A,FALSE,"Coversheet";#N/A,#N/A,FALSE,"QA"}</definedName>
    <definedName name="Delete10" hidden="1">{#N/A,#N/A,FALSE,"Schedule F";#N/A,#N/A,FALSE,"Schedule G"}</definedName>
    <definedName name="Delete21" hidden="1">{#N/A,#N/A,FALSE,"Coversheet";#N/A,#N/A,FALSE,"QA"}</definedName>
    <definedName name="DEPRECIATION" localSheetId="15">#REF!</definedName>
    <definedName name="DEPRECIATION" localSheetId="14">#REF!</definedName>
    <definedName name="DEPRECIATION" localSheetId="13">#REF!</definedName>
    <definedName name="DEPRECIATION" localSheetId="12">#REF!</definedName>
    <definedName name="DEPRECIATION" localSheetId="11">#REF!</definedName>
    <definedName name="DEPRECIATION" localSheetId="10">#REF!</definedName>
    <definedName name="DEPRECIATION" localSheetId="9">#REF!</definedName>
    <definedName name="DEPRECIATION" localSheetId="8">#REF!</definedName>
    <definedName name="DEPRECIATION" localSheetId="7">#REF!</definedName>
    <definedName name="DEPRECIATION" localSheetId="6">#REF!</definedName>
    <definedName name="DEPRECIATION" localSheetId="5">#REF!</definedName>
    <definedName name="DEPRECIATION" localSheetId="3">#REF!</definedName>
    <definedName name="DEPRECIATION">#REF!</definedName>
    <definedName name="DF_HeatRate">[8]Assumptions!$L$23</definedName>
    <definedName name="DFIT" hidden="1">{#N/A,#N/A,FALSE,"Coversheet";#N/A,#N/A,FALSE,"QA"}</definedName>
    <definedName name="Disc" localSheetId="15">'[13]Debt Amortization'!#REF!</definedName>
    <definedName name="Disc" localSheetId="14">'[13]Debt Amortization'!#REF!</definedName>
    <definedName name="Disc" localSheetId="13">'[13]Debt Amortization'!#REF!</definedName>
    <definedName name="Disc" localSheetId="12">'[13]Debt Amortization'!#REF!</definedName>
    <definedName name="Disc" localSheetId="11">'[13]Debt Amortization'!#REF!</definedName>
    <definedName name="Disc" localSheetId="10">'[13]Debt Amortization'!#REF!</definedName>
    <definedName name="Disc" localSheetId="9">'[13]Debt Amortization'!#REF!</definedName>
    <definedName name="Disc" localSheetId="8">'[13]Debt Amortization'!#REF!</definedName>
    <definedName name="Disc" localSheetId="7">'[13]Debt Amortization'!#REF!</definedName>
    <definedName name="Disc" localSheetId="6">'[13]Debt Amortization'!#REF!</definedName>
    <definedName name="Disc" localSheetId="5">'[13]Debt Amortization'!#REF!</definedName>
    <definedName name="Disc" localSheetId="3">'[13]Debt Amortization'!#REF!</definedName>
    <definedName name="Disc">'[13]Debt Amortization'!#REF!</definedName>
    <definedName name="DOCKET" localSheetId="15">#REF!</definedName>
    <definedName name="DOCKET" localSheetId="14">#REF!</definedName>
    <definedName name="DOCKET" localSheetId="13">#REF!</definedName>
    <definedName name="DOCKET" localSheetId="12">#REF!</definedName>
    <definedName name="DOCKET" localSheetId="11">#REF!</definedName>
    <definedName name="DOCKET" localSheetId="10">#REF!</definedName>
    <definedName name="DOCKET" localSheetId="9">#REF!</definedName>
    <definedName name="DOCKET" localSheetId="8">#REF!</definedName>
    <definedName name="DOCKET" localSheetId="7">#REF!</definedName>
    <definedName name="DOCKET" localSheetId="6">#REF!</definedName>
    <definedName name="DOCKET" localSheetId="5">#REF!</definedName>
    <definedName name="DOCKET" localSheetId="3">#REF!</definedName>
    <definedName name="DOCKET">#REF!</definedName>
    <definedName name="ee" hidden="1">{#N/A,#N/A,FALSE,"Month ";#N/A,#N/A,FALSE,"YTD";#N/A,#N/A,FALSE,"12 mo ended"}</definedName>
    <definedName name="Electp1" localSheetId="15">#REF!</definedName>
    <definedName name="Electp1" localSheetId="14">#REF!</definedName>
    <definedName name="Electp1" localSheetId="13">#REF!</definedName>
    <definedName name="Electp1" localSheetId="12">#REF!</definedName>
    <definedName name="Electp1" localSheetId="11">#REF!</definedName>
    <definedName name="Electp1" localSheetId="10">#REF!</definedName>
    <definedName name="Electp1" localSheetId="9">#REF!</definedName>
    <definedName name="Electp1" localSheetId="8">#REF!</definedName>
    <definedName name="Electp1" localSheetId="7">#REF!</definedName>
    <definedName name="Electp1" localSheetId="6">#REF!</definedName>
    <definedName name="Electp1" localSheetId="5">#REF!</definedName>
    <definedName name="Electp1" localSheetId="3">#REF!</definedName>
    <definedName name="Electp1">#REF!</definedName>
    <definedName name="Electp2" localSheetId="15">#REF!</definedName>
    <definedName name="Electp2" localSheetId="14">#REF!</definedName>
    <definedName name="Electp2" localSheetId="13">#REF!</definedName>
    <definedName name="Electp2" localSheetId="12">#REF!</definedName>
    <definedName name="Electp2" localSheetId="11">#REF!</definedName>
    <definedName name="Electp2" localSheetId="10">#REF!</definedName>
    <definedName name="Electp2" localSheetId="9">#REF!</definedName>
    <definedName name="Electp2" localSheetId="8">#REF!</definedName>
    <definedName name="Electp2" localSheetId="7">#REF!</definedName>
    <definedName name="Electp2" localSheetId="6">#REF!</definedName>
    <definedName name="Electp2" localSheetId="5">#REF!</definedName>
    <definedName name="Electp2" localSheetId="3">#REF!</definedName>
    <definedName name="Electp2">#REF!</definedName>
    <definedName name="Electric_Prices">'[15]Monthly Price Summary'!$B$4:$E$27</definedName>
    <definedName name="ElecWC_LineItems" localSheetId="15">[6]BS!#REF!</definedName>
    <definedName name="ElecWC_LineItems" localSheetId="14">[6]BS!#REF!</definedName>
    <definedName name="ElecWC_LineItems" localSheetId="13">[6]BS!#REF!</definedName>
    <definedName name="ElecWC_LineItems" localSheetId="12">[6]BS!#REF!</definedName>
    <definedName name="ElecWC_LineItems" localSheetId="11">[6]BS!#REF!</definedName>
    <definedName name="ElecWC_LineItems" localSheetId="10">[6]BS!#REF!</definedName>
    <definedName name="ElecWC_LineItems" localSheetId="9">[6]BS!#REF!</definedName>
    <definedName name="ElecWC_LineItems" localSheetId="8">[6]BS!#REF!</definedName>
    <definedName name="ElecWC_LineItems" localSheetId="7">[6]BS!#REF!</definedName>
    <definedName name="ElecWC_LineItems" localSheetId="6">[6]BS!#REF!</definedName>
    <definedName name="ElecWC_LineItems" localSheetId="5">[6]BS!#REF!</definedName>
    <definedName name="ElecWC_LineItems" localSheetId="3">[6]BS!#REF!</definedName>
    <definedName name="ElecWC_LineItems">[6]BS!#REF!</definedName>
    <definedName name="ElRBLine">[3]BS!$AQ$7:$AQ$3303</definedName>
    <definedName name="EMPLBENE" localSheetId="15">#REF!</definedName>
    <definedName name="EMPLBENE" localSheetId="14">#REF!</definedName>
    <definedName name="EMPLBENE" localSheetId="13">#REF!</definedName>
    <definedName name="EMPLBENE" localSheetId="12">#REF!</definedName>
    <definedName name="EMPLBENE" localSheetId="11">#REF!</definedName>
    <definedName name="EMPLBENE" localSheetId="10">#REF!</definedName>
    <definedName name="EMPLBENE" localSheetId="9">#REF!</definedName>
    <definedName name="EMPLBENE" localSheetId="8">#REF!</definedName>
    <definedName name="EMPLBENE" localSheetId="7">#REF!</definedName>
    <definedName name="EMPLBENE" localSheetId="6">#REF!</definedName>
    <definedName name="EMPLBENE" localSheetId="5">#REF!</definedName>
    <definedName name="EMPLBENE" localSheetId="3">#REF!</definedName>
    <definedName name="EMPLBENE">#REF!</definedName>
    <definedName name="EndDate">[8]Assumptions!$C$11</definedName>
    <definedName name="error" hidden="1">{#N/A,#N/A,FALSE,"Coversheet";#N/A,#N/A,FALSE,"QA"}</definedName>
    <definedName name="Estimate" hidden="1">{#N/A,#N/A,FALSE,"Summ";#N/A,#N/A,FALSE,"General"}</definedName>
    <definedName name="ex" hidden="1">{#N/A,#N/A,FALSE,"Summ";#N/A,#N/A,FALSE,"General"}</definedName>
    <definedName name="FACTORS" localSheetId="15">#REF!</definedName>
    <definedName name="FACTORS" localSheetId="14">#REF!</definedName>
    <definedName name="FACTORS" localSheetId="13">#REF!</definedName>
    <definedName name="FACTORS" localSheetId="12">#REF!</definedName>
    <definedName name="FACTORS" localSheetId="11">#REF!</definedName>
    <definedName name="FACTORS" localSheetId="10">#REF!</definedName>
    <definedName name="FACTORS" localSheetId="9">#REF!</definedName>
    <definedName name="FACTORS" localSheetId="8">#REF!</definedName>
    <definedName name="FACTORS" localSheetId="7">#REF!</definedName>
    <definedName name="FACTORS" localSheetId="6">#REF!</definedName>
    <definedName name="FACTORS" localSheetId="5">#REF!</definedName>
    <definedName name="FACTORS" localSheetId="3">#REF!</definedName>
    <definedName name="FACTORS">#REF!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hidden="1">{#N/A,#N/A,FALSE,"Month ";#N/A,#N/A,FALSE,"YTD";#N/A,#N/A,FALSE,"12 mo ended"}</definedName>
    <definedName name="Feb03AMA" localSheetId="15">[4]BS!#REF!</definedName>
    <definedName name="Feb03AMA" localSheetId="14">[4]BS!#REF!</definedName>
    <definedName name="Feb03AMA" localSheetId="13">[4]BS!#REF!</definedName>
    <definedName name="Feb03AMA" localSheetId="12">[4]BS!#REF!</definedName>
    <definedName name="Feb03AMA" localSheetId="11">[4]BS!#REF!</definedName>
    <definedName name="Feb03AMA" localSheetId="10">[4]BS!#REF!</definedName>
    <definedName name="Feb03AMA" localSheetId="9">[4]BS!#REF!</definedName>
    <definedName name="Feb03AMA" localSheetId="8">[4]BS!#REF!</definedName>
    <definedName name="Feb03AMA" localSheetId="7">[4]BS!#REF!</definedName>
    <definedName name="Feb03AMA" localSheetId="6">[4]BS!#REF!</definedName>
    <definedName name="Feb03AMA" localSheetId="5">[4]BS!#REF!</definedName>
    <definedName name="Feb03AMA" localSheetId="3">[4]BS!#REF!</definedName>
    <definedName name="Feb03AMA">[4]BS!#REF!</definedName>
    <definedName name="Feb04AMA">[3]BS!$AE$7:$AE$3582</definedName>
    <definedName name="Feb05AMA" localSheetId="15">[6]BS!#REF!</definedName>
    <definedName name="Feb05AMA" localSheetId="14">[6]BS!#REF!</definedName>
    <definedName name="Feb05AMA" localSheetId="13">[6]BS!#REF!</definedName>
    <definedName name="Feb05AMA" localSheetId="12">[6]BS!#REF!</definedName>
    <definedName name="Feb05AMA" localSheetId="11">[6]BS!#REF!</definedName>
    <definedName name="Feb05AMA" localSheetId="10">[6]BS!#REF!</definedName>
    <definedName name="Feb05AMA" localSheetId="9">[6]BS!#REF!</definedName>
    <definedName name="Feb05AMA" localSheetId="8">[6]BS!#REF!</definedName>
    <definedName name="Feb05AMA" localSheetId="7">[6]BS!#REF!</definedName>
    <definedName name="Feb05AMA" localSheetId="6">[6]BS!#REF!</definedName>
    <definedName name="Feb05AMA" localSheetId="5">[6]BS!#REF!</definedName>
    <definedName name="Feb05AMA" localSheetId="3">[6]BS!#REF!</definedName>
    <definedName name="Feb05AMA">[6]BS!#REF!</definedName>
    <definedName name="Fed_Cap_Tax">[16]Inputs!$E$112</definedName>
    <definedName name="FEDERAL_INCOME_TAX" localSheetId="15">#REF!</definedName>
    <definedName name="FEDERAL_INCOME_TAX" localSheetId="14">#REF!</definedName>
    <definedName name="FEDERAL_INCOME_TAX" localSheetId="13">#REF!</definedName>
    <definedName name="FEDERAL_INCOME_TAX" localSheetId="12">#REF!</definedName>
    <definedName name="FEDERAL_INCOME_TAX" localSheetId="11">#REF!</definedName>
    <definedName name="FEDERAL_INCOME_TAX" localSheetId="10">#REF!</definedName>
    <definedName name="FEDERAL_INCOME_TAX" localSheetId="9">#REF!</definedName>
    <definedName name="FEDERAL_INCOME_TAX" localSheetId="8">#REF!</definedName>
    <definedName name="FEDERAL_INCOME_TAX" localSheetId="7">#REF!</definedName>
    <definedName name="FEDERAL_INCOME_TAX" localSheetId="6">#REF!</definedName>
    <definedName name="FEDERAL_INCOME_TAX" localSheetId="5">#REF!</definedName>
    <definedName name="FEDERAL_INCOME_TAX" localSheetId="3">#REF!</definedName>
    <definedName name="FEDERAL_INCOME_TAX">#REF!</definedName>
    <definedName name="FedTaxRate">[8]Assumptions!$C$33</definedName>
    <definedName name="FF" localSheetId="15">#REF!</definedName>
    <definedName name="FF" localSheetId="14">#REF!</definedName>
    <definedName name="FF" localSheetId="13">#REF!</definedName>
    <definedName name="FF" localSheetId="12">#REF!</definedName>
    <definedName name="FF" localSheetId="11">#REF!</definedName>
    <definedName name="FF" localSheetId="10">#REF!</definedName>
    <definedName name="FF" localSheetId="9">#REF!</definedName>
    <definedName name="FF" localSheetId="8">#REF!</definedName>
    <definedName name="FF" localSheetId="7">#REF!</definedName>
    <definedName name="FF" localSheetId="6">#REF!</definedName>
    <definedName name="FF" localSheetId="5">#REF!</definedName>
    <definedName name="FF" localSheetId="3">#REF!</definedName>
    <definedName name="FF">#REF!</definedName>
    <definedName name="ffff" hidden="1">{#N/A,#N/A,FALSE,"Coversheet";#N/A,#N/A,FALSE,"QA"}</definedName>
    <definedName name="fffgf" hidden="1">{#N/A,#N/A,FALSE,"Coversheet";#N/A,#N/A,FALSE,"QA"}</definedName>
    <definedName name="FIELDCHRG" localSheetId="15">#REF!</definedName>
    <definedName name="FIELDCHRG" localSheetId="14">#REF!</definedName>
    <definedName name="FIELDCHRG" localSheetId="13">#REF!</definedName>
    <definedName name="FIELDCHRG" localSheetId="12">#REF!</definedName>
    <definedName name="FIELDCHRG" localSheetId="11">#REF!</definedName>
    <definedName name="FIELDCHRG" localSheetId="10">#REF!</definedName>
    <definedName name="FIELDCHRG" localSheetId="9">#REF!</definedName>
    <definedName name="FIELDCHRG" localSheetId="8">#REF!</definedName>
    <definedName name="FIELDCHRG" localSheetId="7">#REF!</definedName>
    <definedName name="FIELDCHRG" localSheetId="6">#REF!</definedName>
    <definedName name="FIELDCHRG" localSheetId="5">#REF!</definedName>
    <definedName name="FIELDCHRG" localSheetId="3">#REF!</definedName>
    <definedName name="FIELDCHRG">#REF!</definedName>
    <definedName name="Final" localSheetId="15">#REF!</definedName>
    <definedName name="Final" localSheetId="14">#REF!</definedName>
    <definedName name="Final" localSheetId="13">#REF!</definedName>
    <definedName name="Final" localSheetId="12">#REF!</definedName>
    <definedName name="Final" localSheetId="11">#REF!</definedName>
    <definedName name="Final" localSheetId="10">#REF!</definedName>
    <definedName name="Final" localSheetId="9">#REF!</definedName>
    <definedName name="Final" localSheetId="8">#REF!</definedName>
    <definedName name="Final" localSheetId="7">#REF!</definedName>
    <definedName name="Final" localSheetId="6">#REF!</definedName>
    <definedName name="Final" localSheetId="5">#REF!</definedName>
    <definedName name="Final" localSheetId="3">#REF!</definedName>
    <definedName name="Final">#REF!</definedName>
    <definedName name="FIT" localSheetId="15">'[17]2.29'!#REF!</definedName>
    <definedName name="FIT" localSheetId="14">'[17]2.29'!#REF!</definedName>
    <definedName name="FIT" localSheetId="13">'[17]2.29'!#REF!</definedName>
    <definedName name="FIT" localSheetId="12">'[17]2.29'!#REF!</definedName>
    <definedName name="FIT" localSheetId="11">'[17]2.29'!#REF!</definedName>
    <definedName name="FIT" localSheetId="10">'[17]2.29'!#REF!</definedName>
    <definedName name="FIT" localSheetId="9">'[17]2.29'!#REF!</definedName>
    <definedName name="FIT" localSheetId="8">'[17]2.29'!#REF!</definedName>
    <definedName name="FIT" localSheetId="7">'[17]2.29'!#REF!</definedName>
    <definedName name="FIT" localSheetId="6">'[17]2.29'!#REF!</definedName>
    <definedName name="FIT" localSheetId="5">'[17]2.29'!#REF!</definedName>
    <definedName name="FIT" localSheetId="3">'[17]2.29'!#REF!</definedName>
    <definedName name="FIT">'[17]2.29'!#REF!</definedName>
    <definedName name="Fuel" localSheetId="15">#REF!</definedName>
    <definedName name="Fuel" localSheetId="14">#REF!</definedName>
    <definedName name="Fuel" localSheetId="13">#REF!</definedName>
    <definedName name="Fuel" localSheetId="12">#REF!</definedName>
    <definedName name="Fuel" localSheetId="11">#REF!</definedName>
    <definedName name="Fuel" localSheetId="10">#REF!</definedName>
    <definedName name="Fuel" localSheetId="9">#REF!</definedName>
    <definedName name="Fuel" localSheetId="8">#REF!</definedName>
    <definedName name="Fuel" localSheetId="7">#REF!</definedName>
    <definedName name="Fuel" localSheetId="6">#REF!</definedName>
    <definedName name="Fuel" localSheetId="5">#REF!</definedName>
    <definedName name="Fuel" localSheetId="3">#REF!</definedName>
    <definedName name="Fuel">#REF!</definedName>
    <definedName name="GasRBLine">[3]BS!$AS$7:$AS$3631</definedName>
    <definedName name="GasWC_LineItem">[3]BS!$AR$7:$AR$3631</definedName>
    <definedName name="GeoDate" localSheetId="15">'[13]Dispatch Cases'!#REF!</definedName>
    <definedName name="GeoDate" localSheetId="14">'[13]Dispatch Cases'!#REF!</definedName>
    <definedName name="GeoDate" localSheetId="13">'[13]Dispatch Cases'!#REF!</definedName>
    <definedName name="GeoDate" localSheetId="12">'[13]Dispatch Cases'!#REF!</definedName>
    <definedName name="GeoDate" localSheetId="11">'[13]Dispatch Cases'!#REF!</definedName>
    <definedName name="GeoDate" localSheetId="10">'[13]Dispatch Cases'!#REF!</definedName>
    <definedName name="GeoDate" localSheetId="9">'[13]Dispatch Cases'!#REF!</definedName>
    <definedName name="GeoDate" localSheetId="8">'[13]Dispatch Cases'!#REF!</definedName>
    <definedName name="GeoDate" localSheetId="7">'[13]Dispatch Cases'!#REF!</definedName>
    <definedName name="GeoDate" localSheetId="6">'[13]Dispatch Cases'!#REF!</definedName>
    <definedName name="GeoDate" localSheetId="5">'[13]Dispatch Cases'!#REF!</definedName>
    <definedName name="GeoDate" localSheetId="3">'[13]Dispatch Cases'!#REF!</definedName>
    <definedName name="GeoDate">'[13]Dispatch Cases'!#REF!</definedName>
    <definedName name="graph" localSheetId="15">#REF!</definedName>
    <definedName name="graph" localSheetId="14">#REF!</definedName>
    <definedName name="graph" localSheetId="13">#REF!</definedName>
    <definedName name="graph" localSheetId="12">#REF!</definedName>
    <definedName name="graph" localSheetId="11">#REF!</definedName>
    <definedName name="graph" localSheetId="10">#REF!</definedName>
    <definedName name="graph" localSheetId="9">#REF!</definedName>
    <definedName name="graph" localSheetId="8">#REF!</definedName>
    <definedName name="graph" localSheetId="7">#REF!</definedName>
    <definedName name="graph" localSheetId="6">#REF!</definedName>
    <definedName name="graph" localSheetId="5">#REF!</definedName>
    <definedName name="graph" localSheetId="3">#REF!</definedName>
    <definedName name="graph">#REF!</definedName>
    <definedName name="helllo" hidden="1">{#N/A,#N/A,FALSE,"Pg 6b CustCount_Gas";#N/A,#N/A,FALSE,"QA";#N/A,#N/A,FALSE,"Report";#N/A,#N/A,FALSE,"forecast"}</definedName>
    <definedName name="Hello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HELP" hidden="1">{#N/A,#N/A,FALSE,"Coversheet";#N/A,#N/A,FALSE,"QA"}</definedName>
    <definedName name="HTML_CodePage" hidden="1">1252</definedName>
    <definedName name="HTML_Control" hidden="1">{"'Sheet1'!$A$1:$J$121"}</definedName>
    <definedName name="HTML_Description" hidden="1">""</definedName>
    <definedName name="HTML_Email" hidden="1">""</definedName>
    <definedName name="HTML_Header" hidden="1">"Sheet1"</definedName>
    <definedName name="HTML_LastUpdate" hidden="1">"10/21/99"</definedName>
    <definedName name="HTML_LineAfter" hidden="1">FALSE</definedName>
    <definedName name="HTML_LineBefore" hidden="1">FALSE</definedName>
    <definedName name="HTML_Name" hidden="1">"Paulette Peoples"</definedName>
    <definedName name="HTML_OBDlg2" hidden="1">TRUE</definedName>
    <definedName name="HTML_OBDlg4" hidden="1">TRUE</definedName>
    <definedName name="HTML_OS" hidden="1">0</definedName>
    <definedName name="HTML_PathFile" hidden="1">"\\Bhincres01\groups\Mkt_Dev\EXECMKTR\RIGS\RigBible\Web NA.htm"</definedName>
    <definedName name="HTML_Title" hidden="1">"Total North America"</definedName>
    <definedName name="HydroCap" localSheetId="15">#REF!</definedName>
    <definedName name="HydroCap" localSheetId="14">#REF!</definedName>
    <definedName name="HydroCap" localSheetId="13">#REF!</definedName>
    <definedName name="HydroCap" localSheetId="12">#REF!</definedName>
    <definedName name="HydroCap" localSheetId="11">#REF!</definedName>
    <definedName name="HydroCap" localSheetId="10">#REF!</definedName>
    <definedName name="HydroCap" localSheetId="9">#REF!</definedName>
    <definedName name="HydroCap" localSheetId="8">#REF!</definedName>
    <definedName name="HydroCap" localSheetId="7">#REF!</definedName>
    <definedName name="HydroCap" localSheetId="6">#REF!</definedName>
    <definedName name="HydroCap" localSheetId="5">#REF!</definedName>
    <definedName name="HydroCap" localSheetId="3">#REF!</definedName>
    <definedName name="HydroCap">#REF!</definedName>
    <definedName name="HydroGen" localSheetId="15">[13]Dispatch!#REF!</definedName>
    <definedName name="HydroGen" localSheetId="14">[13]Dispatch!#REF!</definedName>
    <definedName name="HydroGen" localSheetId="13">[13]Dispatch!#REF!</definedName>
    <definedName name="HydroGen" localSheetId="12">[13]Dispatch!#REF!</definedName>
    <definedName name="HydroGen" localSheetId="11">[13]Dispatch!#REF!</definedName>
    <definedName name="HydroGen" localSheetId="10">[13]Dispatch!#REF!</definedName>
    <definedName name="HydroGen" localSheetId="9">[13]Dispatch!#REF!</definedName>
    <definedName name="HydroGen" localSheetId="8">[13]Dispatch!#REF!</definedName>
    <definedName name="HydroGen" localSheetId="7">[13]Dispatch!#REF!</definedName>
    <definedName name="HydroGen" localSheetId="6">[13]Dispatch!#REF!</definedName>
    <definedName name="HydroGen" localSheetId="5">[13]Dispatch!#REF!</definedName>
    <definedName name="HydroGen" localSheetId="3">[13]Dispatch!#REF!</definedName>
    <definedName name="HydroGen">[13]Dispatch!#REF!</definedName>
    <definedName name="inact" localSheetId="15">#REF!</definedName>
    <definedName name="inact" localSheetId="14">#REF!</definedName>
    <definedName name="inact" localSheetId="13">#REF!</definedName>
    <definedName name="inact" localSheetId="12">#REF!</definedName>
    <definedName name="inact" localSheetId="11">#REF!</definedName>
    <definedName name="inact" localSheetId="10">#REF!</definedName>
    <definedName name="inact" localSheetId="9">#REF!</definedName>
    <definedName name="inact" localSheetId="8">#REF!</definedName>
    <definedName name="inact" localSheetId="7">#REF!</definedName>
    <definedName name="inact" localSheetId="6">#REF!</definedName>
    <definedName name="inact" localSheetId="5">#REF!</definedName>
    <definedName name="inact" localSheetId="3">#REF!</definedName>
    <definedName name="inact">#REF!</definedName>
    <definedName name="income_satement_ytd" hidden="1">{#N/A,#N/A,FALSE,"monthly";#N/A,#N/A,FALSE,"year to date";#N/A,#N/A,FALSE,"12_months_IS";#N/A,#N/A,FALSE,"balance sheet";#N/A,#N/A,FALSE,"op_revenues_12m";#N/A,#N/A,FALSE,"op_revenues_ytd";#N/A,#N/A,FALSE,"op_revenues_cm"}</definedName>
    <definedName name="INCSTMNT" localSheetId="15">#REF!</definedName>
    <definedName name="INCSTMNT" localSheetId="14">#REF!</definedName>
    <definedName name="INCSTMNT" localSheetId="13">#REF!</definedName>
    <definedName name="INCSTMNT" localSheetId="12">#REF!</definedName>
    <definedName name="INCSTMNT" localSheetId="11">#REF!</definedName>
    <definedName name="INCSTMNT" localSheetId="10">#REF!</definedName>
    <definedName name="INCSTMNT" localSheetId="9">#REF!</definedName>
    <definedName name="INCSTMNT" localSheetId="8">#REF!</definedName>
    <definedName name="INCSTMNT" localSheetId="7">#REF!</definedName>
    <definedName name="INCSTMNT" localSheetId="6">#REF!</definedName>
    <definedName name="INCSTMNT" localSheetId="5">#REF!</definedName>
    <definedName name="INCSTMNT" localSheetId="3">#REF!</definedName>
    <definedName name="INCSTMNT">#REF!</definedName>
    <definedName name="INCSTMT" localSheetId="15">#REF!</definedName>
    <definedName name="INCSTMT" localSheetId="14">#REF!</definedName>
    <definedName name="INCSTMT" localSheetId="13">#REF!</definedName>
    <definedName name="INCSTMT" localSheetId="12">#REF!</definedName>
    <definedName name="INCSTMT" localSheetId="11">#REF!</definedName>
    <definedName name="INCSTMT" localSheetId="10">#REF!</definedName>
    <definedName name="INCSTMT" localSheetId="9">#REF!</definedName>
    <definedName name="INCSTMT" localSheetId="8">#REF!</definedName>
    <definedName name="INCSTMT" localSheetId="7">#REF!</definedName>
    <definedName name="INCSTMT" localSheetId="6">#REF!</definedName>
    <definedName name="INCSTMT" localSheetId="5">#REF!</definedName>
    <definedName name="INCSTMT" localSheetId="3">#REF!</definedName>
    <definedName name="INCSTMT">#REF!</definedName>
    <definedName name="Inputs" localSheetId="15">'[18]Daily Calc'!#REF!</definedName>
    <definedName name="Inputs" localSheetId="14">'[18]Daily Calc'!#REF!</definedName>
    <definedName name="Inputs" localSheetId="13">'[18]Daily Calc'!#REF!</definedName>
    <definedName name="Inputs" localSheetId="12">'[18]Daily Calc'!#REF!</definedName>
    <definedName name="Inputs" localSheetId="11">'[18]Daily Calc'!#REF!</definedName>
    <definedName name="Inputs" localSheetId="10">'[18]Daily Calc'!#REF!</definedName>
    <definedName name="Inputs" localSheetId="9">'[18]Daily Calc'!#REF!</definedName>
    <definedName name="Inputs" localSheetId="8">'[18]Daily Calc'!#REF!</definedName>
    <definedName name="Inputs" localSheetId="7">'[18]Daily Calc'!#REF!</definedName>
    <definedName name="Inputs" localSheetId="6">'[18]Daily Calc'!#REF!</definedName>
    <definedName name="Inputs" localSheetId="5">'[18]Daily Calc'!#REF!</definedName>
    <definedName name="Inputs" localSheetId="3">'[18]Daily Calc'!#REF!</definedName>
    <definedName name="Inputs">'[18]Daily Calc'!#REF!</definedName>
    <definedName name="INTRESEXCH" localSheetId="15">#REF!</definedName>
    <definedName name="INTRESEXCH" localSheetId="14">#REF!</definedName>
    <definedName name="INTRESEXCH" localSheetId="13">#REF!</definedName>
    <definedName name="INTRESEXCH" localSheetId="12">#REF!</definedName>
    <definedName name="INTRESEXCH" localSheetId="11">#REF!</definedName>
    <definedName name="INTRESEXCH" localSheetId="10">#REF!</definedName>
    <definedName name="INTRESEXCH" localSheetId="9">#REF!</definedName>
    <definedName name="INTRESEXCH" localSheetId="8">#REF!</definedName>
    <definedName name="INTRESEXCH" localSheetId="7">#REF!</definedName>
    <definedName name="INTRESEXCH" localSheetId="6">#REF!</definedName>
    <definedName name="INTRESEXCH" localSheetId="5">#REF!</definedName>
    <definedName name="INTRESEXCH" localSheetId="3">#REF!</definedName>
    <definedName name="INTRESEXCH">#REF!</definedName>
    <definedName name="INVPLAN" localSheetId="15">#REF!</definedName>
    <definedName name="INVPLAN" localSheetId="14">#REF!</definedName>
    <definedName name="INVPLAN" localSheetId="13">#REF!</definedName>
    <definedName name="INVPLAN" localSheetId="12">#REF!</definedName>
    <definedName name="INVPLAN" localSheetId="11">#REF!</definedName>
    <definedName name="INVPLAN" localSheetId="10">#REF!</definedName>
    <definedName name="INVPLAN" localSheetId="9">#REF!</definedName>
    <definedName name="INVPLAN" localSheetId="8">#REF!</definedName>
    <definedName name="INVPLAN" localSheetId="7">#REF!</definedName>
    <definedName name="INVPLAN" localSheetId="6">#REF!</definedName>
    <definedName name="INVPLAN" localSheetId="5">#REF!</definedName>
    <definedName name="INVPLAN" localSheetId="3">#REF!</definedName>
    <definedName name="INVPLAN">#REF!</definedName>
    <definedName name="ISytd" hidden="1">{#N/A,#N/A,FALSE,"monthly";#N/A,#N/A,FALSE,"year to date";#N/A,#N/A,FALSE,"12_months_IS";#N/A,#N/A,FALSE,"balance sheet";#N/A,#N/A,FALSE,"op_revenues_12m";#N/A,#N/A,FALSE,"op_revenues_ytd";#N/A,#N/A,FALSE,"op_revenues_cm"}</definedName>
    <definedName name="Jan03AMA" localSheetId="15">[4]BS!#REF!</definedName>
    <definedName name="Jan03AMA" localSheetId="14">[4]BS!#REF!</definedName>
    <definedName name="Jan03AMA" localSheetId="13">[4]BS!#REF!</definedName>
    <definedName name="Jan03AMA" localSheetId="12">[4]BS!#REF!</definedName>
    <definedName name="Jan03AMA" localSheetId="11">[4]BS!#REF!</definedName>
    <definedName name="Jan03AMA" localSheetId="10">[4]BS!#REF!</definedName>
    <definedName name="Jan03AMA" localSheetId="9">[4]BS!#REF!</definedName>
    <definedName name="Jan03AMA" localSheetId="8">[4]BS!#REF!</definedName>
    <definedName name="Jan03AMA" localSheetId="7">[4]BS!#REF!</definedName>
    <definedName name="Jan03AMA" localSheetId="6">[4]BS!#REF!</definedName>
    <definedName name="Jan03AMA" localSheetId="5">[4]BS!#REF!</definedName>
    <definedName name="Jan03AMA" localSheetId="3">[4]BS!#REF!</definedName>
    <definedName name="Jan03AMA">[4]BS!#REF!</definedName>
    <definedName name="Jan04AMA">[3]BS!$AD$7:$AD$3582</definedName>
    <definedName name="Jan05AMA" localSheetId="15">[6]BS!#REF!</definedName>
    <definedName name="Jan05AMA" localSheetId="14">[6]BS!#REF!</definedName>
    <definedName name="Jan05AMA" localSheetId="13">[6]BS!#REF!</definedName>
    <definedName name="Jan05AMA" localSheetId="12">[6]BS!#REF!</definedName>
    <definedName name="Jan05AMA" localSheetId="11">[6]BS!#REF!</definedName>
    <definedName name="Jan05AMA" localSheetId="10">[6]BS!#REF!</definedName>
    <definedName name="Jan05AMA" localSheetId="9">[6]BS!#REF!</definedName>
    <definedName name="Jan05AMA" localSheetId="8">[6]BS!#REF!</definedName>
    <definedName name="Jan05AMA" localSheetId="7">[6]BS!#REF!</definedName>
    <definedName name="Jan05AMA" localSheetId="6">[6]BS!#REF!</definedName>
    <definedName name="Jan05AMA" localSheetId="5">[6]BS!#REF!</definedName>
    <definedName name="Jan05AMA" localSheetId="3">[6]BS!#REF!</definedName>
    <definedName name="Jan05AMA">[6]BS!#REF!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fkljsdkljiejgr" hidden="1">{#N/A,#N/A,FALSE,"Summ";#N/A,#N/A,FALSE,"General"}</definedName>
    <definedName name="Jul03AMA" localSheetId="15">[4]BS!#REF!</definedName>
    <definedName name="Jul03AMA" localSheetId="14">[4]BS!#REF!</definedName>
    <definedName name="Jul03AMA" localSheetId="13">[4]BS!#REF!</definedName>
    <definedName name="Jul03AMA" localSheetId="12">[4]BS!#REF!</definedName>
    <definedName name="Jul03AMA" localSheetId="11">[4]BS!#REF!</definedName>
    <definedName name="Jul03AMA" localSheetId="10">[4]BS!#REF!</definedName>
    <definedName name="Jul03AMA" localSheetId="9">[4]BS!#REF!</definedName>
    <definedName name="Jul03AMA" localSheetId="8">[4]BS!#REF!</definedName>
    <definedName name="Jul03AMA" localSheetId="7">[4]BS!#REF!</definedName>
    <definedName name="Jul03AMA" localSheetId="6">[4]BS!#REF!</definedName>
    <definedName name="Jul03AMA" localSheetId="5">[4]BS!#REF!</definedName>
    <definedName name="Jul03AMA" localSheetId="3">[4]BS!#REF!</definedName>
    <definedName name="Jul03AMA">[4]BS!#REF!</definedName>
    <definedName name="Jul04AMA">[3]BS!$AJ$7:$AJ$3582</definedName>
    <definedName name="Jul05AMA" localSheetId="15">[6]BS!#REF!</definedName>
    <definedName name="Jul05AMA" localSheetId="14">[6]BS!#REF!</definedName>
    <definedName name="Jul05AMA" localSheetId="13">[6]BS!#REF!</definedName>
    <definedName name="Jul05AMA" localSheetId="12">[6]BS!#REF!</definedName>
    <definedName name="Jul05AMA" localSheetId="11">[6]BS!#REF!</definedName>
    <definedName name="Jul05AMA" localSheetId="10">[6]BS!#REF!</definedName>
    <definedName name="Jul05AMA" localSheetId="9">[6]BS!#REF!</definedName>
    <definedName name="Jul05AMA" localSheetId="8">[6]BS!#REF!</definedName>
    <definedName name="Jul05AMA" localSheetId="7">[6]BS!#REF!</definedName>
    <definedName name="Jul05AMA" localSheetId="6">[6]BS!#REF!</definedName>
    <definedName name="Jul05AMA" localSheetId="5">[6]BS!#REF!</definedName>
    <definedName name="Jul05AMA" localSheetId="3">[6]BS!#REF!</definedName>
    <definedName name="Jul05AMA">[6]BS!#REF!</definedName>
    <definedName name="Jun03AMA" localSheetId="15">[4]BS!#REF!</definedName>
    <definedName name="Jun03AMA" localSheetId="14">[4]BS!#REF!</definedName>
    <definedName name="Jun03AMA" localSheetId="13">[4]BS!#REF!</definedName>
    <definedName name="Jun03AMA" localSheetId="12">[4]BS!#REF!</definedName>
    <definedName name="Jun03AMA" localSheetId="11">[4]BS!#REF!</definedName>
    <definedName name="Jun03AMA" localSheetId="10">[4]BS!#REF!</definedName>
    <definedName name="Jun03AMA" localSheetId="9">[4]BS!#REF!</definedName>
    <definedName name="Jun03AMA" localSheetId="8">[4]BS!#REF!</definedName>
    <definedName name="Jun03AMA" localSheetId="7">[4]BS!#REF!</definedName>
    <definedName name="Jun03AMA" localSheetId="6">[4]BS!#REF!</definedName>
    <definedName name="Jun03AMA" localSheetId="5">[4]BS!#REF!</definedName>
    <definedName name="Jun03AMA" localSheetId="3">[4]BS!#REF!</definedName>
    <definedName name="Jun03AMA">[4]BS!#REF!</definedName>
    <definedName name="Jun04AMA">[3]BS!$AI$7:$AI$3582</definedName>
    <definedName name="Jun05AMA" localSheetId="15">[6]BS!#REF!</definedName>
    <definedName name="Jun05AMA" localSheetId="14">[6]BS!#REF!</definedName>
    <definedName name="Jun05AMA" localSheetId="13">[6]BS!#REF!</definedName>
    <definedName name="Jun05AMA" localSheetId="12">[6]BS!#REF!</definedName>
    <definedName name="Jun05AMA" localSheetId="11">[6]BS!#REF!</definedName>
    <definedName name="Jun05AMA" localSheetId="10">[6]BS!#REF!</definedName>
    <definedName name="Jun05AMA" localSheetId="9">[6]BS!#REF!</definedName>
    <definedName name="Jun05AMA" localSheetId="8">[6]BS!#REF!</definedName>
    <definedName name="Jun05AMA" localSheetId="7">[6]BS!#REF!</definedName>
    <definedName name="Jun05AMA" localSheetId="6">[6]BS!#REF!</definedName>
    <definedName name="Jun05AMA" localSheetId="5">[6]BS!#REF!</definedName>
    <definedName name="Jun05AMA" localSheetId="3">[6]BS!#REF!</definedName>
    <definedName name="Jun05AMA">[6]BS!#REF!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ATEPAY" localSheetId="15">#REF!</definedName>
    <definedName name="LATEPAY" localSheetId="14">#REF!</definedName>
    <definedName name="LATEPAY" localSheetId="13">#REF!</definedName>
    <definedName name="LATEPAY" localSheetId="12">#REF!</definedName>
    <definedName name="LATEPAY" localSheetId="11">#REF!</definedName>
    <definedName name="LATEPAY" localSheetId="10">#REF!</definedName>
    <definedName name="LATEPAY" localSheetId="9">#REF!</definedName>
    <definedName name="LATEPAY" localSheetId="8">#REF!</definedName>
    <definedName name="LATEPAY" localSheetId="7">#REF!</definedName>
    <definedName name="LATEPAY" localSheetId="6">#REF!</definedName>
    <definedName name="LATEPAY" localSheetId="5">#REF!</definedName>
    <definedName name="LATEPAY" localSheetId="3">#REF!</definedName>
    <definedName name="LATEPAY">#REF!</definedName>
    <definedName name="Line_10" localSheetId="15">#REF!</definedName>
    <definedName name="Line_10" localSheetId="14">#REF!</definedName>
    <definedName name="Line_10" localSheetId="13">#REF!</definedName>
    <definedName name="Line_10" localSheetId="12">#REF!</definedName>
    <definedName name="Line_10" localSheetId="11">#REF!</definedName>
    <definedName name="Line_10" localSheetId="10">#REF!</definedName>
    <definedName name="Line_10" localSheetId="9">#REF!</definedName>
    <definedName name="Line_10" localSheetId="8">#REF!</definedName>
    <definedName name="Line_10" localSheetId="7">#REF!</definedName>
    <definedName name="Line_10" localSheetId="6">#REF!</definedName>
    <definedName name="Line_10" localSheetId="5">#REF!</definedName>
    <definedName name="Line_10" localSheetId="3">#REF!</definedName>
    <definedName name="Line_10">#REF!</definedName>
    <definedName name="Line_11" localSheetId="15">#REF!</definedName>
    <definedName name="Line_11" localSheetId="14">#REF!</definedName>
    <definedName name="Line_11" localSheetId="13">#REF!</definedName>
    <definedName name="Line_11" localSheetId="12">#REF!</definedName>
    <definedName name="Line_11" localSheetId="11">#REF!</definedName>
    <definedName name="Line_11" localSheetId="10">#REF!</definedName>
    <definedName name="Line_11" localSheetId="9">#REF!</definedName>
    <definedName name="Line_11" localSheetId="8">#REF!</definedName>
    <definedName name="Line_11" localSheetId="7">#REF!</definedName>
    <definedName name="Line_11" localSheetId="6">#REF!</definedName>
    <definedName name="Line_11" localSheetId="5">#REF!</definedName>
    <definedName name="Line_11" localSheetId="3">#REF!</definedName>
    <definedName name="Line_11">#REF!</definedName>
    <definedName name="Line_12" localSheetId="15">#REF!</definedName>
    <definedName name="Line_12" localSheetId="14">#REF!</definedName>
    <definedName name="Line_12" localSheetId="13">#REF!</definedName>
    <definedName name="Line_12" localSheetId="12">#REF!</definedName>
    <definedName name="Line_12" localSheetId="11">#REF!</definedName>
    <definedName name="Line_12" localSheetId="10">#REF!</definedName>
    <definedName name="Line_12" localSheetId="9">#REF!</definedName>
    <definedName name="Line_12" localSheetId="8">#REF!</definedName>
    <definedName name="Line_12" localSheetId="7">#REF!</definedName>
    <definedName name="Line_12" localSheetId="6">#REF!</definedName>
    <definedName name="Line_12" localSheetId="5">#REF!</definedName>
    <definedName name="Line_12" localSheetId="3">#REF!</definedName>
    <definedName name="Line_12">#REF!</definedName>
    <definedName name="line_14" localSheetId="15">#REF!</definedName>
    <definedName name="line_14" localSheetId="14">#REF!</definedName>
    <definedName name="line_14" localSheetId="13">#REF!</definedName>
    <definedName name="line_14" localSheetId="12">#REF!</definedName>
    <definedName name="line_14" localSheetId="11">#REF!</definedName>
    <definedName name="line_14" localSheetId="10">#REF!</definedName>
    <definedName name="line_14" localSheetId="9">#REF!</definedName>
    <definedName name="line_14" localSheetId="8">#REF!</definedName>
    <definedName name="line_14" localSheetId="7">#REF!</definedName>
    <definedName name="line_14" localSheetId="6">#REF!</definedName>
    <definedName name="line_14" localSheetId="5">#REF!</definedName>
    <definedName name="line_14" localSheetId="3">#REF!</definedName>
    <definedName name="line_14">#REF!</definedName>
    <definedName name="Line_15" localSheetId="15">#REF!</definedName>
    <definedName name="Line_15" localSheetId="14">#REF!</definedName>
    <definedName name="Line_15" localSheetId="13">#REF!</definedName>
    <definedName name="Line_15" localSheetId="12">#REF!</definedName>
    <definedName name="Line_15" localSheetId="11">#REF!</definedName>
    <definedName name="Line_15" localSheetId="10">#REF!</definedName>
    <definedName name="Line_15" localSheetId="9">#REF!</definedName>
    <definedName name="Line_15" localSheetId="8">#REF!</definedName>
    <definedName name="Line_15" localSheetId="7">#REF!</definedName>
    <definedName name="Line_15" localSheetId="6">#REF!</definedName>
    <definedName name="Line_15" localSheetId="5">#REF!</definedName>
    <definedName name="Line_15" localSheetId="3">#REF!</definedName>
    <definedName name="Line_15">#REF!</definedName>
    <definedName name="Line_19" localSheetId="15">#REF!</definedName>
    <definedName name="Line_19" localSheetId="14">#REF!</definedName>
    <definedName name="Line_19" localSheetId="13">#REF!</definedName>
    <definedName name="Line_19" localSheetId="12">#REF!</definedName>
    <definedName name="Line_19" localSheetId="11">#REF!</definedName>
    <definedName name="Line_19" localSheetId="10">#REF!</definedName>
    <definedName name="Line_19" localSheetId="9">#REF!</definedName>
    <definedName name="Line_19" localSheetId="8">#REF!</definedName>
    <definedName name="Line_19" localSheetId="7">#REF!</definedName>
    <definedName name="Line_19" localSheetId="6">#REF!</definedName>
    <definedName name="Line_19" localSheetId="5">#REF!</definedName>
    <definedName name="Line_19" localSheetId="3">#REF!</definedName>
    <definedName name="Line_19">#REF!</definedName>
    <definedName name="Line_22" localSheetId="15">#REF!</definedName>
    <definedName name="Line_22" localSheetId="14">#REF!</definedName>
    <definedName name="Line_22" localSheetId="13">#REF!</definedName>
    <definedName name="Line_22" localSheetId="12">#REF!</definedName>
    <definedName name="Line_22" localSheetId="11">#REF!</definedName>
    <definedName name="Line_22" localSheetId="10">#REF!</definedName>
    <definedName name="Line_22" localSheetId="9">#REF!</definedName>
    <definedName name="Line_22" localSheetId="8">#REF!</definedName>
    <definedName name="Line_22" localSheetId="7">#REF!</definedName>
    <definedName name="Line_22" localSheetId="6">#REF!</definedName>
    <definedName name="Line_22" localSheetId="5">#REF!</definedName>
    <definedName name="Line_22" localSheetId="3">#REF!</definedName>
    <definedName name="Line_22">#REF!</definedName>
    <definedName name="Line_23" localSheetId="15">#REF!</definedName>
    <definedName name="Line_23" localSheetId="14">#REF!</definedName>
    <definedName name="Line_23" localSheetId="13">#REF!</definedName>
    <definedName name="Line_23" localSheetId="12">#REF!</definedName>
    <definedName name="Line_23" localSheetId="11">#REF!</definedName>
    <definedName name="Line_23" localSheetId="10">#REF!</definedName>
    <definedName name="Line_23" localSheetId="9">#REF!</definedName>
    <definedName name="Line_23" localSheetId="8">#REF!</definedName>
    <definedName name="Line_23" localSheetId="7">#REF!</definedName>
    <definedName name="Line_23" localSheetId="6">#REF!</definedName>
    <definedName name="Line_23" localSheetId="5">#REF!</definedName>
    <definedName name="Line_23" localSheetId="3">#REF!</definedName>
    <definedName name="Line_23">#REF!</definedName>
    <definedName name="Line_25" localSheetId="15">#REF!</definedName>
    <definedName name="Line_25" localSheetId="14">#REF!</definedName>
    <definedName name="Line_25" localSheetId="13">#REF!</definedName>
    <definedName name="Line_25" localSheetId="12">#REF!</definedName>
    <definedName name="Line_25" localSheetId="11">#REF!</definedName>
    <definedName name="Line_25" localSheetId="10">#REF!</definedName>
    <definedName name="Line_25" localSheetId="9">#REF!</definedName>
    <definedName name="Line_25" localSheetId="8">#REF!</definedName>
    <definedName name="Line_25" localSheetId="7">#REF!</definedName>
    <definedName name="Line_25" localSheetId="6">#REF!</definedName>
    <definedName name="Line_25" localSheetId="5">#REF!</definedName>
    <definedName name="Line_25" localSheetId="3">#REF!</definedName>
    <definedName name="Line_25">#REF!</definedName>
    <definedName name="LoadArray">'[19]Load Source Data'!$C$78:$X$89</definedName>
    <definedName name="LoadGrowthAdder" localSheetId="15">#REF!</definedName>
    <definedName name="LoadGrowthAdder" localSheetId="14">#REF!</definedName>
    <definedName name="LoadGrowthAdder" localSheetId="13">#REF!</definedName>
    <definedName name="LoadGrowthAdder" localSheetId="12">#REF!</definedName>
    <definedName name="LoadGrowthAdder" localSheetId="11">#REF!</definedName>
    <definedName name="LoadGrowthAdder" localSheetId="10">#REF!</definedName>
    <definedName name="LoadGrowthAdder" localSheetId="9">#REF!</definedName>
    <definedName name="LoadGrowthAdder" localSheetId="8">#REF!</definedName>
    <definedName name="LoadGrowthAdder" localSheetId="7">#REF!</definedName>
    <definedName name="LoadGrowthAdder" localSheetId="6">#REF!</definedName>
    <definedName name="LoadGrowthAdder" localSheetId="5">#REF!</definedName>
    <definedName name="LoadGrowthAdder" localSheetId="3">#REF!</definedName>
    <definedName name="LoadGrowthAdder">#REF!</definedName>
    <definedName name="lookup" hidden="1">{#N/A,#N/A,FALSE,"Coversheet";#N/A,#N/A,FALSE,"QA"}</definedName>
    <definedName name="Mar03AMA" localSheetId="15">[4]BS!#REF!</definedName>
    <definedName name="Mar03AMA" localSheetId="14">[4]BS!#REF!</definedName>
    <definedName name="Mar03AMA" localSheetId="13">[4]BS!#REF!</definedName>
    <definedName name="Mar03AMA" localSheetId="12">[4]BS!#REF!</definedName>
    <definedName name="Mar03AMA" localSheetId="11">[4]BS!#REF!</definedName>
    <definedName name="Mar03AMA" localSheetId="10">[4]BS!#REF!</definedName>
    <definedName name="Mar03AMA" localSheetId="9">[4]BS!#REF!</definedName>
    <definedName name="Mar03AMA" localSheetId="8">[4]BS!#REF!</definedName>
    <definedName name="Mar03AMA" localSheetId="7">[4]BS!#REF!</definedName>
    <definedName name="Mar03AMA" localSheetId="6">[4]BS!#REF!</definedName>
    <definedName name="Mar03AMA" localSheetId="5">[4]BS!#REF!</definedName>
    <definedName name="Mar03AMA" localSheetId="3">[4]BS!#REF!</definedName>
    <definedName name="Mar03AMA">[4]BS!#REF!</definedName>
    <definedName name="Mar04AMA">[3]BS!$AF$7:$AF$3582</definedName>
    <definedName name="Mar05AMA" localSheetId="15">[6]BS!#REF!</definedName>
    <definedName name="Mar05AMA" localSheetId="14">[6]BS!#REF!</definedName>
    <definedName name="Mar05AMA" localSheetId="13">[6]BS!#REF!</definedName>
    <definedName name="Mar05AMA" localSheetId="12">[6]BS!#REF!</definedName>
    <definedName name="Mar05AMA" localSheetId="11">[6]BS!#REF!</definedName>
    <definedName name="Mar05AMA" localSheetId="10">[6]BS!#REF!</definedName>
    <definedName name="Mar05AMA" localSheetId="9">[6]BS!#REF!</definedName>
    <definedName name="Mar05AMA" localSheetId="8">[6]BS!#REF!</definedName>
    <definedName name="Mar05AMA" localSheetId="7">[6]BS!#REF!</definedName>
    <definedName name="Mar05AMA" localSheetId="6">[6]BS!#REF!</definedName>
    <definedName name="Mar05AMA" localSheetId="5">[6]BS!#REF!</definedName>
    <definedName name="Mar05AMA" localSheetId="3">[6]BS!#REF!</definedName>
    <definedName name="Mar05AMA">[6]BS!#REF!</definedName>
    <definedName name="May03AMA" localSheetId="15">[4]BS!#REF!</definedName>
    <definedName name="May03AMA" localSheetId="14">[4]BS!#REF!</definedName>
    <definedName name="May03AMA" localSheetId="13">[4]BS!#REF!</definedName>
    <definedName name="May03AMA" localSheetId="12">[4]BS!#REF!</definedName>
    <definedName name="May03AMA" localSheetId="11">[4]BS!#REF!</definedName>
    <definedName name="May03AMA" localSheetId="10">[4]BS!#REF!</definedName>
    <definedName name="May03AMA" localSheetId="9">[4]BS!#REF!</definedName>
    <definedName name="May03AMA" localSheetId="8">[4]BS!#REF!</definedName>
    <definedName name="May03AMA" localSheetId="7">[4]BS!#REF!</definedName>
    <definedName name="May03AMA" localSheetId="6">[4]BS!#REF!</definedName>
    <definedName name="May03AMA" localSheetId="5">[4]BS!#REF!</definedName>
    <definedName name="May03AMA" localSheetId="3">[4]BS!#REF!</definedName>
    <definedName name="May03AMA">[4]BS!#REF!</definedName>
    <definedName name="May04AMA">[3]BS!$AH$7:$AH$3582</definedName>
    <definedName name="May05AMA" localSheetId="15">[6]BS!#REF!</definedName>
    <definedName name="May05AMA" localSheetId="14">[6]BS!#REF!</definedName>
    <definedName name="May05AMA" localSheetId="13">[6]BS!#REF!</definedName>
    <definedName name="May05AMA" localSheetId="12">[6]BS!#REF!</definedName>
    <definedName name="May05AMA" localSheetId="11">[6]BS!#REF!</definedName>
    <definedName name="May05AMA" localSheetId="10">[6]BS!#REF!</definedName>
    <definedName name="May05AMA" localSheetId="9">[6]BS!#REF!</definedName>
    <definedName name="May05AMA" localSheetId="8">[6]BS!#REF!</definedName>
    <definedName name="May05AMA" localSheetId="7">[6]BS!#REF!</definedName>
    <definedName name="May05AMA" localSheetId="6">[6]BS!#REF!</definedName>
    <definedName name="May05AMA" localSheetId="5">[6]BS!#REF!</definedName>
    <definedName name="May05AMA" localSheetId="3">[6]BS!#REF!</definedName>
    <definedName name="May05AMA">[6]BS!#REF!</definedName>
    <definedName name="MERGER_COST">[20]Sheet1!$AF$3:$AJ$28</definedName>
    <definedName name="MERGERCOSTS" localSheetId="15">[21]model!#REF!</definedName>
    <definedName name="MERGERCOSTS" localSheetId="14">[21]model!#REF!</definedName>
    <definedName name="MERGERCOSTS" localSheetId="13">[21]model!#REF!</definedName>
    <definedName name="MERGERCOSTS" localSheetId="12">[21]model!#REF!</definedName>
    <definedName name="MERGERCOSTS" localSheetId="11">[21]model!#REF!</definedName>
    <definedName name="MERGERCOSTS" localSheetId="10">[21]model!#REF!</definedName>
    <definedName name="MERGERCOSTS" localSheetId="9">[21]model!#REF!</definedName>
    <definedName name="MERGERCOSTS" localSheetId="8">[21]model!#REF!</definedName>
    <definedName name="MERGERCOSTS" localSheetId="7">[21]model!#REF!</definedName>
    <definedName name="MERGERCOSTS" localSheetId="6">[21]model!#REF!</definedName>
    <definedName name="MERGERCOSTS" localSheetId="5">[21]model!#REF!</definedName>
    <definedName name="MERGERCOSTS" localSheetId="3">[21]model!#REF!</definedName>
    <definedName name="MERGERCOSTS">[21]model!#REF!</definedName>
    <definedName name="Miller" hidden="1">{#N/A,#N/A,FALSE,"Expenditures";#N/A,#N/A,FALSE,"Property Placed In-Service";#N/A,#N/A,FALSE,"CWIP Balances"}</definedName>
    <definedName name="MISCELLANEOUS" localSheetId="15">#REF!</definedName>
    <definedName name="MISCELLANEOUS" localSheetId="14">#REF!</definedName>
    <definedName name="MISCELLANEOUS" localSheetId="13">#REF!</definedName>
    <definedName name="MISCELLANEOUS" localSheetId="12">#REF!</definedName>
    <definedName name="MISCELLANEOUS" localSheetId="11">#REF!</definedName>
    <definedName name="MISCELLANEOUS" localSheetId="10">#REF!</definedName>
    <definedName name="MISCELLANEOUS" localSheetId="9">#REF!</definedName>
    <definedName name="MISCELLANEOUS" localSheetId="8">#REF!</definedName>
    <definedName name="MISCELLANEOUS" localSheetId="7">#REF!</definedName>
    <definedName name="MISCELLANEOUS" localSheetId="6">#REF!</definedName>
    <definedName name="MISCELLANEOUS" localSheetId="5">#REF!</definedName>
    <definedName name="MISCELLANEOUS" localSheetId="3">#REF!</definedName>
    <definedName name="MISCELLANEOUS">#REF!</definedName>
    <definedName name="MonTotalDispatch" localSheetId="15">[13]Dispatch!#REF!</definedName>
    <definedName name="MonTotalDispatch" localSheetId="14">[13]Dispatch!#REF!</definedName>
    <definedName name="MonTotalDispatch" localSheetId="13">[13]Dispatch!#REF!</definedName>
    <definedName name="MonTotalDispatch" localSheetId="12">[13]Dispatch!#REF!</definedName>
    <definedName name="MonTotalDispatch" localSheetId="11">[13]Dispatch!#REF!</definedName>
    <definedName name="MonTotalDispatch" localSheetId="10">[13]Dispatch!#REF!</definedName>
    <definedName name="MonTotalDispatch" localSheetId="9">[13]Dispatch!#REF!</definedName>
    <definedName name="MonTotalDispatch" localSheetId="8">[13]Dispatch!#REF!</definedName>
    <definedName name="MonTotalDispatch" localSheetId="7">[13]Dispatch!#REF!</definedName>
    <definedName name="MonTotalDispatch" localSheetId="6">[13]Dispatch!#REF!</definedName>
    <definedName name="MonTotalDispatch" localSheetId="5">[13]Dispatch!#REF!</definedName>
    <definedName name="MonTotalDispatch" localSheetId="3">[13]Dispatch!#REF!</definedName>
    <definedName name="MonTotalDispatch">[13]Dispatch!#REF!</definedName>
    <definedName name="MT" localSheetId="15">#REF!</definedName>
    <definedName name="MT" localSheetId="14">#REF!</definedName>
    <definedName name="MT" localSheetId="13">#REF!</definedName>
    <definedName name="MT" localSheetId="12">#REF!</definedName>
    <definedName name="MT" localSheetId="11">#REF!</definedName>
    <definedName name="MT" localSheetId="10">#REF!</definedName>
    <definedName name="MT" localSheetId="9">#REF!</definedName>
    <definedName name="MT" localSheetId="8">#REF!</definedName>
    <definedName name="MT" localSheetId="7">#REF!</definedName>
    <definedName name="MT" localSheetId="6">#REF!</definedName>
    <definedName name="MT" localSheetId="5">#REF!</definedName>
    <definedName name="MT" localSheetId="3">#REF!</definedName>
    <definedName name="MT">#REF!</definedName>
    <definedName name="MTD_Format">[22]Mthly!$B$11:$D$11,[22]Mthly!$B$32:$D$32</definedName>
    <definedName name="MustRunGen" localSheetId="15">[13]Dispatch!#REF!</definedName>
    <definedName name="MustRunGen" localSheetId="14">[13]Dispatch!#REF!</definedName>
    <definedName name="MustRunGen" localSheetId="13">[13]Dispatch!#REF!</definedName>
    <definedName name="MustRunGen" localSheetId="12">[13]Dispatch!#REF!</definedName>
    <definedName name="MustRunGen" localSheetId="11">[13]Dispatch!#REF!</definedName>
    <definedName name="MustRunGen" localSheetId="10">[13]Dispatch!#REF!</definedName>
    <definedName name="MustRunGen" localSheetId="9">[13]Dispatch!#REF!</definedName>
    <definedName name="MustRunGen" localSheetId="8">[13]Dispatch!#REF!</definedName>
    <definedName name="MustRunGen" localSheetId="7">[13]Dispatch!#REF!</definedName>
    <definedName name="MustRunGen" localSheetId="6">[13]Dispatch!#REF!</definedName>
    <definedName name="MustRunGen" localSheetId="5">[13]Dispatch!#REF!</definedName>
    <definedName name="MustRunGen" localSheetId="3">[13]Dispatch!#REF!</definedName>
    <definedName name="MustRunGen">[13]Dispatch!#REF!</definedName>
    <definedName name="new" hidden="1">{#N/A,#N/A,FALSE,"Summ";#N/A,#N/A,FALSE,"General"}</definedName>
    <definedName name="Nov03AMA">[2]BS!$AI$7:$AI$3582</definedName>
    <definedName name="Nov04AMA">[3]BS!$AN$7:$AN$3582</definedName>
    <definedName name="NWSales_MWH" localSheetId="15">[5]DT_A_AMW93!#REF!</definedName>
    <definedName name="NWSales_MWH" localSheetId="14">[5]DT_A_AMW93!#REF!</definedName>
    <definedName name="NWSales_MWH" localSheetId="13">[5]DT_A_AMW93!#REF!</definedName>
    <definedName name="NWSales_MWH" localSheetId="12">[5]DT_A_AMW93!#REF!</definedName>
    <definedName name="NWSales_MWH" localSheetId="11">[5]DT_A_AMW93!#REF!</definedName>
    <definedName name="NWSales_MWH" localSheetId="10">[5]DT_A_AMW93!#REF!</definedName>
    <definedName name="NWSales_MWH" localSheetId="9">[5]DT_A_AMW93!#REF!</definedName>
    <definedName name="NWSales_MWH" localSheetId="8">[5]DT_A_AMW93!#REF!</definedName>
    <definedName name="NWSales_MWH" localSheetId="7">[5]DT_A_AMW93!#REF!</definedName>
    <definedName name="NWSales_MWH" localSheetId="6">[5]DT_A_AMW93!#REF!</definedName>
    <definedName name="NWSales_MWH" localSheetId="5">[5]DT_A_AMW93!#REF!</definedName>
    <definedName name="NWSales_MWH" localSheetId="3">[5]DT_A_AMW93!#REF!</definedName>
    <definedName name="NWSales_MWH">[5]DT_A_AMW93!#REF!</definedName>
    <definedName name="OBCLEASE" localSheetId="15">#REF!</definedName>
    <definedName name="OBCLEASE" localSheetId="14">#REF!</definedName>
    <definedName name="OBCLEASE" localSheetId="13">#REF!</definedName>
    <definedName name="OBCLEASE" localSheetId="12">#REF!</definedName>
    <definedName name="OBCLEASE" localSheetId="11">#REF!</definedName>
    <definedName name="OBCLEASE" localSheetId="10">#REF!</definedName>
    <definedName name="OBCLEASE" localSheetId="9">#REF!</definedName>
    <definedName name="OBCLEASE" localSheetId="8">#REF!</definedName>
    <definedName name="OBCLEASE" localSheetId="7">#REF!</definedName>
    <definedName name="OBCLEASE" localSheetId="6">#REF!</definedName>
    <definedName name="OBCLEASE" localSheetId="5">#REF!</definedName>
    <definedName name="OBCLEASE" localSheetId="3">#REF!</definedName>
    <definedName name="OBCLEASE">#REF!</definedName>
    <definedName name="Oct03AMA">[2]BS!$AH$7:$AH$3582</definedName>
    <definedName name="Oct04AMA">[3]BS!$AM$7:$AM$3582</definedName>
    <definedName name="OPEXPPF" localSheetId="15">#REF!</definedName>
    <definedName name="OPEXPPF" localSheetId="14">#REF!</definedName>
    <definedName name="OPEXPPF" localSheetId="13">#REF!</definedName>
    <definedName name="OPEXPPF" localSheetId="12">#REF!</definedName>
    <definedName name="OPEXPPF" localSheetId="11">#REF!</definedName>
    <definedName name="OPEXPPF" localSheetId="10">#REF!</definedName>
    <definedName name="OPEXPPF" localSheetId="9">#REF!</definedName>
    <definedName name="OPEXPPF" localSheetId="8">#REF!</definedName>
    <definedName name="OPEXPPF" localSheetId="7">#REF!</definedName>
    <definedName name="OPEXPPF" localSheetId="6">#REF!</definedName>
    <definedName name="OPEXPPF" localSheetId="5">#REF!</definedName>
    <definedName name="OPEXPPF" localSheetId="3">#REF!</definedName>
    <definedName name="OPEXPPF">#REF!</definedName>
    <definedName name="OPEXPRS" localSheetId="15">#REF!</definedName>
    <definedName name="OPEXPRS" localSheetId="14">#REF!</definedName>
    <definedName name="OPEXPRS" localSheetId="13">#REF!</definedName>
    <definedName name="OPEXPRS" localSheetId="12">#REF!</definedName>
    <definedName name="OPEXPRS" localSheetId="11">#REF!</definedName>
    <definedName name="OPEXPRS" localSheetId="10">#REF!</definedName>
    <definedName name="OPEXPRS" localSheetId="9">#REF!</definedName>
    <definedName name="OPEXPRS" localSheetId="8">#REF!</definedName>
    <definedName name="OPEXPRS" localSheetId="7">#REF!</definedName>
    <definedName name="OPEXPRS" localSheetId="6">#REF!</definedName>
    <definedName name="OPEXPRS" localSheetId="5">#REF!</definedName>
    <definedName name="OPEXPRS" localSheetId="3">#REF!</definedName>
    <definedName name="OPEXPRS">#REF!</definedName>
    <definedName name="outlookdata">'[23]pivoted data'!$D$3:$Q$90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age1" localSheetId="15">#REF!</definedName>
    <definedName name="Page1" localSheetId="14">#REF!</definedName>
    <definedName name="Page1" localSheetId="13">#REF!</definedName>
    <definedName name="Page1" localSheetId="12">#REF!</definedName>
    <definedName name="Page1" localSheetId="11">#REF!</definedName>
    <definedName name="Page1" localSheetId="10">#REF!</definedName>
    <definedName name="Page1" localSheetId="9">#REF!</definedName>
    <definedName name="Page1" localSheetId="8">#REF!</definedName>
    <definedName name="Page1" localSheetId="7">#REF!</definedName>
    <definedName name="Page1" localSheetId="6">#REF!</definedName>
    <definedName name="Page1" localSheetId="5">#REF!</definedName>
    <definedName name="Page1" localSheetId="3">#REF!</definedName>
    <definedName name="Page1">#REF!</definedName>
    <definedName name="Page2" localSheetId="15">#REF!</definedName>
    <definedName name="Page2" localSheetId="14">#REF!</definedName>
    <definedName name="Page2" localSheetId="13">#REF!</definedName>
    <definedName name="Page2" localSheetId="12">#REF!</definedName>
    <definedName name="Page2" localSheetId="11">#REF!</definedName>
    <definedName name="Page2" localSheetId="10">#REF!</definedName>
    <definedName name="Page2" localSheetId="9">#REF!</definedName>
    <definedName name="Page2" localSheetId="8">#REF!</definedName>
    <definedName name="Page2" localSheetId="7">#REF!</definedName>
    <definedName name="Page2" localSheetId="6">#REF!</definedName>
    <definedName name="Page2" localSheetId="5">#REF!</definedName>
    <definedName name="Page2" localSheetId="3">#REF!</definedName>
    <definedName name="Page2">#REF!</definedName>
    <definedName name="PEBBLE" localSheetId="15">#REF!</definedName>
    <definedName name="PEBBLE" localSheetId="14">#REF!</definedName>
    <definedName name="PEBBLE" localSheetId="13">#REF!</definedName>
    <definedName name="PEBBLE" localSheetId="12">#REF!</definedName>
    <definedName name="PEBBLE" localSheetId="11">#REF!</definedName>
    <definedName name="PEBBLE" localSheetId="10">#REF!</definedName>
    <definedName name="PEBBLE" localSheetId="9">#REF!</definedName>
    <definedName name="PEBBLE" localSheetId="8">#REF!</definedName>
    <definedName name="PEBBLE" localSheetId="7">#REF!</definedName>
    <definedName name="PEBBLE" localSheetId="6">#REF!</definedName>
    <definedName name="PEBBLE" localSheetId="5">#REF!</definedName>
    <definedName name="PEBBLE" localSheetId="3">#REF!</definedName>
    <definedName name="PEBBLE">#REF!</definedName>
    <definedName name="Percent_debt">[16]Inputs!$E$129</definedName>
    <definedName name="PERCENTAGES_CALCULATED" localSheetId="15">#REF!</definedName>
    <definedName name="PERCENTAGES_CALCULATED" localSheetId="14">#REF!</definedName>
    <definedName name="PERCENTAGES_CALCULATED" localSheetId="13">#REF!</definedName>
    <definedName name="PERCENTAGES_CALCULATED" localSheetId="12">#REF!</definedName>
    <definedName name="PERCENTAGES_CALCULATED" localSheetId="11">#REF!</definedName>
    <definedName name="PERCENTAGES_CALCULATED" localSheetId="10">#REF!</definedName>
    <definedName name="PERCENTAGES_CALCULATED" localSheetId="9">#REF!</definedName>
    <definedName name="PERCENTAGES_CALCULATED" localSheetId="8">#REF!</definedName>
    <definedName name="PERCENTAGES_CALCULATED" localSheetId="7">#REF!</definedName>
    <definedName name="PERCENTAGES_CALCULATED" localSheetId="6">#REF!</definedName>
    <definedName name="PERCENTAGES_CALCULATED" localSheetId="5">#REF!</definedName>
    <definedName name="PERCENTAGES_CALCULATED" localSheetId="3">#REF!</definedName>
    <definedName name="PERCENTAGES_CALCULATED">#REF!</definedName>
    <definedName name="PreTaxDebtCost">[8]Assumptions!$I$56</definedName>
    <definedName name="PreTaxWACC">[8]Assumptions!$I$62</definedName>
    <definedName name="PriceCaseTable" localSheetId="15">#REF!</definedName>
    <definedName name="PriceCaseTable" localSheetId="14">#REF!</definedName>
    <definedName name="PriceCaseTable" localSheetId="13">#REF!</definedName>
    <definedName name="PriceCaseTable" localSheetId="12">#REF!</definedName>
    <definedName name="PriceCaseTable" localSheetId="11">#REF!</definedName>
    <definedName name="PriceCaseTable" localSheetId="10">#REF!</definedName>
    <definedName name="PriceCaseTable" localSheetId="9">#REF!</definedName>
    <definedName name="PriceCaseTable" localSheetId="8">#REF!</definedName>
    <definedName name="PriceCaseTable" localSheetId="7">#REF!</definedName>
    <definedName name="PriceCaseTable" localSheetId="6">#REF!</definedName>
    <definedName name="PriceCaseTable" localSheetId="5">#REF!</definedName>
    <definedName name="PriceCaseTable" localSheetId="3">#REF!</definedName>
    <definedName name="PriceCaseTable">#REF!</definedName>
    <definedName name="Prices_Aurora">'[15]Monthly Price Summary'!$C$4:$H$63</definedName>
    <definedName name="_xlnm.Print_Area" localSheetId="15">'01.2019 Base Rate Revenue'!$A$1:$I$41,'01.2019 Base Rate Revenue'!$A$43:$J$85,'01.2019 Base Rate Revenue'!$M$22:$X$38</definedName>
    <definedName name="_xlnm.Print_Area" localSheetId="14">'02.2019 Base Rate Revenue'!$A$1:$I$41,'02.2019 Base Rate Revenue'!$A$43:$J$85,'02.2019 Base Rate Revenue'!$M$22:$X$38</definedName>
    <definedName name="_xlnm.Print_Area" localSheetId="13">'03.2019 Base Rate Revenue'!$A$1:$I$41,'03.2019 Base Rate Revenue'!$A$43:$J$85,'03.2019 Base Rate Revenue'!$M$22:$X$38</definedName>
    <definedName name="_xlnm.Print_Area" localSheetId="12">'04.2019 Base Rate Revenue'!$A$1:$I$41,'04.2019 Base Rate Revenue'!$A$43:$J$85,'04.2019 Base Rate Revenue'!$M$22:$X$38</definedName>
    <definedName name="_xlnm.Print_Area" localSheetId="11">'05.2019 Base Rate Revenue'!$A$1:$I$41,'05.2019 Base Rate Revenue'!$A$43:$J$85,'05.2019 Base Rate Revenue'!$M$22:$X$38</definedName>
    <definedName name="_xlnm.Print_Area" localSheetId="10">'06.2019 Base Rate Revenue'!$A$1:$I$41,'06.2019 Base Rate Revenue'!$A$43:$J$85,'06.2019 Base Rate Revenue'!$M$22:$X$38</definedName>
    <definedName name="_xlnm.Print_Area" localSheetId="9">'07.2019 Base Rate Revenue'!$A$1:$I$41,'07.2019 Base Rate Revenue'!$A$43:$J$85,'07.2019 Base Rate Revenue'!$M$22:$X$38</definedName>
    <definedName name="_xlnm.Print_Area" localSheetId="8">'08.2019 Base Rate Revenue'!$A$1:$I$41,'08.2019 Base Rate Revenue'!$A$43:$J$85,'08.2019 Base Rate Revenue'!$M$22:$X$38</definedName>
    <definedName name="_xlnm.Print_Area" localSheetId="7">'09.2019 Base Rate Revenue'!$A$1:$I$41,'09.2019 Base Rate Revenue'!$A$43:$J$85,'09.2019 Base Rate Revenue'!$M$22:$X$38</definedName>
    <definedName name="_xlnm.Print_Area" localSheetId="6">'10.2019 Base Rate Revenue'!$A$1:$I$41,'10.2019 Base Rate Revenue'!$A$43:$J$85,'10.2019 Base Rate Revenue'!$M$22:$X$38</definedName>
    <definedName name="_xlnm.Print_Area" localSheetId="5">'11.2019 Base Rate Revenue'!$A$1:$I$41,'11.2019 Base Rate Revenue'!$A$43:$J$87,'11.2019 Base Rate Revenue'!$M$22:$X$38</definedName>
    <definedName name="_xlnm.Print_Area" localSheetId="4">'12.2019 Base Rate Revenue'!$A$1:$I$41,'12.2019 Base Rate Revenue'!$A$43:$J$87,'12.2019 Base Rate Revenue'!$M$22:$X$38</definedName>
    <definedName name="_xlnm.Print_Area" localSheetId="3">'Deferral Calc'!$A$1:$P$85</definedName>
    <definedName name="_xlnm.Print_Area" localSheetId="2">'EDWA 3% test'!$A$1:$P$64</definedName>
    <definedName name="_xlnm.Print_Titles" localSheetId="2">'EDWA 3% test'!$A:$B</definedName>
    <definedName name="PRO_FORMA" localSheetId="15">#REF!</definedName>
    <definedName name="PRO_FORMA" localSheetId="14">#REF!</definedName>
    <definedName name="PRO_FORMA" localSheetId="13">#REF!</definedName>
    <definedName name="PRO_FORMA" localSheetId="12">#REF!</definedName>
    <definedName name="PRO_FORMA" localSheetId="11">#REF!</definedName>
    <definedName name="PRO_FORMA" localSheetId="10">#REF!</definedName>
    <definedName name="PRO_FORMA" localSheetId="9">#REF!</definedName>
    <definedName name="PRO_FORMA" localSheetId="8">#REF!</definedName>
    <definedName name="PRO_FORMA" localSheetId="7">#REF!</definedName>
    <definedName name="PRO_FORMA" localSheetId="6">#REF!</definedName>
    <definedName name="PRO_FORMA" localSheetId="5">#REF!</definedName>
    <definedName name="PRO_FORMA" localSheetId="3">#REF!</definedName>
    <definedName name="PRO_FORMA">#REF!</definedName>
    <definedName name="PRODADJ" localSheetId="15">#REF!</definedName>
    <definedName name="PRODADJ" localSheetId="14">#REF!</definedName>
    <definedName name="PRODADJ" localSheetId="13">#REF!</definedName>
    <definedName name="PRODADJ" localSheetId="12">#REF!</definedName>
    <definedName name="PRODADJ" localSheetId="11">#REF!</definedName>
    <definedName name="PRODADJ" localSheetId="10">#REF!</definedName>
    <definedName name="PRODADJ" localSheetId="9">#REF!</definedName>
    <definedName name="PRODADJ" localSheetId="8">#REF!</definedName>
    <definedName name="PRODADJ" localSheetId="7">#REF!</definedName>
    <definedName name="PRODADJ" localSheetId="6">#REF!</definedName>
    <definedName name="PRODADJ" localSheetId="5">#REF!</definedName>
    <definedName name="PRODADJ" localSheetId="3">#REF!</definedName>
    <definedName name="PRODADJ">#REF!</definedName>
    <definedName name="Prodprop" localSheetId="15">#REF!</definedName>
    <definedName name="Prodprop" localSheetId="14">#REF!</definedName>
    <definedName name="Prodprop" localSheetId="13">#REF!</definedName>
    <definedName name="Prodprop" localSheetId="12">#REF!</definedName>
    <definedName name="Prodprop" localSheetId="11">#REF!</definedName>
    <definedName name="Prodprop" localSheetId="10">#REF!</definedName>
    <definedName name="Prodprop" localSheetId="9">#REF!</definedName>
    <definedName name="Prodprop" localSheetId="8">#REF!</definedName>
    <definedName name="Prodprop" localSheetId="7">#REF!</definedName>
    <definedName name="Prodprop" localSheetId="6">#REF!</definedName>
    <definedName name="Prodprop" localSheetId="5">#REF!</definedName>
    <definedName name="Prodprop" localSheetId="3">#REF!</definedName>
    <definedName name="Prodprop">#REF!</definedName>
    <definedName name="Production_Factor" localSheetId="15">#REF!</definedName>
    <definedName name="Production_Factor" localSheetId="14">#REF!</definedName>
    <definedName name="Production_Factor" localSheetId="13">#REF!</definedName>
    <definedName name="Production_Factor" localSheetId="12">#REF!</definedName>
    <definedName name="Production_Factor" localSheetId="11">#REF!</definedName>
    <definedName name="Production_Factor" localSheetId="10">#REF!</definedName>
    <definedName name="Production_Factor" localSheetId="9">#REF!</definedName>
    <definedName name="Production_Factor" localSheetId="8">#REF!</definedName>
    <definedName name="Production_Factor" localSheetId="7">#REF!</definedName>
    <definedName name="Production_Factor" localSheetId="6">#REF!</definedName>
    <definedName name="Production_Factor" localSheetId="5">#REF!</definedName>
    <definedName name="Production_Factor" localSheetId="3">#REF!</definedName>
    <definedName name="Production_Factor">#REF!</definedName>
    <definedName name="PROPSALES" localSheetId="15">#REF!</definedName>
    <definedName name="PROPSALES" localSheetId="14">#REF!</definedName>
    <definedName name="PROPSALES" localSheetId="13">#REF!</definedName>
    <definedName name="PROPSALES" localSheetId="12">#REF!</definedName>
    <definedName name="PROPSALES" localSheetId="11">#REF!</definedName>
    <definedName name="PROPSALES" localSheetId="10">#REF!</definedName>
    <definedName name="PROPSALES" localSheetId="9">#REF!</definedName>
    <definedName name="PROPSALES" localSheetId="8">#REF!</definedName>
    <definedName name="PROPSALES" localSheetId="7">#REF!</definedName>
    <definedName name="PROPSALES" localSheetId="6">#REF!</definedName>
    <definedName name="PROPSALES" localSheetId="5">#REF!</definedName>
    <definedName name="PROPSALES" localSheetId="3">#REF!</definedName>
    <definedName name="PROPSALES">#REF!</definedName>
    <definedName name="Prov_Cap_Tax">[16]Inputs!$E$111</definedName>
    <definedName name="PSPL" localSheetId="15">#REF!</definedName>
    <definedName name="PSPL" localSheetId="14">#REF!</definedName>
    <definedName name="PSPL" localSheetId="13">#REF!</definedName>
    <definedName name="PSPL" localSheetId="12">#REF!</definedName>
    <definedName name="PSPL" localSheetId="11">#REF!</definedName>
    <definedName name="PSPL" localSheetId="10">#REF!</definedName>
    <definedName name="PSPL" localSheetId="9">#REF!</definedName>
    <definedName name="PSPL" localSheetId="8">#REF!</definedName>
    <definedName name="PSPL" localSheetId="7">#REF!</definedName>
    <definedName name="PSPL" localSheetId="6">#REF!</definedName>
    <definedName name="PSPL" localSheetId="5">#REF!</definedName>
    <definedName name="PSPL" localSheetId="3">#REF!</definedName>
    <definedName name="PSPL">#REF!</definedName>
    <definedName name="PWRCSTPF" localSheetId="15">#REF!</definedName>
    <definedName name="PWRCSTPF" localSheetId="14">#REF!</definedName>
    <definedName name="PWRCSTPF" localSheetId="13">#REF!</definedName>
    <definedName name="PWRCSTPF" localSheetId="12">#REF!</definedName>
    <definedName name="PWRCSTPF" localSheetId="11">#REF!</definedName>
    <definedName name="PWRCSTPF" localSheetId="10">#REF!</definedName>
    <definedName name="PWRCSTPF" localSheetId="9">#REF!</definedName>
    <definedName name="PWRCSTPF" localSheetId="8">#REF!</definedName>
    <definedName name="PWRCSTPF" localSheetId="7">#REF!</definedName>
    <definedName name="PWRCSTPF" localSheetId="6">#REF!</definedName>
    <definedName name="PWRCSTPF" localSheetId="5">#REF!</definedName>
    <definedName name="PWRCSTPF" localSheetId="3">#REF!</definedName>
    <definedName name="PWRCSTPF">#REF!</definedName>
    <definedName name="PWRCSTRS" localSheetId="15">#REF!</definedName>
    <definedName name="PWRCSTRS" localSheetId="14">#REF!</definedName>
    <definedName name="PWRCSTRS" localSheetId="13">#REF!</definedName>
    <definedName name="PWRCSTRS" localSheetId="12">#REF!</definedName>
    <definedName name="PWRCSTRS" localSheetId="11">#REF!</definedName>
    <definedName name="PWRCSTRS" localSheetId="10">#REF!</definedName>
    <definedName name="PWRCSTRS" localSheetId="9">#REF!</definedName>
    <definedName name="PWRCSTRS" localSheetId="8">#REF!</definedName>
    <definedName name="PWRCSTRS" localSheetId="7">#REF!</definedName>
    <definedName name="PWRCSTRS" localSheetId="6">#REF!</definedName>
    <definedName name="PWRCSTRS" localSheetId="5">#REF!</definedName>
    <definedName name="PWRCSTRS" localSheetId="3">#REF!</definedName>
    <definedName name="PWRCSTRS">#REF!</definedName>
    <definedName name="PWRCSTWP" localSheetId="15">#REF!</definedName>
    <definedName name="PWRCSTWP" localSheetId="14">#REF!</definedName>
    <definedName name="PWRCSTWP" localSheetId="13">#REF!</definedName>
    <definedName name="PWRCSTWP" localSheetId="12">#REF!</definedName>
    <definedName name="PWRCSTWP" localSheetId="11">#REF!</definedName>
    <definedName name="PWRCSTWP" localSheetId="10">#REF!</definedName>
    <definedName name="PWRCSTWP" localSheetId="9">#REF!</definedName>
    <definedName name="PWRCSTWP" localSheetId="8">#REF!</definedName>
    <definedName name="PWRCSTWP" localSheetId="7">#REF!</definedName>
    <definedName name="PWRCSTWP" localSheetId="6">#REF!</definedName>
    <definedName name="PWRCSTWP" localSheetId="5">#REF!</definedName>
    <definedName name="PWRCSTWP" localSheetId="3">#REF!</definedName>
    <definedName name="PWRCSTWP">#REF!</definedName>
    <definedName name="PWRCSTWR" localSheetId="15">#REF!</definedName>
    <definedName name="PWRCSTWR" localSheetId="14">#REF!</definedName>
    <definedName name="PWRCSTWR" localSheetId="13">#REF!</definedName>
    <definedName name="PWRCSTWR" localSheetId="12">#REF!</definedName>
    <definedName name="PWRCSTWR" localSheetId="11">#REF!</definedName>
    <definedName name="PWRCSTWR" localSheetId="10">#REF!</definedName>
    <definedName name="PWRCSTWR" localSheetId="9">#REF!</definedName>
    <definedName name="PWRCSTWR" localSheetId="8">#REF!</definedName>
    <definedName name="PWRCSTWR" localSheetId="7">#REF!</definedName>
    <definedName name="PWRCSTWR" localSheetId="6">#REF!</definedName>
    <definedName name="PWRCSTWR" localSheetId="5">#REF!</definedName>
    <definedName name="PWRCSTWR" localSheetId="3">#REF!</definedName>
    <definedName name="PWRCSTWR">#REF!</definedName>
    <definedName name="PXPACC1_ALL_MERGE" localSheetId="15">#REF!</definedName>
    <definedName name="PXPACC1_ALL_MERGE" localSheetId="14">#REF!</definedName>
    <definedName name="PXPACC1_ALL_MERGE" localSheetId="13">#REF!</definedName>
    <definedName name="PXPACC1_ALL_MERGE" localSheetId="12">#REF!</definedName>
    <definedName name="PXPACC1_ALL_MERGE" localSheetId="11">#REF!</definedName>
    <definedName name="PXPACC1_ALL_MERGE" localSheetId="10">#REF!</definedName>
    <definedName name="PXPACC1_ALL_MERGE" localSheetId="9">#REF!</definedName>
    <definedName name="PXPACC1_ALL_MERGE" localSheetId="8">#REF!</definedName>
    <definedName name="PXPACC1_ALL_MERGE" localSheetId="7">#REF!</definedName>
    <definedName name="PXPACC1_ALL_MERGE" localSheetId="6">#REF!</definedName>
    <definedName name="PXPACC1_ALL_MERGE" localSheetId="5">#REF!</definedName>
    <definedName name="PXPACC1_ALL_MERGE" localSheetId="3">#REF!</definedName>
    <definedName name="PXPACC1_ALL_MERGE">#REF!</definedName>
    <definedName name="q" hidden="1">{#N/A,#N/A,FALSE,"Coversheet";#N/A,#N/A,FALSE,"QA"}</definedName>
    <definedName name="QA" localSheetId="15">[24]IPOA2002!#REF!</definedName>
    <definedName name="QA" localSheetId="14">[24]IPOA2002!#REF!</definedName>
    <definedName name="QA" localSheetId="13">[24]IPOA2002!#REF!</definedName>
    <definedName name="QA" localSheetId="12">[24]IPOA2002!#REF!</definedName>
    <definedName name="QA" localSheetId="11">[24]IPOA2002!#REF!</definedName>
    <definedName name="QA" localSheetId="10">[24]IPOA2002!#REF!</definedName>
    <definedName name="QA" localSheetId="9">[24]IPOA2002!#REF!</definedName>
    <definedName name="QA" localSheetId="8">[24]IPOA2002!#REF!</definedName>
    <definedName name="QA" localSheetId="7">[24]IPOA2002!#REF!</definedName>
    <definedName name="QA" localSheetId="6">[24]IPOA2002!#REF!</definedName>
    <definedName name="QA" localSheetId="5">[24]IPOA2002!#REF!</definedName>
    <definedName name="QA" localSheetId="3">[24]IPOA2002!#REF!</definedName>
    <definedName name="QA">[24]IPOA2002!#REF!</definedName>
    <definedName name="qqq" hidden="1">{#N/A,#N/A,FALSE,"schA"}</definedName>
    <definedName name="RATE" localSheetId="15">#REF!</definedName>
    <definedName name="RATE" localSheetId="14">#REF!</definedName>
    <definedName name="RATE" localSheetId="13">#REF!</definedName>
    <definedName name="RATE" localSheetId="12">#REF!</definedName>
    <definedName name="RATE" localSheetId="11">#REF!</definedName>
    <definedName name="RATE" localSheetId="10">#REF!</definedName>
    <definedName name="RATE" localSheetId="9">#REF!</definedName>
    <definedName name="RATE" localSheetId="8">#REF!</definedName>
    <definedName name="RATE" localSheetId="7">#REF!</definedName>
    <definedName name="RATE" localSheetId="6">#REF!</definedName>
    <definedName name="RATE" localSheetId="5">#REF!</definedName>
    <definedName name="RATE" localSheetId="3">#REF!</definedName>
    <definedName name="RATE">#REF!</definedName>
    <definedName name="RATE2">'[11]Transp Data'!$A$8:$I$112</definedName>
    <definedName name="RATEBASE" localSheetId="15">#REF!</definedName>
    <definedName name="RATEBASE" localSheetId="14">#REF!</definedName>
    <definedName name="RATEBASE" localSheetId="13">#REF!</definedName>
    <definedName name="RATEBASE" localSheetId="12">#REF!</definedName>
    <definedName name="RATEBASE" localSheetId="11">#REF!</definedName>
    <definedName name="RATEBASE" localSheetId="10">#REF!</definedName>
    <definedName name="RATEBASE" localSheetId="9">#REF!</definedName>
    <definedName name="RATEBASE" localSheetId="8">#REF!</definedName>
    <definedName name="RATEBASE" localSheetId="7">#REF!</definedName>
    <definedName name="RATEBASE" localSheetId="6">#REF!</definedName>
    <definedName name="RATEBASE" localSheetId="5">#REF!</definedName>
    <definedName name="RATEBASE" localSheetId="3">#REF!</definedName>
    <definedName name="RATEBASE">#REF!</definedName>
    <definedName name="RATEBASE_U95" localSheetId="15">#REF!</definedName>
    <definedName name="RATEBASE_U95" localSheetId="14">#REF!</definedName>
    <definedName name="RATEBASE_U95" localSheetId="13">#REF!</definedName>
    <definedName name="RATEBASE_U95" localSheetId="12">#REF!</definedName>
    <definedName name="RATEBASE_U95" localSheetId="11">#REF!</definedName>
    <definedName name="RATEBASE_U95" localSheetId="10">#REF!</definedName>
    <definedName name="RATEBASE_U95" localSheetId="9">#REF!</definedName>
    <definedName name="RATEBASE_U95" localSheetId="8">#REF!</definedName>
    <definedName name="RATEBASE_U95" localSheetId="7">#REF!</definedName>
    <definedName name="RATEBASE_U95" localSheetId="6">#REF!</definedName>
    <definedName name="RATEBASE_U95" localSheetId="5">#REF!</definedName>
    <definedName name="RATEBASE_U95" localSheetId="3">#REF!</definedName>
    <definedName name="RATEBASE_U95">#REF!</definedName>
    <definedName name="RATECASE" localSheetId="15">#REF!</definedName>
    <definedName name="RATECASE" localSheetId="14">#REF!</definedName>
    <definedName name="RATECASE" localSheetId="13">#REF!</definedName>
    <definedName name="RATECASE" localSheetId="12">#REF!</definedName>
    <definedName name="RATECASE" localSheetId="11">#REF!</definedName>
    <definedName name="RATECASE" localSheetId="10">#REF!</definedName>
    <definedName name="RATECASE" localSheetId="9">#REF!</definedName>
    <definedName name="RATECASE" localSheetId="8">#REF!</definedName>
    <definedName name="RATECASE" localSheetId="7">#REF!</definedName>
    <definedName name="RATECASE" localSheetId="6">#REF!</definedName>
    <definedName name="RATECASE" localSheetId="5">#REF!</definedName>
    <definedName name="RATECASE" localSheetId="3">#REF!</definedName>
    <definedName name="RATECASE">#REF!</definedName>
    <definedName name="regasset" localSheetId="15">#REF!</definedName>
    <definedName name="regasset" localSheetId="14">#REF!</definedName>
    <definedName name="regasset" localSheetId="13">#REF!</definedName>
    <definedName name="regasset" localSheetId="12">#REF!</definedName>
    <definedName name="regasset" localSheetId="11">#REF!</definedName>
    <definedName name="regasset" localSheetId="10">#REF!</definedName>
    <definedName name="regasset" localSheetId="9">#REF!</definedName>
    <definedName name="regasset" localSheetId="8">#REF!</definedName>
    <definedName name="regasset" localSheetId="7">#REF!</definedName>
    <definedName name="regasset" localSheetId="6">#REF!</definedName>
    <definedName name="regasset" localSheetId="5">#REF!</definedName>
    <definedName name="regasset" localSheetId="3">#REF!</definedName>
    <definedName name="regasset">#REF!</definedName>
    <definedName name="resource_lookup">'[25]#REF'!$B$3:$C$112</definedName>
    <definedName name="RESTATING" localSheetId="15">#REF!</definedName>
    <definedName name="RESTATING" localSheetId="14">#REF!</definedName>
    <definedName name="RESTATING" localSheetId="13">#REF!</definedName>
    <definedName name="RESTATING" localSheetId="12">#REF!</definedName>
    <definedName name="RESTATING" localSheetId="11">#REF!</definedName>
    <definedName name="RESTATING" localSheetId="10">#REF!</definedName>
    <definedName name="RESTATING" localSheetId="9">#REF!</definedName>
    <definedName name="RESTATING" localSheetId="8">#REF!</definedName>
    <definedName name="RESTATING" localSheetId="7">#REF!</definedName>
    <definedName name="RESTATING" localSheetId="6">#REF!</definedName>
    <definedName name="RESTATING" localSheetId="5">#REF!</definedName>
    <definedName name="RESTATING" localSheetId="3">#REF!</definedName>
    <definedName name="RESTATING">#REF!</definedName>
    <definedName name="Results" localSheetId="15">#REF!</definedName>
    <definedName name="Results" localSheetId="14">#REF!</definedName>
    <definedName name="Results" localSheetId="13">#REF!</definedName>
    <definedName name="Results" localSheetId="12">#REF!</definedName>
    <definedName name="Results" localSheetId="11">#REF!</definedName>
    <definedName name="Results" localSheetId="10">#REF!</definedName>
    <definedName name="Results" localSheetId="9">#REF!</definedName>
    <definedName name="Results" localSheetId="8">#REF!</definedName>
    <definedName name="Results" localSheetId="7">#REF!</definedName>
    <definedName name="Results" localSheetId="6">#REF!</definedName>
    <definedName name="Results" localSheetId="5">#REF!</definedName>
    <definedName name="Results" localSheetId="3">#REF!</definedName>
    <definedName name="Results">#REF!</definedName>
    <definedName name="RETIREPLAN" localSheetId="15">#REF!</definedName>
    <definedName name="RETIREPLAN" localSheetId="14">#REF!</definedName>
    <definedName name="RETIREPLAN" localSheetId="13">#REF!</definedName>
    <definedName name="RETIREPLAN" localSheetId="12">#REF!</definedName>
    <definedName name="RETIREPLAN" localSheetId="11">#REF!</definedName>
    <definedName name="RETIREPLAN" localSheetId="10">#REF!</definedName>
    <definedName name="RETIREPLAN" localSheetId="9">#REF!</definedName>
    <definedName name="RETIREPLAN" localSheetId="8">#REF!</definedName>
    <definedName name="RETIREPLAN" localSheetId="7">#REF!</definedName>
    <definedName name="RETIREPLAN" localSheetId="6">#REF!</definedName>
    <definedName name="RETIREPLAN" localSheetId="5">#REF!</definedName>
    <definedName name="RETIREPLAN" localSheetId="3">#REF!</definedName>
    <definedName name="RETIREPLAN">#REF!</definedName>
    <definedName name="REV" localSheetId="15">#REF!</definedName>
    <definedName name="REV" localSheetId="14">#REF!</definedName>
    <definedName name="REV" localSheetId="13">#REF!</definedName>
    <definedName name="REV" localSheetId="12">#REF!</definedName>
    <definedName name="REV" localSheetId="11">#REF!</definedName>
    <definedName name="REV" localSheetId="10">#REF!</definedName>
    <definedName name="REV" localSheetId="9">#REF!</definedName>
    <definedName name="REV" localSheetId="8">#REF!</definedName>
    <definedName name="REV" localSheetId="7">#REF!</definedName>
    <definedName name="REV" localSheetId="6">#REF!</definedName>
    <definedName name="REV" localSheetId="5">#REF!</definedName>
    <definedName name="REV" localSheetId="3">#REF!</definedName>
    <definedName name="REV">#REF!</definedName>
    <definedName name="REVADJ" localSheetId="15">#REF!</definedName>
    <definedName name="REVADJ" localSheetId="14">#REF!</definedName>
    <definedName name="REVADJ" localSheetId="13">#REF!</definedName>
    <definedName name="REVADJ" localSheetId="12">#REF!</definedName>
    <definedName name="REVADJ" localSheetId="11">#REF!</definedName>
    <definedName name="REVADJ" localSheetId="10">#REF!</definedName>
    <definedName name="REVADJ" localSheetId="9">#REF!</definedName>
    <definedName name="REVADJ" localSheetId="8">#REF!</definedName>
    <definedName name="REVADJ" localSheetId="7">#REF!</definedName>
    <definedName name="REVADJ" localSheetId="6">#REF!</definedName>
    <definedName name="REVADJ" localSheetId="5">#REF!</definedName>
    <definedName name="REVADJ" localSheetId="3">#REF!</definedName>
    <definedName name="REVADJ">#REF!</definedName>
    <definedName name="REVREQ" localSheetId="15">#REF!</definedName>
    <definedName name="REVREQ" localSheetId="14">#REF!</definedName>
    <definedName name="REVREQ" localSheetId="13">#REF!</definedName>
    <definedName name="REVREQ" localSheetId="12">#REF!</definedName>
    <definedName name="REVREQ" localSheetId="11">#REF!</definedName>
    <definedName name="REVREQ" localSheetId="10">#REF!</definedName>
    <definedName name="REVREQ" localSheetId="9">#REF!</definedName>
    <definedName name="REVREQ" localSheetId="8">#REF!</definedName>
    <definedName name="REVREQ" localSheetId="7">#REF!</definedName>
    <definedName name="REVREQ" localSheetId="6">#REF!</definedName>
    <definedName name="REVREQ" localSheetId="5">#REF!</definedName>
    <definedName name="REVREQ" localSheetId="3">#REF!</definedName>
    <definedName name="REVREQ">#REF!</definedName>
    <definedName name="ROE" localSheetId="15">#REF!</definedName>
    <definedName name="ROE" localSheetId="14">#REF!</definedName>
    <definedName name="ROE" localSheetId="13">#REF!</definedName>
    <definedName name="ROE" localSheetId="12">#REF!</definedName>
    <definedName name="ROE" localSheetId="11">#REF!</definedName>
    <definedName name="ROE" localSheetId="10">#REF!</definedName>
    <definedName name="ROE" localSheetId="9">#REF!</definedName>
    <definedName name="ROE" localSheetId="8">#REF!</definedName>
    <definedName name="ROE" localSheetId="7">#REF!</definedName>
    <definedName name="ROE" localSheetId="6">#REF!</definedName>
    <definedName name="ROE" localSheetId="5">#REF!</definedName>
    <definedName name="ROE" localSheetId="3">#REF!</definedName>
    <definedName name="ROE">#REF!</definedName>
    <definedName name="ROR" localSheetId="15">#REF!</definedName>
    <definedName name="ROR" localSheetId="14">#REF!</definedName>
    <definedName name="ROR" localSheetId="13">#REF!</definedName>
    <definedName name="ROR" localSheetId="12">#REF!</definedName>
    <definedName name="ROR" localSheetId="11">#REF!</definedName>
    <definedName name="ROR" localSheetId="10">#REF!</definedName>
    <definedName name="ROR" localSheetId="9">#REF!</definedName>
    <definedName name="ROR" localSheetId="8">#REF!</definedName>
    <definedName name="ROR" localSheetId="7">#REF!</definedName>
    <definedName name="ROR" localSheetId="6">#REF!</definedName>
    <definedName name="ROR" localSheetId="5">#REF!</definedName>
    <definedName name="ROR" localSheetId="3">#REF!</definedName>
    <definedName name="ROR">#REF!</definedName>
    <definedName name="SALESRESALEP" localSheetId="15">#REF!</definedName>
    <definedName name="SALESRESALEP" localSheetId="14">#REF!</definedName>
    <definedName name="SALESRESALEP" localSheetId="13">#REF!</definedName>
    <definedName name="SALESRESALEP" localSheetId="12">#REF!</definedName>
    <definedName name="SALESRESALEP" localSheetId="11">#REF!</definedName>
    <definedName name="SALESRESALEP" localSheetId="10">#REF!</definedName>
    <definedName name="SALESRESALEP" localSheetId="9">#REF!</definedName>
    <definedName name="SALESRESALEP" localSheetId="8">#REF!</definedName>
    <definedName name="SALESRESALEP" localSheetId="7">#REF!</definedName>
    <definedName name="SALESRESALEP" localSheetId="6">#REF!</definedName>
    <definedName name="SALESRESALEP" localSheetId="5">#REF!</definedName>
    <definedName name="SALESRESALEP" localSheetId="3">#REF!</definedName>
    <definedName name="SALESRESALEP">#REF!</definedName>
    <definedName name="SALESRESALER" localSheetId="15">#REF!</definedName>
    <definedName name="SALESRESALER" localSheetId="14">#REF!</definedName>
    <definedName name="SALESRESALER" localSheetId="13">#REF!</definedName>
    <definedName name="SALESRESALER" localSheetId="12">#REF!</definedName>
    <definedName name="SALESRESALER" localSheetId="11">#REF!</definedName>
    <definedName name="SALESRESALER" localSheetId="10">#REF!</definedName>
    <definedName name="SALESRESALER" localSheetId="9">#REF!</definedName>
    <definedName name="SALESRESALER" localSheetId="8">#REF!</definedName>
    <definedName name="SALESRESALER" localSheetId="7">#REF!</definedName>
    <definedName name="SALESRESALER" localSheetId="6">#REF!</definedName>
    <definedName name="SALESRESALER" localSheetId="5">#REF!</definedName>
    <definedName name="SALESRESALER" localSheetId="3">#REF!</definedName>
    <definedName name="SALESRESALER">#REF!</definedName>
    <definedName name="SAPBEXhrIndnt" hidden="1">"Wide"</definedName>
    <definedName name="SAPsysID" hidden="1">"708C5W7SBKP804JT78WJ0JNKI"</definedName>
    <definedName name="SAPwbID" hidden="1">"ARS"</definedName>
    <definedName name="sdlfhsdlhfkl" hidden="1">{#N/A,#N/A,FALSE,"Summ";#N/A,#N/A,FALSE,"General"}</definedName>
    <definedName name="SecSSW_MWH" localSheetId="15">[5]DT_A_AMW93!#REF!</definedName>
    <definedName name="SecSSW_MWH" localSheetId="14">[5]DT_A_AMW93!#REF!</definedName>
    <definedName name="SecSSW_MWH" localSheetId="13">[5]DT_A_AMW93!#REF!</definedName>
    <definedName name="SecSSW_MWH" localSheetId="12">[5]DT_A_AMW93!#REF!</definedName>
    <definedName name="SecSSW_MWH" localSheetId="11">[5]DT_A_AMW93!#REF!</definedName>
    <definedName name="SecSSW_MWH" localSheetId="10">[5]DT_A_AMW93!#REF!</definedName>
    <definedName name="SecSSW_MWH" localSheetId="9">[5]DT_A_AMW93!#REF!</definedName>
    <definedName name="SecSSW_MWH" localSheetId="8">[5]DT_A_AMW93!#REF!</definedName>
    <definedName name="SecSSW_MWH" localSheetId="7">[5]DT_A_AMW93!#REF!</definedName>
    <definedName name="SecSSW_MWH" localSheetId="6">[5]DT_A_AMW93!#REF!</definedName>
    <definedName name="SecSSW_MWH" localSheetId="5">[5]DT_A_AMW93!#REF!</definedName>
    <definedName name="SecSSW_MWH" localSheetId="3">[5]DT_A_AMW93!#REF!</definedName>
    <definedName name="SecSSW_MWH">[5]DT_A_AMW93!#REF!</definedName>
    <definedName name="Sep03AMA">[2]BS!$AG$7:$AG$3582</definedName>
    <definedName name="Sep04AMA">[3]BS!$AL$7:$AL$3582</definedName>
    <definedName name="seven" hidden="1">{#N/A,#N/A,FALSE,"CRPT";#N/A,#N/A,FALSE,"TREND";#N/A,#N/A,FALSE,"%Curve"}</definedName>
    <definedName name="six" hidden="1">{#N/A,#N/A,FALSE,"Drill Sites";"WP 212",#N/A,FALSE,"MWAG EOR";"WP 213",#N/A,FALSE,"MWAG EOR";#N/A,#N/A,FALSE,"Misc. Facility";#N/A,#N/A,FALSE,"WWTP"}</definedName>
    <definedName name="SKAGIT" localSheetId="15">#REF!</definedName>
    <definedName name="SKAGIT" localSheetId="14">#REF!</definedName>
    <definedName name="SKAGIT" localSheetId="13">#REF!</definedName>
    <definedName name="SKAGIT" localSheetId="12">#REF!</definedName>
    <definedName name="SKAGIT" localSheetId="11">#REF!</definedName>
    <definedName name="SKAGIT" localSheetId="10">#REF!</definedName>
    <definedName name="SKAGIT" localSheetId="9">#REF!</definedName>
    <definedName name="SKAGIT" localSheetId="8">#REF!</definedName>
    <definedName name="SKAGIT" localSheetId="7">#REF!</definedName>
    <definedName name="SKAGIT" localSheetId="6">#REF!</definedName>
    <definedName name="SKAGIT" localSheetId="5">#REF!</definedName>
    <definedName name="SKAGIT" localSheetId="3">#REF!</definedName>
    <definedName name="SKAGIT">#REF!</definedName>
    <definedName name="SLFINSURANCE" localSheetId="15">#REF!</definedName>
    <definedName name="SLFINSURANCE" localSheetId="14">#REF!</definedName>
    <definedName name="SLFINSURANCE" localSheetId="13">#REF!</definedName>
    <definedName name="SLFINSURANCE" localSheetId="12">#REF!</definedName>
    <definedName name="SLFINSURANCE" localSheetId="11">#REF!</definedName>
    <definedName name="SLFINSURANCE" localSheetId="10">#REF!</definedName>
    <definedName name="SLFINSURANCE" localSheetId="9">#REF!</definedName>
    <definedName name="SLFINSURANCE" localSheetId="8">#REF!</definedName>
    <definedName name="SLFINSURANCE" localSheetId="7">#REF!</definedName>
    <definedName name="SLFINSURANCE" localSheetId="6">#REF!</definedName>
    <definedName name="SLFINSURANCE" localSheetId="5">#REF!</definedName>
    <definedName name="SLFINSURANCE" localSheetId="3">#REF!</definedName>
    <definedName name="SLFINSURANCE">#REF!</definedName>
    <definedName name="SolarDate" localSheetId="15">'[13]Dispatch Cases'!#REF!</definedName>
    <definedName name="SolarDate" localSheetId="14">'[13]Dispatch Cases'!#REF!</definedName>
    <definedName name="SolarDate" localSheetId="13">'[13]Dispatch Cases'!#REF!</definedName>
    <definedName name="SolarDate" localSheetId="12">'[13]Dispatch Cases'!#REF!</definedName>
    <definedName name="SolarDate" localSheetId="11">'[13]Dispatch Cases'!#REF!</definedName>
    <definedName name="SolarDate" localSheetId="10">'[13]Dispatch Cases'!#REF!</definedName>
    <definedName name="SolarDate" localSheetId="9">'[13]Dispatch Cases'!#REF!</definedName>
    <definedName name="SolarDate" localSheetId="8">'[13]Dispatch Cases'!#REF!</definedName>
    <definedName name="SolarDate" localSheetId="7">'[13]Dispatch Cases'!#REF!</definedName>
    <definedName name="SolarDate" localSheetId="6">'[13]Dispatch Cases'!#REF!</definedName>
    <definedName name="SolarDate" localSheetId="5">'[13]Dispatch Cases'!#REF!</definedName>
    <definedName name="SolarDate" localSheetId="3">'[13]Dispatch Cases'!#REF!</definedName>
    <definedName name="SolarDate">'[13]Dispatch Cases'!#REF!</definedName>
    <definedName name="STAFFREDUC" localSheetId="15">#REF!</definedName>
    <definedName name="STAFFREDUC" localSheetId="14">#REF!</definedName>
    <definedName name="STAFFREDUC" localSheetId="13">#REF!</definedName>
    <definedName name="STAFFREDUC" localSheetId="12">#REF!</definedName>
    <definedName name="STAFFREDUC" localSheetId="11">#REF!</definedName>
    <definedName name="STAFFREDUC" localSheetId="10">#REF!</definedName>
    <definedName name="STAFFREDUC" localSheetId="9">#REF!</definedName>
    <definedName name="STAFFREDUC" localSheetId="8">#REF!</definedName>
    <definedName name="STAFFREDUC" localSheetId="7">#REF!</definedName>
    <definedName name="STAFFREDUC" localSheetId="6">#REF!</definedName>
    <definedName name="STAFFREDUC" localSheetId="5">#REF!</definedName>
    <definedName name="STAFFREDUC" localSheetId="3">#REF!</definedName>
    <definedName name="STAFFREDUC">#REF!</definedName>
    <definedName name="StartDate">[8]Assumptions!$C$9</definedName>
    <definedName name="STORM" localSheetId="15">#REF!</definedName>
    <definedName name="STORM" localSheetId="14">#REF!</definedName>
    <definedName name="STORM" localSheetId="13">#REF!</definedName>
    <definedName name="STORM" localSheetId="12">#REF!</definedName>
    <definedName name="STORM" localSheetId="11">#REF!</definedName>
    <definedName name="STORM" localSheetId="10">#REF!</definedName>
    <definedName name="STORM" localSheetId="9">#REF!</definedName>
    <definedName name="STORM" localSheetId="8">#REF!</definedName>
    <definedName name="STORM" localSheetId="7">#REF!</definedName>
    <definedName name="STORM" localSheetId="6">#REF!</definedName>
    <definedName name="STORM" localSheetId="5">#REF!</definedName>
    <definedName name="STORM" localSheetId="3">#REF!</definedName>
    <definedName name="STORM">#REF!</definedName>
    <definedName name="SUMMARY" localSheetId="15">#REF!</definedName>
    <definedName name="SUMMARY" localSheetId="14">#REF!</definedName>
    <definedName name="SUMMARY" localSheetId="13">#REF!</definedName>
    <definedName name="SUMMARY" localSheetId="12">#REF!</definedName>
    <definedName name="SUMMARY" localSheetId="11">#REF!</definedName>
    <definedName name="SUMMARY" localSheetId="10">#REF!</definedName>
    <definedName name="SUMMARY" localSheetId="9">#REF!</definedName>
    <definedName name="SUMMARY" localSheetId="8">#REF!</definedName>
    <definedName name="SUMMARY" localSheetId="7">#REF!</definedName>
    <definedName name="SUMMARY" localSheetId="6">#REF!</definedName>
    <definedName name="SUMMARY" localSheetId="5">#REF!</definedName>
    <definedName name="SUMMARY" localSheetId="3">#REF!</definedName>
    <definedName name="SUMMARY">#REF!</definedName>
    <definedName name="SWSales_MWH" localSheetId="15">[5]DT_A_AMW93!#REF!</definedName>
    <definedName name="SWSales_MWH" localSheetId="14">[5]DT_A_AMW93!#REF!</definedName>
    <definedName name="SWSales_MWH" localSheetId="13">[5]DT_A_AMW93!#REF!</definedName>
    <definedName name="SWSales_MWH" localSheetId="12">[5]DT_A_AMW93!#REF!</definedName>
    <definedName name="SWSales_MWH" localSheetId="11">[5]DT_A_AMW93!#REF!</definedName>
    <definedName name="SWSales_MWH" localSheetId="10">[5]DT_A_AMW93!#REF!</definedName>
    <definedName name="SWSales_MWH" localSheetId="9">[5]DT_A_AMW93!#REF!</definedName>
    <definedName name="SWSales_MWH" localSheetId="8">[5]DT_A_AMW93!#REF!</definedName>
    <definedName name="SWSales_MWH" localSheetId="7">[5]DT_A_AMW93!#REF!</definedName>
    <definedName name="SWSales_MWH" localSheetId="6">[5]DT_A_AMW93!#REF!</definedName>
    <definedName name="SWSales_MWH" localSheetId="5">[5]DT_A_AMW93!#REF!</definedName>
    <definedName name="SWSales_MWH" localSheetId="3">[5]DT_A_AMW93!#REF!</definedName>
    <definedName name="SWSales_MWH">[5]DT_A_AMW93!#REF!</definedName>
    <definedName name="t" hidden="1">{#N/A,#N/A,FALSE,"CESTSUM";#N/A,#N/A,FALSE,"est sum A";#N/A,#N/A,FALSE,"est detail A"}</definedName>
    <definedName name="TAXCORPLIC" localSheetId="15">#REF!</definedName>
    <definedName name="TAXCORPLIC" localSheetId="14">#REF!</definedName>
    <definedName name="TAXCORPLIC" localSheetId="13">#REF!</definedName>
    <definedName name="TAXCORPLIC" localSheetId="12">#REF!</definedName>
    <definedName name="TAXCORPLIC" localSheetId="11">#REF!</definedName>
    <definedName name="TAXCORPLIC" localSheetId="10">#REF!</definedName>
    <definedName name="TAXCORPLIC" localSheetId="9">#REF!</definedName>
    <definedName name="TAXCORPLIC" localSheetId="8">#REF!</definedName>
    <definedName name="TAXCORPLIC" localSheetId="7">#REF!</definedName>
    <definedName name="TAXCORPLIC" localSheetId="6">#REF!</definedName>
    <definedName name="TAXCORPLIC" localSheetId="5">#REF!</definedName>
    <definedName name="TAXCORPLIC" localSheetId="3">#REF!</definedName>
    <definedName name="TAXCORPLIC">#REF!</definedName>
    <definedName name="TAXENERGYP" localSheetId="15">#REF!</definedName>
    <definedName name="TAXENERGYP" localSheetId="14">#REF!</definedName>
    <definedName name="TAXENERGYP" localSheetId="13">#REF!</definedName>
    <definedName name="TAXENERGYP" localSheetId="12">#REF!</definedName>
    <definedName name="TAXENERGYP" localSheetId="11">#REF!</definedName>
    <definedName name="TAXENERGYP" localSheetId="10">#REF!</definedName>
    <definedName name="TAXENERGYP" localSheetId="9">#REF!</definedName>
    <definedName name="TAXENERGYP" localSheetId="8">#REF!</definedName>
    <definedName name="TAXENERGYP" localSheetId="7">#REF!</definedName>
    <definedName name="TAXENERGYP" localSheetId="6">#REF!</definedName>
    <definedName name="TAXENERGYP" localSheetId="5">#REF!</definedName>
    <definedName name="TAXENERGYP" localSheetId="3">#REF!</definedName>
    <definedName name="TAXENERGYP">#REF!</definedName>
    <definedName name="TAXENERGYR" localSheetId="15">#REF!</definedName>
    <definedName name="TAXENERGYR" localSheetId="14">#REF!</definedName>
    <definedName name="TAXENERGYR" localSheetId="13">#REF!</definedName>
    <definedName name="TAXENERGYR" localSheetId="12">#REF!</definedName>
    <definedName name="TAXENERGYR" localSheetId="11">#REF!</definedName>
    <definedName name="TAXENERGYR" localSheetId="10">#REF!</definedName>
    <definedName name="TAXENERGYR" localSheetId="9">#REF!</definedName>
    <definedName name="TAXENERGYR" localSheetId="8">#REF!</definedName>
    <definedName name="TAXENERGYR" localSheetId="7">#REF!</definedName>
    <definedName name="TAXENERGYR" localSheetId="6">#REF!</definedName>
    <definedName name="TAXENERGYR" localSheetId="5">#REF!</definedName>
    <definedName name="TAXENERGYR" localSheetId="3">#REF!</definedName>
    <definedName name="TAXENERGYR">#REF!</definedName>
    <definedName name="TAXEXCISE" localSheetId="15">#REF!</definedName>
    <definedName name="TAXEXCISE" localSheetId="14">#REF!</definedName>
    <definedName name="TAXEXCISE" localSheetId="13">#REF!</definedName>
    <definedName name="TAXEXCISE" localSheetId="12">#REF!</definedName>
    <definedName name="TAXEXCISE" localSheetId="11">#REF!</definedName>
    <definedName name="TAXEXCISE" localSheetId="10">#REF!</definedName>
    <definedName name="TAXEXCISE" localSheetId="9">#REF!</definedName>
    <definedName name="TAXEXCISE" localSheetId="8">#REF!</definedName>
    <definedName name="TAXEXCISE" localSheetId="7">#REF!</definedName>
    <definedName name="TAXEXCISE" localSheetId="6">#REF!</definedName>
    <definedName name="TAXEXCISE" localSheetId="5">#REF!</definedName>
    <definedName name="TAXEXCISE" localSheetId="3">#REF!</definedName>
    <definedName name="TAXEXCISE">#REF!</definedName>
    <definedName name="TAXFICA" localSheetId="15">#REF!</definedName>
    <definedName name="TAXFICA" localSheetId="14">#REF!</definedName>
    <definedName name="TAXFICA" localSheetId="13">#REF!</definedName>
    <definedName name="TAXFICA" localSheetId="12">#REF!</definedName>
    <definedName name="TAXFICA" localSheetId="11">#REF!</definedName>
    <definedName name="TAXFICA" localSheetId="10">#REF!</definedName>
    <definedName name="TAXFICA" localSheetId="9">#REF!</definedName>
    <definedName name="TAXFICA" localSheetId="8">#REF!</definedName>
    <definedName name="TAXFICA" localSheetId="7">#REF!</definedName>
    <definedName name="TAXFICA" localSheetId="6">#REF!</definedName>
    <definedName name="TAXFICA" localSheetId="5">#REF!</definedName>
    <definedName name="TAXFICA" localSheetId="3">#REF!</definedName>
    <definedName name="TAXFICA">#REF!</definedName>
    <definedName name="TAXFUT" localSheetId="15">#REF!</definedName>
    <definedName name="TAXFUT" localSheetId="14">#REF!</definedName>
    <definedName name="TAXFUT" localSheetId="13">#REF!</definedName>
    <definedName name="TAXFUT" localSheetId="12">#REF!</definedName>
    <definedName name="TAXFUT" localSheetId="11">#REF!</definedName>
    <definedName name="TAXFUT" localSheetId="10">#REF!</definedName>
    <definedName name="TAXFUT" localSheetId="9">#REF!</definedName>
    <definedName name="TAXFUT" localSheetId="8">#REF!</definedName>
    <definedName name="TAXFUT" localSheetId="7">#REF!</definedName>
    <definedName name="TAXFUT" localSheetId="6">#REF!</definedName>
    <definedName name="TAXFUT" localSheetId="5">#REF!</definedName>
    <definedName name="TAXFUT" localSheetId="3">#REF!</definedName>
    <definedName name="TAXFUT">#REF!</definedName>
    <definedName name="TAXINCOME" localSheetId="15">#REF!</definedName>
    <definedName name="TAXINCOME" localSheetId="14">#REF!</definedName>
    <definedName name="TAXINCOME" localSheetId="13">#REF!</definedName>
    <definedName name="TAXINCOME" localSheetId="12">#REF!</definedName>
    <definedName name="TAXINCOME" localSheetId="11">#REF!</definedName>
    <definedName name="TAXINCOME" localSheetId="10">#REF!</definedName>
    <definedName name="TAXINCOME" localSheetId="9">#REF!</definedName>
    <definedName name="TAXINCOME" localSheetId="8">#REF!</definedName>
    <definedName name="TAXINCOME" localSheetId="7">#REF!</definedName>
    <definedName name="TAXINCOME" localSheetId="6">#REF!</definedName>
    <definedName name="TAXINCOME" localSheetId="5">#REF!</definedName>
    <definedName name="TAXINCOME" localSheetId="3">#REF!</definedName>
    <definedName name="TAXINCOME">#REF!</definedName>
    <definedName name="TAXMEDICARE" localSheetId="15">#REF!</definedName>
    <definedName name="TAXMEDICARE" localSheetId="14">#REF!</definedName>
    <definedName name="TAXMEDICARE" localSheetId="13">#REF!</definedName>
    <definedName name="TAXMEDICARE" localSheetId="12">#REF!</definedName>
    <definedName name="TAXMEDICARE" localSheetId="11">#REF!</definedName>
    <definedName name="TAXMEDICARE" localSheetId="10">#REF!</definedName>
    <definedName name="TAXMEDICARE" localSheetId="9">#REF!</definedName>
    <definedName name="TAXMEDICARE" localSheetId="8">#REF!</definedName>
    <definedName name="TAXMEDICARE" localSheetId="7">#REF!</definedName>
    <definedName name="TAXMEDICARE" localSheetId="6">#REF!</definedName>
    <definedName name="TAXMEDICARE" localSheetId="5">#REF!</definedName>
    <definedName name="TAXMEDICARE" localSheetId="3">#REF!</definedName>
    <definedName name="TAXMEDICARE">#REF!</definedName>
    <definedName name="TAXPFINT" localSheetId="15">#REF!</definedName>
    <definedName name="TAXPFINT" localSheetId="14">#REF!</definedName>
    <definedName name="TAXPFINT" localSheetId="13">#REF!</definedName>
    <definedName name="TAXPFINT" localSheetId="12">#REF!</definedName>
    <definedName name="TAXPFINT" localSheetId="11">#REF!</definedName>
    <definedName name="TAXPFINT" localSheetId="10">#REF!</definedName>
    <definedName name="TAXPFINT" localSheetId="9">#REF!</definedName>
    <definedName name="TAXPFINT" localSheetId="8">#REF!</definedName>
    <definedName name="TAXPFINT" localSheetId="7">#REF!</definedName>
    <definedName name="TAXPFINT" localSheetId="6">#REF!</definedName>
    <definedName name="TAXPFINT" localSheetId="5">#REF!</definedName>
    <definedName name="TAXPFINT" localSheetId="3">#REF!</definedName>
    <definedName name="TAXPFINT">#REF!</definedName>
    <definedName name="TAXPROPERTY" localSheetId="15">#REF!</definedName>
    <definedName name="TAXPROPERTY" localSheetId="14">#REF!</definedName>
    <definedName name="TAXPROPERTY" localSheetId="13">#REF!</definedName>
    <definedName name="TAXPROPERTY" localSheetId="12">#REF!</definedName>
    <definedName name="TAXPROPERTY" localSheetId="11">#REF!</definedName>
    <definedName name="TAXPROPERTY" localSheetId="10">#REF!</definedName>
    <definedName name="TAXPROPERTY" localSheetId="9">#REF!</definedName>
    <definedName name="TAXPROPERTY" localSheetId="8">#REF!</definedName>
    <definedName name="TAXPROPERTY" localSheetId="7">#REF!</definedName>
    <definedName name="TAXPROPERTY" localSheetId="6">#REF!</definedName>
    <definedName name="TAXPROPERTY" localSheetId="5">#REF!</definedName>
    <definedName name="TAXPROPERTY" localSheetId="3">#REF!</definedName>
    <definedName name="TAXPROPERTY">#REF!</definedName>
    <definedName name="TAXSUT" localSheetId="15">#REF!</definedName>
    <definedName name="TAXSUT" localSheetId="14">#REF!</definedName>
    <definedName name="TAXSUT" localSheetId="13">#REF!</definedName>
    <definedName name="TAXSUT" localSheetId="12">#REF!</definedName>
    <definedName name="TAXSUT" localSheetId="11">#REF!</definedName>
    <definedName name="TAXSUT" localSheetId="10">#REF!</definedName>
    <definedName name="TAXSUT" localSheetId="9">#REF!</definedName>
    <definedName name="TAXSUT" localSheetId="8">#REF!</definedName>
    <definedName name="TAXSUT" localSheetId="7">#REF!</definedName>
    <definedName name="TAXSUT" localSheetId="6">#REF!</definedName>
    <definedName name="TAXSUT" localSheetId="5">#REF!</definedName>
    <definedName name="TAXSUT" localSheetId="3">#REF!</definedName>
    <definedName name="TAXSUT">#REF!</definedName>
    <definedName name="tem" hidden="1">{#N/A,#N/A,FALSE,"Summ";#N/A,#N/A,FALSE,"General"}</definedName>
    <definedName name="TEMP" hidden="1">{#N/A,#N/A,FALSE,"Summ";#N/A,#N/A,FALSE,"General"}</definedName>
    <definedName name="Temp1" hidden="1">{#N/A,#N/A,FALSE,"CESTSUM";#N/A,#N/A,FALSE,"est sum A";#N/A,#N/A,FALSE,"est detail A"}</definedName>
    <definedName name="temp2" hidden="1">{#N/A,#N/A,FALSE,"CESTSUM";#N/A,#N/A,FALSE,"est sum A";#N/A,#N/A,FALSE,"est detail A"}</definedName>
    <definedName name="TEMPADJ" localSheetId="15">#REF!</definedName>
    <definedName name="TEMPADJ" localSheetId="14">#REF!</definedName>
    <definedName name="TEMPADJ" localSheetId="13">#REF!</definedName>
    <definedName name="TEMPADJ" localSheetId="12">#REF!</definedName>
    <definedName name="TEMPADJ" localSheetId="11">#REF!</definedName>
    <definedName name="TEMPADJ" localSheetId="10">#REF!</definedName>
    <definedName name="TEMPADJ" localSheetId="9">#REF!</definedName>
    <definedName name="TEMPADJ" localSheetId="8">#REF!</definedName>
    <definedName name="TEMPADJ" localSheetId="7">#REF!</definedName>
    <definedName name="TEMPADJ" localSheetId="6">#REF!</definedName>
    <definedName name="TEMPADJ" localSheetId="5">#REF!</definedName>
    <definedName name="TEMPADJ" localSheetId="3">#REF!</definedName>
    <definedName name="TEMPADJ">#REF!</definedName>
    <definedName name="TenaskaShare" localSheetId="15">[13]Dispatch!#REF!</definedName>
    <definedName name="TenaskaShare" localSheetId="14">[13]Dispatch!#REF!</definedName>
    <definedName name="TenaskaShare" localSheetId="13">[13]Dispatch!#REF!</definedName>
    <definedName name="TenaskaShare" localSheetId="12">[13]Dispatch!#REF!</definedName>
    <definedName name="TenaskaShare" localSheetId="11">[13]Dispatch!#REF!</definedName>
    <definedName name="TenaskaShare" localSheetId="10">[13]Dispatch!#REF!</definedName>
    <definedName name="TenaskaShare" localSheetId="9">[13]Dispatch!#REF!</definedName>
    <definedName name="TenaskaShare" localSheetId="8">[13]Dispatch!#REF!</definedName>
    <definedName name="TenaskaShare" localSheetId="7">[13]Dispatch!#REF!</definedName>
    <definedName name="TenaskaShare" localSheetId="6">[13]Dispatch!#REF!</definedName>
    <definedName name="TenaskaShare" localSheetId="5">[13]Dispatch!#REF!</definedName>
    <definedName name="TenaskaShare" localSheetId="3">[13]Dispatch!#REF!</definedName>
    <definedName name="TenaskaShare">[13]Dispatch!#REF!</definedName>
    <definedName name="Test" localSheetId="15">[6]BS!#REF!</definedName>
    <definedName name="Test" localSheetId="14">[6]BS!#REF!</definedName>
    <definedName name="Test" localSheetId="13">[6]BS!#REF!</definedName>
    <definedName name="Test" localSheetId="12">[6]BS!#REF!</definedName>
    <definedName name="Test" localSheetId="11">[6]BS!#REF!</definedName>
    <definedName name="Test" localSheetId="10">[6]BS!#REF!</definedName>
    <definedName name="Test" localSheetId="9">[6]BS!#REF!</definedName>
    <definedName name="Test" localSheetId="8">[6]BS!#REF!</definedName>
    <definedName name="Test" localSheetId="7">[6]BS!#REF!</definedName>
    <definedName name="Test" localSheetId="6">[6]BS!#REF!</definedName>
    <definedName name="Test" localSheetId="5">[6]BS!#REF!</definedName>
    <definedName name="Test" localSheetId="3">[6]BS!#REF!</definedName>
    <definedName name="Test">[6]BS!#REF!</definedName>
    <definedName name="TESTYEAR" localSheetId="15">#REF!</definedName>
    <definedName name="TESTYEAR" localSheetId="14">#REF!</definedName>
    <definedName name="TESTYEAR" localSheetId="13">#REF!</definedName>
    <definedName name="TESTYEAR" localSheetId="12">#REF!</definedName>
    <definedName name="TESTYEAR" localSheetId="11">#REF!</definedName>
    <definedName name="TESTYEAR" localSheetId="10">#REF!</definedName>
    <definedName name="TESTYEAR" localSheetId="9">#REF!</definedName>
    <definedName name="TESTYEAR" localSheetId="8">#REF!</definedName>
    <definedName name="TESTYEAR" localSheetId="7">#REF!</definedName>
    <definedName name="TESTYEAR" localSheetId="6">#REF!</definedName>
    <definedName name="TESTYEAR" localSheetId="5">#REF!</definedName>
    <definedName name="TESTYEAR" localSheetId="3">#REF!</definedName>
    <definedName name="TESTYEAR">#REF!</definedName>
    <definedName name="Therm_upload" localSheetId="15">#REF!</definedName>
    <definedName name="Therm_upload" localSheetId="14">#REF!</definedName>
    <definedName name="Therm_upload" localSheetId="13">#REF!</definedName>
    <definedName name="Therm_upload" localSheetId="12">#REF!</definedName>
    <definedName name="Therm_upload" localSheetId="11">#REF!</definedName>
    <definedName name="Therm_upload" localSheetId="10">#REF!</definedName>
    <definedName name="Therm_upload" localSheetId="9">#REF!</definedName>
    <definedName name="Therm_upload" localSheetId="8">#REF!</definedName>
    <definedName name="Therm_upload" localSheetId="7">#REF!</definedName>
    <definedName name="Therm_upload" localSheetId="6">#REF!</definedName>
    <definedName name="Therm_upload" localSheetId="5">#REF!</definedName>
    <definedName name="Therm_upload" localSheetId="3">#REF!</definedName>
    <definedName name="Therm_upload">#REF!</definedName>
    <definedName name="ThermalBookLife">[8]Assumptions!$C$25</definedName>
    <definedName name="therms" localSheetId="15">#REF!</definedName>
    <definedName name="therms" localSheetId="14">#REF!</definedName>
    <definedName name="therms" localSheetId="13">#REF!</definedName>
    <definedName name="therms" localSheetId="12">#REF!</definedName>
    <definedName name="therms" localSheetId="11">#REF!</definedName>
    <definedName name="therms" localSheetId="10">#REF!</definedName>
    <definedName name="therms" localSheetId="9">#REF!</definedName>
    <definedName name="therms" localSheetId="8">#REF!</definedName>
    <definedName name="therms" localSheetId="7">#REF!</definedName>
    <definedName name="therms" localSheetId="6">#REF!</definedName>
    <definedName name="therms" localSheetId="5">#REF!</definedName>
    <definedName name="therms" localSheetId="3">#REF!</definedName>
    <definedName name="therms">#REF!</definedName>
    <definedName name="THM_ALL_YEARS" localSheetId="15">#REF!</definedName>
    <definedName name="THM_ALL_YEARS" localSheetId="14">#REF!</definedName>
    <definedName name="THM_ALL_YEARS" localSheetId="13">#REF!</definedName>
    <definedName name="THM_ALL_YEARS" localSheetId="12">#REF!</definedName>
    <definedName name="THM_ALL_YEARS" localSheetId="11">#REF!</definedName>
    <definedName name="THM_ALL_YEARS" localSheetId="10">#REF!</definedName>
    <definedName name="THM_ALL_YEARS" localSheetId="9">#REF!</definedName>
    <definedName name="THM_ALL_YEARS" localSheetId="8">#REF!</definedName>
    <definedName name="THM_ALL_YEARS" localSheetId="7">#REF!</definedName>
    <definedName name="THM_ALL_YEARS" localSheetId="6">#REF!</definedName>
    <definedName name="THM_ALL_YEARS" localSheetId="5">#REF!</definedName>
    <definedName name="THM_ALL_YEARS" localSheetId="3">#REF!</definedName>
    <definedName name="THM_ALL_YEARS">#REF!</definedName>
    <definedName name="Title">[8]Assumptions!$A$1</definedName>
    <definedName name="TopLeft" localSheetId="15">#REF!</definedName>
    <definedName name="TopLeft" localSheetId="14">#REF!</definedName>
    <definedName name="TopLeft" localSheetId="13">#REF!</definedName>
    <definedName name="TopLeft" localSheetId="12">#REF!</definedName>
    <definedName name="TopLeft" localSheetId="11">#REF!</definedName>
    <definedName name="TopLeft" localSheetId="10">#REF!</definedName>
    <definedName name="TopLeft" localSheetId="9">#REF!</definedName>
    <definedName name="TopLeft" localSheetId="8">#REF!</definedName>
    <definedName name="TopLeft" localSheetId="7">#REF!</definedName>
    <definedName name="TopLeft" localSheetId="6">#REF!</definedName>
    <definedName name="TopLeft" localSheetId="5">#REF!</definedName>
    <definedName name="TopLeft" localSheetId="3">#REF!</definedName>
    <definedName name="TopLeft">#REF!</definedName>
    <definedName name="tr" hidden="1">{#N/A,#N/A,FALSE,"CESTSUM";#N/A,#N/A,FALSE,"est sum A";#N/A,#N/A,FALSE,"est detail A"}</definedName>
    <definedName name="TRADING_NET" localSheetId="15">[5]DT_A_DOL93!#REF!</definedName>
    <definedName name="TRADING_NET" localSheetId="14">[5]DT_A_DOL93!#REF!</definedName>
    <definedName name="TRADING_NET" localSheetId="13">[5]DT_A_DOL93!#REF!</definedName>
    <definedName name="TRADING_NET" localSheetId="12">[5]DT_A_DOL93!#REF!</definedName>
    <definedName name="TRADING_NET" localSheetId="11">[5]DT_A_DOL93!#REF!</definedName>
    <definedName name="TRADING_NET" localSheetId="10">[5]DT_A_DOL93!#REF!</definedName>
    <definedName name="TRADING_NET" localSheetId="9">[5]DT_A_DOL93!#REF!</definedName>
    <definedName name="TRADING_NET" localSheetId="8">[5]DT_A_DOL93!#REF!</definedName>
    <definedName name="TRADING_NET" localSheetId="7">[5]DT_A_DOL93!#REF!</definedName>
    <definedName name="TRADING_NET" localSheetId="6">[5]DT_A_DOL93!#REF!</definedName>
    <definedName name="TRADING_NET" localSheetId="5">[5]DT_A_DOL93!#REF!</definedName>
    <definedName name="TRADING_NET" localSheetId="3">[5]DT_A_DOL93!#REF!</definedName>
    <definedName name="TRADING_NET">[5]DT_A_DOL93!#REF!</definedName>
    <definedName name="tran_revenue" localSheetId="15">#REF!</definedName>
    <definedName name="tran_revenue" localSheetId="14">#REF!</definedName>
    <definedName name="tran_revenue" localSheetId="13">#REF!</definedName>
    <definedName name="tran_revenue" localSheetId="12">#REF!</definedName>
    <definedName name="tran_revenue" localSheetId="11">#REF!</definedName>
    <definedName name="tran_revenue" localSheetId="10">#REF!</definedName>
    <definedName name="tran_revenue" localSheetId="9">#REF!</definedName>
    <definedName name="tran_revenue" localSheetId="8">#REF!</definedName>
    <definedName name="tran_revenue" localSheetId="7">#REF!</definedName>
    <definedName name="tran_revenue" localSheetId="6">#REF!</definedName>
    <definedName name="tran_revenue" localSheetId="5">#REF!</definedName>
    <definedName name="tran_revenue" localSheetId="3">#REF!</definedName>
    <definedName name="tran_revenue">#REF!</definedName>
    <definedName name="Transfer" localSheetId="15" hidden="1">#REF!</definedName>
    <definedName name="Transfer" localSheetId="14" hidden="1">#REF!</definedName>
    <definedName name="Transfer" localSheetId="13" hidden="1">#REF!</definedName>
    <definedName name="Transfer" localSheetId="12" hidden="1">#REF!</definedName>
    <definedName name="Transfer" localSheetId="11" hidden="1">#REF!</definedName>
    <definedName name="Transfer" localSheetId="10" hidden="1">#REF!</definedName>
    <definedName name="Transfer" localSheetId="9" hidden="1">#REF!</definedName>
    <definedName name="Transfer" localSheetId="8" hidden="1">#REF!</definedName>
    <definedName name="Transfer" localSheetId="7" hidden="1">#REF!</definedName>
    <definedName name="Transfer" localSheetId="6" hidden="1">#REF!</definedName>
    <definedName name="Transfer" localSheetId="5" hidden="1">#REF!</definedName>
    <definedName name="Transfer" localSheetId="3" hidden="1">#REF!</definedName>
    <definedName name="Transfer" hidden="1">#REF!</definedName>
    <definedName name="Transfers" localSheetId="15" hidden="1">#REF!</definedName>
    <definedName name="Transfers" localSheetId="14" hidden="1">#REF!</definedName>
    <definedName name="Transfers" localSheetId="13" hidden="1">#REF!</definedName>
    <definedName name="Transfers" localSheetId="12" hidden="1">#REF!</definedName>
    <definedName name="Transfers" localSheetId="11" hidden="1">#REF!</definedName>
    <definedName name="Transfers" localSheetId="10" hidden="1">#REF!</definedName>
    <definedName name="Transfers" localSheetId="9" hidden="1">#REF!</definedName>
    <definedName name="Transfers" localSheetId="8" hidden="1">#REF!</definedName>
    <definedName name="Transfers" localSheetId="7" hidden="1">#REF!</definedName>
    <definedName name="Transfers" localSheetId="6" hidden="1">#REF!</definedName>
    <definedName name="Transfers" localSheetId="5" hidden="1">#REF!</definedName>
    <definedName name="Transfers" localSheetId="3" hidden="1">#REF!</definedName>
    <definedName name="Transfers" hidden="1">#REF!</definedName>
    <definedName name="u" hidden="1">{#N/A,#N/A,FALSE,"Summ";#N/A,#N/A,FALSE,"General"}</definedName>
    <definedName name="UBakerAvail" localSheetId="15">#REF!</definedName>
    <definedName name="UBakerAvail" localSheetId="14">#REF!</definedName>
    <definedName name="UBakerAvail" localSheetId="13">#REF!</definedName>
    <definedName name="UBakerAvail" localSheetId="12">#REF!</definedName>
    <definedName name="UBakerAvail" localSheetId="11">#REF!</definedName>
    <definedName name="UBakerAvail" localSheetId="10">#REF!</definedName>
    <definedName name="UBakerAvail" localSheetId="9">#REF!</definedName>
    <definedName name="UBakerAvail" localSheetId="8">#REF!</definedName>
    <definedName name="UBakerAvail" localSheetId="7">#REF!</definedName>
    <definedName name="UBakerAvail" localSheetId="6">#REF!</definedName>
    <definedName name="UBakerAvail" localSheetId="5">#REF!</definedName>
    <definedName name="UBakerAvail" localSheetId="3">#REF!</definedName>
    <definedName name="UBakerAvail">#REF!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UNITCOMPARE" localSheetId="15">#REF!</definedName>
    <definedName name="UNITCOMPARE" localSheetId="14">#REF!</definedName>
    <definedName name="UNITCOMPARE" localSheetId="13">#REF!</definedName>
    <definedName name="UNITCOMPARE" localSheetId="12">#REF!</definedName>
    <definedName name="UNITCOMPARE" localSheetId="11">#REF!</definedName>
    <definedName name="UNITCOMPARE" localSheetId="10">#REF!</definedName>
    <definedName name="UNITCOMPARE" localSheetId="9">#REF!</definedName>
    <definedName name="UNITCOMPARE" localSheetId="8">#REF!</definedName>
    <definedName name="UNITCOMPARE" localSheetId="7">#REF!</definedName>
    <definedName name="UNITCOMPARE" localSheetId="6">#REF!</definedName>
    <definedName name="UNITCOMPARE" localSheetId="5">#REF!</definedName>
    <definedName name="UNITCOMPARE" localSheetId="3">#REF!</definedName>
    <definedName name="UNITCOMPARE">#REF!</definedName>
    <definedName name="UNITCOSTS" localSheetId="15">#REF!</definedName>
    <definedName name="UNITCOSTS" localSheetId="14">#REF!</definedName>
    <definedName name="UNITCOSTS" localSheetId="13">#REF!</definedName>
    <definedName name="UNITCOSTS" localSheetId="12">#REF!</definedName>
    <definedName name="UNITCOSTS" localSheetId="11">#REF!</definedName>
    <definedName name="UNITCOSTS" localSheetId="10">#REF!</definedName>
    <definedName name="UNITCOSTS" localSheetId="9">#REF!</definedName>
    <definedName name="UNITCOSTS" localSheetId="8">#REF!</definedName>
    <definedName name="UNITCOSTS" localSheetId="7">#REF!</definedName>
    <definedName name="UNITCOSTS" localSheetId="6">#REF!</definedName>
    <definedName name="UNITCOSTS" localSheetId="5">#REF!</definedName>
    <definedName name="UNITCOSTS" localSheetId="3">#REF!</definedName>
    <definedName name="UNITCOSTS">#REF!</definedName>
    <definedName name="UTG" localSheetId="15">#REF!</definedName>
    <definedName name="UTG" localSheetId="14">#REF!</definedName>
    <definedName name="UTG" localSheetId="13">#REF!</definedName>
    <definedName name="UTG" localSheetId="12">#REF!</definedName>
    <definedName name="UTG" localSheetId="11">#REF!</definedName>
    <definedName name="UTG" localSheetId="10">#REF!</definedName>
    <definedName name="UTG" localSheetId="9">#REF!</definedName>
    <definedName name="UTG" localSheetId="8">#REF!</definedName>
    <definedName name="UTG" localSheetId="7">#REF!</definedName>
    <definedName name="UTG" localSheetId="6">#REF!</definedName>
    <definedName name="UTG" localSheetId="5">#REF!</definedName>
    <definedName name="UTG" localSheetId="3">#REF!</definedName>
    <definedName name="UTG">#REF!</definedName>
    <definedName name="UTN" localSheetId="15">#REF!</definedName>
    <definedName name="UTN" localSheetId="14">#REF!</definedName>
    <definedName name="UTN" localSheetId="13">#REF!</definedName>
    <definedName name="UTN" localSheetId="12">#REF!</definedName>
    <definedName name="UTN" localSheetId="11">#REF!</definedName>
    <definedName name="UTN" localSheetId="10">#REF!</definedName>
    <definedName name="UTN" localSheetId="9">#REF!</definedName>
    <definedName name="UTN" localSheetId="8">#REF!</definedName>
    <definedName name="UTN" localSheetId="7">#REF!</definedName>
    <definedName name="UTN" localSheetId="6">#REF!</definedName>
    <definedName name="UTN" localSheetId="5">#REF!</definedName>
    <definedName name="UTN" localSheetId="3">#REF!</definedName>
    <definedName name="UTN">#REF!</definedName>
    <definedName name="v" hidden="1">{#N/A,#N/A,FALSE,"Coversheet";#N/A,#N/A,FALSE,"QA"}</definedName>
    <definedName name="Value" hidden="1">{#N/A,#N/A,FALSE,"Summ";#N/A,#N/A,FALSE,"General"}</definedName>
    <definedName name="VOMEsc">[8]Assumptions!$C$21</definedName>
    <definedName name="w" hidden="1">{#N/A,#N/A,FALSE,"Schedule F";#N/A,#N/A,FALSE,"Schedule G"}</definedName>
    <definedName name="WACC">[8]Assumptions!$I$61</definedName>
    <definedName name="WAGES" localSheetId="15">[7]model!#REF!</definedName>
    <definedName name="WAGES" localSheetId="14">[7]model!#REF!</definedName>
    <definedName name="WAGES" localSheetId="13">[7]model!#REF!</definedName>
    <definedName name="WAGES" localSheetId="12">[7]model!#REF!</definedName>
    <definedName name="WAGES" localSheetId="11">[7]model!#REF!</definedName>
    <definedName name="WAGES" localSheetId="10">[7]model!#REF!</definedName>
    <definedName name="WAGES" localSheetId="9">[7]model!#REF!</definedName>
    <definedName name="WAGES" localSheetId="8">[7]model!#REF!</definedName>
    <definedName name="WAGES" localSheetId="7">[7]model!#REF!</definedName>
    <definedName name="WAGES" localSheetId="6">[7]model!#REF!</definedName>
    <definedName name="WAGES" localSheetId="5">[7]model!#REF!</definedName>
    <definedName name="WAGES" localSheetId="3">[7]model!#REF!</definedName>
    <definedName name="WAGES">[7]model!#REF!</definedName>
    <definedName name="we" hidden="1">{#N/A,#N/A,FALSE,"Pg 6b CustCount_Gas";#N/A,#N/A,FALSE,"QA";#N/A,#N/A,FALSE,"Report";#N/A,#N/A,FALSE,"forecast"}</definedName>
    <definedName name="WH" hidden="1">{#N/A,#N/A,FALSE,"Coversheet";#N/A,#N/A,FALSE,"QA"}</definedName>
    <definedName name="WindDate" localSheetId="15">'[26]Dispatch Cases'!#REF!</definedName>
    <definedName name="WindDate" localSheetId="14">'[26]Dispatch Cases'!#REF!</definedName>
    <definedName name="WindDate" localSheetId="13">'[26]Dispatch Cases'!#REF!</definedName>
    <definedName name="WindDate" localSheetId="12">'[26]Dispatch Cases'!#REF!</definedName>
    <definedName name="WindDate" localSheetId="11">'[26]Dispatch Cases'!#REF!</definedName>
    <definedName name="WindDate" localSheetId="10">'[26]Dispatch Cases'!#REF!</definedName>
    <definedName name="WindDate" localSheetId="9">'[26]Dispatch Cases'!#REF!</definedName>
    <definedName name="WindDate" localSheetId="8">'[26]Dispatch Cases'!#REF!</definedName>
    <definedName name="WindDate" localSheetId="7">'[26]Dispatch Cases'!#REF!</definedName>
    <definedName name="WindDate" localSheetId="6">'[26]Dispatch Cases'!#REF!</definedName>
    <definedName name="WindDate" localSheetId="5">'[26]Dispatch Cases'!#REF!</definedName>
    <definedName name="WindDate" localSheetId="3">'[26]Dispatch Cases'!#REF!</definedName>
    <definedName name="WindDate">'[26]Dispatch Cases'!#REF!</definedName>
    <definedName name="WRKCAP" localSheetId="15">[7]model!#REF!</definedName>
    <definedName name="WRKCAP" localSheetId="14">[7]model!#REF!</definedName>
    <definedName name="WRKCAP" localSheetId="13">[7]model!#REF!</definedName>
    <definedName name="WRKCAP" localSheetId="12">[7]model!#REF!</definedName>
    <definedName name="WRKCAP" localSheetId="11">[7]model!#REF!</definedName>
    <definedName name="WRKCAP" localSheetId="10">[7]model!#REF!</definedName>
    <definedName name="WRKCAP" localSheetId="9">[7]model!#REF!</definedName>
    <definedName name="WRKCAP" localSheetId="8">[7]model!#REF!</definedName>
    <definedName name="WRKCAP" localSheetId="7">[7]model!#REF!</definedName>
    <definedName name="WRKCAP" localSheetId="6">[7]model!#REF!</definedName>
    <definedName name="WRKCAP" localSheetId="5">[7]model!#REF!</definedName>
    <definedName name="WRKCAP" localSheetId="3">[7]model!#REF!</definedName>
    <definedName name="WRKCAP">[7]model!#REF!</definedName>
    <definedName name="wrn.1._.Bi._.Monthly._.CR." hidden="1">{#N/A,#N/A,FALSE,"Drill Sites";"WP 212",#N/A,FALSE,"MWAG EOR";"WP 213",#N/A,FALSE,"MWAG EOR";#N/A,#N/A,FALSE,"Misc. Facility";#N/A,#N/A,FALSE,"WWTP"}</definedName>
    <definedName name="wrn.10_day._.Package." hidden="1">{#N/A,#N/A,FALSE,"Balance_Sheet";#N/A,#N/A,FALSE,"income_statement_monthly";#N/A,#N/A,FALSE,"income_statement_Quarter";#N/A,#N/A,FALSE,"income_statement_ytd";#N/A,#N/A,FALSE,"income_statement_12Months"}</definedName>
    <definedName name="wrn.AAI." hidden="1">{#N/A,#N/A,FALSE,"CRPT";#N/A,#N/A,FALSE,"TREND";#N/A,#N/A,FALSE,"%Curve"}</definedName>
    <definedName name="wrn.AAI._.Report." hidden="1">{#N/A,#N/A,FALSE,"CRPT";#N/A,#N/A,FALSE,"TREND";#N/A,#N/A,FALSE,"% CURVE"}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hidden="1">{#N/A,#N/A,FALSE,"Pg 6b CustCount_Gas";#N/A,#N/A,FALSE,"QA";#N/A,#N/A,FALSE,"Report";#N/A,#N/A,FALSE,"forecast"}</definedName>
    <definedName name="wrn.ECR." hidden="1">{#N/A,#N/A,FALSE,"schA"}</definedName>
    <definedName name="wrn.ESTIMATE." hidden="1">{#N/A,#N/A,FALSE,"CESTSUM";#N/A,#N/A,FALSE,"est sum A";#N/A,#N/A,FALSE,"est detail A"}</definedName>
    <definedName name="wrn.Fundamental." hidden="1">{#N/A,#N/A,TRUE,"CoverPage";#N/A,#N/A,TRUE,"Gas";#N/A,#N/A,TRUE,"Power";#N/A,#N/A,TRUE,"Historical DJ Mthly Prices"}</definedName>
    <definedName name="wrn.Fundamental2" hidden="1">{#N/A,#N/A,TRUE,"CoverPage";#N/A,#N/A,TRUE,"Gas";#N/A,#N/A,TRUE,"Power";#N/A,#N/A,TRUE,"Historical DJ Mthly Prices"}</definedName>
    <definedName name="wrn.IEO." hidden="1">{#N/A,#N/A,FALSE,"SUMMARY";#N/A,#N/A,FALSE,"AE7616";#N/A,#N/A,FALSE,"AE7617";#N/A,#N/A,FALSE,"AE7618";#N/A,#N/A,FALSE,"AE7619"}</definedName>
    <definedName name="wrn.Incentive._.Overhead." hidden="1">{#N/A,#N/A,FALSE,"Coversheet";#N/A,#N/A,FALSE,"QA"}</definedName>
    <definedName name="wrn.limit_reports." hidden="1">{#N/A,#N/A,FALSE,"Schedule F";#N/A,#N/A,FALSE,"Schedule G"}</definedName>
    <definedName name="wrn.MARGIN_WO_QTR." hidden="1">{#N/A,#N/A,FALSE,"Month ";#N/A,#N/A,FALSE,"YTD";#N/A,#N/A,FALSE,"12 mo ended"}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hidden="1">{#N/A,#N/A,FALSE,"BASE";#N/A,#N/A,FALSE,"LOOPS";#N/A,#N/A,FALSE,"PLC"}</definedName>
    <definedName name="wrn.SCHEDULE." hidden="1">{#N/A,#N/A,FALSE,"7617 Fab";#N/A,#N/A,FALSE,"7617 NSK"}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hidden="1">{#N/A,#N/A,FALSE,"2002 Small Tool OH";#N/A,#N/A,FALSE,"QA"}</definedName>
    <definedName name="wrn.Summary." hidden="1">{#N/A,#N/A,FALSE,"Summ";#N/A,#N/A,FALSE,"General"}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hidden="1">{#N/A,#N/A,FALSE,"Expenditures";#N/A,#N/A,FALSE,"Property Placed In-Service";#N/A,#N/A,FALSE,"CWIP Balances"}</definedName>
    <definedName name="wrn.VERIFY." hidden="1">{#N/A,#N/A,FALSE,"income statement verification";#N/A,#N/A,FALSE,"balance sheet verification";#N/A,#N/A,FALSE,"income statement verificati (2)";#N/A,#N/A,FALSE,"balance sheet verification (2)";#N/A,#N/A,FALSE,"income statement verificati (3)";#N/A,#N/A,FALSE,"balance sheet verification (3)"}</definedName>
    <definedName name="www" hidden="1">{#N/A,#N/A,FALSE,"schA"}</definedName>
    <definedName name="x" hidden="1">{#N/A,#N/A,FALSE,"Coversheet";#N/A,#N/A,FALSE,"QA"}</definedName>
    <definedName name="xx" hidden="1">{#N/A,#N/A,FALSE,"Balance_Sheet";#N/A,#N/A,FALSE,"income_statement_monthly";#N/A,#N/A,FALSE,"income_statement_Quarter";#N/A,#N/A,FALSE,"income_statement_ytd";#N/A,#N/A,FALSE,"income_statement_12Months"}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ears_evaluated">'[27]Revison Inputs'!$B$6</definedName>
    <definedName name="yuf" hidden="1">{#N/A,#N/A,FALSE,"Summ";#N/A,#N/A,FALSE,"General"}</definedName>
    <definedName name="z" hidden="1">{#N/A,#N/A,FALSE,"Coversheet";#N/A,#N/A,FALSE,"QA"}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30" i="37" l="1"/>
  <c r="G9" i="37"/>
  <c r="E9" i="37"/>
  <c r="L53" i="37" l="1"/>
  <c r="L47" i="37"/>
  <c r="L49" i="37"/>
  <c r="L51" i="37"/>
  <c r="L56" i="37"/>
  <c r="L57" i="37"/>
  <c r="L45" i="37"/>
  <c r="O45" i="37" s="1"/>
  <c r="M45" i="37"/>
  <c r="P45" i="37" s="1"/>
  <c r="C85" i="37" l="1"/>
  <c r="B85" i="37"/>
  <c r="E84" i="37"/>
  <c r="E85" i="37" s="1"/>
  <c r="D78" i="37"/>
  <c r="D76" i="37"/>
  <c r="D74" i="37"/>
  <c r="J73" i="37"/>
  <c r="M57" i="37"/>
  <c r="P57" i="37" s="1"/>
  <c r="O57" i="37"/>
  <c r="M56" i="37"/>
  <c r="P56" i="37" s="1"/>
  <c r="O56" i="37"/>
  <c r="I54" i="37"/>
  <c r="M53" i="37"/>
  <c r="P53" i="37" s="1"/>
  <c r="O53" i="37"/>
  <c r="I52" i="37"/>
  <c r="L52" i="37" s="1"/>
  <c r="O52" i="37" s="1"/>
  <c r="M51" i="37"/>
  <c r="O51" i="37"/>
  <c r="I50" i="37"/>
  <c r="M49" i="37"/>
  <c r="P49" i="37" s="1"/>
  <c r="O49" i="37"/>
  <c r="I48" i="37"/>
  <c r="M47" i="37"/>
  <c r="P47" i="37" s="1"/>
  <c r="O47" i="37"/>
  <c r="I46" i="37"/>
  <c r="F41" i="37"/>
  <c r="E41" i="37"/>
  <c r="D41" i="37"/>
  <c r="C41" i="37"/>
  <c r="F39" i="37"/>
  <c r="E39" i="37"/>
  <c r="D39" i="37"/>
  <c r="C39" i="37"/>
  <c r="F37" i="37"/>
  <c r="E37" i="37"/>
  <c r="C37" i="37"/>
  <c r="G36" i="37"/>
  <c r="I36" i="37" s="1"/>
  <c r="G35" i="37"/>
  <c r="I35" i="37" s="1"/>
  <c r="G34" i="37"/>
  <c r="I34" i="37" s="1"/>
  <c r="O33" i="37"/>
  <c r="G33" i="37"/>
  <c r="AA32" i="37"/>
  <c r="T32" i="37"/>
  <c r="V32" i="37" s="1"/>
  <c r="Q32" i="37"/>
  <c r="S32" i="37" s="1"/>
  <c r="P32" i="37"/>
  <c r="G32" i="37"/>
  <c r="AA31" i="37"/>
  <c r="V31" i="37"/>
  <c r="T31" i="37"/>
  <c r="Q31" i="37"/>
  <c r="S31" i="37" s="1"/>
  <c r="P31" i="37"/>
  <c r="G31" i="37"/>
  <c r="AA30" i="37"/>
  <c r="T30" i="37"/>
  <c r="V30" i="37" s="1"/>
  <c r="Q30" i="37"/>
  <c r="S30" i="37" s="1"/>
  <c r="P30" i="37"/>
  <c r="Z30" i="37" s="1"/>
  <c r="D37" i="37"/>
  <c r="AA29" i="37"/>
  <c r="T29" i="37"/>
  <c r="V29" i="37" s="1"/>
  <c r="Q29" i="37"/>
  <c r="S29" i="37" s="1"/>
  <c r="P29" i="37"/>
  <c r="G29" i="37"/>
  <c r="AA28" i="37"/>
  <c r="T28" i="37"/>
  <c r="Q28" i="37"/>
  <c r="S28" i="37" s="1"/>
  <c r="P28" i="37"/>
  <c r="G28" i="37"/>
  <c r="AA27" i="37"/>
  <c r="T27" i="37"/>
  <c r="V27" i="37" s="1"/>
  <c r="Q27" i="37"/>
  <c r="P27" i="37"/>
  <c r="G27" i="37"/>
  <c r="AA26" i="37"/>
  <c r="T26" i="37"/>
  <c r="V26" i="37" s="1"/>
  <c r="Q26" i="37"/>
  <c r="S26" i="37" s="1"/>
  <c r="P26" i="37"/>
  <c r="G26" i="37"/>
  <c r="AA25" i="37"/>
  <c r="T25" i="37"/>
  <c r="V25" i="37" s="1"/>
  <c r="Q25" i="37"/>
  <c r="P25" i="37"/>
  <c r="G25" i="37"/>
  <c r="AA24" i="37"/>
  <c r="T24" i="37"/>
  <c r="Q24" i="37"/>
  <c r="S24" i="37" s="1"/>
  <c r="P24" i="37"/>
  <c r="G24" i="37"/>
  <c r="AD23" i="37"/>
  <c r="AA23" i="37"/>
  <c r="Z23" i="37"/>
  <c r="X23" i="37"/>
  <c r="V23" i="37"/>
  <c r="T23" i="37"/>
  <c r="Q23" i="37"/>
  <c r="P23" i="37"/>
  <c r="O23" i="37"/>
  <c r="G21" i="37"/>
  <c r="F21" i="37"/>
  <c r="E21" i="37"/>
  <c r="C21" i="37"/>
  <c r="G19" i="37"/>
  <c r="F19" i="37"/>
  <c r="E19" i="37"/>
  <c r="C19" i="37"/>
  <c r="F17" i="37"/>
  <c r="C17" i="37"/>
  <c r="H16" i="37"/>
  <c r="I16" i="37" s="1"/>
  <c r="H15" i="37"/>
  <c r="I15" i="37" s="1"/>
  <c r="I14" i="37"/>
  <c r="H13" i="37"/>
  <c r="H12" i="37"/>
  <c r="H11" i="37"/>
  <c r="H10" i="37"/>
  <c r="G17" i="37"/>
  <c r="E17" i="37"/>
  <c r="K8" i="37"/>
  <c r="H8" i="37"/>
  <c r="K7" i="37"/>
  <c r="H7" i="37"/>
  <c r="K6" i="37"/>
  <c r="H6" i="37"/>
  <c r="K5" i="37"/>
  <c r="H5" i="37"/>
  <c r="K4" i="37"/>
  <c r="H4" i="37"/>
  <c r="K3" i="37"/>
  <c r="H3" i="37"/>
  <c r="I70" i="37" l="1"/>
  <c r="C70" i="37"/>
  <c r="E70" i="37"/>
  <c r="Z26" i="37"/>
  <c r="AB26" i="37" s="1"/>
  <c r="H69" i="37"/>
  <c r="E69" i="37"/>
  <c r="C69" i="37"/>
  <c r="D85" i="37"/>
  <c r="D84" i="37"/>
  <c r="F87" i="37"/>
  <c r="M48" i="37"/>
  <c r="P48" i="37" s="1"/>
  <c r="L48" i="37"/>
  <c r="O48" i="37" s="1"/>
  <c r="Q48" i="37" s="1"/>
  <c r="M52" i="37"/>
  <c r="P52" i="37" s="1"/>
  <c r="M50" i="37"/>
  <c r="P50" i="37" s="1"/>
  <c r="L50" i="37"/>
  <c r="O50" i="37" s="1"/>
  <c r="Q50" i="37" s="1"/>
  <c r="L54" i="37"/>
  <c r="O54" i="37" s="1"/>
  <c r="M46" i="37"/>
  <c r="P46" i="37" s="1"/>
  <c r="L46" i="37"/>
  <c r="C71" i="37"/>
  <c r="E71" i="37"/>
  <c r="H72" i="37"/>
  <c r="C72" i="37"/>
  <c r="E72" i="37"/>
  <c r="G67" i="37"/>
  <c r="E67" i="37"/>
  <c r="C67" i="37"/>
  <c r="I64" i="37"/>
  <c r="E64" i="37"/>
  <c r="C64" i="37"/>
  <c r="H65" i="37"/>
  <c r="E65" i="37"/>
  <c r="C65" i="37"/>
  <c r="F66" i="37"/>
  <c r="E66" i="37"/>
  <c r="C66" i="37"/>
  <c r="C63" i="37"/>
  <c r="E63" i="37"/>
  <c r="C62" i="37"/>
  <c r="C76" i="37" s="1"/>
  <c r="E62" i="37"/>
  <c r="G39" i="37"/>
  <c r="Q33" i="37"/>
  <c r="P33" i="37"/>
  <c r="Z28" i="37"/>
  <c r="AB28" i="37" s="1"/>
  <c r="AB30" i="37"/>
  <c r="H9" i="37"/>
  <c r="I5" i="37"/>
  <c r="J5" i="37" s="1"/>
  <c r="Q49" i="37"/>
  <c r="Q53" i="37"/>
  <c r="M54" i="37"/>
  <c r="P54" i="37" s="1"/>
  <c r="E87" i="37"/>
  <c r="Q57" i="37"/>
  <c r="I3" i="37"/>
  <c r="J3" i="37" s="1"/>
  <c r="I55" i="37"/>
  <c r="L55" i="37" s="1"/>
  <c r="I71" i="37"/>
  <c r="X32" i="37"/>
  <c r="I63" i="37"/>
  <c r="Z31" i="37"/>
  <c r="AB31" i="37" s="1"/>
  <c r="F65" i="37"/>
  <c r="I6" i="37"/>
  <c r="J6" i="37" s="1"/>
  <c r="T33" i="37"/>
  <c r="I11" i="37"/>
  <c r="J11" i="37" s="1"/>
  <c r="X31" i="37"/>
  <c r="H67" i="37"/>
  <c r="I8" i="37"/>
  <c r="J8" i="37" s="1"/>
  <c r="Z32" i="37"/>
  <c r="AB32" i="37" s="1"/>
  <c r="I69" i="37"/>
  <c r="I4" i="37"/>
  <c r="J4" i="37" s="1"/>
  <c r="I12" i="37"/>
  <c r="J12" i="37" s="1"/>
  <c r="Z24" i="37"/>
  <c r="AB24" i="37" s="1"/>
  <c r="Z27" i="37"/>
  <c r="AB27" i="37" s="1"/>
  <c r="X30" i="37"/>
  <c r="I7" i="37"/>
  <c r="J7" i="37" s="1"/>
  <c r="I13" i="37"/>
  <c r="J13" i="37" s="1"/>
  <c r="X26" i="37"/>
  <c r="AC26" i="37" s="1"/>
  <c r="Z29" i="37"/>
  <c r="AB29" i="37" s="1"/>
  <c r="G66" i="37"/>
  <c r="H19" i="37"/>
  <c r="Z25" i="37"/>
  <c r="AB25" i="37" s="1"/>
  <c r="Q47" i="37"/>
  <c r="Q52" i="37"/>
  <c r="Q56" i="37"/>
  <c r="X29" i="37"/>
  <c r="S27" i="37"/>
  <c r="X27" i="37" s="1"/>
  <c r="AA37" i="37"/>
  <c r="AC37" i="37" s="1"/>
  <c r="G41" i="37"/>
  <c r="Q45" i="37"/>
  <c r="P51" i="37"/>
  <c r="Q51" i="37" s="1"/>
  <c r="F62" i="37"/>
  <c r="F64" i="37"/>
  <c r="G65" i="37"/>
  <c r="H66" i="37"/>
  <c r="I67" i="37"/>
  <c r="F72" i="37"/>
  <c r="I10" i="37"/>
  <c r="V28" i="37"/>
  <c r="X28" i="37" s="1"/>
  <c r="G30" i="37"/>
  <c r="G62" i="37"/>
  <c r="F63" i="37"/>
  <c r="G64" i="37"/>
  <c r="I66" i="37"/>
  <c r="F71" i="37"/>
  <c r="G72" i="37"/>
  <c r="S25" i="37"/>
  <c r="O46" i="37"/>
  <c r="Q46" i="37" s="1"/>
  <c r="H62" i="37"/>
  <c r="G63" i="37"/>
  <c r="H64" i="37"/>
  <c r="I65" i="37"/>
  <c r="F70" i="37"/>
  <c r="G71" i="37"/>
  <c r="H21" i="37"/>
  <c r="I62" i="37"/>
  <c r="H63" i="37"/>
  <c r="F69" i="37"/>
  <c r="G70" i="37"/>
  <c r="H71" i="37"/>
  <c r="AA36" i="37"/>
  <c r="AC36" i="37" s="1"/>
  <c r="G69" i="37"/>
  <c r="H70" i="37"/>
  <c r="V24" i="37"/>
  <c r="F67" i="37"/>
  <c r="D30" i="54"/>
  <c r="G9" i="54"/>
  <c r="E9" i="54"/>
  <c r="E76" i="37" l="1"/>
  <c r="AC32" i="37"/>
  <c r="Q54" i="37"/>
  <c r="E78" i="37"/>
  <c r="C78" i="37"/>
  <c r="AC31" i="37"/>
  <c r="AE31" i="37" s="1"/>
  <c r="H68" i="37"/>
  <c r="H74" i="37" s="1"/>
  <c r="C68" i="37"/>
  <c r="C74" i="37" s="1"/>
  <c r="E68" i="37"/>
  <c r="F68" i="37"/>
  <c r="E74" i="37"/>
  <c r="S41" i="37" s="1"/>
  <c r="G68" i="37"/>
  <c r="G74" i="37" s="1"/>
  <c r="AC30" i="37"/>
  <c r="AD30" i="37" s="1"/>
  <c r="H17" i="37"/>
  <c r="I68" i="37"/>
  <c r="I9" i="37"/>
  <c r="J9" i="37" s="1"/>
  <c r="M55" i="37"/>
  <c r="P55" i="37" s="1"/>
  <c r="P61" i="37" s="1"/>
  <c r="O55" i="37"/>
  <c r="O61" i="37" s="1"/>
  <c r="I72" i="37"/>
  <c r="J72" i="37" s="1"/>
  <c r="H33" i="37" s="1"/>
  <c r="I33" i="37" s="1"/>
  <c r="K13" i="37" s="1"/>
  <c r="AC29" i="37"/>
  <c r="AD29" i="37" s="1"/>
  <c r="J71" i="37"/>
  <c r="H32" i="37" s="1"/>
  <c r="I32" i="37" s="1"/>
  <c r="K12" i="37" s="1"/>
  <c r="J67" i="37"/>
  <c r="H29" i="37" s="1"/>
  <c r="I29" i="37" s="1"/>
  <c r="V33" i="37"/>
  <c r="J66" i="37"/>
  <c r="H28" i="37" s="1"/>
  <c r="I28" i="37" s="1"/>
  <c r="AB33" i="37"/>
  <c r="J64" i="37"/>
  <c r="H26" i="37" s="1"/>
  <c r="I19" i="37"/>
  <c r="AE32" i="37"/>
  <c r="AD32" i="37"/>
  <c r="J70" i="37"/>
  <c r="H31" i="37" s="1"/>
  <c r="I31" i="37" s="1"/>
  <c r="K11" i="37" s="1"/>
  <c r="J63" i="37"/>
  <c r="H25" i="37" s="1"/>
  <c r="I25" i="37" s="1"/>
  <c r="I21" i="37"/>
  <c r="C87" i="37" s="1"/>
  <c r="Z33" i="37"/>
  <c r="AC27" i="37"/>
  <c r="AE27" i="37" s="1"/>
  <c r="AC28" i="37"/>
  <c r="X37" i="37"/>
  <c r="AD37" i="37" s="1"/>
  <c r="AE37" i="37" s="1"/>
  <c r="G76" i="37"/>
  <c r="J65" i="37"/>
  <c r="H27" i="37" s="1"/>
  <c r="I27" i="37" s="1"/>
  <c r="H76" i="37"/>
  <c r="X25" i="37"/>
  <c r="AC25" i="37" s="1"/>
  <c r="S33" i="37"/>
  <c r="J69" i="37"/>
  <c r="F78" i="37"/>
  <c r="AE26" i="37"/>
  <c r="AD26" i="37"/>
  <c r="F76" i="37"/>
  <c r="F74" i="37"/>
  <c r="H78" i="37"/>
  <c r="G78" i="37"/>
  <c r="X24" i="37"/>
  <c r="G37" i="37"/>
  <c r="I76" i="37"/>
  <c r="J62" i="37"/>
  <c r="AD31" i="37"/>
  <c r="E63" i="54"/>
  <c r="E64" i="54"/>
  <c r="E65" i="54"/>
  <c r="E66" i="54"/>
  <c r="E67" i="54"/>
  <c r="E68" i="54"/>
  <c r="E69" i="54"/>
  <c r="E70" i="54"/>
  <c r="E71" i="54"/>
  <c r="E72" i="54"/>
  <c r="E62" i="54"/>
  <c r="C63" i="54"/>
  <c r="C64" i="54"/>
  <c r="C65" i="54"/>
  <c r="C66" i="54"/>
  <c r="C67" i="54"/>
  <c r="C68" i="54"/>
  <c r="C69" i="54"/>
  <c r="C70" i="54"/>
  <c r="C71" i="54"/>
  <c r="C72" i="54"/>
  <c r="C62" i="54"/>
  <c r="L56" i="54"/>
  <c r="L57" i="54"/>
  <c r="M47" i="54"/>
  <c r="M49" i="54"/>
  <c r="M51" i="54"/>
  <c r="D84" i="54" s="1"/>
  <c r="M53" i="54"/>
  <c r="M56" i="54"/>
  <c r="M57" i="54"/>
  <c r="M45" i="54"/>
  <c r="L45" i="54"/>
  <c r="L47" i="54"/>
  <c r="L49" i="54"/>
  <c r="L51" i="54"/>
  <c r="L53" i="54"/>
  <c r="O45" i="54"/>
  <c r="I17" i="37" l="1"/>
  <c r="J68" i="37"/>
  <c r="H30" i="37" s="1"/>
  <c r="I30" i="37" s="1"/>
  <c r="K9" i="37" s="1"/>
  <c r="AE30" i="37"/>
  <c r="I74" i="37"/>
  <c r="I78" i="37"/>
  <c r="AE29" i="37"/>
  <c r="S39" i="37"/>
  <c r="Q55" i="37"/>
  <c r="Q61" i="37" s="1"/>
  <c r="AD27" i="37"/>
  <c r="AD28" i="37"/>
  <c r="AE28" i="37"/>
  <c r="J78" i="37"/>
  <c r="AE25" i="37"/>
  <c r="AD25" i="37"/>
  <c r="H41" i="37"/>
  <c r="I26" i="37"/>
  <c r="I41" i="37" s="1"/>
  <c r="D87" i="37" s="1"/>
  <c r="X36" i="37"/>
  <c r="AD36" i="37" s="1"/>
  <c r="AE36" i="37" s="1"/>
  <c r="AC24" i="37"/>
  <c r="X33" i="37"/>
  <c r="J76" i="37"/>
  <c r="H24" i="37"/>
  <c r="J74" i="37" l="1"/>
  <c r="Q62" i="37" s="1"/>
  <c r="AE24" i="37"/>
  <c r="AD24" i="37"/>
  <c r="AD33" i="37" s="1"/>
  <c r="AC33" i="37"/>
  <c r="AE33" i="37" s="1"/>
  <c r="H37" i="37"/>
  <c r="H39" i="37"/>
  <c r="I24" i="37"/>
  <c r="C85" i="54"/>
  <c r="B85" i="54"/>
  <c r="E84" i="54"/>
  <c r="E85" i="54" s="1"/>
  <c r="D78" i="54"/>
  <c r="D76" i="54"/>
  <c r="D74" i="54"/>
  <c r="P57" i="54"/>
  <c r="O57" i="54"/>
  <c r="P56" i="54"/>
  <c r="O56" i="54"/>
  <c r="J54" i="54"/>
  <c r="P53" i="54"/>
  <c r="O53" i="54"/>
  <c r="J52" i="54"/>
  <c r="O51" i="54"/>
  <c r="J50" i="54"/>
  <c r="P49" i="54"/>
  <c r="O49" i="54"/>
  <c r="J48" i="54"/>
  <c r="P47" i="54"/>
  <c r="O47" i="54"/>
  <c r="J46" i="54"/>
  <c r="P45" i="54"/>
  <c r="F41" i="54"/>
  <c r="E41" i="54"/>
  <c r="D41" i="54"/>
  <c r="C41" i="54"/>
  <c r="E87" i="54" s="1"/>
  <c r="F39" i="54"/>
  <c r="E39" i="54"/>
  <c r="D39" i="54"/>
  <c r="C39" i="54"/>
  <c r="F37" i="54"/>
  <c r="E37" i="54"/>
  <c r="C37" i="54"/>
  <c r="G36" i="54"/>
  <c r="I36" i="54" s="1"/>
  <c r="G35" i="54"/>
  <c r="I35" i="54" s="1"/>
  <c r="G34" i="54"/>
  <c r="I34" i="54" s="1"/>
  <c r="O33" i="54"/>
  <c r="G33" i="54"/>
  <c r="AA32" i="54"/>
  <c r="T32" i="54"/>
  <c r="Q32" i="54"/>
  <c r="S32" i="54" s="1"/>
  <c r="P32" i="54"/>
  <c r="G32" i="54"/>
  <c r="AA31" i="54"/>
  <c r="T31" i="54"/>
  <c r="Q31" i="54"/>
  <c r="S31" i="54" s="1"/>
  <c r="P31" i="54"/>
  <c r="G31" i="54"/>
  <c r="AA30" i="54"/>
  <c r="T30" i="54"/>
  <c r="V30" i="54" s="1"/>
  <c r="Q30" i="54"/>
  <c r="S30" i="54" s="1"/>
  <c r="P30" i="54"/>
  <c r="G30" i="54"/>
  <c r="AA29" i="54"/>
  <c r="T29" i="54"/>
  <c r="Q29" i="54"/>
  <c r="S29" i="54" s="1"/>
  <c r="P29" i="54"/>
  <c r="G29" i="54"/>
  <c r="AA28" i="54"/>
  <c r="T28" i="54"/>
  <c r="Q28" i="54"/>
  <c r="S28" i="54" s="1"/>
  <c r="P28" i="54"/>
  <c r="G28" i="54"/>
  <c r="AA27" i="54"/>
  <c r="T27" i="54"/>
  <c r="Q27" i="54"/>
  <c r="S27" i="54" s="1"/>
  <c r="P27" i="54"/>
  <c r="G27" i="54"/>
  <c r="AA26" i="54"/>
  <c r="T26" i="54"/>
  <c r="Q26" i="54"/>
  <c r="S26" i="54" s="1"/>
  <c r="P26" i="54"/>
  <c r="G26" i="54"/>
  <c r="AA25" i="54"/>
  <c r="T25" i="54"/>
  <c r="Q25" i="54"/>
  <c r="S25" i="54" s="1"/>
  <c r="P25" i="54"/>
  <c r="G25" i="54"/>
  <c r="AA24" i="54"/>
  <c r="T24" i="54"/>
  <c r="Q24" i="54"/>
  <c r="P24" i="54"/>
  <c r="G24" i="54"/>
  <c r="AD23" i="54"/>
  <c r="AA23" i="54"/>
  <c r="Z23" i="54"/>
  <c r="X23" i="54"/>
  <c r="V23" i="54"/>
  <c r="T23" i="54"/>
  <c r="Q23" i="54"/>
  <c r="P23" i="54"/>
  <c r="O23" i="54"/>
  <c r="G21" i="54"/>
  <c r="F21" i="54"/>
  <c r="E21" i="54"/>
  <c r="C21" i="54"/>
  <c r="F87" i="54" s="1"/>
  <c r="G19" i="54"/>
  <c r="F19" i="54"/>
  <c r="E19" i="54"/>
  <c r="C19" i="54"/>
  <c r="G17" i="54"/>
  <c r="F17" i="54"/>
  <c r="C17" i="54"/>
  <c r="H16" i="54"/>
  <c r="I15" i="54"/>
  <c r="H15" i="54"/>
  <c r="I14" i="54"/>
  <c r="H13" i="54"/>
  <c r="H12" i="54"/>
  <c r="H11" i="54"/>
  <c r="H10" i="54"/>
  <c r="E17" i="54"/>
  <c r="K8" i="54"/>
  <c r="H8" i="54"/>
  <c r="K7" i="54"/>
  <c r="H7" i="54"/>
  <c r="K6" i="54"/>
  <c r="H6" i="54"/>
  <c r="K5" i="54"/>
  <c r="H5" i="54"/>
  <c r="K4" i="54"/>
  <c r="H4" i="54"/>
  <c r="K3" i="54"/>
  <c r="H3" i="54"/>
  <c r="Z28" i="54" l="1"/>
  <c r="M48" i="54"/>
  <c r="P48" i="54" s="1"/>
  <c r="Q48" i="54" s="1"/>
  <c r="L48" i="54"/>
  <c r="O48" i="54" s="1"/>
  <c r="L52" i="54"/>
  <c r="M52" i="54"/>
  <c r="P52" i="54" s="1"/>
  <c r="O54" i="54"/>
  <c r="M54" i="54"/>
  <c r="P54" i="54" s="1"/>
  <c r="Q54" i="54" s="1"/>
  <c r="L54" i="54"/>
  <c r="L46" i="54"/>
  <c r="O46" i="54" s="1"/>
  <c r="M46" i="54"/>
  <c r="P46" i="54" s="1"/>
  <c r="H69" i="54"/>
  <c r="G69" i="54"/>
  <c r="F69" i="54"/>
  <c r="H70" i="54"/>
  <c r="G70" i="54"/>
  <c r="F70" i="54"/>
  <c r="L50" i="54"/>
  <c r="M50" i="54"/>
  <c r="I37" i="37"/>
  <c r="I39" i="37"/>
  <c r="H71" i="54"/>
  <c r="F71" i="54"/>
  <c r="G71" i="54"/>
  <c r="H72" i="54"/>
  <c r="F72" i="54"/>
  <c r="G72" i="54"/>
  <c r="Q33" i="54"/>
  <c r="H67" i="54"/>
  <c r="G67" i="54"/>
  <c r="F67" i="54"/>
  <c r="H66" i="54"/>
  <c r="G66" i="54"/>
  <c r="F66" i="54"/>
  <c r="H64" i="54"/>
  <c r="G64" i="54"/>
  <c r="F64" i="54"/>
  <c r="Z29" i="54"/>
  <c r="AB29" i="54" s="1"/>
  <c r="H65" i="54"/>
  <c r="G65" i="54"/>
  <c r="F65" i="54"/>
  <c r="G63" i="54"/>
  <c r="H63" i="54"/>
  <c r="H76" i="54" s="1"/>
  <c r="F63" i="54"/>
  <c r="Z24" i="54"/>
  <c r="G62" i="54"/>
  <c r="F62" i="54"/>
  <c r="H62" i="54"/>
  <c r="Z25" i="54"/>
  <c r="AB25" i="54" s="1"/>
  <c r="Z27" i="54"/>
  <c r="AB27" i="54" s="1"/>
  <c r="Z26" i="54"/>
  <c r="AB26" i="54" s="1"/>
  <c r="V31" i="54"/>
  <c r="X31" i="54" s="1"/>
  <c r="AB28" i="54"/>
  <c r="V32" i="54"/>
  <c r="X32" i="54" s="1"/>
  <c r="AB24" i="54"/>
  <c r="D85" i="54"/>
  <c r="J73" i="54"/>
  <c r="P51" i="54"/>
  <c r="Q51" i="54" s="1"/>
  <c r="Q57" i="54"/>
  <c r="Q56" i="54"/>
  <c r="G41" i="54"/>
  <c r="G37" i="54"/>
  <c r="V25" i="54"/>
  <c r="X25" i="54" s="1"/>
  <c r="AA36" i="54"/>
  <c r="AC36" i="54" s="1"/>
  <c r="V24" i="54"/>
  <c r="V29" i="54"/>
  <c r="X29" i="54" s="1"/>
  <c r="V28" i="54"/>
  <c r="X28" i="54" s="1"/>
  <c r="Q49" i="54"/>
  <c r="H19" i="54"/>
  <c r="V27" i="54"/>
  <c r="X27" i="54" s="1"/>
  <c r="V26" i="54"/>
  <c r="X26" i="54" s="1"/>
  <c r="AA37" i="54"/>
  <c r="AC37" i="54" s="1"/>
  <c r="I69" i="54"/>
  <c r="I8" i="54"/>
  <c r="J8" i="54" s="1"/>
  <c r="I67" i="54"/>
  <c r="Q47" i="54"/>
  <c r="I6" i="54"/>
  <c r="J6" i="54" s="1"/>
  <c r="I4" i="54"/>
  <c r="J4" i="54" s="1"/>
  <c r="I63" i="54"/>
  <c r="C76" i="54"/>
  <c r="I10" i="54"/>
  <c r="I12" i="54"/>
  <c r="J12" i="54" s="1"/>
  <c r="Q53" i="54"/>
  <c r="X30" i="54"/>
  <c r="Z32" i="54"/>
  <c r="AB32" i="54" s="1"/>
  <c r="G39" i="54"/>
  <c r="Q45" i="54"/>
  <c r="I16" i="54"/>
  <c r="D37" i="54"/>
  <c r="I66" i="54"/>
  <c r="J66" i="54" s="1"/>
  <c r="H28" i="54" s="1"/>
  <c r="I28" i="54" s="1"/>
  <c r="S24" i="54"/>
  <c r="P33" i="54"/>
  <c r="I65" i="54"/>
  <c r="Z30" i="54"/>
  <c r="AB30" i="54" s="1"/>
  <c r="Z31" i="54"/>
  <c r="AB31" i="54" s="1"/>
  <c r="O50" i="54"/>
  <c r="P50" i="54"/>
  <c r="I3" i="54"/>
  <c r="I5" i="54"/>
  <c r="I7" i="54"/>
  <c r="J7" i="54" s="1"/>
  <c r="I11" i="54"/>
  <c r="J11" i="54" s="1"/>
  <c r="I13" i="54"/>
  <c r="J13" i="54" s="1"/>
  <c r="H21" i="54"/>
  <c r="H9" i="54"/>
  <c r="O52" i="54"/>
  <c r="Q52" i="54" s="1"/>
  <c r="J55" i="54"/>
  <c r="I62" i="54"/>
  <c r="I64" i="54"/>
  <c r="I71" i="54"/>
  <c r="T33" i="54"/>
  <c r="I70" i="54"/>
  <c r="D30" i="53"/>
  <c r="Q46" i="54" l="1"/>
  <c r="AC29" i="54"/>
  <c r="AE29" i="54" s="1"/>
  <c r="M55" i="54"/>
  <c r="L55" i="54"/>
  <c r="F78" i="54"/>
  <c r="H78" i="54"/>
  <c r="H17" i="54"/>
  <c r="H68" i="54"/>
  <c r="H74" i="54" s="1"/>
  <c r="G68" i="54"/>
  <c r="F68" i="54"/>
  <c r="F74" i="54"/>
  <c r="AC28" i="54"/>
  <c r="F76" i="54"/>
  <c r="AC25" i="54"/>
  <c r="AE25" i="54" s="1"/>
  <c r="AC26" i="54"/>
  <c r="AE26" i="54" s="1"/>
  <c r="AC32" i="54"/>
  <c r="AE32" i="54" s="1"/>
  <c r="AC27" i="54"/>
  <c r="AE27" i="54" s="1"/>
  <c r="J67" i="54"/>
  <c r="H29" i="54" s="1"/>
  <c r="I29" i="54" s="1"/>
  <c r="Q50" i="54"/>
  <c r="AC31" i="54"/>
  <c r="AD31" i="54" s="1"/>
  <c r="E78" i="54"/>
  <c r="V33" i="54"/>
  <c r="E76" i="54"/>
  <c r="J64" i="54"/>
  <c r="AB33" i="54"/>
  <c r="AD29" i="54"/>
  <c r="J70" i="54"/>
  <c r="H31" i="54" s="1"/>
  <c r="I31" i="54" s="1"/>
  <c r="K11" i="54" s="1"/>
  <c r="AE31" i="54"/>
  <c r="P55" i="54"/>
  <c r="O55" i="54"/>
  <c r="O61" i="54" s="1"/>
  <c r="I72" i="54"/>
  <c r="J72" i="54" s="1"/>
  <c r="H33" i="54" s="1"/>
  <c r="I33" i="54" s="1"/>
  <c r="K13" i="54" s="1"/>
  <c r="I19" i="54"/>
  <c r="J3" i="54"/>
  <c r="AE28" i="54"/>
  <c r="AD28" i="54"/>
  <c r="J69" i="54"/>
  <c r="I21" i="54"/>
  <c r="C87" i="54" s="1"/>
  <c r="J5" i="54"/>
  <c r="G76" i="54"/>
  <c r="C78" i="54"/>
  <c r="J71" i="54"/>
  <c r="H32" i="54" s="1"/>
  <c r="I32" i="54" s="1"/>
  <c r="K12" i="54" s="1"/>
  <c r="J65" i="54"/>
  <c r="H27" i="54" s="1"/>
  <c r="I27" i="54" s="1"/>
  <c r="I76" i="54"/>
  <c r="Z33" i="54"/>
  <c r="AC30" i="54"/>
  <c r="X37" i="54"/>
  <c r="AD37" i="54" s="1"/>
  <c r="AE37" i="54" s="1"/>
  <c r="I68" i="54"/>
  <c r="G74" i="54"/>
  <c r="E74" i="54"/>
  <c r="S41" i="54" s="1"/>
  <c r="I9" i="54"/>
  <c r="J9" i="54" s="1"/>
  <c r="X24" i="54"/>
  <c r="S33" i="54"/>
  <c r="J63" i="54"/>
  <c r="H25" i="54" s="1"/>
  <c r="I25" i="54" s="1"/>
  <c r="J62" i="54"/>
  <c r="G78" i="54"/>
  <c r="L45" i="53"/>
  <c r="O45" i="53" s="1"/>
  <c r="L56" i="53"/>
  <c r="L47" i="53"/>
  <c r="M47" i="53"/>
  <c r="L49" i="53"/>
  <c r="M49" i="53"/>
  <c r="L51" i="53"/>
  <c r="M51" i="53"/>
  <c r="L53" i="53"/>
  <c r="M53" i="53"/>
  <c r="M56" i="53"/>
  <c r="L57" i="53"/>
  <c r="M57" i="53"/>
  <c r="M45" i="53"/>
  <c r="I74" i="54" l="1"/>
  <c r="AD25" i="54"/>
  <c r="AD26" i="54"/>
  <c r="AD27" i="54"/>
  <c r="AD32" i="54"/>
  <c r="J68" i="54"/>
  <c r="H30" i="54" s="1"/>
  <c r="I30" i="54" s="1"/>
  <c r="K9" i="54" s="1"/>
  <c r="I78" i="54"/>
  <c r="J78" i="54"/>
  <c r="S39" i="54"/>
  <c r="H26" i="54"/>
  <c r="H41" i="54" s="1"/>
  <c r="I17" i="54"/>
  <c r="Q55" i="54"/>
  <c r="Q61" i="54" s="1"/>
  <c r="P61" i="54"/>
  <c r="O62" i="37" s="1"/>
  <c r="C74" i="54"/>
  <c r="AE30" i="54"/>
  <c r="AD30" i="54"/>
  <c r="X36" i="54"/>
  <c r="AD36" i="54" s="1"/>
  <c r="AE36" i="54" s="1"/>
  <c r="X33" i="54"/>
  <c r="AC24" i="54"/>
  <c r="H24" i="54"/>
  <c r="J76" i="54"/>
  <c r="D84" i="53"/>
  <c r="G9" i="53"/>
  <c r="E9" i="53"/>
  <c r="J74" i="54" l="1"/>
  <c r="Q62" i="54" s="1"/>
  <c r="I26" i="54"/>
  <c r="I41" i="54" s="1"/>
  <c r="D87" i="54" s="1"/>
  <c r="H37" i="54"/>
  <c r="H39" i="54"/>
  <c r="I24" i="54"/>
  <c r="AE24" i="54"/>
  <c r="AD24" i="54"/>
  <c r="AD33" i="54" s="1"/>
  <c r="AC33" i="54"/>
  <c r="AE33" i="54" s="1"/>
  <c r="H72" i="53"/>
  <c r="G73" i="53"/>
  <c r="H63" i="53"/>
  <c r="H64" i="53"/>
  <c r="H65" i="53"/>
  <c r="H66" i="53"/>
  <c r="H67" i="53"/>
  <c r="H68" i="53"/>
  <c r="H69" i="53"/>
  <c r="H70" i="53"/>
  <c r="H71" i="53"/>
  <c r="H62" i="53"/>
  <c r="F63" i="53"/>
  <c r="F64" i="53"/>
  <c r="F65" i="53"/>
  <c r="F66" i="53"/>
  <c r="F67" i="53"/>
  <c r="F68" i="53"/>
  <c r="F69" i="53"/>
  <c r="F70" i="53"/>
  <c r="F71" i="53"/>
  <c r="F72" i="53"/>
  <c r="F73" i="53"/>
  <c r="F62" i="53"/>
  <c r="I37" i="54" l="1"/>
  <c r="I39" i="54"/>
  <c r="C85" i="53" l="1"/>
  <c r="B85" i="53"/>
  <c r="E84" i="53"/>
  <c r="E85" i="53" s="1"/>
  <c r="I73" i="53"/>
  <c r="E73" i="53"/>
  <c r="P57" i="53"/>
  <c r="O57" i="53"/>
  <c r="P56" i="53"/>
  <c r="O56" i="53"/>
  <c r="J54" i="53"/>
  <c r="P53" i="53"/>
  <c r="O53" i="53"/>
  <c r="J52" i="53"/>
  <c r="D85" i="53"/>
  <c r="O51" i="53"/>
  <c r="J50" i="53"/>
  <c r="P49" i="53"/>
  <c r="O49" i="53"/>
  <c r="J48" i="53"/>
  <c r="P47" i="53"/>
  <c r="O47" i="53"/>
  <c r="J46" i="53"/>
  <c r="P45" i="53"/>
  <c r="Q45" i="53" s="1"/>
  <c r="F41" i="53"/>
  <c r="E41" i="53"/>
  <c r="D41" i="53"/>
  <c r="C41" i="53"/>
  <c r="M40" i="24" s="1"/>
  <c r="F39" i="53"/>
  <c r="E39" i="53"/>
  <c r="D39" i="53"/>
  <c r="C39" i="53"/>
  <c r="F37" i="53"/>
  <c r="E37" i="53"/>
  <c r="C37" i="53"/>
  <c r="G36" i="53"/>
  <c r="I36" i="53" s="1"/>
  <c r="G35" i="53"/>
  <c r="I35" i="53" s="1"/>
  <c r="G34" i="53"/>
  <c r="I34" i="53" s="1"/>
  <c r="O33" i="53"/>
  <c r="G33" i="53"/>
  <c r="AA32" i="53"/>
  <c r="U32" i="53"/>
  <c r="T32" i="53"/>
  <c r="Q32" i="53"/>
  <c r="S32" i="53" s="1"/>
  <c r="P32" i="53"/>
  <c r="G32" i="53"/>
  <c r="AA31" i="53"/>
  <c r="U31" i="53"/>
  <c r="T31" i="53"/>
  <c r="Q31" i="53"/>
  <c r="S31" i="53" s="1"/>
  <c r="P31" i="53"/>
  <c r="G31" i="53"/>
  <c r="AA30" i="53"/>
  <c r="U30" i="53"/>
  <c r="T30" i="53"/>
  <c r="Q30" i="53"/>
  <c r="S30" i="53" s="1"/>
  <c r="P30" i="53"/>
  <c r="D37" i="53"/>
  <c r="AA29" i="53"/>
  <c r="U29" i="53"/>
  <c r="T29" i="53"/>
  <c r="Q29" i="53"/>
  <c r="S29" i="53" s="1"/>
  <c r="P29" i="53"/>
  <c r="G29" i="53"/>
  <c r="AA28" i="53"/>
  <c r="U28" i="53"/>
  <c r="T28" i="53"/>
  <c r="Q28" i="53"/>
  <c r="S28" i="53" s="1"/>
  <c r="P28" i="53"/>
  <c r="G28" i="53"/>
  <c r="AA27" i="53"/>
  <c r="U27" i="53"/>
  <c r="T27" i="53"/>
  <c r="Q27" i="53"/>
  <c r="S27" i="53" s="1"/>
  <c r="P27" i="53"/>
  <c r="G27" i="53"/>
  <c r="AA26" i="53"/>
  <c r="U26" i="53"/>
  <c r="T26" i="53"/>
  <c r="Q26" i="53"/>
  <c r="S26" i="53" s="1"/>
  <c r="P26" i="53"/>
  <c r="G26" i="53"/>
  <c r="AA25" i="53"/>
  <c r="U25" i="53"/>
  <c r="T25" i="53"/>
  <c r="Q25" i="53"/>
  <c r="S25" i="53" s="1"/>
  <c r="P25" i="53"/>
  <c r="G25" i="53"/>
  <c r="AA24" i="53"/>
  <c r="U24" i="53"/>
  <c r="T24" i="53"/>
  <c r="Q24" i="53"/>
  <c r="P24" i="53"/>
  <c r="G24" i="53"/>
  <c r="AD23" i="53"/>
  <c r="AA23" i="53"/>
  <c r="Z23" i="53"/>
  <c r="X23" i="53"/>
  <c r="V23" i="53"/>
  <c r="T23" i="53"/>
  <c r="Q23" i="53"/>
  <c r="P23" i="53"/>
  <c r="O23" i="53"/>
  <c r="G21" i="53"/>
  <c r="F21" i="53"/>
  <c r="E21" i="53"/>
  <c r="C21" i="53"/>
  <c r="M35" i="24" s="1"/>
  <c r="G19" i="53"/>
  <c r="F19" i="53"/>
  <c r="E19" i="53"/>
  <c r="C19" i="53"/>
  <c r="F17" i="53"/>
  <c r="C17" i="53"/>
  <c r="H16" i="53"/>
  <c r="I16" i="53" s="1"/>
  <c r="H15" i="53"/>
  <c r="I14" i="53"/>
  <c r="H13" i="53"/>
  <c r="G72" i="53" s="1"/>
  <c r="H12" i="53"/>
  <c r="G71" i="53" s="1"/>
  <c r="H11" i="53"/>
  <c r="G70" i="53" s="1"/>
  <c r="H10" i="53"/>
  <c r="G69" i="53" s="1"/>
  <c r="H9" i="53"/>
  <c r="G68" i="53" s="1"/>
  <c r="K8" i="53"/>
  <c r="H8" i="53"/>
  <c r="G67" i="53" s="1"/>
  <c r="K7" i="53"/>
  <c r="H7" i="53"/>
  <c r="G66" i="53" s="1"/>
  <c r="K6" i="53"/>
  <c r="H6" i="53"/>
  <c r="G65" i="53" s="1"/>
  <c r="K5" i="53"/>
  <c r="H5" i="53"/>
  <c r="G64" i="53" s="1"/>
  <c r="K4" i="53"/>
  <c r="H4" i="53"/>
  <c r="G63" i="53" s="1"/>
  <c r="K3" i="53"/>
  <c r="H3" i="53"/>
  <c r="I62" i="53" s="1"/>
  <c r="L46" i="53" l="1"/>
  <c r="M46" i="53"/>
  <c r="P46" i="53" s="1"/>
  <c r="L50" i="53"/>
  <c r="M50" i="53"/>
  <c r="P50" i="53" s="1"/>
  <c r="P52" i="53"/>
  <c r="M52" i="53"/>
  <c r="L52" i="53"/>
  <c r="P48" i="53"/>
  <c r="M48" i="53"/>
  <c r="L48" i="53"/>
  <c r="J55" i="53"/>
  <c r="L54" i="53"/>
  <c r="O54" i="53" s="1"/>
  <c r="M54" i="53"/>
  <c r="Z28" i="53"/>
  <c r="AB28" i="53" s="1"/>
  <c r="Z26" i="53"/>
  <c r="AB26" i="53" s="1"/>
  <c r="Q33" i="53"/>
  <c r="Z25" i="53"/>
  <c r="AB25" i="53" s="1"/>
  <c r="I9" i="53"/>
  <c r="Q47" i="53"/>
  <c r="S24" i="53"/>
  <c r="S33" i="53" s="1"/>
  <c r="P51" i="53"/>
  <c r="Q51" i="53" s="1"/>
  <c r="I15" i="53"/>
  <c r="Z27" i="53"/>
  <c r="AB27" i="53" s="1"/>
  <c r="Z24" i="53"/>
  <c r="AB24" i="53" s="1"/>
  <c r="O48" i="53"/>
  <c r="I7" i="53"/>
  <c r="J7" i="53" s="1"/>
  <c r="O46" i="53"/>
  <c r="O52" i="53"/>
  <c r="Q52" i="53" s="1"/>
  <c r="Q56" i="53"/>
  <c r="E17" i="53"/>
  <c r="G17" i="53"/>
  <c r="Z29" i="53"/>
  <c r="AB29" i="53" s="1"/>
  <c r="V32" i="53"/>
  <c r="X32" i="53" s="1"/>
  <c r="Z32" i="53"/>
  <c r="AB32" i="53" s="1"/>
  <c r="I63" i="53"/>
  <c r="I76" i="53" s="1"/>
  <c r="T33" i="53"/>
  <c r="I3" i="53"/>
  <c r="J3" i="53" s="1"/>
  <c r="V31" i="53"/>
  <c r="X31" i="53" s="1"/>
  <c r="V24" i="53"/>
  <c r="V25" i="53"/>
  <c r="X25" i="53" s="1"/>
  <c r="V26" i="53"/>
  <c r="X26" i="53" s="1"/>
  <c r="V27" i="53"/>
  <c r="X27" i="53" s="1"/>
  <c r="V28" i="53"/>
  <c r="X28" i="53" s="1"/>
  <c r="V29" i="53"/>
  <c r="X29" i="53" s="1"/>
  <c r="I13" i="53"/>
  <c r="J13" i="53" s="1"/>
  <c r="V30" i="53"/>
  <c r="X30" i="53" s="1"/>
  <c r="Z31" i="53"/>
  <c r="AB31" i="53" s="1"/>
  <c r="I5" i="53"/>
  <c r="J5" i="53" s="1"/>
  <c r="I11" i="53"/>
  <c r="J11" i="53" s="1"/>
  <c r="AA36" i="53"/>
  <c r="AC36" i="53" s="1"/>
  <c r="AA37" i="53"/>
  <c r="AC37" i="53" s="1"/>
  <c r="Z30" i="53"/>
  <c r="AB30" i="53" s="1"/>
  <c r="Q53" i="53"/>
  <c r="I65" i="53"/>
  <c r="Q49" i="53"/>
  <c r="Q57" i="53"/>
  <c r="G78" i="53"/>
  <c r="I72" i="53"/>
  <c r="I4" i="53"/>
  <c r="I6" i="53"/>
  <c r="I8" i="53"/>
  <c r="J8" i="53" s="1"/>
  <c r="I12" i="53"/>
  <c r="J12" i="53" s="1"/>
  <c r="H17" i="53"/>
  <c r="G30" i="53"/>
  <c r="C62" i="53"/>
  <c r="I64" i="53"/>
  <c r="I66" i="53"/>
  <c r="I67" i="53"/>
  <c r="I68" i="53"/>
  <c r="I69" i="53"/>
  <c r="I70" i="53"/>
  <c r="I71" i="53"/>
  <c r="P54" i="53"/>
  <c r="I10" i="53"/>
  <c r="G39" i="53"/>
  <c r="G41" i="53"/>
  <c r="O50" i="53"/>
  <c r="E62" i="53"/>
  <c r="C63" i="53"/>
  <c r="C64" i="53"/>
  <c r="C65" i="53"/>
  <c r="C66" i="53"/>
  <c r="C67" i="53"/>
  <c r="C68" i="53"/>
  <c r="C69" i="53"/>
  <c r="C70" i="53"/>
  <c r="C71" i="53"/>
  <c r="C72" i="53"/>
  <c r="C73" i="53"/>
  <c r="H21" i="53"/>
  <c r="P33" i="53"/>
  <c r="G62" i="53"/>
  <c r="E63" i="53"/>
  <c r="E64" i="53"/>
  <c r="E65" i="53"/>
  <c r="E66" i="53"/>
  <c r="E67" i="53"/>
  <c r="E68" i="53"/>
  <c r="E69" i="53"/>
  <c r="E70" i="53"/>
  <c r="E71" i="53"/>
  <c r="E72" i="53"/>
  <c r="H19" i="53"/>
  <c r="Q46" i="53" l="1"/>
  <c r="Q48" i="53"/>
  <c r="Q50" i="53"/>
  <c r="L55" i="53"/>
  <c r="O55" i="53" s="1"/>
  <c r="O61" i="53" s="1"/>
  <c r="M55" i="53"/>
  <c r="P55" i="53" s="1"/>
  <c r="P61" i="53"/>
  <c r="AC32" i="53"/>
  <c r="AE32" i="53" s="1"/>
  <c r="AC27" i="53"/>
  <c r="AD27" i="53" s="1"/>
  <c r="AC28" i="53"/>
  <c r="AD28" i="53" s="1"/>
  <c r="AC25" i="53"/>
  <c r="AD25" i="53" s="1"/>
  <c r="AC26" i="53"/>
  <c r="AE26" i="53" s="1"/>
  <c r="X24" i="53"/>
  <c r="X33" i="53" s="1"/>
  <c r="AC29" i="53"/>
  <c r="AE29" i="53" s="1"/>
  <c r="J73" i="53"/>
  <c r="J9" i="53"/>
  <c r="H78" i="53"/>
  <c r="Z33" i="53"/>
  <c r="AC30" i="53"/>
  <c r="AE30" i="53" s="1"/>
  <c r="AB33" i="53"/>
  <c r="Q54" i="53"/>
  <c r="V33" i="53"/>
  <c r="S39" i="53" s="1"/>
  <c r="AC31" i="53"/>
  <c r="D76" i="53"/>
  <c r="D74" i="53"/>
  <c r="H76" i="53"/>
  <c r="H74" i="53"/>
  <c r="E78" i="53"/>
  <c r="D78" i="53"/>
  <c r="J69" i="53"/>
  <c r="J65" i="53"/>
  <c r="H27" i="53" s="1"/>
  <c r="I27" i="53" s="1"/>
  <c r="J72" i="53"/>
  <c r="H33" i="53" s="1"/>
  <c r="I33" i="53" s="1"/>
  <c r="K13" i="53" s="1"/>
  <c r="J70" i="53"/>
  <c r="H31" i="53" s="1"/>
  <c r="I31" i="53" s="1"/>
  <c r="K11" i="53" s="1"/>
  <c r="J68" i="53"/>
  <c r="H30" i="53" s="1"/>
  <c r="I30" i="53" s="1"/>
  <c r="K9" i="53" s="1"/>
  <c r="X37" i="53"/>
  <c r="AD37" i="53" s="1"/>
  <c r="AE37" i="53" s="1"/>
  <c r="C78" i="53"/>
  <c r="J64" i="53"/>
  <c r="I21" i="53"/>
  <c r="M41" i="24" s="1"/>
  <c r="J6" i="53"/>
  <c r="E76" i="53"/>
  <c r="E74" i="53"/>
  <c r="S41" i="53" s="1"/>
  <c r="F76" i="53"/>
  <c r="F74" i="53"/>
  <c r="AD32" i="53"/>
  <c r="I78" i="53"/>
  <c r="G76" i="53"/>
  <c r="G74" i="53"/>
  <c r="J67" i="53"/>
  <c r="H29" i="53" s="1"/>
  <c r="I29" i="53" s="1"/>
  <c r="J66" i="53"/>
  <c r="H28" i="53" s="1"/>
  <c r="I28" i="53" s="1"/>
  <c r="Q55" i="53"/>
  <c r="G37" i="53"/>
  <c r="F78" i="53"/>
  <c r="J71" i="53"/>
  <c r="H32" i="53" s="1"/>
  <c r="I32" i="53" s="1"/>
  <c r="K12" i="53" s="1"/>
  <c r="J63" i="53"/>
  <c r="H25" i="53" s="1"/>
  <c r="I25" i="53" s="1"/>
  <c r="C76" i="53"/>
  <c r="C74" i="53"/>
  <c r="J62" i="53"/>
  <c r="I19" i="53"/>
  <c r="J4" i="53"/>
  <c r="I17" i="53"/>
  <c r="I74" i="53"/>
  <c r="D30" i="52"/>
  <c r="G9" i="52"/>
  <c r="E9" i="52"/>
  <c r="O62" i="54" l="1"/>
  <c r="O62" i="53"/>
  <c r="Q61" i="53"/>
  <c r="AE27" i="53"/>
  <c r="AE28" i="53"/>
  <c r="AC24" i="53"/>
  <c r="AE24" i="53" s="1"/>
  <c r="AE25" i="53"/>
  <c r="AD26" i="53"/>
  <c r="AD30" i="53"/>
  <c r="X36" i="53"/>
  <c r="AD36" i="53" s="1"/>
  <c r="AE36" i="53" s="1"/>
  <c r="AD29" i="53"/>
  <c r="AE31" i="53"/>
  <c r="AD31" i="53"/>
  <c r="J78" i="53"/>
  <c r="H26" i="53"/>
  <c r="J76" i="53"/>
  <c r="J74" i="53"/>
  <c r="Q62" i="53" s="1"/>
  <c r="H24" i="53"/>
  <c r="AC33" i="53" l="1"/>
  <c r="AE33" i="53" s="1"/>
  <c r="AD24" i="53"/>
  <c r="AD33" i="53" s="1"/>
  <c r="H37" i="53"/>
  <c r="H39" i="53"/>
  <c r="I24" i="53"/>
  <c r="H41" i="53"/>
  <c r="I26" i="53"/>
  <c r="I41" i="53" s="1"/>
  <c r="M39" i="24" s="1"/>
  <c r="P45" i="52"/>
  <c r="L47" i="52"/>
  <c r="L49" i="52"/>
  <c r="L51" i="52"/>
  <c r="L53" i="52"/>
  <c r="L56" i="52"/>
  <c r="L57" i="52"/>
  <c r="L45" i="52"/>
  <c r="O45" i="52" s="1"/>
  <c r="M45" i="52"/>
  <c r="M47" i="52"/>
  <c r="M49" i="52"/>
  <c r="M51" i="52"/>
  <c r="D84" i="52" s="1"/>
  <c r="M53" i="52"/>
  <c r="M56" i="52"/>
  <c r="M57" i="52"/>
  <c r="G73" i="52"/>
  <c r="I39" i="53" l="1"/>
  <c r="I37" i="53"/>
  <c r="Q45" i="52"/>
  <c r="C85" i="52"/>
  <c r="B85" i="52"/>
  <c r="E84" i="52"/>
  <c r="E85" i="52" s="1"/>
  <c r="I73" i="52"/>
  <c r="E73" i="52"/>
  <c r="P57" i="52"/>
  <c r="O57" i="52"/>
  <c r="P56" i="52"/>
  <c r="O56" i="52"/>
  <c r="I54" i="52"/>
  <c r="P53" i="52"/>
  <c r="O53" i="52"/>
  <c r="I52" i="52"/>
  <c r="D85" i="52"/>
  <c r="O51" i="52"/>
  <c r="I50" i="52"/>
  <c r="P49" i="52"/>
  <c r="O49" i="52"/>
  <c r="I48" i="52"/>
  <c r="P47" i="52"/>
  <c r="O47" i="52"/>
  <c r="I46" i="52"/>
  <c r="F41" i="52"/>
  <c r="E41" i="52"/>
  <c r="D41" i="52"/>
  <c r="C41" i="52"/>
  <c r="F39" i="52"/>
  <c r="E39" i="52"/>
  <c r="D39" i="52"/>
  <c r="C39" i="52"/>
  <c r="F37" i="52"/>
  <c r="E37" i="52"/>
  <c r="C37" i="52"/>
  <c r="G36" i="52"/>
  <c r="I36" i="52" s="1"/>
  <c r="G35" i="52"/>
  <c r="I35" i="52" s="1"/>
  <c r="G34" i="52"/>
  <c r="I34" i="52" s="1"/>
  <c r="O33" i="52"/>
  <c r="G33" i="52"/>
  <c r="AA32" i="52"/>
  <c r="U32" i="52"/>
  <c r="T32" i="52"/>
  <c r="Q32" i="52"/>
  <c r="S32" i="52" s="1"/>
  <c r="P32" i="52"/>
  <c r="G32" i="52"/>
  <c r="AA31" i="52"/>
  <c r="U31" i="52"/>
  <c r="T31" i="52"/>
  <c r="Q31" i="52"/>
  <c r="S31" i="52" s="1"/>
  <c r="P31" i="52"/>
  <c r="G31" i="52"/>
  <c r="AA30" i="52"/>
  <c r="U30" i="52"/>
  <c r="T30" i="52"/>
  <c r="Q30" i="52"/>
  <c r="S30" i="52" s="1"/>
  <c r="P30" i="52"/>
  <c r="D37" i="52"/>
  <c r="AA29" i="52"/>
  <c r="U29" i="52"/>
  <c r="T29" i="52"/>
  <c r="Q29" i="52"/>
  <c r="S29" i="52" s="1"/>
  <c r="P29" i="52"/>
  <c r="G29" i="52"/>
  <c r="AA28" i="52"/>
  <c r="U28" i="52"/>
  <c r="T28" i="52"/>
  <c r="Q28" i="52"/>
  <c r="S28" i="52" s="1"/>
  <c r="P28" i="52"/>
  <c r="G28" i="52"/>
  <c r="AA27" i="52"/>
  <c r="U27" i="52"/>
  <c r="T27" i="52"/>
  <c r="Q27" i="52"/>
  <c r="S27" i="52" s="1"/>
  <c r="P27" i="52"/>
  <c r="G27" i="52"/>
  <c r="AA26" i="52"/>
  <c r="U26" i="52"/>
  <c r="T26" i="52"/>
  <c r="V26" i="52" s="1"/>
  <c r="Q26" i="52"/>
  <c r="S26" i="52" s="1"/>
  <c r="P26" i="52"/>
  <c r="G26" i="52"/>
  <c r="AA25" i="52"/>
  <c r="U25" i="52"/>
  <c r="T25" i="52"/>
  <c r="Q25" i="52"/>
  <c r="S25" i="52" s="1"/>
  <c r="P25" i="52"/>
  <c r="G25" i="52"/>
  <c r="AA24" i="52"/>
  <c r="U24" i="52"/>
  <c r="T24" i="52"/>
  <c r="Q24" i="52"/>
  <c r="P24" i="52"/>
  <c r="G24" i="52"/>
  <c r="AD23" i="52"/>
  <c r="AA23" i="52"/>
  <c r="Z23" i="52"/>
  <c r="X23" i="52"/>
  <c r="V23" i="52"/>
  <c r="T23" i="52"/>
  <c r="Q23" i="52"/>
  <c r="P23" i="52"/>
  <c r="O23" i="52"/>
  <c r="G21" i="52"/>
  <c r="F21" i="52"/>
  <c r="E21" i="52"/>
  <c r="C21" i="52"/>
  <c r="G19" i="52"/>
  <c r="F19" i="52"/>
  <c r="E19" i="52"/>
  <c r="C19" i="52"/>
  <c r="F17" i="52"/>
  <c r="C17" i="52"/>
  <c r="H16" i="52"/>
  <c r="I16" i="52" s="1"/>
  <c r="H15" i="52"/>
  <c r="I14" i="52"/>
  <c r="H13" i="52"/>
  <c r="H12" i="52"/>
  <c r="H11" i="52"/>
  <c r="H10" i="52"/>
  <c r="E17" i="52"/>
  <c r="K8" i="52"/>
  <c r="H8" i="52"/>
  <c r="K7" i="52"/>
  <c r="H7" i="52"/>
  <c r="K6" i="52"/>
  <c r="H6" i="52"/>
  <c r="K5" i="52"/>
  <c r="H5" i="52"/>
  <c r="K4" i="52"/>
  <c r="H4" i="52"/>
  <c r="K3" i="52"/>
  <c r="H3" i="52"/>
  <c r="M48" i="52" l="1"/>
  <c r="L48" i="52"/>
  <c r="I55" i="52"/>
  <c r="L54" i="52"/>
  <c r="M54" i="52"/>
  <c r="O50" i="52"/>
  <c r="L50" i="52"/>
  <c r="M50" i="52"/>
  <c r="P50" i="52" s="1"/>
  <c r="Q50" i="52" s="1"/>
  <c r="L52" i="52"/>
  <c r="M52" i="52"/>
  <c r="P52" i="52" s="1"/>
  <c r="L46" i="52"/>
  <c r="M46" i="52"/>
  <c r="P46" i="52" s="1"/>
  <c r="F65" i="52"/>
  <c r="G65" i="52"/>
  <c r="I62" i="52"/>
  <c r="G62" i="52"/>
  <c r="F66" i="52"/>
  <c r="G66" i="52"/>
  <c r="F71" i="52"/>
  <c r="G71" i="52"/>
  <c r="F63" i="52"/>
  <c r="G63" i="52"/>
  <c r="G76" i="52" s="1"/>
  <c r="F69" i="52"/>
  <c r="G69" i="52"/>
  <c r="F67" i="52"/>
  <c r="G67" i="52"/>
  <c r="F64" i="52"/>
  <c r="G64" i="52"/>
  <c r="F70" i="52"/>
  <c r="G70" i="52"/>
  <c r="F72" i="52"/>
  <c r="G72" i="52"/>
  <c r="V29" i="52"/>
  <c r="X29" i="52" s="1"/>
  <c r="F73" i="52"/>
  <c r="V28" i="52"/>
  <c r="X28" i="52" s="1"/>
  <c r="V32" i="52"/>
  <c r="X32" i="52" s="1"/>
  <c r="I65" i="52"/>
  <c r="H70" i="52"/>
  <c r="AA37" i="52"/>
  <c r="AC37" i="52" s="1"/>
  <c r="Z30" i="52"/>
  <c r="AB30" i="52" s="1"/>
  <c r="V31" i="52"/>
  <c r="X31" i="52" s="1"/>
  <c r="V27" i="52"/>
  <c r="X27" i="52" s="1"/>
  <c r="AA36" i="52"/>
  <c r="AC36" i="52" s="1"/>
  <c r="V25" i="52"/>
  <c r="Z32" i="52"/>
  <c r="AB32" i="52" s="1"/>
  <c r="T33" i="52"/>
  <c r="Z31" i="52"/>
  <c r="AB31" i="52" s="1"/>
  <c r="Q57" i="52"/>
  <c r="V24" i="52"/>
  <c r="Z28" i="52"/>
  <c r="AB28" i="52" s="1"/>
  <c r="V30" i="52"/>
  <c r="H66" i="52"/>
  <c r="H72" i="52"/>
  <c r="G17" i="52"/>
  <c r="G41" i="52"/>
  <c r="Z27" i="52"/>
  <c r="AB27" i="52" s="1"/>
  <c r="Q47" i="52"/>
  <c r="Z25" i="52"/>
  <c r="AB25" i="52" s="1"/>
  <c r="X26" i="52"/>
  <c r="O48" i="52"/>
  <c r="Q56" i="52"/>
  <c r="H69" i="52"/>
  <c r="I15" i="52"/>
  <c r="X25" i="52"/>
  <c r="Q33" i="52"/>
  <c r="O46" i="52"/>
  <c r="H64" i="52"/>
  <c r="Z29" i="52"/>
  <c r="AB29" i="52" s="1"/>
  <c r="I67" i="52"/>
  <c r="Q53" i="52"/>
  <c r="I72" i="52"/>
  <c r="Q49" i="52"/>
  <c r="H67" i="52"/>
  <c r="I4" i="52"/>
  <c r="J4" i="52" s="1"/>
  <c r="I6" i="52"/>
  <c r="J6" i="52" s="1"/>
  <c r="I8" i="52"/>
  <c r="J8" i="52" s="1"/>
  <c r="I12" i="52"/>
  <c r="J12" i="52" s="1"/>
  <c r="G30" i="52"/>
  <c r="P48" i="52"/>
  <c r="O54" i="52"/>
  <c r="C62" i="52"/>
  <c r="I63" i="52"/>
  <c r="I64" i="52"/>
  <c r="I66" i="52"/>
  <c r="I69" i="52"/>
  <c r="I70" i="52"/>
  <c r="I71" i="52"/>
  <c r="H71" i="52"/>
  <c r="Z24" i="52"/>
  <c r="Z26" i="52"/>
  <c r="AB26" i="52" s="1"/>
  <c r="P54" i="52"/>
  <c r="D62" i="52"/>
  <c r="I10" i="52"/>
  <c r="G39" i="52"/>
  <c r="P51" i="52"/>
  <c r="Q51" i="52" s="1"/>
  <c r="E62" i="52"/>
  <c r="C63" i="52"/>
  <c r="C64" i="52"/>
  <c r="C65" i="52"/>
  <c r="C66" i="52"/>
  <c r="C67" i="52"/>
  <c r="C69" i="52"/>
  <c r="C70" i="52"/>
  <c r="C71" i="52"/>
  <c r="C72" i="52"/>
  <c r="C73" i="52"/>
  <c r="H65" i="52"/>
  <c r="F62" i="52"/>
  <c r="D63" i="52"/>
  <c r="D64" i="52"/>
  <c r="D65" i="52"/>
  <c r="D66" i="52"/>
  <c r="D67" i="52"/>
  <c r="D69" i="52"/>
  <c r="D70" i="52"/>
  <c r="D71" i="52"/>
  <c r="D72" i="52"/>
  <c r="D73" i="52"/>
  <c r="H63" i="52"/>
  <c r="I5" i="52"/>
  <c r="S24" i="52"/>
  <c r="P33" i="52"/>
  <c r="E63" i="52"/>
  <c r="E64" i="52"/>
  <c r="E65" i="52"/>
  <c r="E66" i="52"/>
  <c r="E67" i="52"/>
  <c r="E69" i="52"/>
  <c r="E70" i="52"/>
  <c r="E71" i="52"/>
  <c r="E72" i="52"/>
  <c r="I3" i="52"/>
  <c r="I7" i="52"/>
  <c r="J7" i="52" s="1"/>
  <c r="I11" i="52"/>
  <c r="J11" i="52" s="1"/>
  <c r="I13" i="52"/>
  <c r="J13" i="52" s="1"/>
  <c r="H21" i="52"/>
  <c r="H9" i="52"/>
  <c r="O52" i="52"/>
  <c r="H62" i="52"/>
  <c r="H19" i="52"/>
  <c r="G9" i="50"/>
  <c r="Q52" i="52" l="1"/>
  <c r="M55" i="52"/>
  <c r="P55" i="52" s="1"/>
  <c r="L55" i="52"/>
  <c r="O55" i="52" s="1"/>
  <c r="Q46" i="52"/>
  <c r="G78" i="52"/>
  <c r="AC28" i="52"/>
  <c r="AE28" i="52" s="1"/>
  <c r="F78" i="52"/>
  <c r="H17" i="52"/>
  <c r="G68" i="52"/>
  <c r="G74" i="52" s="1"/>
  <c r="Q48" i="52"/>
  <c r="AC25" i="52"/>
  <c r="AD25" i="52" s="1"/>
  <c r="AC31" i="52"/>
  <c r="AD31" i="52" s="1"/>
  <c r="Q54" i="52"/>
  <c r="AC27" i="52"/>
  <c r="AE27" i="52" s="1"/>
  <c r="AC32" i="52"/>
  <c r="AD32" i="52" s="1"/>
  <c r="J73" i="52"/>
  <c r="V33" i="52"/>
  <c r="H78" i="52"/>
  <c r="AC29" i="52"/>
  <c r="AD29" i="52" s="1"/>
  <c r="AC26" i="52"/>
  <c r="AE26" i="52" s="1"/>
  <c r="J65" i="52"/>
  <c r="H27" i="52" s="1"/>
  <c r="I27" i="52" s="1"/>
  <c r="Q55" i="52"/>
  <c r="X30" i="52"/>
  <c r="AC30" i="52" s="1"/>
  <c r="J71" i="52"/>
  <c r="H32" i="52" s="1"/>
  <c r="I32" i="52" s="1"/>
  <c r="K12" i="52" s="1"/>
  <c r="J70" i="52"/>
  <c r="H31" i="52" s="1"/>
  <c r="I31" i="52" s="1"/>
  <c r="K11" i="52" s="1"/>
  <c r="J62" i="52"/>
  <c r="C76" i="52"/>
  <c r="I76" i="52"/>
  <c r="AB24" i="52"/>
  <c r="AB33" i="52" s="1"/>
  <c r="Z33" i="52"/>
  <c r="D78" i="52"/>
  <c r="O61" i="52"/>
  <c r="J69" i="52"/>
  <c r="J67" i="52"/>
  <c r="H29" i="52" s="1"/>
  <c r="I29" i="52" s="1"/>
  <c r="P61" i="52"/>
  <c r="I21" i="52"/>
  <c r="J5" i="52"/>
  <c r="E76" i="52"/>
  <c r="J3" i="52"/>
  <c r="I19" i="52"/>
  <c r="E78" i="52"/>
  <c r="F76" i="52"/>
  <c r="J66" i="52"/>
  <c r="H28" i="52" s="1"/>
  <c r="I28" i="52" s="1"/>
  <c r="D76" i="52"/>
  <c r="H76" i="52"/>
  <c r="C78" i="52"/>
  <c r="J64" i="52"/>
  <c r="I9" i="52"/>
  <c r="J9" i="52" s="1"/>
  <c r="F68" i="52"/>
  <c r="F74" i="52" s="1"/>
  <c r="E68" i="52"/>
  <c r="E74" i="52" s="1"/>
  <c r="S41" i="52" s="1"/>
  <c r="D68" i="52"/>
  <c r="D74" i="52" s="1"/>
  <c r="C68" i="52"/>
  <c r="C74" i="52" s="1"/>
  <c r="H68" i="52"/>
  <c r="H74" i="52" s="1"/>
  <c r="I68" i="52"/>
  <c r="I74" i="52" s="1"/>
  <c r="S33" i="52"/>
  <c r="X24" i="52"/>
  <c r="J72" i="52"/>
  <c r="H33" i="52" s="1"/>
  <c r="I33" i="52" s="1"/>
  <c r="K13" i="52" s="1"/>
  <c r="J63" i="52"/>
  <c r="H25" i="52" s="1"/>
  <c r="I25" i="52" s="1"/>
  <c r="I78" i="52"/>
  <c r="G37" i="52"/>
  <c r="D30" i="50"/>
  <c r="E9" i="50"/>
  <c r="AE25" i="52" l="1"/>
  <c r="AE32" i="52"/>
  <c r="AD28" i="52"/>
  <c r="I17" i="52"/>
  <c r="Q61" i="52"/>
  <c r="AE29" i="52"/>
  <c r="X37" i="52"/>
  <c r="AD37" i="52" s="1"/>
  <c r="AE37" i="52" s="1"/>
  <c r="AD27" i="52"/>
  <c r="AE31" i="52"/>
  <c r="S39" i="52"/>
  <c r="AD26" i="52"/>
  <c r="AE30" i="52"/>
  <c r="AD30" i="52"/>
  <c r="J68" i="52"/>
  <c r="H30" i="52" s="1"/>
  <c r="I30" i="52" s="1"/>
  <c r="K9" i="52" s="1"/>
  <c r="J76" i="52"/>
  <c r="H24" i="52"/>
  <c r="J78" i="52"/>
  <c r="H26" i="52"/>
  <c r="X36" i="52"/>
  <c r="AD36" i="52" s="1"/>
  <c r="AE36" i="52" s="1"/>
  <c r="AC24" i="52"/>
  <c r="X33" i="52"/>
  <c r="M47" i="50"/>
  <c r="M49" i="50"/>
  <c r="M51" i="50"/>
  <c r="D84" i="50" s="1"/>
  <c r="M53" i="50"/>
  <c r="M56" i="50"/>
  <c r="M57" i="50"/>
  <c r="M45" i="50"/>
  <c r="L47" i="50"/>
  <c r="L49" i="50"/>
  <c r="L51" i="50"/>
  <c r="L53" i="50"/>
  <c r="L56" i="50"/>
  <c r="L57" i="50"/>
  <c r="L45" i="50"/>
  <c r="J74" i="52" l="1"/>
  <c r="Q62" i="52" s="1"/>
  <c r="H41" i="52"/>
  <c r="I26" i="52"/>
  <c r="I41" i="52" s="1"/>
  <c r="H37" i="52"/>
  <c r="H39" i="52"/>
  <c r="I24" i="52"/>
  <c r="AE24" i="52"/>
  <c r="AD24" i="52"/>
  <c r="AD33" i="52" s="1"/>
  <c r="AC33" i="52"/>
  <c r="AE33" i="52" s="1"/>
  <c r="G62" i="50"/>
  <c r="G63" i="50"/>
  <c r="G64" i="50"/>
  <c r="G65" i="50"/>
  <c r="G66" i="50"/>
  <c r="G67" i="50"/>
  <c r="G68" i="50"/>
  <c r="G69" i="50"/>
  <c r="G70" i="50"/>
  <c r="G71" i="50"/>
  <c r="G72" i="50"/>
  <c r="G73" i="50"/>
  <c r="I73" i="50"/>
  <c r="I39" i="52" l="1"/>
  <c r="I37" i="52"/>
  <c r="C85" i="50"/>
  <c r="B85" i="50"/>
  <c r="E84" i="50"/>
  <c r="E85" i="50" s="1"/>
  <c r="E73" i="50"/>
  <c r="P57" i="50"/>
  <c r="O57" i="50"/>
  <c r="P56" i="50"/>
  <c r="O56" i="50"/>
  <c r="J54" i="50"/>
  <c r="P53" i="50"/>
  <c r="O53" i="50"/>
  <c r="J52" i="50"/>
  <c r="D85" i="50"/>
  <c r="O51" i="50"/>
  <c r="J50" i="50"/>
  <c r="O49" i="50"/>
  <c r="P49" i="50"/>
  <c r="J48" i="50"/>
  <c r="P47" i="50"/>
  <c r="O47" i="50"/>
  <c r="J46" i="50"/>
  <c r="P45" i="50"/>
  <c r="O45" i="50"/>
  <c r="F41" i="50"/>
  <c r="E41" i="50"/>
  <c r="D41" i="50"/>
  <c r="C41" i="50"/>
  <c r="F39" i="50"/>
  <c r="E39" i="50"/>
  <c r="D39" i="50"/>
  <c r="C39" i="50"/>
  <c r="F37" i="50"/>
  <c r="E37" i="50"/>
  <c r="C37" i="50"/>
  <c r="G36" i="50"/>
  <c r="I36" i="50" s="1"/>
  <c r="G35" i="50"/>
  <c r="I35" i="50" s="1"/>
  <c r="G34" i="50"/>
  <c r="I34" i="50" s="1"/>
  <c r="O33" i="50"/>
  <c r="G33" i="50"/>
  <c r="AA32" i="50"/>
  <c r="U32" i="50"/>
  <c r="T32" i="50"/>
  <c r="Q32" i="50"/>
  <c r="S32" i="50" s="1"/>
  <c r="P32" i="50"/>
  <c r="G32" i="50"/>
  <c r="AA31" i="50"/>
  <c r="U31" i="50"/>
  <c r="T31" i="50"/>
  <c r="Q31" i="50"/>
  <c r="S31" i="50" s="1"/>
  <c r="P31" i="50"/>
  <c r="G31" i="50"/>
  <c r="AA30" i="50"/>
  <c r="U30" i="50"/>
  <c r="T30" i="50"/>
  <c r="Q30" i="50"/>
  <c r="S30" i="50" s="1"/>
  <c r="P30" i="50"/>
  <c r="D37" i="50"/>
  <c r="AA29" i="50"/>
  <c r="U29" i="50"/>
  <c r="T29" i="50"/>
  <c r="Q29" i="50"/>
  <c r="S29" i="50" s="1"/>
  <c r="P29" i="50"/>
  <c r="G29" i="50"/>
  <c r="AA28" i="50"/>
  <c r="U28" i="50"/>
  <c r="T28" i="50"/>
  <c r="Q28" i="50"/>
  <c r="S28" i="50" s="1"/>
  <c r="P28" i="50"/>
  <c r="G28" i="50"/>
  <c r="AA27" i="50"/>
  <c r="U27" i="50"/>
  <c r="T27" i="50"/>
  <c r="Q27" i="50"/>
  <c r="S27" i="50" s="1"/>
  <c r="P27" i="50"/>
  <c r="G27" i="50"/>
  <c r="AA26" i="50"/>
  <c r="U26" i="50"/>
  <c r="T26" i="50"/>
  <c r="Q26" i="50"/>
  <c r="S26" i="50" s="1"/>
  <c r="P26" i="50"/>
  <c r="G26" i="50"/>
  <c r="AA25" i="50"/>
  <c r="U25" i="50"/>
  <c r="T25" i="50"/>
  <c r="Q25" i="50"/>
  <c r="S25" i="50" s="1"/>
  <c r="P25" i="50"/>
  <c r="G25" i="50"/>
  <c r="AA24" i="50"/>
  <c r="U24" i="50"/>
  <c r="T24" i="50"/>
  <c r="Q24" i="50"/>
  <c r="S24" i="50" s="1"/>
  <c r="P24" i="50"/>
  <c r="G24" i="50"/>
  <c r="AD23" i="50"/>
  <c r="AA23" i="50"/>
  <c r="Z23" i="50"/>
  <c r="X23" i="50"/>
  <c r="V23" i="50"/>
  <c r="T23" i="50"/>
  <c r="Q23" i="50"/>
  <c r="P23" i="50"/>
  <c r="O23" i="50"/>
  <c r="G21" i="50"/>
  <c r="F21" i="50"/>
  <c r="E21" i="50"/>
  <c r="C21" i="50"/>
  <c r="G19" i="50"/>
  <c r="F19" i="50"/>
  <c r="E19" i="50"/>
  <c r="C19" i="50"/>
  <c r="F17" i="50"/>
  <c r="C17" i="50"/>
  <c r="H16" i="50"/>
  <c r="I16" i="50" s="1"/>
  <c r="H15" i="50"/>
  <c r="I14" i="50"/>
  <c r="H13" i="50"/>
  <c r="H12" i="50"/>
  <c r="H11" i="50"/>
  <c r="H10" i="50"/>
  <c r="G17" i="50"/>
  <c r="E17" i="50"/>
  <c r="K8" i="50"/>
  <c r="H8" i="50"/>
  <c r="K7" i="50"/>
  <c r="H7" i="50"/>
  <c r="E66" i="50" s="1"/>
  <c r="K6" i="50"/>
  <c r="H6" i="50"/>
  <c r="K5" i="50"/>
  <c r="H5" i="50"/>
  <c r="K4" i="50"/>
  <c r="H4" i="50"/>
  <c r="K3" i="50"/>
  <c r="H3" i="50"/>
  <c r="M50" i="50" l="1"/>
  <c r="L50" i="50"/>
  <c r="L46" i="50"/>
  <c r="O46" i="50" s="1"/>
  <c r="M46" i="50"/>
  <c r="P52" i="50"/>
  <c r="L52" i="50"/>
  <c r="M52" i="50"/>
  <c r="M48" i="50"/>
  <c r="L48" i="50"/>
  <c r="L54" i="50"/>
  <c r="M54" i="50"/>
  <c r="V27" i="50"/>
  <c r="X27" i="50" s="1"/>
  <c r="P33" i="50"/>
  <c r="V25" i="50"/>
  <c r="V29" i="50"/>
  <c r="P51" i="50"/>
  <c r="Q51" i="50" s="1"/>
  <c r="V26" i="50"/>
  <c r="S33" i="50"/>
  <c r="X26" i="50"/>
  <c r="I64" i="50"/>
  <c r="X25" i="50"/>
  <c r="G30" i="50"/>
  <c r="G37" i="50" s="1"/>
  <c r="I69" i="50"/>
  <c r="O52" i="50"/>
  <c r="Q52" i="50" s="1"/>
  <c r="Z32" i="50"/>
  <c r="AB32" i="50" s="1"/>
  <c r="I63" i="50"/>
  <c r="P50" i="50"/>
  <c r="I67" i="50"/>
  <c r="O50" i="50"/>
  <c r="I70" i="50"/>
  <c r="Z31" i="50"/>
  <c r="AB31" i="50" s="1"/>
  <c r="I66" i="50"/>
  <c r="X29" i="50"/>
  <c r="Z30" i="50"/>
  <c r="AB30" i="50" s="1"/>
  <c r="P54" i="50"/>
  <c r="O54" i="50"/>
  <c r="I71" i="50"/>
  <c r="Q33" i="50"/>
  <c r="G76" i="50"/>
  <c r="I62" i="50"/>
  <c r="H62" i="50"/>
  <c r="V28" i="50"/>
  <c r="X28" i="50" s="1"/>
  <c r="P48" i="50"/>
  <c r="I65" i="50"/>
  <c r="O48" i="50"/>
  <c r="Q56" i="50"/>
  <c r="Q57" i="50"/>
  <c r="G39" i="50"/>
  <c r="G41" i="50"/>
  <c r="AA37" i="50"/>
  <c r="AC37" i="50" s="1"/>
  <c r="E64" i="50"/>
  <c r="E62" i="50"/>
  <c r="T33" i="50"/>
  <c r="E70" i="50"/>
  <c r="Q49" i="50"/>
  <c r="Z24" i="50"/>
  <c r="AB24" i="50" s="1"/>
  <c r="Z25" i="50"/>
  <c r="AB25" i="50" s="1"/>
  <c r="Z26" i="50"/>
  <c r="AB26" i="50" s="1"/>
  <c r="Z27" i="50"/>
  <c r="AB27" i="50" s="1"/>
  <c r="Z28" i="50"/>
  <c r="AB28" i="50" s="1"/>
  <c r="Z29" i="50"/>
  <c r="AB29" i="50" s="1"/>
  <c r="AA36" i="50"/>
  <c r="AC36" i="50" s="1"/>
  <c r="H19" i="50"/>
  <c r="E72" i="50"/>
  <c r="Q47" i="50"/>
  <c r="Q53" i="50"/>
  <c r="Q45" i="50"/>
  <c r="P46" i="50"/>
  <c r="J55" i="50"/>
  <c r="H63" i="50"/>
  <c r="H64" i="50"/>
  <c r="H65" i="50"/>
  <c r="H66" i="50"/>
  <c r="H67" i="50"/>
  <c r="H69" i="50"/>
  <c r="H70" i="50"/>
  <c r="H71" i="50"/>
  <c r="H72" i="50"/>
  <c r="I4" i="50"/>
  <c r="J4" i="50" s="1"/>
  <c r="I6" i="50"/>
  <c r="J6" i="50" s="1"/>
  <c r="I8" i="50"/>
  <c r="J8" i="50" s="1"/>
  <c r="I12" i="50"/>
  <c r="J12" i="50" s="1"/>
  <c r="I15" i="50"/>
  <c r="I10" i="50"/>
  <c r="I3" i="50"/>
  <c r="I5" i="50"/>
  <c r="I7" i="50"/>
  <c r="J7" i="50" s="1"/>
  <c r="I11" i="50"/>
  <c r="J11" i="50" s="1"/>
  <c r="I13" i="50"/>
  <c r="J13" i="50" s="1"/>
  <c r="H21" i="50"/>
  <c r="H9" i="50"/>
  <c r="I68" i="50" s="1"/>
  <c r="V24" i="50"/>
  <c r="C62" i="50"/>
  <c r="C63" i="50"/>
  <c r="C64" i="50"/>
  <c r="C65" i="50"/>
  <c r="C66" i="50"/>
  <c r="C67" i="50"/>
  <c r="C69" i="50"/>
  <c r="C70" i="50"/>
  <c r="C71" i="50"/>
  <c r="C72" i="50"/>
  <c r="C73" i="50"/>
  <c r="V30" i="50"/>
  <c r="X30" i="50" s="1"/>
  <c r="V31" i="50"/>
  <c r="X31" i="50" s="1"/>
  <c r="V32" i="50"/>
  <c r="X32" i="50" s="1"/>
  <c r="D62" i="50"/>
  <c r="D63" i="50"/>
  <c r="D64" i="50"/>
  <c r="D65" i="50"/>
  <c r="D66" i="50"/>
  <c r="D67" i="50"/>
  <c r="D69" i="50"/>
  <c r="D70" i="50"/>
  <c r="D71" i="50"/>
  <c r="D72" i="50"/>
  <c r="D73" i="50"/>
  <c r="E63" i="50"/>
  <c r="E65" i="50"/>
  <c r="E67" i="50"/>
  <c r="E69" i="50"/>
  <c r="E71" i="50"/>
  <c r="F62" i="50"/>
  <c r="F63" i="50"/>
  <c r="F64" i="50"/>
  <c r="F65" i="50"/>
  <c r="F66" i="50"/>
  <c r="F67" i="50"/>
  <c r="F69" i="50"/>
  <c r="F70" i="50"/>
  <c r="F71" i="50"/>
  <c r="F72" i="50"/>
  <c r="F73" i="50"/>
  <c r="M38" i="41"/>
  <c r="M37" i="41"/>
  <c r="L55" i="50" l="1"/>
  <c r="O55" i="50" s="1"/>
  <c r="O61" i="50" s="1"/>
  <c r="M55" i="50"/>
  <c r="AC30" i="50"/>
  <c r="Q54" i="50"/>
  <c r="Q50" i="50"/>
  <c r="AC31" i="50"/>
  <c r="E76" i="50"/>
  <c r="AC28" i="50"/>
  <c r="AE28" i="50" s="1"/>
  <c r="G78" i="50"/>
  <c r="AC26" i="50"/>
  <c r="AE26" i="50" s="1"/>
  <c r="Q48" i="50"/>
  <c r="I76" i="50"/>
  <c r="AC25" i="50"/>
  <c r="AE25" i="50" s="1"/>
  <c r="AC29" i="50"/>
  <c r="AD29" i="50" s="1"/>
  <c r="AC32" i="50"/>
  <c r="AE32" i="50" s="1"/>
  <c r="I72" i="50"/>
  <c r="I74" i="50" s="1"/>
  <c r="AC27" i="50"/>
  <c r="AE27" i="50" s="1"/>
  <c r="Q46" i="50"/>
  <c r="AB33" i="50"/>
  <c r="E78" i="50"/>
  <c r="D78" i="50"/>
  <c r="Z33" i="50"/>
  <c r="J71" i="50"/>
  <c r="H32" i="50" s="1"/>
  <c r="I32" i="50" s="1"/>
  <c r="K12" i="50" s="1"/>
  <c r="P55" i="50"/>
  <c r="P61" i="50" s="1"/>
  <c r="O62" i="52" s="1"/>
  <c r="D76" i="50"/>
  <c r="J69" i="50"/>
  <c r="V33" i="50"/>
  <c r="S39" i="50" s="1"/>
  <c r="X24" i="50"/>
  <c r="F76" i="50"/>
  <c r="G74" i="50"/>
  <c r="I9" i="50"/>
  <c r="J9" i="50" s="1"/>
  <c r="F68" i="50"/>
  <c r="F74" i="50" s="1"/>
  <c r="E68" i="50"/>
  <c r="E74" i="50" s="1"/>
  <c r="S41" i="50" s="1"/>
  <c r="D68" i="50"/>
  <c r="D74" i="50" s="1"/>
  <c r="C68" i="50"/>
  <c r="C74" i="50" s="1"/>
  <c r="H68" i="50"/>
  <c r="H74" i="50" s="1"/>
  <c r="J70" i="50"/>
  <c r="H31" i="50" s="1"/>
  <c r="I31" i="50" s="1"/>
  <c r="K11" i="50" s="1"/>
  <c r="J67" i="50"/>
  <c r="H29" i="50" s="1"/>
  <c r="I29" i="50" s="1"/>
  <c r="H76" i="50"/>
  <c r="AE31" i="50"/>
  <c r="AD31" i="50"/>
  <c r="AE30" i="50"/>
  <c r="AD30" i="50"/>
  <c r="J65" i="50"/>
  <c r="H27" i="50" s="1"/>
  <c r="I27" i="50" s="1"/>
  <c r="I21" i="50"/>
  <c r="J5" i="50"/>
  <c r="C76" i="50"/>
  <c r="J62" i="50"/>
  <c r="F78" i="50"/>
  <c r="J73" i="50"/>
  <c r="C78" i="50"/>
  <c r="J64" i="50"/>
  <c r="J3" i="50"/>
  <c r="I19" i="50"/>
  <c r="H78" i="50"/>
  <c r="H17" i="50"/>
  <c r="J66" i="50"/>
  <c r="H28" i="50" s="1"/>
  <c r="I28" i="50" s="1"/>
  <c r="J63" i="50"/>
  <c r="H25" i="50" s="1"/>
  <c r="I25" i="50" s="1"/>
  <c r="X37" i="50"/>
  <c r="AD37" i="50" s="1"/>
  <c r="AE37" i="50" s="1"/>
  <c r="K26" i="24"/>
  <c r="L26" i="24" s="1"/>
  <c r="AD26" i="50" l="1"/>
  <c r="AD28" i="50"/>
  <c r="AE29" i="50"/>
  <c r="AD25" i="50"/>
  <c r="AD32" i="50"/>
  <c r="AD27" i="50"/>
  <c r="I17" i="50"/>
  <c r="J72" i="50"/>
  <c r="H33" i="50" s="1"/>
  <c r="I33" i="50" s="1"/>
  <c r="K13" i="50" s="1"/>
  <c r="I78" i="50"/>
  <c r="H24" i="50"/>
  <c r="J76" i="50"/>
  <c r="Q55" i="50"/>
  <c r="Q61" i="50" s="1"/>
  <c r="H26" i="50"/>
  <c r="J68" i="50"/>
  <c r="H30" i="50" s="1"/>
  <c r="I30" i="50" s="1"/>
  <c r="K9" i="50" s="1"/>
  <c r="X33" i="50"/>
  <c r="X36" i="50"/>
  <c r="AD36" i="50" s="1"/>
  <c r="AE36" i="50" s="1"/>
  <c r="AC24" i="50"/>
  <c r="J78" i="50" l="1"/>
  <c r="J74" i="50"/>
  <c r="Q62" i="50" s="1"/>
  <c r="H41" i="50"/>
  <c r="I26" i="50"/>
  <c r="I41" i="50" s="1"/>
  <c r="AE24" i="50"/>
  <c r="AD24" i="50"/>
  <c r="AD33" i="50" s="1"/>
  <c r="AC33" i="50"/>
  <c r="AE33" i="50" s="1"/>
  <c r="H39" i="50"/>
  <c r="I24" i="50"/>
  <c r="H37" i="50"/>
  <c r="I37" i="50" l="1"/>
  <c r="I39" i="50"/>
  <c r="G36" i="51"/>
  <c r="I36" i="51" s="1"/>
  <c r="G35" i="51"/>
  <c r="I35" i="51" s="1"/>
  <c r="D30" i="51"/>
  <c r="G9" i="51"/>
  <c r="E9" i="51" l="1"/>
  <c r="I64" i="51" l="1"/>
  <c r="I66" i="51"/>
  <c r="I68" i="51"/>
  <c r="I70" i="51"/>
  <c r="I73" i="51"/>
  <c r="I62" i="51"/>
  <c r="M46" i="51"/>
  <c r="M47" i="51"/>
  <c r="M49" i="51"/>
  <c r="M51" i="51"/>
  <c r="D84" i="51" s="1"/>
  <c r="M53" i="51"/>
  <c r="M54" i="51"/>
  <c r="M56" i="51"/>
  <c r="M57" i="51"/>
  <c r="M45" i="51"/>
  <c r="L46" i="51"/>
  <c r="L47" i="51"/>
  <c r="L49" i="51"/>
  <c r="L50" i="51"/>
  <c r="L51" i="51"/>
  <c r="L53" i="51"/>
  <c r="L54" i="51"/>
  <c r="L56" i="51"/>
  <c r="L57" i="51"/>
  <c r="L45" i="51"/>
  <c r="I54" i="51"/>
  <c r="I71" i="51" s="1"/>
  <c r="I52" i="51"/>
  <c r="M52" i="51" s="1"/>
  <c r="I50" i="51"/>
  <c r="M50" i="51" s="1"/>
  <c r="I48" i="51"/>
  <c r="I65" i="51" s="1"/>
  <c r="I46" i="51"/>
  <c r="I63" i="51" s="1"/>
  <c r="L52" i="51" l="1"/>
  <c r="I55" i="51"/>
  <c r="M48" i="51"/>
  <c r="I69" i="51"/>
  <c r="I67" i="51"/>
  <c r="L48" i="51"/>
  <c r="N39" i="41"/>
  <c r="I72" i="51" l="1"/>
  <c r="M55" i="51"/>
  <c r="L55" i="51"/>
  <c r="L46" i="49"/>
  <c r="L47" i="49"/>
  <c r="L48" i="49"/>
  <c r="L49" i="49"/>
  <c r="L50" i="49"/>
  <c r="L51" i="49"/>
  <c r="L52" i="49"/>
  <c r="L53" i="49"/>
  <c r="L54" i="49"/>
  <c r="L55" i="49"/>
  <c r="L56" i="49"/>
  <c r="L57" i="49"/>
  <c r="M45" i="49"/>
  <c r="L45" i="49"/>
  <c r="D63" i="49"/>
  <c r="D64" i="49"/>
  <c r="D65" i="49"/>
  <c r="D66" i="49"/>
  <c r="D67" i="49"/>
  <c r="D68" i="49"/>
  <c r="D69" i="49"/>
  <c r="D70" i="49"/>
  <c r="D71" i="49"/>
  <c r="D72" i="49"/>
  <c r="D73" i="49"/>
  <c r="D62" i="49"/>
  <c r="D30" i="49"/>
  <c r="E9" i="49"/>
  <c r="G9" i="49"/>
  <c r="C85" i="49" l="1"/>
  <c r="B85" i="49"/>
  <c r="E84" i="49"/>
  <c r="E85" i="49" s="1"/>
  <c r="E73" i="49"/>
  <c r="M57" i="49"/>
  <c r="P57" i="49" s="1"/>
  <c r="O57" i="49"/>
  <c r="O56" i="49"/>
  <c r="M56" i="49"/>
  <c r="P56" i="49" s="1"/>
  <c r="P55" i="49"/>
  <c r="O55" i="49"/>
  <c r="M55" i="49"/>
  <c r="M54" i="49"/>
  <c r="P54" i="49" s="1"/>
  <c r="O54" i="49"/>
  <c r="M53" i="49"/>
  <c r="P53" i="49" s="1"/>
  <c r="O53" i="49"/>
  <c r="M52" i="49"/>
  <c r="P52" i="49" s="1"/>
  <c r="O52" i="49"/>
  <c r="O51" i="49"/>
  <c r="M51" i="49"/>
  <c r="M50" i="49"/>
  <c r="P50" i="49" s="1"/>
  <c r="O50" i="49"/>
  <c r="M49" i="49"/>
  <c r="P49" i="49" s="1"/>
  <c r="O49" i="49"/>
  <c r="M48" i="49"/>
  <c r="P48" i="49" s="1"/>
  <c r="O48" i="49"/>
  <c r="M47" i="49"/>
  <c r="P47" i="49" s="1"/>
  <c r="O47" i="49"/>
  <c r="M46" i="49"/>
  <c r="P46" i="49" s="1"/>
  <c r="O46" i="49"/>
  <c r="P45" i="49"/>
  <c r="O45" i="49"/>
  <c r="F41" i="49"/>
  <c r="E41" i="49"/>
  <c r="D41" i="49"/>
  <c r="C41" i="49"/>
  <c r="F39" i="49"/>
  <c r="E39" i="49"/>
  <c r="D39" i="49"/>
  <c r="C39" i="49"/>
  <c r="F37" i="49"/>
  <c r="E37" i="49"/>
  <c r="C37" i="49"/>
  <c r="G34" i="49"/>
  <c r="I34" i="49" s="1"/>
  <c r="O33" i="49"/>
  <c r="G33" i="49"/>
  <c r="AA32" i="49"/>
  <c r="U32" i="49"/>
  <c r="T32" i="49"/>
  <c r="Q32" i="49"/>
  <c r="S32" i="49" s="1"/>
  <c r="P32" i="49"/>
  <c r="G32" i="49"/>
  <c r="AA31" i="49"/>
  <c r="U31" i="49"/>
  <c r="T31" i="49"/>
  <c r="V31" i="49" s="1"/>
  <c r="Q31" i="49"/>
  <c r="S31" i="49" s="1"/>
  <c r="P31" i="49"/>
  <c r="G31" i="49"/>
  <c r="AA30" i="49"/>
  <c r="U30" i="49"/>
  <c r="T30" i="49"/>
  <c r="V30" i="49" s="1"/>
  <c r="Q30" i="49"/>
  <c r="S30" i="49" s="1"/>
  <c r="P30" i="49"/>
  <c r="G30" i="49"/>
  <c r="D37" i="49"/>
  <c r="AA29" i="49"/>
  <c r="U29" i="49"/>
  <c r="T29" i="49"/>
  <c r="V29" i="49" s="1"/>
  <c r="Q29" i="49"/>
  <c r="S29" i="49" s="1"/>
  <c r="P29" i="49"/>
  <c r="G29" i="49"/>
  <c r="AA28" i="49"/>
  <c r="U28" i="49"/>
  <c r="T28" i="49"/>
  <c r="V28" i="49" s="1"/>
  <c r="Q28" i="49"/>
  <c r="S28" i="49" s="1"/>
  <c r="P28" i="49"/>
  <c r="G28" i="49"/>
  <c r="AA27" i="49"/>
  <c r="U27" i="49"/>
  <c r="T27" i="49"/>
  <c r="Q27" i="49"/>
  <c r="S27" i="49" s="1"/>
  <c r="P27" i="49"/>
  <c r="G27" i="49"/>
  <c r="AA26" i="49"/>
  <c r="U26" i="49"/>
  <c r="T26" i="49"/>
  <c r="Q26" i="49"/>
  <c r="S26" i="49" s="1"/>
  <c r="P26" i="49"/>
  <c r="G26" i="49"/>
  <c r="AA25" i="49"/>
  <c r="U25" i="49"/>
  <c r="T25" i="49"/>
  <c r="Q25" i="49"/>
  <c r="S25" i="49" s="1"/>
  <c r="P25" i="49"/>
  <c r="G25" i="49"/>
  <c r="AA24" i="49"/>
  <c r="U24" i="49"/>
  <c r="T24" i="49"/>
  <c r="Q24" i="49"/>
  <c r="P24" i="49"/>
  <c r="G24" i="49"/>
  <c r="AD23" i="49"/>
  <c r="AA23" i="49"/>
  <c r="Z23" i="49"/>
  <c r="X23" i="49"/>
  <c r="V23" i="49"/>
  <c r="T23" i="49"/>
  <c r="Q23" i="49"/>
  <c r="P23" i="49"/>
  <c r="O23" i="49"/>
  <c r="G21" i="49"/>
  <c r="F21" i="49"/>
  <c r="E21" i="49"/>
  <c r="D21" i="49"/>
  <c r="C21" i="49"/>
  <c r="G19" i="49"/>
  <c r="F19" i="49"/>
  <c r="E19" i="49"/>
  <c r="D19" i="49"/>
  <c r="C19" i="49"/>
  <c r="F17" i="49"/>
  <c r="D17" i="49"/>
  <c r="C17" i="49"/>
  <c r="H16" i="49"/>
  <c r="I16" i="49" s="1"/>
  <c r="H15" i="49"/>
  <c r="G73" i="49" s="1"/>
  <c r="I14" i="49"/>
  <c r="H13" i="49"/>
  <c r="H12" i="49"/>
  <c r="H11" i="49"/>
  <c r="H10" i="49"/>
  <c r="G69" i="49" s="1"/>
  <c r="H9" i="49"/>
  <c r="G68" i="49" s="1"/>
  <c r="G17" i="49"/>
  <c r="K8" i="49"/>
  <c r="H8" i="49"/>
  <c r="K7" i="49"/>
  <c r="H7" i="49"/>
  <c r="K6" i="49"/>
  <c r="H6" i="49"/>
  <c r="H65" i="49" s="1"/>
  <c r="K5" i="49"/>
  <c r="H5" i="49"/>
  <c r="K4" i="49"/>
  <c r="H4" i="49"/>
  <c r="H63" i="49" s="1"/>
  <c r="K3" i="49"/>
  <c r="H3" i="49"/>
  <c r="D84" i="49" l="1"/>
  <c r="D85" i="49" s="1"/>
  <c r="I73" i="49"/>
  <c r="V32" i="49"/>
  <c r="P51" i="49"/>
  <c r="Q46" i="49"/>
  <c r="G41" i="49"/>
  <c r="G39" i="49"/>
  <c r="G37" i="49"/>
  <c r="Q54" i="49"/>
  <c r="Q50" i="49"/>
  <c r="Q33" i="49"/>
  <c r="S24" i="49"/>
  <c r="S33" i="49" s="1"/>
  <c r="O61" i="49"/>
  <c r="Q47" i="49"/>
  <c r="Q51" i="49"/>
  <c r="Q55" i="49"/>
  <c r="Z25" i="49"/>
  <c r="AB25" i="49" s="1"/>
  <c r="AA36" i="49"/>
  <c r="AC36" i="49" s="1"/>
  <c r="V24" i="49"/>
  <c r="X24" i="49" s="1"/>
  <c r="Z28" i="49"/>
  <c r="AB28" i="49" s="1"/>
  <c r="X30" i="49"/>
  <c r="AC30" i="49" s="1"/>
  <c r="Z27" i="49"/>
  <c r="AB27" i="49" s="1"/>
  <c r="V27" i="49"/>
  <c r="X27" i="49" s="1"/>
  <c r="Q49" i="49"/>
  <c r="Q53" i="49"/>
  <c r="Q57" i="49"/>
  <c r="H69" i="49"/>
  <c r="I15" i="49"/>
  <c r="Z26" i="49"/>
  <c r="AB26" i="49" s="1"/>
  <c r="V26" i="49"/>
  <c r="X26" i="49" s="1"/>
  <c r="Z31" i="49"/>
  <c r="AB31" i="49" s="1"/>
  <c r="Q52" i="49"/>
  <c r="T33" i="49"/>
  <c r="V25" i="49"/>
  <c r="Z29" i="49"/>
  <c r="AB29" i="49" s="1"/>
  <c r="Z30" i="49"/>
  <c r="AB30" i="49" s="1"/>
  <c r="H68" i="49"/>
  <c r="G70" i="49"/>
  <c r="C70" i="49"/>
  <c r="F70" i="49"/>
  <c r="I70" i="49"/>
  <c r="E70" i="49"/>
  <c r="I11" i="49"/>
  <c r="J11" i="49" s="1"/>
  <c r="D76" i="49"/>
  <c r="G66" i="49"/>
  <c r="C66" i="49"/>
  <c r="F66" i="49"/>
  <c r="I66" i="49"/>
  <c r="E66" i="49"/>
  <c r="I7" i="49"/>
  <c r="J7" i="49" s="1"/>
  <c r="G67" i="49"/>
  <c r="C67" i="49"/>
  <c r="F67" i="49"/>
  <c r="I67" i="49"/>
  <c r="E67" i="49"/>
  <c r="I8" i="49"/>
  <c r="J8" i="49" s="1"/>
  <c r="G71" i="49"/>
  <c r="C71" i="49"/>
  <c r="F71" i="49"/>
  <c r="I71" i="49"/>
  <c r="E71" i="49"/>
  <c r="I12" i="49"/>
  <c r="J12" i="49" s="1"/>
  <c r="X31" i="49"/>
  <c r="Z32" i="49"/>
  <c r="AB32" i="49" s="1"/>
  <c r="AA37" i="49"/>
  <c r="AC37" i="49" s="1"/>
  <c r="Q45" i="49"/>
  <c r="P61" i="49"/>
  <c r="Q56" i="49"/>
  <c r="H67" i="49"/>
  <c r="H71" i="49"/>
  <c r="G64" i="49"/>
  <c r="C64" i="49"/>
  <c r="F64" i="49"/>
  <c r="H21" i="49"/>
  <c r="I64" i="49"/>
  <c r="E64" i="49"/>
  <c r="I5" i="49"/>
  <c r="I9" i="49"/>
  <c r="E17" i="49"/>
  <c r="K14" i="49"/>
  <c r="J14" i="49"/>
  <c r="H17" i="49"/>
  <c r="G63" i="49"/>
  <c r="C63" i="49"/>
  <c r="F63" i="49"/>
  <c r="I63" i="49"/>
  <c r="E63" i="49"/>
  <c r="I4" i="49"/>
  <c r="J4" i="49" s="1"/>
  <c r="G65" i="49"/>
  <c r="C65" i="49"/>
  <c r="F65" i="49"/>
  <c r="I65" i="49"/>
  <c r="E65" i="49"/>
  <c r="I6" i="49"/>
  <c r="J6" i="49" s="1"/>
  <c r="Z24" i="49"/>
  <c r="P33" i="49"/>
  <c r="G72" i="49"/>
  <c r="C72" i="49"/>
  <c r="F72" i="49"/>
  <c r="I72" i="49"/>
  <c r="E72" i="49"/>
  <c r="I13" i="49"/>
  <c r="J13" i="49" s="1"/>
  <c r="X32" i="49"/>
  <c r="G62" i="49"/>
  <c r="C62" i="49"/>
  <c r="H19" i="49"/>
  <c r="F62" i="49"/>
  <c r="I62" i="49"/>
  <c r="E62" i="49"/>
  <c r="I3" i="49"/>
  <c r="X25" i="49"/>
  <c r="AC25" i="49" s="1"/>
  <c r="X28" i="49"/>
  <c r="AC28" i="49" s="1"/>
  <c r="X29" i="49"/>
  <c r="Q48" i="49"/>
  <c r="H62" i="49"/>
  <c r="H64" i="49"/>
  <c r="H66" i="49"/>
  <c r="H70" i="49"/>
  <c r="H72" i="49"/>
  <c r="E68" i="49"/>
  <c r="I68" i="49"/>
  <c r="E69" i="49"/>
  <c r="I69" i="49"/>
  <c r="F68" i="49"/>
  <c r="F69" i="49"/>
  <c r="F73" i="49"/>
  <c r="I10" i="49"/>
  <c r="C68" i="49"/>
  <c r="C69" i="49"/>
  <c r="C73" i="49"/>
  <c r="J73" i="49" s="1"/>
  <c r="D30" i="48"/>
  <c r="G9" i="48"/>
  <c r="E9" i="48"/>
  <c r="AC32" i="49" l="1"/>
  <c r="AC27" i="49"/>
  <c r="V33" i="49"/>
  <c r="I78" i="49"/>
  <c r="AC31" i="49"/>
  <c r="AE31" i="49" s="1"/>
  <c r="J69" i="49"/>
  <c r="S39" i="49"/>
  <c r="AC29" i="49"/>
  <c r="AD29" i="49" s="1"/>
  <c r="H76" i="49"/>
  <c r="H74" i="49"/>
  <c r="AD28" i="49"/>
  <c r="AE28" i="49"/>
  <c r="X36" i="49"/>
  <c r="AD36" i="49" s="1"/>
  <c r="AE36" i="49" s="1"/>
  <c r="X33" i="49"/>
  <c r="F76" i="49"/>
  <c r="F74" i="49"/>
  <c r="AE32" i="49"/>
  <c r="AD32" i="49"/>
  <c r="AB24" i="49"/>
  <c r="AB33" i="49" s="1"/>
  <c r="Z33" i="49"/>
  <c r="G78" i="49"/>
  <c r="J70" i="49"/>
  <c r="H31" i="49" s="1"/>
  <c r="I31" i="49" s="1"/>
  <c r="K11" i="49" s="1"/>
  <c r="AD27" i="49"/>
  <c r="AE27" i="49"/>
  <c r="J3" i="49"/>
  <c r="I17" i="49"/>
  <c r="I19" i="49"/>
  <c r="J72" i="49"/>
  <c r="H33" i="49" s="1"/>
  <c r="I33" i="49" s="1"/>
  <c r="K13" i="49" s="1"/>
  <c r="J65" i="49"/>
  <c r="H27" i="49" s="1"/>
  <c r="I27" i="49" s="1"/>
  <c r="J9" i="49"/>
  <c r="Q61" i="49"/>
  <c r="J71" i="49"/>
  <c r="H32" i="49" s="1"/>
  <c r="I32" i="49" s="1"/>
  <c r="K12" i="49" s="1"/>
  <c r="J66" i="49"/>
  <c r="H28" i="49" s="1"/>
  <c r="I28" i="49" s="1"/>
  <c r="AE30" i="49"/>
  <c r="AD30" i="49"/>
  <c r="X37" i="49"/>
  <c r="AD37" i="49" s="1"/>
  <c r="AE37" i="49" s="1"/>
  <c r="AC26" i="49"/>
  <c r="E76" i="49"/>
  <c r="E74" i="49"/>
  <c r="C76" i="49"/>
  <c r="C74" i="49"/>
  <c r="J62" i="49"/>
  <c r="I21" i="49"/>
  <c r="J5" i="49"/>
  <c r="F78" i="49"/>
  <c r="D74" i="49"/>
  <c r="J68" i="49"/>
  <c r="H30" i="49" s="1"/>
  <c r="I30" i="49" s="1"/>
  <c r="K9" i="49" s="1"/>
  <c r="H78" i="49"/>
  <c r="AD25" i="49"/>
  <c r="AE25" i="49"/>
  <c r="I76" i="49"/>
  <c r="I74" i="49"/>
  <c r="G76" i="49"/>
  <c r="G74" i="49"/>
  <c r="D78" i="49"/>
  <c r="J63" i="49"/>
  <c r="H25" i="49" s="1"/>
  <c r="I25" i="49" s="1"/>
  <c r="E78" i="49"/>
  <c r="C78" i="49"/>
  <c r="J64" i="49"/>
  <c r="J67" i="49"/>
  <c r="H29" i="49" s="1"/>
  <c r="I29" i="49" s="1"/>
  <c r="C85" i="48"/>
  <c r="B85" i="48"/>
  <c r="E84" i="48"/>
  <c r="E85" i="48" s="1"/>
  <c r="E73" i="48"/>
  <c r="M57" i="48"/>
  <c r="P57" i="48" s="1"/>
  <c r="Q57" i="48" s="1"/>
  <c r="L57" i="48"/>
  <c r="O57" i="48" s="1"/>
  <c r="O56" i="48"/>
  <c r="M56" i="48"/>
  <c r="P56" i="48" s="1"/>
  <c r="L56" i="48"/>
  <c r="P55" i="48"/>
  <c r="M55" i="48"/>
  <c r="L55" i="48"/>
  <c r="O55" i="48" s="1"/>
  <c r="M54" i="48"/>
  <c r="P54" i="48" s="1"/>
  <c r="L54" i="48"/>
  <c r="O54" i="48" s="1"/>
  <c r="M53" i="48"/>
  <c r="P53" i="48" s="1"/>
  <c r="L53" i="48"/>
  <c r="O53" i="48" s="1"/>
  <c r="M52" i="48"/>
  <c r="P52" i="48" s="1"/>
  <c r="L52" i="48"/>
  <c r="O52" i="48" s="1"/>
  <c r="Q52" i="48" s="1"/>
  <c r="M51" i="48"/>
  <c r="L51" i="48"/>
  <c r="O51" i="48" s="1"/>
  <c r="P50" i="48"/>
  <c r="Q50" i="48" s="1"/>
  <c r="M50" i="48"/>
  <c r="L50" i="48"/>
  <c r="O50" i="48" s="1"/>
  <c r="M49" i="48"/>
  <c r="P49" i="48" s="1"/>
  <c r="L49" i="48"/>
  <c r="O49" i="48" s="1"/>
  <c r="M48" i="48"/>
  <c r="P48" i="48" s="1"/>
  <c r="L48" i="48"/>
  <c r="O48" i="48" s="1"/>
  <c r="O47" i="48"/>
  <c r="M47" i="48"/>
  <c r="P47" i="48" s="1"/>
  <c r="L47" i="48"/>
  <c r="P46" i="48"/>
  <c r="M46" i="48"/>
  <c r="L46" i="48"/>
  <c r="O46" i="48" s="1"/>
  <c r="M45" i="48"/>
  <c r="P45" i="48" s="1"/>
  <c r="L45" i="48"/>
  <c r="O45" i="48" s="1"/>
  <c r="F41" i="48"/>
  <c r="E41" i="48"/>
  <c r="D41" i="48"/>
  <c r="C41" i="48"/>
  <c r="F39" i="48"/>
  <c r="E39" i="48"/>
  <c r="D39" i="48"/>
  <c r="C39" i="48"/>
  <c r="F37" i="48"/>
  <c r="E37" i="48"/>
  <c r="C37" i="48"/>
  <c r="G34" i="48"/>
  <c r="I34" i="48" s="1"/>
  <c r="G33" i="48"/>
  <c r="AA32" i="48"/>
  <c r="U32" i="48"/>
  <c r="V32" i="48" s="1"/>
  <c r="T32" i="48"/>
  <c r="Q32" i="48"/>
  <c r="P32" i="48"/>
  <c r="G32" i="48"/>
  <c r="AA31" i="48"/>
  <c r="U31" i="48"/>
  <c r="T31" i="48"/>
  <c r="V31" i="48" s="1"/>
  <c r="Q31" i="48"/>
  <c r="P31" i="48"/>
  <c r="G31" i="48"/>
  <c r="AA30" i="48"/>
  <c r="U30" i="48"/>
  <c r="T30" i="48"/>
  <c r="V30" i="48" s="1"/>
  <c r="Q30" i="48"/>
  <c r="P30" i="48"/>
  <c r="G30" i="48"/>
  <c r="D37" i="48"/>
  <c r="AA29" i="48"/>
  <c r="U29" i="48"/>
  <c r="T29" i="48"/>
  <c r="Q29" i="48"/>
  <c r="S29" i="48" s="1"/>
  <c r="P29" i="48"/>
  <c r="G29" i="48"/>
  <c r="AA28" i="48"/>
  <c r="U28" i="48"/>
  <c r="T28" i="48"/>
  <c r="Q28" i="48"/>
  <c r="S28" i="48" s="1"/>
  <c r="P28" i="48"/>
  <c r="G28" i="48"/>
  <c r="AA27" i="48"/>
  <c r="U27" i="48"/>
  <c r="T27" i="48"/>
  <c r="Q27" i="48"/>
  <c r="S27" i="48" s="1"/>
  <c r="P27" i="48"/>
  <c r="G27" i="48"/>
  <c r="AA26" i="48"/>
  <c r="U26" i="48"/>
  <c r="T26" i="48"/>
  <c r="S26" i="48"/>
  <c r="Q26" i="48"/>
  <c r="P26" i="48"/>
  <c r="G26" i="48"/>
  <c r="AA25" i="48"/>
  <c r="U25" i="48"/>
  <c r="T25" i="48"/>
  <c r="V25" i="48" s="1"/>
  <c r="Q25" i="48"/>
  <c r="S25" i="48" s="1"/>
  <c r="X25" i="48" s="1"/>
  <c r="P25" i="48"/>
  <c r="G25" i="48"/>
  <c r="AA24" i="48"/>
  <c r="U24" i="48"/>
  <c r="T24" i="48"/>
  <c r="Q24" i="48"/>
  <c r="S24" i="48" s="1"/>
  <c r="P24" i="48"/>
  <c r="O33" i="48"/>
  <c r="G24" i="48"/>
  <c r="G39" i="48" s="1"/>
  <c r="AD23" i="48"/>
  <c r="AA23" i="48"/>
  <c r="Z23" i="48"/>
  <c r="X23" i="48"/>
  <c r="V23" i="48"/>
  <c r="T23" i="48"/>
  <c r="Q23" i="48"/>
  <c r="P23" i="48"/>
  <c r="O23" i="48"/>
  <c r="G21" i="48"/>
  <c r="F21" i="48"/>
  <c r="E21" i="48"/>
  <c r="D21" i="48"/>
  <c r="C21" i="48"/>
  <c r="G19" i="48"/>
  <c r="F19" i="48"/>
  <c r="E19" i="48"/>
  <c r="D19" i="48"/>
  <c r="C19" i="48"/>
  <c r="F17" i="48"/>
  <c r="E17" i="48"/>
  <c r="D17" i="48"/>
  <c r="C17" i="48"/>
  <c r="H16" i="48"/>
  <c r="I16" i="48" s="1"/>
  <c r="H15" i="48"/>
  <c r="I14" i="48"/>
  <c r="J14" i="48" s="1"/>
  <c r="H13" i="48"/>
  <c r="H12" i="48"/>
  <c r="I12" i="48" s="1"/>
  <c r="J12" i="48" s="1"/>
  <c r="H11" i="48"/>
  <c r="D70" i="48" s="1"/>
  <c r="H10" i="48"/>
  <c r="I69" i="48" s="1"/>
  <c r="H9" i="48"/>
  <c r="K8" i="48"/>
  <c r="H8" i="48"/>
  <c r="K7" i="48"/>
  <c r="H7" i="48"/>
  <c r="C66" i="48" s="1"/>
  <c r="K6" i="48"/>
  <c r="H6" i="48"/>
  <c r="F65" i="48" s="1"/>
  <c r="K5" i="48"/>
  <c r="H5" i="48"/>
  <c r="D64" i="48" s="1"/>
  <c r="K4" i="48"/>
  <c r="H4" i="48"/>
  <c r="G63" i="48" s="1"/>
  <c r="K3" i="48"/>
  <c r="H3" i="48"/>
  <c r="D62" i="48" s="1"/>
  <c r="Q56" i="48" l="1"/>
  <c r="V27" i="48"/>
  <c r="X27" i="48" s="1"/>
  <c r="AC27" i="48" s="1"/>
  <c r="AE27" i="48" s="1"/>
  <c r="D84" i="48"/>
  <c r="D85" i="48" s="1"/>
  <c r="F64" i="48"/>
  <c r="AD31" i="49"/>
  <c r="AE29" i="49"/>
  <c r="H26" i="49"/>
  <c r="J78" i="49"/>
  <c r="AD26" i="49"/>
  <c r="AE26" i="49"/>
  <c r="AC24" i="49"/>
  <c r="H24" i="49"/>
  <c r="J76" i="49"/>
  <c r="J74" i="49"/>
  <c r="Z25" i="48"/>
  <c r="AB25" i="48" s="1"/>
  <c r="Z29" i="48"/>
  <c r="AB29" i="48" s="1"/>
  <c r="I10" i="48"/>
  <c r="Q49" i="48"/>
  <c r="C69" i="48"/>
  <c r="AC25" i="48"/>
  <c r="AD25" i="48" s="1"/>
  <c r="Z27" i="48"/>
  <c r="AB27" i="48" s="1"/>
  <c r="H62" i="48"/>
  <c r="F69" i="48"/>
  <c r="I5" i="48"/>
  <c r="J5" i="48" s="1"/>
  <c r="Z31" i="48"/>
  <c r="AB31" i="48" s="1"/>
  <c r="C64" i="48"/>
  <c r="Q54" i="48"/>
  <c r="H69" i="48"/>
  <c r="Z28" i="48"/>
  <c r="AB28" i="48" s="1"/>
  <c r="Q47" i="48"/>
  <c r="Q53" i="48"/>
  <c r="H64" i="48"/>
  <c r="D69" i="48"/>
  <c r="O61" i="48"/>
  <c r="G71" i="48"/>
  <c r="G69" i="48"/>
  <c r="K14" i="48"/>
  <c r="Z32" i="48"/>
  <c r="AB32" i="48" s="1"/>
  <c r="AA36" i="48"/>
  <c r="AC36" i="48" s="1"/>
  <c r="Q45" i="48"/>
  <c r="I67" i="48"/>
  <c r="E67" i="48"/>
  <c r="D67" i="48"/>
  <c r="H67" i="48"/>
  <c r="C67" i="48"/>
  <c r="I68" i="48"/>
  <c r="E68" i="48"/>
  <c r="G68" i="48"/>
  <c r="F68" i="48"/>
  <c r="P51" i="48"/>
  <c r="Q51" i="48" s="1"/>
  <c r="F67" i="48"/>
  <c r="H68" i="48"/>
  <c r="I63" i="48"/>
  <c r="E63" i="48"/>
  <c r="D63" i="48"/>
  <c r="D76" i="48" s="1"/>
  <c r="H63" i="48"/>
  <c r="H76" i="48" s="1"/>
  <c r="C63" i="48"/>
  <c r="I66" i="48"/>
  <c r="E66" i="48"/>
  <c r="G66" i="48"/>
  <c r="F66" i="48"/>
  <c r="I8" i="48"/>
  <c r="J8" i="48" s="1"/>
  <c r="I9" i="48"/>
  <c r="J9" i="48" s="1"/>
  <c r="I70" i="48"/>
  <c r="E70" i="48"/>
  <c r="G70" i="48"/>
  <c r="I11" i="48"/>
  <c r="J11" i="48" s="1"/>
  <c r="F70" i="48"/>
  <c r="I72" i="48"/>
  <c r="E72" i="48"/>
  <c r="G72" i="48"/>
  <c r="F72" i="48"/>
  <c r="G17" i="48"/>
  <c r="H19" i="48"/>
  <c r="AA37" i="48"/>
  <c r="AC37" i="48" s="1"/>
  <c r="Q33" i="48"/>
  <c r="S30" i="48"/>
  <c r="X30" i="48" s="1"/>
  <c r="Z30" i="48"/>
  <c r="AB30" i="48" s="1"/>
  <c r="S31" i="48"/>
  <c r="X31" i="48" s="1"/>
  <c r="AC31" i="48" s="1"/>
  <c r="G37" i="48"/>
  <c r="Q46" i="48"/>
  <c r="D66" i="48"/>
  <c r="G67" i="48"/>
  <c r="H70" i="48"/>
  <c r="C72" i="48"/>
  <c r="I62" i="48"/>
  <c r="E62" i="48"/>
  <c r="G62" i="48"/>
  <c r="F62" i="48"/>
  <c r="I4" i="48"/>
  <c r="J4" i="48" s="1"/>
  <c r="I7" i="48"/>
  <c r="J7" i="48" s="1"/>
  <c r="I13" i="48"/>
  <c r="J13" i="48" s="1"/>
  <c r="I73" i="48"/>
  <c r="D73" i="48"/>
  <c r="G73" i="48"/>
  <c r="C73" i="48"/>
  <c r="H17" i="48"/>
  <c r="Z24" i="48"/>
  <c r="S32" i="48"/>
  <c r="X32" i="48" s="1"/>
  <c r="G41" i="48"/>
  <c r="Q48" i="48"/>
  <c r="Q55" i="48"/>
  <c r="H66" i="48"/>
  <c r="C68" i="48"/>
  <c r="D72" i="48"/>
  <c r="F73" i="48"/>
  <c r="I3" i="48"/>
  <c r="I65" i="48"/>
  <c r="E65" i="48"/>
  <c r="D65" i="48"/>
  <c r="I6" i="48"/>
  <c r="J6" i="48" s="1"/>
  <c r="H65" i="48"/>
  <c r="C65" i="48"/>
  <c r="I71" i="48"/>
  <c r="E71" i="48"/>
  <c r="D71" i="48"/>
  <c r="H71" i="48"/>
  <c r="C71" i="48"/>
  <c r="I15" i="48"/>
  <c r="Z26" i="48"/>
  <c r="AB26" i="48" s="1"/>
  <c r="V29" i="48"/>
  <c r="X29" i="48" s="1"/>
  <c r="P33" i="48"/>
  <c r="C62" i="48"/>
  <c r="F63" i="48"/>
  <c r="G65" i="48"/>
  <c r="D68" i="48"/>
  <c r="C70" i="48"/>
  <c r="F71" i="48"/>
  <c r="H72" i="48"/>
  <c r="I64" i="48"/>
  <c r="E64" i="48"/>
  <c r="H21" i="48"/>
  <c r="T33" i="48"/>
  <c r="V24" i="48"/>
  <c r="V26" i="48"/>
  <c r="X26" i="48" s="1"/>
  <c r="V28" i="48"/>
  <c r="X28" i="48" s="1"/>
  <c r="AC28" i="48" s="1"/>
  <c r="G64" i="48"/>
  <c r="E69" i="48"/>
  <c r="J69" i="48" l="1"/>
  <c r="H39" i="49"/>
  <c r="H37" i="49"/>
  <c r="I24" i="49"/>
  <c r="AD24" i="49"/>
  <c r="AD33" i="49" s="1"/>
  <c r="AC33" i="49"/>
  <c r="AE33" i="49" s="1"/>
  <c r="AE24" i="49"/>
  <c r="H41" i="49"/>
  <c r="I26" i="49"/>
  <c r="I41" i="49" s="1"/>
  <c r="AD27" i="48"/>
  <c r="AC29" i="48"/>
  <c r="AE29" i="48" s="1"/>
  <c r="C78" i="48"/>
  <c r="J66" i="48"/>
  <c r="H28" i="48" s="1"/>
  <c r="I28" i="48" s="1"/>
  <c r="AE25" i="48"/>
  <c r="H78" i="48"/>
  <c r="E78" i="48"/>
  <c r="D78" i="48"/>
  <c r="AC32" i="48"/>
  <c r="AD32" i="48" s="1"/>
  <c r="F78" i="48"/>
  <c r="AC30" i="48"/>
  <c r="AE30" i="48" s="1"/>
  <c r="X37" i="48"/>
  <c r="AD37" i="48" s="1"/>
  <c r="AE37" i="48" s="1"/>
  <c r="AC26" i="48"/>
  <c r="AB24" i="48"/>
  <c r="AB33" i="48" s="1"/>
  <c r="Z33" i="48"/>
  <c r="E76" i="48"/>
  <c r="E74" i="48"/>
  <c r="AD30" i="48"/>
  <c r="I21" i="48"/>
  <c r="J67" i="48"/>
  <c r="H29" i="48" s="1"/>
  <c r="I29" i="48" s="1"/>
  <c r="V33" i="48"/>
  <c r="X24" i="48"/>
  <c r="I78" i="48"/>
  <c r="J70" i="48"/>
  <c r="H31" i="48" s="1"/>
  <c r="I31" i="48" s="1"/>
  <c r="K11" i="48" s="1"/>
  <c r="C76" i="48"/>
  <c r="C74" i="48"/>
  <c r="J62" i="48"/>
  <c r="J3" i="48"/>
  <c r="I17" i="48"/>
  <c r="I19" i="48"/>
  <c r="J68" i="48"/>
  <c r="H30" i="48" s="1"/>
  <c r="I30" i="48" s="1"/>
  <c r="K9" i="48" s="1"/>
  <c r="I76" i="48"/>
  <c r="I74" i="48"/>
  <c r="H74" i="48"/>
  <c r="AE31" i="48"/>
  <c r="AD31" i="48"/>
  <c r="AD28" i="48"/>
  <c r="AE28" i="48"/>
  <c r="D74" i="48"/>
  <c r="G78" i="48"/>
  <c r="J71" i="48"/>
  <c r="H32" i="48" s="1"/>
  <c r="I32" i="48" s="1"/>
  <c r="K12" i="48" s="1"/>
  <c r="F76" i="48"/>
  <c r="F74" i="48"/>
  <c r="J63" i="48"/>
  <c r="H25" i="48" s="1"/>
  <c r="I25" i="48" s="1"/>
  <c r="Q61" i="48"/>
  <c r="J65" i="48"/>
  <c r="H27" i="48" s="1"/>
  <c r="I27" i="48" s="1"/>
  <c r="J73" i="48"/>
  <c r="G76" i="48"/>
  <c r="G74" i="48"/>
  <c r="J72" i="48"/>
  <c r="H33" i="48" s="1"/>
  <c r="I33" i="48" s="1"/>
  <c r="K13" i="48" s="1"/>
  <c r="J64" i="48"/>
  <c r="S33" i="48"/>
  <c r="P61" i="48"/>
  <c r="G9" i="47"/>
  <c r="O24" i="47"/>
  <c r="D30" i="47"/>
  <c r="E9" i="47"/>
  <c r="I39" i="49" l="1"/>
  <c r="I37" i="49"/>
  <c r="AE32" i="48"/>
  <c r="AD29" i="48"/>
  <c r="J78" i="48"/>
  <c r="H26" i="48"/>
  <c r="AE26" i="48"/>
  <c r="AD26" i="48"/>
  <c r="J76" i="48"/>
  <c r="J74" i="48"/>
  <c r="H24" i="48"/>
  <c r="S39" i="48"/>
  <c r="X33" i="48"/>
  <c r="X36" i="48"/>
  <c r="AD36" i="48" s="1"/>
  <c r="AE36" i="48" s="1"/>
  <c r="AC24" i="48"/>
  <c r="C85" i="47"/>
  <c r="B85" i="47"/>
  <c r="E84" i="47"/>
  <c r="E85" i="47" s="1"/>
  <c r="E73" i="47"/>
  <c r="M57" i="47"/>
  <c r="P57" i="47" s="1"/>
  <c r="L57" i="47"/>
  <c r="O57" i="47" s="1"/>
  <c r="O56" i="47"/>
  <c r="M56" i="47"/>
  <c r="P56" i="47" s="1"/>
  <c r="L56" i="47"/>
  <c r="M55" i="47"/>
  <c r="P55" i="47" s="1"/>
  <c r="Q55" i="47" s="1"/>
  <c r="L55" i="47"/>
  <c r="O55" i="47" s="1"/>
  <c r="M54" i="47"/>
  <c r="P54" i="47" s="1"/>
  <c r="L54" i="47"/>
  <c r="O54" i="47" s="1"/>
  <c r="M53" i="47"/>
  <c r="P53" i="47" s="1"/>
  <c r="L53" i="47"/>
  <c r="O53" i="47" s="1"/>
  <c r="M52" i="47"/>
  <c r="P52" i="47" s="1"/>
  <c r="L52" i="47"/>
  <c r="O52" i="47" s="1"/>
  <c r="P51" i="47"/>
  <c r="M51" i="47"/>
  <c r="L51" i="47"/>
  <c r="O51" i="47" s="1"/>
  <c r="M50" i="47"/>
  <c r="P50" i="47" s="1"/>
  <c r="L50" i="47"/>
  <c r="O50" i="47" s="1"/>
  <c r="M49" i="47"/>
  <c r="P49" i="47" s="1"/>
  <c r="L49" i="47"/>
  <c r="O49" i="47" s="1"/>
  <c r="M48" i="47"/>
  <c r="P48" i="47" s="1"/>
  <c r="L48" i="47"/>
  <c r="O48" i="47" s="1"/>
  <c r="M47" i="47"/>
  <c r="P47" i="47" s="1"/>
  <c r="L47" i="47"/>
  <c r="O47" i="47" s="1"/>
  <c r="P46" i="47"/>
  <c r="M46" i="47"/>
  <c r="L46" i="47"/>
  <c r="O46" i="47" s="1"/>
  <c r="O45" i="47"/>
  <c r="M45" i="47"/>
  <c r="P45" i="47" s="1"/>
  <c r="L45" i="47"/>
  <c r="F41" i="47"/>
  <c r="E41" i="47"/>
  <c r="D41" i="47"/>
  <c r="C41" i="47"/>
  <c r="F39" i="47"/>
  <c r="E39" i="47"/>
  <c r="D39" i="47"/>
  <c r="C39" i="47"/>
  <c r="F37" i="47"/>
  <c r="E37" i="47"/>
  <c r="C37" i="47"/>
  <c r="G34" i="47"/>
  <c r="I34" i="47" s="1"/>
  <c r="O33" i="47"/>
  <c r="G33" i="47"/>
  <c r="AA32" i="47"/>
  <c r="U32" i="47"/>
  <c r="T32" i="47"/>
  <c r="V32" i="47" s="1"/>
  <c r="Q32" i="47"/>
  <c r="S32" i="47" s="1"/>
  <c r="P32" i="47"/>
  <c r="G32" i="47"/>
  <c r="AA31" i="47"/>
  <c r="U31" i="47"/>
  <c r="T31" i="47"/>
  <c r="V31" i="47" s="1"/>
  <c r="Q31" i="47"/>
  <c r="S31" i="47" s="1"/>
  <c r="P31" i="47"/>
  <c r="G31" i="47"/>
  <c r="AA30" i="47"/>
  <c r="U30" i="47"/>
  <c r="T30" i="47"/>
  <c r="V30" i="47" s="1"/>
  <c r="S30" i="47"/>
  <c r="X30" i="47" s="1"/>
  <c r="Q30" i="47"/>
  <c r="P30" i="47"/>
  <c r="Z30" i="47" s="1"/>
  <c r="G30" i="47"/>
  <c r="AA29" i="47"/>
  <c r="U29" i="47"/>
  <c r="T29" i="47"/>
  <c r="Q29" i="47"/>
  <c r="S29" i="47" s="1"/>
  <c r="P29" i="47"/>
  <c r="G29" i="47"/>
  <c r="AA28" i="47"/>
  <c r="U28" i="47"/>
  <c r="T28" i="47"/>
  <c r="V28" i="47" s="1"/>
  <c r="Q28" i="47"/>
  <c r="S28" i="47" s="1"/>
  <c r="P28" i="47"/>
  <c r="G28" i="47"/>
  <c r="AA27" i="47"/>
  <c r="U27" i="47"/>
  <c r="T27" i="47"/>
  <c r="V27" i="47" s="1"/>
  <c r="Q27" i="47"/>
  <c r="S27" i="47" s="1"/>
  <c r="P27" i="47"/>
  <c r="G27" i="47"/>
  <c r="AA26" i="47"/>
  <c r="U26" i="47"/>
  <c r="T26" i="47"/>
  <c r="Q26" i="47"/>
  <c r="S26" i="47" s="1"/>
  <c r="P26" i="47"/>
  <c r="G26" i="47"/>
  <c r="AA25" i="47"/>
  <c r="U25" i="47"/>
  <c r="T25" i="47"/>
  <c r="Q25" i="47"/>
  <c r="S25" i="47" s="1"/>
  <c r="P25" i="47"/>
  <c r="G25" i="47"/>
  <c r="AA24" i="47"/>
  <c r="U24" i="47"/>
  <c r="T24" i="47"/>
  <c r="V24" i="47" s="1"/>
  <c r="Q24" i="47"/>
  <c r="S24" i="47" s="1"/>
  <c r="P24" i="47"/>
  <c r="G24" i="47"/>
  <c r="AD23" i="47"/>
  <c r="AA23" i="47"/>
  <c r="Z23" i="47"/>
  <c r="X23" i="47"/>
  <c r="V23" i="47"/>
  <c r="T23" i="47"/>
  <c r="Q23" i="47"/>
  <c r="P23" i="47"/>
  <c r="O23" i="47"/>
  <c r="G21" i="47"/>
  <c r="F21" i="47"/>
  <c r="E21" i="47"/>
  <c r="D21" i="47"/>
  <c r="C21" i="47"/>
  <c r="G19" i="47"/>
  <c r="F19" i="47"/>
  <c r="E19" i="47"/>
  <c r="D19" i="47"/>
  <c r="C19" i="47"/>
  <c r="F17" i="47"/>
  <c r="E17" i="47"/>
  <c r="D17" i="47"/>
  <c r="C17" i="47"/>
  <c r="H16" i="47"/>
  <c r="I16" i="47" s="1"/>
  <c r="H15" i="47"/>
  <c r="I14" i="47"/>
  <c r="J14" i="47" s="1"/>
  <c r="H13" i="47"/>
  <c r="F72" i="47" s="1"/>
  <c r="H12" i="47"/>
  <c r="F71" i="47" s="1"/>
  <c r="H11" i="47"/>
  <c r="F70" i="47" s="1"/>
  <c r="H10" i="47"/>
  <c r="G69" i="47" s="1"/>
  <c r="H9" i="47"/>
  <c r="G17" i="47"/>
  <c r="K8" i="47"/>
  <c r="H8" i="47"/>
  <c r="F67" i="47" s="1"/>
  <c r="K7" i="47"/>
  <c r="H7" i="47"/>
  <c r="F66" i="47" s="1"/>
  <c r="K6" i="47"/>
  <c r="H6" i="47"/>
  <c r="F65" i="47" s="1"/>
  <c r="K5" i="47"/>
  <c r="H5" i="47"/>
  <c r="E64" i="47" s="1"/>
  <c r="K4" i="47"/>
  <c r="H4" i="47"/>
  <c r="F63" i="47" s="1"/>
  <c r="K3" i="47"/>
  <c r="H3" i="47"/>
  <c r="F62" i="47" s="1"/>
  <c r="V25" i="47" l="1"/>
  <c r="V33" i="47" s="1"/>
  <c r="V29" i="47"/>
  <c r="Q48" i="47"/>
  <c r="D84" i="47"/>
  <c r="D85" i="47" s="1"/>
  <c r="Q57" i="47"/>
  <c r="E70" i="47"/>
  <c r="AB30" i="47"/>
  <c r="Q52" i="47"/>
  <c r="I70" i="47"/>
  <c r="V26" i="47"/>
  <c r="AC33" i="48"/>
  <c r="AE33" i="48" s="1"/>
  <c r="AE24" i="48"/>
  <c r="AD24" i="48"/>
  <c r="AD33" i="48" s="1"/>
  <c r="H41" i="48"/>
  <c r="I26" i="48"/>
  <c r="I41" i="48" s="1"/>
  <c r="H39" i="48"/>
  <c r="H37" i="48"/>
  <c r="I24" i="48"/>
  <c r="X32" i="47"/>
  <c r="X31" i="47"/>
  <c r="Q33" i="47"/>
  <c r="I64" i="47"/>
  <c r="AC30" i="47"/>
  <c r="H71" i="47"/>
  <c r="D66" i="47"/>
  <c r="E66" i="47"/>
  <c r="E62" i="47"/>
  <c r="D62" i="47"/>
  <c r="Q54" i="47"/>
  <c r="Q56" i="47"/>
  <c r="H63" i="47"/>
  <c r="C65" i="47"/>
  <c r="H67" i="47"/>
  <c r="D72" i="47"/>
  <c r="Z25" i="47"/>
  <c r="AB25" i="47" s="1"/>
  <c r="Z27" i="47"/>
  <c r="AB27" i="47" s="1"/>
  <c r="Z29" i="47"/>
  <c r="AB29" i="47" s="1"/>
  <c r="Q50" i="47"/>
  <c r="Q51" i="47"/>
  <c r="I62" i="47"/>
  <c r="D64" i="47"/>
  <c r="G65" i="47"/>
  <c r="I66" i="47"/>
  <c r="C71" i="47"/>
  <c r="E72" i="47"/>
  <c r="G63" i="47"/>
  <c r="G67" i="47"/>
  <c r="F76" i="47"/>
  <c r="Z32" i="47"/>
  <c r="AB32" i="47" s="1"/>
  <c r="Q49" i="47"/>
  <c r="C63" i="47"/>
  <c r="H65" i="47"/>
  <c r="C67" i="47"/>
  <c r="D70" i="47"/>
  <c r="G71" i="47"/>
  <c r="I72" i="47"/>
  <c r="F68" i="47"/>
  <c r="H68" i="47"/>
  <c r="C68" i="47"/>
  <c r="G68" i="47"/>
  <c r="E68" i="47"/>
  <c r="H17" i="47"/>
  <c r="AA36" i="47"/>
  <c r="AC36" i="47" s="1"/>
  <c r="I9" i="47"/>
  <c r="G37" i="47"/>
  <c r="G39" i="47"/>
  <c r="Z31" i="47"/>
  <c r="AB31" i="47" s="1"/>
  <c r="AC31" i="47" s="1"/>
  <c r="T33" i="47"/>
  <c r="P61" i="47"/>
  <c r="Q46" i="47"/>
  <c r="Q47" i="47"/>
  <c r="F69" i="47"/>
  <c r="E69" i="47"/>
  <c r="I69" i="47"/>
  <c r="D69" i="47"/>
  <c r="H69" i="47"/>
  <c r="C69" i="47"/>
  <c r="I10" i="47"/>
  <c r="F73" i="47"/>
  <c r="D73" i="47"/>
  <c r="I73" i="47"/>
  <c r="C73" i="47"/>
  <c r="I15" i="47"/>
  <c r="Z26" i="47"/>
  <c r="AB26" i="47" s="1"/>
  <c r="Z28" i="47"/>
  <c r="AB28" i="47" s="1"/>
  <c r="D37" i="47"/>
  <c r="O61" i="47"/>
  <c r="Q45" i="47"/>
  <c r="Q53" i="47"/>
  <c r="D68" i="47"/>
  <c r="G41" i="47"/>
  <c r="I68" i="47"/>
  <c r="G73" i="47"/>
  <c r="F64" i="47"/>
  <c r="H21" i="47"/>
  <c r="P33" i="47"/>
  <c r="K14" i="47"/>
  <c r="AA37" i="47"/>
  <c r="AC37" i="47" s="1"/>
  <c r="G62" i="47"/>
  <c r="D63" i="47"/>
  <c r="D76" i="47" s="1"/>
  <c r="I63" i="47"/>
  <c r="G64" i="47"/>
  <c r="D65" i="47"/>
  <c r="I65" i="47"/>
  <c r="G66" i="47"/>
  <c r="D67" i="47"/>
  <c r="I67" i="47"/>
  <c r="G70" i="47"/>
  <c r="D71" i="47"/>
  <c r="I71" i="47"/>
  <c r="G72" i="47"/>
  <c r="I3" i="47"/>
  <c r="I4" i="47"/>
  <c r="J4" i="47" s="1"/>
  <c r="I5" i="47"/>
  <c r="I6" i="47"/>
  <c r="J6" i="47" s="1"/>
  <c r="I7" i="47"/>
  <c r="J7" i="47" s="1"/>
  <c r="I8" i="47"/>
  <c r="J8" i="47" s="1"/>
  <c r="I11" i="47"/>
  <c r="J11" i="47" s="1"/>
  <c r="I12" i="47"/>
  <c r="J12" i="47" s="1"/>
  <c r="I13" i="47"/>
  <c r="J13" i="47" s="1"/>
  <c r="H19" i="47"/>
  <c r="X24" i="47"/>
  <c r="Z24" i="47"/>
  <c r="X25" i="47"/>
  <c r="X26" i="47"/>
  <c r="X27" i="47"/>
  <c r="X28" i="47"/>
  <c r="X29" i="47"/>
  <c r="S33" i="47"/>
  <c r="C62" i="47"/>
  <c r="H62" i="47"/>
  <c r="E63" i="47"/>
  <c r="E76" i="47" s="1"/>
  <c r="C64" i="47"/>
  <c r="H64" i="47"/>
  <c r="E65" i="47"/>
  <c r="C66" i="47"/>
  <c r="H66" i="47"/>
  <c r="E67" i="47"/>
  <c r="C70" i="47"/>
  <c r="H70" i="47"/>
  <c r="E71" i="47"/>
  <c r="C72" i="47"/>
  <c r="H72" i="47"/>
  <c r="S39" i="47" l="1"/>
  <c r="AC32" i="47"/>
  <c r="I39" i="48"/>
  <c r="I37" i="48"/>
  <c r="AE30" i="47"/>
  <c r="AD30" i="47"/>
  <c r="AC29" i="47"/>
  <c r="AD29" i="47" s="1"/>
  <c r="AC27" i="47"/>
  <c r="AE27" i="47" s="1"/>
  <c r="I74" i="47"/>
  <c r="I78" i="47"/>
  <c r="AC28" i="47"/>
  <c r="AD28" i="47" s="1"/>
  <c r="J65" i="47"/>
  <c r="H27" i="47" s="1"/>
  <c r="I27" i="47" s="1"/>
  <c r="Q61" i="47"/>
  <c r="J71" i="47"/>
  <c r="H32" i="47" s="1"/>
  <c r="I32" i="47" s="1"/>
  <c r="K12" i="47" s="1"/>
  <c r="J63" i="47"/>
  <c r="H25" i="47" s="1"/>
  <c r="I25" i="47" s="1"/>
  <c r="AE32" i="47"/>
  <c r="AD32" i="47"/>
  <c r="AC25" i="47"/>
  <c r="AD25" i="47" s="1"/>
  <c r="J72" i="47"/>
  <c r="H33" i="47" s="1"/>
  <c r="I33" i="47" s="1"/>
  <c r="K13" i="47" s="1"/>
  <c r="H78" i="47"/>
  <c r="J67" i="47"/>
  <c r="H29" i="47" s="1"/>
  <c r="I29" i="47" s="1"/>
  <c r="G78" i="47"/>
  <c r="J9" i="47"/>
  <c r="AE31" i="47"/>
  <c r="AD31" i="47"/>
  <c r="C76" i="47"/>
  <c r="C74" i="47"/>
  <c r="J62" i="47"/>
  <c r="X36" i="47"/>
  <c r="AD36" i="47" s="1"/>
  <c r="AE36" i="47" s="1"/>
  <c r="X33" i="47"/>
  <c r="I21" i="47"/>
  <c r="J5" i="47"/>
  <c r="F78" i="47"/>
  <c r="F74" i="47"/>
  <c r="D78" i="47"/>
  <c r="D74" i="47"/>
  <c r="C78" i="47"/>
  <c r="J64" i="47"/>
  <c r="AC26" i="47"/>
  <c r="X37" i="47"/>
  <c r="AD37" i="47" s="1"/>
  <c r="AE37" i="47" s="1"/>
  <c r="I76" i="47"/>
  <c r="J66" i="47"/>
  <c r="H28" i="47" s="1"/>
  <c r="I28" i="47" s="1"/>
  <c r="E74" i="47"/>
  <c r="I17" i="47"/>
  <c r="I19" i="47"/>
  <c r="J3" i="47"/>
  <c r="J73" i="47"/>
  <c r="J68" i="47"/>
  <c r="H30" i="47" s="1"/>
  <c r="I30" i="47" s="1"/>
  <c r="K9" i="47" s="1"/>
  <c r="J70" i="47"/>
  <c r="H31" i="47" s="1"/>
  <c r="I31" i="47" s="1"/>
  <c r="K11" i="47" s="1"/>
  <c r="E78" i="47"/>
  <c r="H74" i="47"/>
  <c r="H76" i="47"/>
  <c r="AE28" i="47"/>
  <c r="Z33" i="47"/>
  <c r="AB24" i="47"/>
  <c r="AB33" i="47" s="1"/>
  <c r="G76" i="47"/>
  <c r="G74" i="47"/>
  <c r="J69" i="47"/>
  <c r="G9" i="46"/>
  <c r="D30" i="46"/>
  <c r="AE29" i="47" l="1"/>
  <c r="AD27" i="47"/>
  <c r="AE25" i="47"/>
  <c r="H24" i="47"/>
  <c r="J76" i="47"/>
  <c r="J74" i="47"/>
  <c r="AC24" i="47"/>
  <c r="AE26" i="47"/>
  <c r="AD26" i="47"/>
  <c r="H26" i="47"/>
  <c r="J78" i="47"/>
  <c r="E9" i="46"/>
  <c r="H39" i="47" l="1"/>
  <c r="H37" i="47"/>
  <c r="I24" i="47"/>
  <c r="AC33" i="47"/>
  <c r="AE33" i="47" s="1"/>
  <c r="AE24" i="47"/>
  <c r="AD24" i="47"/>
  <c r="AD33" i="47" s="1"/>
  <c r="H41" i="47"/>
  <c r="I26" i="47"/>
  <c r="I41" i="47" s="1"/>
  <c r="D19" i="46"/>
  <c r="D21" i="46"/>
  <c r="D17" i="46"/>
  <c r="I39" i="47" l="1"/>
  <c r="I37" i="47"/>
  <c r="D30" i="45" l="1"/>
  <c r="G36" i="45"/>
  <c r="I36" i="45" s="1"/>
  <c r="G35" i="45"/>
  <c r="I35" i="45" s="1"/>
  <c r="G9" i="45"/>
  <c r="E9" i="45"/>
  <c r="D21" i="45" l="1"/>
  <c r="D19" i="45"/>
  <c r="D39" i="45"/>
  <c r="D41" i="45"/>
  <c r="D17" i="45"/>
  <c r="E26" i="24" l="1"/>
  <c r="F26" i="24" s="1"/>
  <c r="D30" i="44" l="1"/>
  <c r="F9" i="44"/>
  <c r="G9" i="44"/>
  <c r="E9" i="44"/>
  <c r="B35" i="41" l="1"/>
  <c r="D50" i="41" l="1"/>
  <c r="E50" i="41" s="1"/>
  <c r="F50" i="41" s="1"/>
  <c r="G50" i="41" s="1"/>
  <c r="H50" i="41" s="1"/>
  <c r="I50" i="41" s="1"/>
  <c r="J50" i="41" s="1"/>
  <c r="K50" i="41" s="1"/>
  <c r="L50" i="41" s="1"/>
  <c r="M50" i="41" s="1"/>
  <c r="N71" i="24" l="1"/>
  <c r="N70" i="24"/>
  <c r="N63" i="24"/>
  <c r="N62" i="24"/>
  <c r="M71" i="24"/>
  <c r="M70" i="24"/>
  <c r="M63" i="24"/>
  <c r="M62" i="24"/>
  <c r="L71" i="24"/>
  <c r="L70" i="24"/>
  <c r="L63" i="24"/>
  <c r="L62" i="24"/>
  <c r="K71" i="24"/>
  <c r="K70" i="24"/>
  <c r="K63" i="24"/>
  <c r="K62" i="24"/>
  <c r="I71" i="24"/>
  <c r="I70" i="24"/>
  <c r="I63" i="24"/>
  <c r="I62" i="24"/>
  <c r="H71" i="24"/>
  <c r="H70" i="24"/>
  <c r="H63" i="24"/>
  <c r="H62" i="24"/>
  <c r="G71" i="24"/>
  <c r="G70" i="24"/>
  <c r="G63" i="24"/>
  <c r="G62" i="24"/>
  <c r="N7" i="41" l="1"/>
  <c r="N41" i="24" l="1"/>
  <c r="N40" i="24"/>
  <c r="N39" i="24"/>
  <c r="N35" i="24"/>
  <c r="N19" i="24"/>
  <c r="N18" i="24"/>
  <c r="N17" i="24"/>
  <c r="N13" i="24"/>
  <c r="M19" i="24"/>
  <c r="M18" i="24"/>
  <c r="M17" i="24"/>
  <c r="M13" i="24"/>
  <c r="L41" i="24"/>
  <c r="L40" i="24"/>
  <c r="L39" i="24"/>
  <c r="L35" i="24"/>
  <c r="L19" i="24"/>
  <c r="L18" i="24"/>
  <c r="L17" i="24"/>
  <c r="L13" i="24"/>
  <c r="K41" i="24"/>
  <c r="K40" i="24"/>
  <c r="K39" i="24"/>
  <c r="K35" i="24"/>
  <c r="K19" i="24"/>
  <c r="K18" i="24"/>
  <c r="K17" i="24"/>
  <c r="K13" i="24"/>
  <c r="I41" i="24"/>
  <c r="I40" i="24"/>
  <c r="I39" i="24"/>
  <c r="I35" i="24"/>
  <c r="I19" i="24"/>
  <c r="I18" i="24"/>
  <c r="I17" i="24"/>
  <c r="I13" i="24"/>
  <c r="H41" i="24"/>
  <c r="H40" i="24"/>
  <c r="H39" i="24"/>
  <c r="H35" i="24"/>
  <c r="H19" i="24"/>
  <c r="H18" i="24"/>
  <c r="H17" i="24"/>
  <c r="H13" i="24"/>
  <c r="G41" i="24"/>
  <c r="G40" i="24"/>
  <c r="G39" i="24"/>
  <c r="G35" i="24"/>
  <c r="G19" i="24"/>
  <c r="G18" i="24"/>
  <c r="G17" i="24"/>
  <c r="G13" i="24"/>
  <c r="C85" i="51"/>
  <c r="B85" i="51"/>
  <c r="E84" i="51"/>
  <c r="E85" i="51" s="1"/>
  <c r="E73" i="51"/>
  <c r="P57" i="51"/>
  <c r="O57" i="51"/>
  <c r="P56" i="51"/>
  <c r="O56" i="51"/>
  <c r="P55" i="51"/>
  <c r="Q55" i="51" s="1"/>
  <c r="O55" i="51"/>
  <c r="P54" i="51"/>
  <c r="O54" i="51"/>
  <c r="P53" i="51"/>
  <c r="O53" i="51"/>
  <c r="P52" i="51"/>
  <c r="O52" i="51"/>
  <c r="O51" i="51"/>
  <c r="P50" i="51"/>
  <c r="O50" i="51"/>
  <c r="P49" i="51"/>
  <c r="O49" i="51"/>
  <c r="P48" i="51"/>
  <c r="O48" i="51"/>
  <c r="P47" i="51"/>
  <c r="O47" i="51"/>
  <c r="P46" i="51"/>
  <c r="O46" i="51"/>
  <c r="P45" i="51"/>
  <c r="O45" i="51"/>
  <c r="F41" i="51"/>
  <c r="E41" i="51"/>
  <c r="D41" i="51"/>
  <c r="C41" i="51"/>
  <c r="F39" i="51"/>
  <c r="E39" i="51"/>
  <c r="D39" i="51"/>
  <c r="C39" i="51"/>
  <c r="J18" i="24" s="1"/>
  <c r="F37" i="51"/>
  <c r="E37" i="51"/>
  <c r="C37" i="51"/>
  <c r="G34" i="51"/>
  <c r="O33" i="51"/>
  <c r="G33" i="51"/>
  <c r="AA32" i="51"/>
  <c r="U32" i="51"/>
  <c r="T32" i="51"/>
  <c r="V32" i="51" s="1"/>
  <c r="Q32" i="51"/>
  <c r="S32" i="51" s="1"/>
  <c r="P32" i="51"/>
  <c r="G32" i="51"/>
  <c r="AA31" i="51"/>
  <c r="U31" i="51"/>
  <c r="T31" i="51"/>
  <c r="V31" i="51" s="1"/>
  <c r="Q31" i="51"/>
  <c r="S31" i="51" s="1"/>
  <c r="P31" i="51"/>
  <c r="G31" i="51"/>
  <c r="AA30" i="51"/>
  <c r="U30" i="51"/>
  <c r="T30" i="51"/>
  <c r="Q30" i="51"/>
  <c r="S30" i="51" s="1"/>
  <c r="P30" i="51"/>
  <c r="Z30" i="51" s="1"/>
  <c r="AB30" i="51" s="1"/>
  <c r="G30" i="51"/>
  <c r="AA29" i="51"/>
  <c r="U29" i="51"/>
  <c r="T29" i="51"/>
  <c r="V29" i="51" s="1"/>
  <c r="Q29" i="51"/>
  <c r="S29" i="51" s="1"/>
  <c r="P29" i="51"/>
  <c r="G29" i="51"/>
  <c r="AA28" i="51"/>
  <c r="U28" i="51"/>
  <c r="T28" i="51"/>
  <c r="V28" i="51" s="1"/>
  <c r="Q28" i="51"/>
  <c r="S28" i="51" s="1"/>
  <c r="P28" i="51"/>
  <c r="G28" i="51"/>
  <c r="AA27" i="51"/>
  <c r="U27" i="51"/>
  <c r="T27" i="51"/>
  <c r="Q27" i="51"/>
  <c r="S27" i="51" s="1"/>
  <c r="P27" i="51"/>
  <c r="G27" i="51"/>
  <c r="AA26" i="51"/>
  <c r="U26" i="51"/>
  <c r="T26" i="51"/>
  <c r="Q26" i="51"/>
  <c r="S26" i="51" s="1"/>
  <c r="P26" i="51"/>
  <c r="G26" i="51"/>
  <c r="AA25" i="51"/>
  <c r="U25" i="51"/>
  <c r="T25" i="51"/>
  <c r="V25" i="51" s="1"/>
  <c r="Q25" i="51"/>
  <c r="S25" i="51" s="1"/>
  <c r="P25" i="51"/>
  <c r="G25" i="51"/>
  <c r="AA24" i="51"/>
  <c r="U24" i="51"/>
  <c r="T24" i="51"/>
  <c r="V24" i="51" s="1"/>
  <c r="Q24" i="51"/>
  <c r="S24" i="51" s="1"/>
  <c r="P24" i="51"/>
  <c r="G24" i="51"/>
  <c r="AD23" i="51"/>
  <c r="AA23" i="51"/>
  <c r="Z23" i="51"/>
  <c r="X23" i="51"/>
  <c r="V23" i="51"/>
  <c r="T23" i="51"/>
  <c r="Q23" i="51"/>
  <c r="P23" i="51"/>
  <c r="O23" i="51"/>
  <c r="G21" i="51"/>
  <c r="F21" i="51"/>
  <c r="E21" i="51"/>
  <c r="C21" i="51"/>
  <c r="G19" i="51"/>
  <c r="F19" i="51"/>
  <c r="E19" i="51"/>
  <c r="C19" i="51"/>
  <c r="J13" i="24" s="1"/>
  <c r="G17" i="51"/>
  <c r="F17" i="51"/>
  <c r="C17" i="51"/>
  <c r="H16" i="51"/>
  <c r="I16" i="51" s="1"/>
  <c r="H15" i="51"/>
  <c r="G73" i="51" s="1"/>
  <c r="I14" i="51"/>
  <c r="H13" i="51"/>
  <c r="I13" i="51" s="1"/>
  <c r="J13" i="51" s="1"/>
  <c r="H12" i="51"/>
  <c r="H11" i="51"/>
  <c r="H10" i="51"/>
  <c r="F69" i="51" s="1"/>
  <c r="P51" i="51"/>
  <c r="E17" i="51"/>
  <c r="K8" i="51"/>
  <c r="H8" i="51"/>
  <c r="K7" i="51"/>
  <c r="H7" i="51"/>
  <c r="F66" i="51" s="1"/>
  <c r="K6" i="51"/>
  <c r="H6" i="51"/>
  <c r="D65" i="51" s="1"/>
  <c r="K5" i="51"/>
  <c r="H5" i="51"/>
  <c r="K4" i="51"/>
  <c r="H4" i="51"/>
  <c r="K3" i="51"/>
  <c r="H3" i="51"/>
  <c r="F62" i="51" s="1"/>
  <c r="V26" i="51" l="1"/>
  <c r="V33" i="51" s="1"/>
  <c r="V30" i="51"/>
  <c r="X30" i="51" s="1"/>
  <c r="AC30" i="51" s="1"/>
  <c r="G34" i="41"/>
  <c r="G88" i="24"/>
  <c r="H34" i="41"/>
  <c r="H88" i="24"/>
  <c r="I34" i="41"/>
  <c r="I88" i="24"/>
  <c r="I10" i="51"/>
  <c r="V27" i="51"/>
  <c r="G2" i="41"/>
  <c r="G87" i="24"/>
  <c r="H2" i="41"/>
  <c r="H87" i="24"/>
  <c r="I2" i="41"/>
  <c r="I87" i="24"/>
  <c r="N87" i="24"/>
  <c r="N2" i="41"/>
  <c r="N88" i="24"/>
  <c r="N34" i="41"/>
  <c r="M87" i="24"/>
  <c r="M2" i="41"/>
  <c r="M88" i="24"/>
  <c r="M34" i="41"/>
  <c r="L87" i="24"/>
  <c r="L2" i="41"/>
  <c r="L88" i="24"/>
  <c r="L34" i="41"/>
  <c r="K87" i="24"/>
  <c r="K2" i="41"/>
  <c r="K88" i="24"/>
  <c r="K34" i="41"/>
  <c r="J40" i="24"/>
  <c r="J35" i="24"/>
  <c r="Z32" i="51"/>
  <c r="AB32" i="51" s="1"/>
  <c r="Z29" i="51"/>
  <c r="AB29" i="51" s="1"/>
  <c r="Q50" i="51"/>
  <c r="G41" i="51"/>
  <c r="Z26" i="51"/>
  <c r="AB26" i="51" s="1"/>
  <c r="Z25" i="51"/>
  <c r="AB25" i="51" s="1"/>
  <c r="X31" i="51"/>
  <c r="F72" i="51"/>
  <c r="Q48" i="51"/>
  <c r="Q51" i="51"/>
  <c r="Q49" i="51"/>
  <c r="Q47" i="51"/>
  <c r="O61" i="51"/>
  <c r="D85" i="51"/>
  <c r="G39" i="51"/>
  <c r="Q33" i="51"/>
  <c r="Z31" i="51"/>
  <c r="AB31" i="51" s="1"/>
  <c r="I15" i="51"/>
  <c r="Z28" i="51"/>
  <c r="AB28" i="51" s="1"/>
  <c r="Q46" i="51"/>
  <c r="Q54" i="51"/>
  <c r="D69" i="51"/>
  <c r="H72" i="51"/>
  <c r="Z27" i="51"/>
  <c r="AB27" i="51" s="1"/>
  <c r="X32" i="51"/>
  <c r="AC32" i="51" s="1"/>
  <c r="Q45" i="51"/>
  <c r="Q52" i="51"/>
  <c r="Q57" i="51"/>
  <c r="E69" i="51"/>
  <c r="D73" i="51"/>
  <c r="G63" i="51"/>
  <c r="C63" i="51"/>
  <c r="H63" i="51"/>
  <c r="F63" i="51"/>
  <c r="F76" i="51" s="1"/>
  <c r="I4" i="51"/>
  <c r="J4" i="51" s="1"/>
  <c r="E63" i="51"/>
  <c r="G65" i="51"/>
  <c r="C65" i="51"/>
  <c r="H65" i="51"/>
  <c r="F65" i="51"/>
  <c r="I6" i="51"/>
  <c r="J6" i="51" s="1"/>
  <c r="E65" i="51"/>
  <c r="G67" i="51"/>
  <c r="C67" i="51"/>
  <c r="H67" i="51"/>
  <c r="E67" i="51"/>
  <c r="F67" i="51"/>
  <c r="I8" i="51"/>
  <c r="J8" i="51" s="1"/>
  <c r="G70" i="51"/>
  <c r="C70" i="51"/>
  <c r="E70" i="51"/>
  <c r="H70" i="51"/>
  <c r="D70" i="51"/>
  <c r="I11" i="51"/>
  <c r="J11" i="51" s="1"/>
  <c r="P33" i="51"/>
  <c r="AA36" i="51"/>
  <c r="AC36" i="51" s="1"/>
  <c r="Z24" i="51"/>
  <c r="D63" i="51"/>
  <c r="F70" i="51"/>
  <c r="G71" i="51"/>
  <c r="C71" i="51"/>
  <c r="H71" i="51"/>
  <c r="E71" i="51"/>
  <c r="F71" i="51"/>
  <c r="I12" i="51"/>
  <c r="J12" i="51" s="1"/>
  <c r="I34" i="51"/>
  <c r="G37" i="51"/>
  <c r="D71" i="51"/>
  <c r="G62" i="51"/>
  <c r="C62" i="51"/>
  <c r="E62" i="51"/>
  <c r="D62" i="51"/>
  <c r="H19" i="51"/>
  <c r="I3" i="51"/>
  <c r="H62" i="51"/>
  <c r="G64" i="51"/>
  <c r="C64" i="51"/>
  <c r="H21" i="51"/>
  <c r="E64" i="51"/>
  <c r="D64" i="51"/>
  <c r="I5" i="51"/>
  <c r="H64" i="51"/>
  <c r="G66" i="51"/>
  <c r="C66" i="51"/>
  <c r="E66" i="51"/>
  <c r="H66" i="51"/>
  <c r="D66" i="51"/>
  <c r="I7" i="51"/>
  <c r="J7" i="51" s="1"/>
  <c r="T33" i="51"/>
  <c r="AA37" i="51"/>
  <c r="AC37" i="51" s="1"/>
  <c r="Q56" i="51"/>
  <c r="P61" i="51"/>
  <c r="O62" i="50" s="1"/>
  <c r="F64" i="51"/>
  <c r="D67" i="51"/>
  <c r="X24" i="51"/>
  <c r="X26" i="51"/>
  <c r="X29" i="51"/>
  <c r="AC29" i="51" s="1"/>
  <c r="D37" i="51"/>
  <c r="D72" i="51"/>
  <c r="F73" i="51"/>
  <c r="X25" i="51"/>
  <c r="X27" i="51"/>
  <c r="X28" i="51"/>
  <c r="AC28" i="51" s="1"/>
  <c r="S33" i="51"/>
  <c r="Q53" i="51"/>
  <c r="H9" i="51"/>
  <c r="H17" i="51" s="1"/>
  <c r="G69" i="51"/>
  <c r="C69" i="51"/>
  <c r="G72" i="51"/>
  <c r="C72" i="51"/>
  <c r="H69" i="51"/>
  <c r="E72" i="51"/>
  <c r="C73" i="51"/>
  <c r="C85" i="46"/>
  <c r="B85" i="46"/>
  <c r="E84" i="46"/>
  <c r="E85" i="46" s="1"/>
  <c r="E73" i="46"/>
  <c r="M57" i="46"/>
  <c r="P57" i="46" s="1"/>
  <c r="L57" i="46"/>
  <c r="O57" i="46" s="1"/>
  <c r="M56" i="46"/>
  <c r="P56" i="46" s="1"/>
  <c r="Q56" i="46" s="1"/>
  <c r="L56" i="46"/>
  <c r="O56" i="46" s="1"/>
  <c r="M55" i="46"/>
  <c r="P55" i="46" s="1"/>
  <c r="L55" i="46"/>
  <c r="O55" i="46" s="1"/>
  <c r="P54" i="46"/>
  <c r="M54" i="46"/>
  <c r="L54" i="46"/>
  <c r="O54" i="46" s="1"/>
  <c r="P53" i="46"/>
  <c r="M53" i="46"/>
  <c r="L53" i="46"/>
  <c r="O53" i="46" s="1"/>
  <c r="O52" i="46"/>
  <c r="M52" i="46"/>
  <c r="P52" i="46" s="1"/>
  <c r="L52" i="46"/>
  <c r="M51" i="46"/>
  <c r="L51" i="46"/>
  <c r="O51" i="46" s="1"/>
  <c r="M50" i="46"/>
  <c r="P50" i="46" s="1"/>
  <c r="L50" i="46"/>
  <c r="O50" i="46" s="1"/>
  <c r="M49" i="46"/>
  <c r="P49" i="46" s="1"/>
  <c r="L49" i="46"/>
  <c r="O49" i="46" s="1"/>
  <c r="O48" i="46"/>
  <c r="M48" i="46"/>
  <c r="P48" i="46" s="1"/>
  <c r="Q48" i="46" s="1"/>
  <c r="L48" i="46"/>
  <c r="O47" i="46"/>
  <c r="M47" i="46"/>
  <c r="P47" i="46" s="1"/>
  <c r="Q47" i="46" s="1"/>
  <c r="L47" i="46"/>
  <c r="M46" i="46"/>
  <c r="P46" i="46" s="1"/>
  <c r="L46" i="46"/>
  <c r="O46" i="46" s="1"/>
  <c r="M45" i="46"/>
  <c r="P45" i="46" s="1"/>
  <c r="L45" i="46"/>
  <c r="O45" i="46" s="1"/>
  <c r="F41" i="46"/>
  <c r="E41" i="46"/>
  <c r="D41" i="46"/>
  <c r="C41" i="46"/>
  <c r="F39" i="46"/>
  <c r="E39" i="46"/>
  <c r="D39" i="46"/>
  <c r="C39" i="46"/>
  <c r="F18" i="24" s="1"/>
  <c r="F37" i="46"/>
  <c r="E37" i="46"/>
  <c r="C37" i="46"/>
  <c r="G34" i="46"/>
  <c r="I34" i="46" s="1"/>
  <c r="O33" i="46"/>
  <c r="G33" i="46"/>
  <c r="AA32" i="46"/>
  <c r="U32" i="46"/>
  <c r="T32" i="46"/>
  <c r="Q32" i="46"/>
  <c r="S32" i="46" s="1"/>
  <c r="P32" i="46"/>
  <c r="G32" i="46"/>
  <c r="AA31" i="46"/>
  <c r="U31" i="46"/>
  <c r="T31" i="46"/>
  <c r="V31" i="46" s="1"/>
  <c r="Q31" i="46"/>
  <c r="S31" i="46" s="1"/>
  <c r="P31" i="46"/>
  <c r="G31" i="46"/>
  <c r="AA30" i="46"/>
  <c r="U30" i="46"/>
  <c r="T30" i="46"/>
  <c r="Q30" i="46"/>
  <c r="S30" i="46" s="1"/>
  <c r="P30" i="46"/>
  <c r="G30" i="46"/>
  <c r="D37" i="46"/>
  <c r="AA29" i="46"/>
  <c r="U29" i="46"/>
  <c r="T29" i="46"/>
  <c r="V29" i="46" s="1"/>
  <c r="Q29" i="46"/>
  <c r="S29" i="46" s="1"/>
  <c r="P29" i="46"/>
  <c r="G29" i="46"/>
  <c r="AA28" i="46"/>
  <c r="U28" i="46"/>
  <c r="T28" i="46"/>
  <c r="Q28" i="46"/>
  <c r="P28" i="46"/>
  <c r="G28" i="46"/>
  <c r="AA27" i="46"/>
  <c r="U27" i="46"/>
  <c r="T27" i="46"/>
  <c r="V27" i="46" s="1"/>
  <c r="Q27" i="46"/>
  <c r="S27" i="46" s="1"/>
  <c r="P27" i="46"/>
  <c r="G27" i="46"/>
  <c r="AA26" i="46"/>
  <c r="U26" i="46"/>
  <c r="T26" i="46"/>
  <c r="Q26" i="46"/>
  <c r="S26" i="46" s="1"/>
  <c r="P26" i="46"/>
  <c r="G26" i="46"/>
  <c r="AA25" i="46"/>
  <c r="U25" i="46"/>
  <c r="T25" i="46"/>
  <c r="Q25" i="46"/>
  <c r="S25" i="46" s="1"/>
  <c r="P25" i="46"/>
  <c r="G25" i="46"/>
  <c r="AA24" i="46"/>
  <c r="U24" i="46"/>
  <c r="T24" i="46"/>
  <c r="V24" i="46" s="1"/>
  <c r="Q24" i="46"/>
  <c r="P24" i="46"/>
  <c r="G24" i="46"/>
  <c r="AD23" i="46"/>
  <c r="AA23" i="46"/>
  <c r="Z23" i="46"/>
  <c r="X23" i="46"/>
  <c r="V23" i="46"/>
  <c r="T23" i="46"/>
  <c r="Q23" i="46"/>
  <c r="P23" i="46"/>
  <c r="O23" i="46"/>
  <c r="G21" i="46"/>
  <c r="F21" i="46"/>
  <c r="E21" i="46"/>
  <c r="C21" i="46"/>
  <c r="G19" i="46"/>
  <c r="F19" i="46"/>
  <c r="E19" i="46"/>
  <c r="C19" i="46"/>
  <c r="F13" i="24" s="1"/>
  <c r="G17" i="46"/>
  <c r="F17" i="46"/>
  <c r="E17" i="46"/>
  <c r="C17" i="46"/>
  <c r="H16" i="46"/>
  <c r="C73" i="46" s="1"/>
  <c r="H15" i="46"/>
  <c r="I14" i="46"/>
  <c r="J14" i="46" s="1"/>
  <c r="H13" i="46"/>
  <c r="H12" i="46"/>
  <c r="D71" i="46" s="1"/>
  <c r="H11" i="46"/>
  <c r="H10" i="46"/>
  <c r="H9" i="46"/>
  <c r="G68" i="46" s="1"/>
  <c r="K8" i="46"/>
  <c r="H8" i="46"/>
  <c r="K7" i="46"/>
  <c r="H7" i="46"/>
  <c r="D66" i="46" s="1"/>
  <c r="K6" i="46"/>
  <c r="H6" i="46"/>
  <c r="K5" i="46"/>
  <c r="H5" i="46"/>
  <c r="H64" i="46" s="1"/>
  <c r="K4" i="46"/>
  <c r="H4" i="46"/>
  <c r="K3" i="46"/>
  <c r="H3" i="46"/>
  <c r="D62" i="46" s="1"/>
  <c r="C85" i="45"/>
  <c r="B85" i="45"/>
  <c r="E84" i="45"/>
  <c r="E85" i="45" s="1"/>
  <c r="E73" i="45"/>
  <c r="M57" i="45"/>
  <c r="P57" i="45" s="1"/>
  <c r="L57" i="45"/>
  <c r="O57" i="45" s="1"/>
  <c r="M56" i="45"/>
  <c r="P56" i="45" s="1"/>
  <c r="L56" i="45"/>
  <c r="O56" i="45" s="1"/>
  <c r="M55" i="45"/>
  <c r="P55" i="45" s="1"/>
  <c r="L55" i="45"/>
  <c r="O55" i="45" s="1"/>
  <c r="M54" i="45"/>
  <c r="P54" i="45" s="1"/>
  <c r="L54" i="45"/>
  <c r="O54" i="45" s="1"/>
  <c r="P53" i="45"/>
  <c r="M53" i="45"/>
  <c r="L53" i="45"/>
  <c r="O53" i="45" s="1"/>
  <c r="M52" i="45"/>
  <c r="P52" i="45" s="1"/>
  <c r="L52" i="45"/>
  <c r="O52" i="45" s="1"/>
  <c r="M51" i="45"/>
  <c r="L51" i="45"/>
  <c r="O51" i="45" s="1"/>
  <c r="P50" i="45"/>
  <c r="M50" i="45"/>
  <c r="L50" i="45"/>
  <c r="O50" i="45" s="1"/>
  <c r="M49" i="45"/>
  <c r="P49" i="45" s="1"/>
  <c r="L49" i="45"/>
  <c r="O49" i="45" s="1"/>
  <c r="M48" i="45"/>
  <c r="P48" i="45" s="1"/>
  <c r="L48" i="45"/>
  <c r="O48" i="45" s="1"/>
  <c r="M47" i="45"/>
  <c r="P47" i="45" s="1"/>
  <c r="L47" i="45"/>
  <c r="O47" i="45" s="1"/>
  <c r="P46" i="45"/>
  <c r="M46" i="45"/>
  <c r="L46" i="45"/>
  <c r="O46" i="45" s="1"/>
  <c r="P45" i="45"/>
  <c r="M45" i="45"/>
  <c r="L45" i="45"/>
  <c r="O45" i="45" s="1"/>
  <c r="F41" i="45"/>
  <c r="E41" i="45"/>
  <c r="C41" i="45"/>
  <c r="F39" i="45"/>
  <c r="E39" i="45"/>
  <c r="C39" i="45"/>
  <c r="E18" i="24" s="1"/>
  <c r="F37" i="45"/>
  <c r="E37" i="45"/>
  <c r="D37" i="45"/>
  <c r="C37" i="45"/>
  <c r="G34" i="45"/>
  <c r="I34" i="45" s="1"/>
  <c r="O33" i="45"/>
  <c r="G33" i="45"/>
  <c r="AA32" i="45"/>
  <c r="U32" i="45"/>
  <c r="T32" i="45"/>
  <c r="Q32" i="45"/>
  <c r="S32" i="45" s="1"/>
  <c r="P32" i="45"/>
  <c r="G32" i="45"/>
  <c r="AA31" i="45"/>
  <c r="V31" i="45"/>
  <c r="U31" i="45"/>
  <c r="T31" i="45"/>
  <c r="Q31" i="45"/>
  <c r="S31" i="45" s="1"/>
  <c r="P31" i="45"/>
  <c r="G31" i="45"/>
  <c r="AA30" i="45"/>
  <c r="U30" i="45"/>
  <c r="T30" i="45"/>
  <c r="Q30" i="45"/>
  <c r="S30" i="45" s="1"/>
  <c r="P30" i="45"/>
  <c r="G30" i="45"/>
  <c r="AA29" i="45"/>
  <c r="V29" i="45"/>
  <c r="U29" i="45"/>
  <c r="T29" i="45"/>
  <c r="Q29" i="45"/>
  <c r="P29" i="45"/>
  <c r="G29" i="45"/>
  <c r="AA28" i="45"/>
  <c r="V28" i="45"/>
  <c r="U28" i="45"/>
  <c r="T28" i="45"/>
  <c r="Q28" i="45"/>
  <c r="P28" i="45"/>
  <c r="G28" i="45"/>
  <c r="AA27" i="45"/>
  <c r="U27" i="45"/>
  <c r="T27" i="45"/>
  <c r="V27" i="45" s="1"/>
  <c r="Q27" i="45"/>
  <c r="S27" i="45" s="1"/>
  <c r="P27" i="45"/>
  <c r="G27" i="45"/>
  <c r="AA26" i="45"/>
  <c r="U26" i="45"/>
  <c r="T26" i="45"/>
  <c r="Q26" i="45"/>
  <c r="S26" i="45" s="1"/>
  <c r="P26" i="45"/>
  <c r="G26" i="45"/>
  <c r="AA25" i="45"/>
  <c r="U25" i="45"/>
  <c r="T25" i="45"/>
  <c r="Q25" i="45"/>
  <c r="S25" i="45" s="1"/>
  <c r="P25" i="45"/>
  <c r="G25" i="45"/>
  <c r="AA24" i="45"/>
  <c r="U24" i="45"/>
  <c r="T24" i="45"/>
  <c r="Q24" i="45"/>
  <c r="S24" i="45" s="1"/>
  <c r="P24" i="45"/>
  <c r="G24" i="45"/>
  <c r="AD23" i="45"/>
  <c r="AA23" i="45"/>
  <c r="Z23" i="45"/>
  <c r="X23" i="45"/>
  <c r="V23" i="45"/>
  <c r="T23" i="45"/>
  <c r="Q23" i="45"/>
  <c r="P23" i="45"/>
  <c r="O23" i="45"/>
  <c r="G21" i="45"/>
  <c r="F21" i="45"/>
  <c r="E21" i="45"/>
  <c r="C21" i="45"/>
  <c r="E35" i="24" s="1"/>
  <c r="G19" i="45"/>
  <c r="F19" i="45"/>
  <c r="E19" i="45"/>
  <c r="C19" i="45"/>
  <c r="E13" i="24" s="1"/>
  <c r="G17" i="45"/>
  <c r="F17" i="45"/>
  <c r="E17" i="45"/>
  <c r="C17" i="45"/>
  <c r="H16" i="45"/>
  <c r="I16" i="45" s="1"/>
  <c r="H15" i="45"/>
  <c r="I15" i="45" s="1"/>
  <c r="I14" i="45"/>
  <c r="J14" i="45" s="1"/>
  <c r="H13" i="45"/>
  <c r="H12" i="45"/>
  <c r="G71" i="45" s="1"/>
  <c r="H11" i="45"/>
  <c r="H10" i="45"/>
  <c r="H9" i="45"/>
  <c r="I9" i="45" s="1"/>
  <c r="K8" i="45"/>
  <c r="H8" i="45"/>
  <c r="K7" i="45"/>
  <c r="H7" i="45"/>
  <c r="G66" i="45" s="1"/>
  <c r="K6" i="45"/>
  <c r="H6" i="45"/>
  <c r="K5" i="45"/>
  <c r="H5" i="45"/>
  <c r="H64" i="45" s="1"/>
  <c r="K4" i="45"/>
  <c r="H4" i="45"/>
  <c r="K3" i="45"/>
  <c r="H3" i="45"/>
  <c r="G62" i="45" s="1"/>
  <c r="P51" i="45" l="1"/>
  <c r="D84" i="45"/>
  <c r="D85" i="45" s="1"/>
  <c r="V24" i="45"/>
  <c r="F73" i="46"/>
  <c r="P51" i="46"/>
  <c r="Q51" i="46" s="1"/>
  <c r="D84" i="46"/>
  <c r="D85" i="46" s="1"/>
  <c r="S39" i="51"/>
  <c r="V28" i="46"/>
  <c r="Q56" i="45"/>
  <c r="AC31" i="51"/>
  <c r="AE31" i="51" s="1"/>
  <c r="AC25" i="51"/>
  <c r="AE25" i="51" s="1"/>
  <c r="F78" i="51"/>
  <c r="F35" i="24"/>
  <c r="F40" i="24"/>
  <c r="Q54" i="46"/>
  <c r="Z26" i="46"/>
  <c r="AB26" i="46" s="1"/>
  <c r="D64" i="46"/>
  <c r="I9" i="46"/>
  <c r="Q55" i="46"/>
  <c r="G66" i="46"/>
  <c r="D68" i="46"/>
  <c r="G62" i="46"/>
  <c r="G71" i="46"/>
  <c r="E40" i="24"/>
  <c r="Q46" i="45"/>
  <c r="Z26" i="45"/>
  <c r="AB26" i="45" s="1"/>
  <c r="G41" i="45"/>
  <c r="AA36" i="45"/>
  <c r="AC36" i="45" s="1"/>
  <c r="Z27" i="45"/>
  <c r="AB27" i="45" s="1"/>
  <c r="Z30" i="45"/>
  <c r="AB30" i="45" s="1"/>
  <c r="G64" i="45"/>
  <c r="Q47" i="45"/>
  <c r="Q51" i="45"/>
  <c r="D68" i="45"/>
  <c r="G68" i="45"/>
  <c r="V30" i="45"/>
  <c r="X30" i="45" s="1"/>
  <c r="AC30" i="45" s="1"/>
  <c r="D64" i="45"/>
  <c r="C73" i="45"/>
  <c r="K14" i="45"/>
  <c r="Z28" i="45"/>
  <c r="AB28" i="45" s="1"/>
  <c r="X31" i="45"/>
  <c r="Q55" i="45"/>
  <c r="AA37" i="45"/>
  <c r="AC37" i="45" s="1"/>
  <c r="S28" i="45"/>
  <c r="X28" i="45" s="1"/>
  <c r="AC28" i="45" s="1"/>
  <c r="AE28" i="45" s="1"/>
  <c r="Q49" i="45"/>
  <c r="Q50" i="45"/>
  <c r="Q53" i="45"/>
  <c r="D62" i="45"/>
  <c r="D66" i="45"/>
  <c r="D71" i="45"/>
  <c r="F73" i="45"/>
  <c r="Q57" i="45"/>
  <c r="Z32" i="45"/>
  <c r="AB32" i="45" s="1"/>
  <c r="V32" i="45"/>
  <c r="Q48" i="45"/>
  <c r="Q52" i="45"/>
  <c r="Q54" i="45"/>
  <c r="I16" i="46"/>
  <c r="Q33" i="46"/>
  <c r="Z28" i="46"/>
  <c r="AB28" i="46" s="1"/>
  <c r="V32" i="46"/>
  <c r="X32" i="46" s="1"/>
  <c r="S24" i="46"/>
  <c r="S33" i="46" s="1"/>
  <c r="T33" i="46"/>
  <c r="X27" i="46"/>
  <c r="S28" i="46"/>
  <c r="Q46" i="46"/>
  <c r="Q49" i="46"/>
  <c r="Q50" i="46"/>
  <c r="Q57" i="46"/>
  <c r="G64" i="46"/>
  <c r="Z32" i="46"/>
  <c r="AB32" i="46" s="1"/>
  <c r="I15" i="46"/>
  <c r="Z30" i="46"/>
  <c r="AB30" i="46" s="1"/>
  <c r="V30" i="46"/>
  <c r="X30" i="46" s="1"/>
  <c r="X31" i="46"/>
  <c r="K14" i="46"/>
  <c r="Q52" i="46"/>
  <c r="Q53" i="46"/>
  <c r="J72" i="51"/>
  <c r="H33" i="51" s="1"/>
  <c r="I33" i="51" s="1"/>
  <c r="K13" i="51" s="1"/>
  <c r="AC27" i="51"/>
  <c r="AE27" i="51" s="1"/>
  <c r="E78" i="51"/>
  <c r="J73" i="51"/>
  <c r="Q61" i="51"/>
  <c r="J69" i="51"/>
  <c r="AC26" i="51"/>
  <c r="X37" i="51"/>
  <c r="J66" i="51"/>
  <c r="H28" i="51" s="1"/>
  <c r="I28" i="51" s="1"/>
  <c r="D78" i="51"/>
  <c r="J64" i="51"/>
  <c r="C78" i="51"/>
  <c r="AE30" i="51"/>
  <c r="AD30" i="51"/>
  <c r="AE28" i="51"/>
  <c r="AD28" i="51"/>
  <c r="X33" i="51"/>
  <c r="X36" i="51"/>
  <c r="AE32" i="51"/>
  <c r="AD32" i="51"/>
  <c r="I78" i="51"/>
  <c r="G78" i="51"/>
  <c r="D76" i="51"/>
  <c r="C76" i="51"/>
  <c r="J62" i="51"/>
  <c r="AB24" i="51"/>
  <c r="AB33" i="51" s="1"/>
  <c r="Z33" i="51"/>
  <c r="J70" i="51"/>
  <c r="H31" i="51" s="1"/>
  <c r="I31" i="51" s="1"/>
  <c r="K11" i="51" s="1"/>
  <c r="J65" i="51"/>
  <c r="H27" i="51" s="1"/>
  <c r="I27" i="51" s="1"/>
  <c r="G68" i="51"/>
  <c r="C68" i="51"/>
  <c r="C74" i="51" s="1"/>
  <c r="E68" i="51"/>
  <c r="E74" i="51" s="1"/>
  <c r="D68" i="51"/>
  <c r="D74" i="51" s="1"/>
  <c r="H68" i="51"/>
  <c r="H74" i="51" s="1"/>
  <c r="F68" i="51"/>
  <c r="F74" i="51" s="1"/>
  <c r="I9" i="51"/>
  <c r="J9" i="51" s="1"/>
  <c r="H78" i="51"/>
  <c r="H76" i="51"/>
  <c r="I76" i="51"/>
  <c r="I74" i="51"/>
  <c r="G76" i="51"/>
  <c r="G74" i="51"/>
  <c r="J71" i="51"/>
  <c r="H32" i="51" s="1"/>
  <c r="I32" i="51" s="1"/>
  <c r="K12" i="51" s="1"/>
  <c r="AD25" i="51"/>
  <c r="AE29" i="51"/>
  <c r="AD29" i="51"/>
  <c r="J5" i="51"/>
  <c r="I21" i="51"/>
  <c r="J41" i="24" s="1"/>
  <c r="I19" i="51"/>
  <c r="J19" i="24" s="1"/>
  <c r="J3" i="51"/>
  <c r="E76" i="51"/>
  <c r="J67" i="51"/>
  <c r="H29" i="51" s="1"/>
  <c r="I29" i="51" s="1"/>
  <c r="J63" i="51"/>
  <c r="H25" i="51" s="1"/>
  <c r="I25" i="51" s="1"/>
  <c r="I65" i="46"/>
  <c r="E65" i="46"/>
  <c r="I6" i="46"/>
  <c r="J6" i="46" s="1"/>
  <c r="H65" i="46"/>
  <c r="C65" i="46"/>
  <c r="G65" i="46"/>
  <c r="F65" i="46"/>
  <c r="D65" i="46"/>
  <c r="I70" i="46"/>
  <c r="E70" i="46"/>
  <c r="I11" i="46"/>
  <c r="J11" i="46" s="1"/>
  <c r="F70" i="46"/>
  <c r="D70" i="46"/>
  <c r="H70" i="46"/>
  <c r="C70" i="46"/>
  <c r="G70" i="46"/>
  <c r="I72" i="46"/>
  <c r="E72" i="46"/>
  <c r="I13" i="46"/>
  <c r="J13" i="46" s="1"/>
  <c r="H72" i="46"/>
  <c r="F72" i="46"/>
  <c r="D72" i="46"/>
  <c r="C72" i="46"/>
  <c r="G72" i="46"/>
  <c r="V25" i="46"/>
  <c r="X25" i="46" s="1"/>
  <c r="X29" i="46"/>
  <c r="Z29" i="46"/>
  <c r="AB29" i="46" s="1"/>
  <c r="P33" i="46"/>
  <c r="I67" i="46"/>
  <c r="E67" i="46"/>
  <c r="I8" i="46"/>
  <c r="J8" i="46" s="1"/>
  <c r="H67" i="46"/>
  <c r="C67" i="46"/>
  <c r="G67" i="46"/>
  <c r="F67" i="46"/>
  <c r="D67" i="46"/>
  <c r="H21" i="46"/>
  <c r="AA36" i="46"/>
  <c r="AC36" i="46" s="1"/>
  <c r="Z25" i="46"/>
  <c r="AB25" i="46" s="1"/>
  <c r="Z27" i="46"/>
  <c r="AB27" i="46" s="1"/>
  <c r="I63" i="46"/>
  <c r="E63" i="46"/>
  <c r="I4" i="46"/>
  <c r="J4" i="46" s="1"/>
  <c r="H63" i="46"/>
  <c r="C63" i="46"/>
  <c r="G63" i="46"/>
  <c r="F63" i="46"/>
  <c r="D63" i="46"/>
  <c r="D76" i="46" s="1"/>
  <c r="I69" i="46"/>
  <c r="E69" i="46"/>
  <c r="H69" i="46"/>
  <c r="C69" i="46"/>
  <c r="G69" i="46"/>
  <c r="F69" i="46"/>
  <c r="I10" i="46"/>
  <c r="D69" i="46"/>
  <c r="AA37" i="46"/>
  <c r="AC37" i="46" s="1"/>
  <c r="G41" i="46"/>
  <c r="O61" i="46"/>
  <c r="I62" i="46"/>
  <c r="E62" i="46"/>
  <c r="H19" i="46"/>
  <c r="I3" i="46"/>
  <c r="I66" i="46"/>
  <c r="E66" i="46"/>
  <c r="I7" i="46"/>
  <c r="J7" i="46" s="1"/>
  <c r="I68" i="46"/>
  <c r="E68" i="46"/>
  <c r="I71" i="46"/>
  <c r="E71" i="46"/>
  <c r="I12" i="46"/>
  <c r="J12" i="46" s="1"/>
  <c r="I73" i="46"/>
  <c r="D73" i="46"/>
  <c r="H17" i="46"/>
  <c r="Z24" i="46"/>
  <c r="V26" i="46"/>
  <c r="X26" i="46" s="1"/>
  <c r="Z31" i="46"/>
  <c r="AB31" i="46" s="1"/>
  <c r="C62" i="46"/>
  <c r="H62" i="46"/>
  <c r="C64" i="46"/>
  <c r="C66" i="46"/>
  <c r="H66" i="46"/>
  <c r="C68" i="46"/>
  <c r="H68" i="46"/>
  <c r="F71" i="46"/>
  <c r="G73" i="46"/>
  <c r="P61" i="46"/>
  <c r="I64" i="46"/>
  <c r="E64" i="46"/>
  <c r="I5" i="46"/>
  <c r="G39" i="46"/>
  <c r="G37" i="46"/>
  <c r="Q45" i="46"/>
  <c r="F62" i="46"/>
  <c r="F64" i="46"/>
  <c r="F66" i="46"/>
  <c r="F68" i="46"/>
  <c r="C71" i="46"/>
  <c r="H71" i="46"/>
  <c r="I67" i="45"/>
  <c r="E67" i="45"/>
  <c r="I8" i="45"/>
  <c r="J8" i="45" s="1"/>
  <c r="H67" i="45"/>
  <c r="C67" i="45"/>
  <c r="G67" i="45"/>
  <c r="F67" i="45"/>
  <c r="D67" i="45"/>
  <c r="H21" i="45"/>
  <c r="Z25" i="45"/>
  <c r="AB25" i="45" s="1"/>
  <c r="Q33" i="45"/>
  <c r="T33" i="45"/>
  <c r="X27" i="45"/>
  <c r="S29" i="45"/>
  <c r="X29" i="45" s="1"/>
  <c r="Z29" i="45"/>
  <c r="AB29" i="45" s="1"/>
  <c r="O61" i="45"/>
  <c r="I63" i="45"/>
  <c r="E63" i="45"/>
  <c r="I4" i="45"/>
  <c r="J4" i="45" s="1"/>
  <c r="H63" i="45"/>
  <c r="C63" i="45"/>
  <c r="G63" i="45"/>
  <c r="G76" i="45" s="1"/>
  <c r="F63" i="45"/>
  <c r="D63" i="45"/>
  <c r="I69" i="45"/>
  <c r="E69" i="45"/>
  <c r="H69" i="45"/>
  <c r="C69" i="45"/>
  <c r="G69" i="45"/>
  <c r="F69" i="45"/>
  <c r="I10" i="45"/>
  <c r="J9" i="45" s="1"/>
  <c r="D69" i="45"/>
  <c r="X24" i="45"/>
  <c r="X32" i="45"/>
  <c r="I65" i="45"/>
  <c r="E65" i="45"/>
  <c r="I6" i="45"/>
  <c r="J6" i="45" s="1"/>
  <c r="H65" i="45"/>
  <c r="C65" i="45"/>
  <c r="G65" i="45"/>
  <c r="F65" i="45"/>
  <c r="D65" i="45"/>
  <c r="I70" i="45"/>
  <c r="E70" i="45"/>
  <c r="I11" i="45"/>
  <c r="J11" i="45" s="1"/>
  <c r="F70" i="45"/>
  <c r="D70" i="45"/>
  <c r="H70" i="45"/>
  <c r="C70" i="45"/>
  <c r="G70" i="45"/>
  <c r="I72" i="45"/>
  <c r="E72" i="45"/>
  <c r="I13" i="45"/>
  <c r="J13" i="45" s="1"/>
  <c r="H72" i="45"/>
  <c r="F72" i="45"/>
  <c r="D72" i="45"/>
  <c r="C72" i="45"/>
  <c r="G72" i="45"/>
  <c r="V25" i="45"/>
  <c r="P33" i="45"/>
  <c r="I62" i="45"/>
  <c r="E62" i="45"/>
  <c r="H19" i="45"/>
  <c r="I3" i="45"/>
  <c r="I66" i="45"/>
  <c r="E66" i="45"/>
  <c r="I7" i="45"/>
  <c r="J7" i="45" s="1"/>
  <c r="I68" i="45"/>
  <c r="E68" i="45"/>
  <c r="I71" i="45"/>
  <c r="E71" i="45"/>
  <c r="I12" i="45"/>
  <c r="J12" i="45" s="1"/>
  <c r="I73" i="45"/>
  <c r="D73" i="45"/>
  <c r="J73" i="45" s="1"/>
  <c r="H17" i="45"/>
  <c r="Z24" i="45"/>
  <c r="V26" i="45"/>
  <c r="X26" i="45" s="1"/>
  <c r="Z31" i="45"/>
  <c r="AB31" i="45" s="1"/>
  <c r="C62" i="45"/>
  <c r="H62" i="45"/>
  <c r="C64" i="45"/>
  <c r="C66" i="45"/>
  <c r="H66" i="45"/>
  <c r="C68" i="45"/>
  <c r="H68" i="45"/>
  <c r="F71" i="45"/>
  <c r="G73" i="45"/>
  <c r="P61" i="45"/>
  <c r="I64" i="45"/>
  <c r="E64" i="45"/>
  <c r="I5" i="45"/>
  <c r="G39" i="45"/>
  <c r="G37" i="45"/>
  <c r="Q45" i="45"/>
  <c r="F62" i="45"/>
  <c r="F64" i="45"/>
  <c r="F66" i="45"/>
  <c r="F68" i="45"/>
  <c r="C71" i="45"/>
  <c r="H71" i="45"/>
  <c r="C85" i="44"/>
  <c r="B85" i="44"/>
  <c r="E84" i="44"/>
  <c r="E85" i="44" s="1"/>
  <c r="E73" i="44"/>
  <c r="G69" i="44"/>
  <c r="M57" i="44"/>
  <c r="P57" i="44" s="1"/>
  <c r="L57" i="44"/>
  <c r="O57" i="44" s="1"/>
  <c r="M56" i="44"/>
  <c r="P56" i="44" s="1"/>
  <c r="L56" i="44"/>
  <c r="O56" i="44" s="1"/>
  <c r="O55" i="44"/>
  <c r="M55" i="44"/>
  <c r="P55" i="44" s="1"/>
  <c r="L55" i="44"/>
  <c r="P54" i="44"/>
  <c r="M54" i="44"/>
  <c r="L54" i="44"/>
  <c r="O54" i="44" s="1"/>
  <c r="M53" i="44"/>
  <c r="P53" i="44" s="1"/>
  <c r="L53" i="44"/>
  <c r="O53" i="44" s="1"/>
  <c r="O52" i="44"/>
  <c r="M52" i="44"/>
  <c r="P52" i="44" s="1"/>
  <c r="L52" i="44"/>
  <c r="M51" i="44"/>
  <c r="L51" i="44"/>
  <c r="M50" i="44"/>
  <c r="P50" i="44" s="1"/>
  <c r="L50" i="44"/>
  <c r="O50" i="44" s="1"/>
  <c r="M49" i="44"/>
  <c r="P49" i="44" s="1"/>
  <c r="L49" i="44"/>
  <c r="O49" i="44" s="1"/>
  <c r="O48" i="44"/>
  <c r="M48" i="44"/>
  <c r="P48" i="44" s="1"/>
  <c r="L48" i="44"/>
  <c r="P47" i="44"/>
  <c r="M47" i="44"/>
  <c r="L47" i="44"/>
  <c r="O47" i="44" s="1"/>
  <c r="M46" i="44"/>
  <c r="P46" i="44" s="1"/>
  <c r="L46" i="44"/>
  <c r="O46" i="44" s="1"/>
  <c r="M45" i="44"/>
  <c r="P45" i="44" s="1"/>
  <c r="L45" i="44"/>
  <c r="O45" i="44" s="1"/>
  <c r="F41" i="44"/>
  <c r="E41" i="44"/>
  <c r="D41" i="44"/>
  <c r="C41" i="44"/>
  <c r="F39" i="44"/>
  <c r="E39" i="44"/>
  <c r="D39" i="44"/>
  <c r="C39" i="44"/>
  <c r="D18" i="24" s="1"/>
  <c r="F37" i="44"/>
  <c r="E37" i="44"/>
  <c r="C37" i="44"/>
  <c r="G34" i="44"/>
  <c r="I34" i="44" s="1"/>
  <c r="O33" i="44"/>
  <c r="G33" i="44"/>
  <c r="AA32" i="44"/>
  <c r="U32" i="44"/>
  <c r="T32" i="44"/>
  <c r="Q32" i="44"/>
  <c r="P32" i="44"/>
  <c r="G32" i="44"/>
  <c r="AA31" i="44"/>
  <c r="U31" i="44"/>
  <c r="T31" i="44"/>
  <c r="V31" i="44" s="1"/>
  <c r="Q31" i="44"/>
  <c r="S31" i="44" s="1"/>
  <c r="P31" i="44"/>
  <c r="G31" i="44"/>
  <c r="AA30" i="44"/>
  <c r="U30" i="44"/>
  <c r="T30" i="44"/>
  <c r="Q30" i="44"/>
  <c r="S30" i="44" s="1"/>
  <c r="P30" i="44"/>
  <c r="G30" i="44"/>
  <c r="D37" i="44"/>
  <c r="AA29" i="44"/>
  <c r="U29" i="44"/>
  <c r="T29" i="44"/>
  <c r="V29" i="44" s="1"/>
  <c r="Q29" i="44"/>
  <c r="P29" i="44"/>
  <c r="G29" i="44"/>
  <c r="AA28" i="44"/>
  <c r="U28" i="44"/>
  <c r="T28" i="44"/>
  <c r="Q28" i="44"/>
  <c r="S28" i="44" s="1"/>
  <c r="P28" i="44"/>
  <c r="G28" i="44"/>
  <c r="AA27" i="44"/>
  <c r="U27" i="44"/>
  <c r="T27" i="44"/>
  <c r="Q27" i="44"/>
  <c r="Z27" i="44" s="1"/>
  <c r="AB27" i="44" s="1"/>
  <c r="P27" i="44"/>
  <c r="G27" i="44"/>
  <c r="AA26" i="44"/>
  <c r="U26" i="44"/>
  <c r="T26" i="44"/>
  <c r="V26" i="44" s="1"/>
  <c r="Q26" i="44"/>
  <c r="S26" i="44" s="1"/>
  <c r="P26" i="44"/>
  <c r="G26" i="44"/>
  <c r="AA25" i="44"/>
  <c r="U25" i="44"/>
  <c r="T25" i="44"/>
  <c r="V25" i="44" s="1"/>
  <c r="Q25" i="44"/>
  <c r="S25" i="44" s="1"/>
  <c r="X25" i="44" s="1"/>
  <c r="P25" i="44"/>
  <c r="G25" i="44"/>
  <c r="AA24" i="44"/>
  <c r="U24" i="44"/>
  <c r="T24" i="44"/>
  <c r="Q24" i="44"/>
  <c r="S24" i="44" s="1"/>
  <c r="P24" i="44"/>
  <c r="G24" i="44"/>
  <c r="AD23" i="44"/>
  <c r="AA23" i="44"/>
  <c r="Z23" i="44"/>
  <c r="X23" i="44"/>
  <c r="V23" i="44"/>
  <c r="T23" i="44"/>
  <c r="Q23" i="44"/>
  <c r="P23" i="44"/>
  <c r="O23" i="44"/>
  <c r="G21" i="44"/>
  <c r="F21" i="44"/>
  <c r="E21" i="44"/>
  <c r="C21" i="44"/>
  <c r="D35" i="24" s="1"/>
  <c r="G19" i="44"/>
  <c r="F19" i="44"/>
  <c r="E19" i="44"/>
  <c r="C19" i="44"/>
  <c r="D13" i="24" s="1"/>
  <c r="F17" i="44"/>
  <c r="C17" i="44"/>
  <c r="H16" i="44"/>
  <c r="H15" i="44"/>
  <c r="I14" i="44"/>
  <c r="J14" i="44" s="1"/>
  <c r="H13" i="44"/>
  <c r="F72" i="44" s="1"/>
  <c r="H12" i="44"/>
  <c r="F71" i="44" s="1"/>
  <c r="H11" i="44"/>
  <c r="F70" i="44" s="1"/>
  <c r="H10" i="44"/>
  <c r="F69" i="44" s="1"/>
  <c r="K8" i="44"/>
  <c r="H8" i="44"/>
  <c r="F67" i="44" s="1"/>
  <c r="K7" i="44"/>
  <c r="H7" i="44"/>
  <c r="F66" i="44" s="1"/>
  <c r="K6" i="44"/>
  <c r="H6" i="44"/>
  <c r="F65" i="44" s="1"/>
  <c r="K5" i="44"/>
  <c r="H5" i="44"/>
  <c r="K4" i="44"/>
  <c r="H4" i="44"/>
  <c r="F63" i="44" s="1"/>
  <c r="K3" i="44"/>
  <c r="H3" i="44"/>
  <c r="F62" i="44" s="1"/>
  <c r="V27" i="44" l="1"/>
  <c r="V32" i="44"/>
  <c r="O51" i="44"/>
  <c r="D84" i="44"/>
  <c r="J2" i="41"/>
  <c r="J87" i="24"/>
  <c r="X28" i="46"/>
  <c r="D85" i="44"/>
  <c r="J34" i="41"/>
  <c r="J88" i="24"/>
  <c r="AD31" i="51"/>
  <c r="P51" i="44"/>
  <c r="Z29" i="44"/>
  <c r="AB29" i="44" s="1"/>
  <c r="V30" i="44"/>
  <c r="Q49" i="44"/>
  <c r="Q57" i="44"/>
  <c r="V28" i="44"/>
  <c r="I17" i="51"/>
  <c r="AD36" i="51"/>
  <c r="AE36" i="51" s="1"/>
  <c r="J63" i="24"/>
  <c r="J62" i="24"/>
  <c r="AD37" i="51"/>
  <c r="AE37" i="51" s="1"/>
  <c r="J71" i="24"/>
  <c r="J70" i="24"/>
  <c r="AC31" i="46"/>
  <c r="AC25" i="46"/>
  <c r="J9" i="46"/>
  <c r="AC30" i="46"/>
  <c r="I78" i="46"/>
  <c r="AC27" i="46"/>
  <c r="AD27" i="46" s="1"/>
  <c r="AC28" i="46"/>
  <c r="AC32" i="46"/>
  <c r="AD32" i="46" s="1"/>
  <c r="G76" i="46"/>
  <c r="AD30" i="45"/>
  <c r="AE30" i="45"/>
  <c r="G78" i="45"/>
  <c r="AC27" i="45"/>
  <c r="AD27" i="45" s="1"/>
  <c r="D40" i="24"/>
  <c r="G39" i="44"/>
  <c r="Z32" i="44"/>
  <c r="AB32" i="44" s="1"/>
  <c r="G72" i="44"/>
  <c r="Q54" i="44"/>
  <c r="D71" i="44"/>
  <c r="Z25" i="44"/>
  <c r="AB25" i="44" s="1"/>
  <c r="AC25" i="44" s="1"/>
  <c r="AE25" i="44" s="1"/>
  <c r="Q48" i="44"/>
  <c r="Q50" i="44"/>
  <c r="I63" i="44"/>
  <c r="Z26" i="44"/>
  <c r="AB26" i="44" s="1"/>
  <c r="C66" i="44"/>
  <c r="E69" i="44"/>
  <c r="C62" i="44"/>
  <c r="D65" i="44"/>
  <c r="I6" i="44"/>
  <c r="J6" i="44" s="1"/>
  <c r="I65" i="44"/>
  <c r="P33" i="44"/>
  <c r="AD27" i="51"/>
  <c r="G41" i="44"/>
  <c r="S27" i="44"/>
  <c r="X27" i="44" s="1"/>
  <c r="AC27" i="44" s="1"/>
  <c r="AE27" i="44" s="1"/>
  <c r="S29" i="44"/>
  <c r="X29" i="44" s="1"/>
  <c r="AC29" i="44" s="1"/>
  <c r="G62" i="44"/>
  <c r="I67" i="44"/>
  <c r="X31" i="44"/>
  <c r="Q47" i="44"/>
  <c r="Q53" i="44"/>
  <c r="H62" i="44"/>
  <c r="E65" i="44"/>
  <c r="G66" i="44"/>
  <c r="C69" i="44"/>
  <c r="H69" i="44"/>
  <c r="G70" i="44"/>
  <c r="E71" i="44"/>
  <c r="D67" i="44"/>
  <c r="C70" i="44"/>
  <c r="I70" i="44"/>
  <c r="I11" i="44"/>
  <c r="J11" i="44" s="1"/>
  <c r="X30" i="44"/>
  <c r="Q55" i="44"/>
  <c r="D70" i="44"/>
  <c r="I10" i="44"/>
  <c r="X26" i="44"/>
  <c r="AC26" i="44" s="1"/>
  <c r="X28" i="44"/>
  <c r="Q56" i="44"/>
  <c r="D63" i="44"/>
  <c r="G65" i="44"/>
  <c r="H66" i="44"/>
  <c r="D69" i="44"/>
  <c r="J69" i="44" s="1"/>
  <c r="I69" i="44"/>
  <c r="H70" i="44"/>
  <c r="I71" i="44"/>
  <c r="D74" i="45"/>
  <c r="Q61" i="45"/>
  <c r="V33" i="45"/>
  <c r="AD28" i="45"/>
  <c r="J71" i="45"/>
  <c r="H32" i="45" s="1"/>
  <c r="I32" i="45" s="1"/>
  <c r="K12" i="45" s="1"/>
  <c r="H78" i="45"/>
  <c r="AC31" i="45"/>
  <c r="AD31" i="45" s="1"/>
  <c r="D78" i="45"/>
  <c r="AC32" i="45"/>
  <c r="AD32" i="45" s="1"/>
  <c r="AC29" i="45"/>
  <c r="AD29" i="45" s="1"/>
  <c r="F78" i="46"/>
  <c r="H78" i="46"/>
  <c r="J73" i="46"/>
  <c r="X24" i="46"/>
  <c r="X36" i="46" s="1"/>
  <c r="J72" i="46"/>
  <c r="H33" i="46" s="1"/>
  <c r="I33" i="46" s="1"/>
  <c r="K13" i="46" s="1"/>
  <c r="J70" i="46"/>
  <c r="H31" i="46" s="1"/>
  <c r="I31" i="46" s="1"/>
  <c r="K11" i="46" s="1"/>
  <c r="D74" i="46"/>
  <c r="Q61" i="46"/>
  <c r="J66" i="46"/>
  <c r="H28" i="46" s="1"/>
  <c r="I28" i="46" s="1"/>
  <c r="G78" i="46"/>
  <c r="AC24" i="51"/>
  <c r="H24" i="51"/>
  <c r="J76" i="51"/>
  <c r="H26" i="51"/>
  <c r="J78" i="51"/>
  <c r="AE26" i="51"/>
  <c r="AD26" i="51"/>
  <c r="J68" i="51"/>
  <c r="AD31" i="46"/>
  <c r="AE31" i="46"/>
  <c r="AE25" i="46"/>
  <c r="AD25" i="46"/>
  <c r="AE32" i="46"/>
  <c r="V33" i="46"/>
  <c r="S39" i="46" s="1"/>
  <c r="J71" i="46"/>
  <c r="H32" i="46" s="1"/>
  <c r="I32" i="46" s="1"/>
  <c r="K12" i="46" s="1"/>
  <c r="F76" i="46"/>
  <c r="F74" i="46"/>
  <c r="C78" i="46"/>
  <c r="J64" i="46"/>
  <c r="E76" i="46"/>
  <c r="E74" i="46"/>
  <c r="AC29" i="46"/>
  <c r="I21" i="46"/>
  <c r="F41" i="24" s="1"/>
  <c r="J5" i="46"/>
  <c r="J68" i="46"/>
  <c r="H30" i="46" s="1"/>
  <c r="I30" i="46" s="1"/>
  <c r="K9" i="46" s="1"/>
  <c r="H76" i="46"/>
  <c r="H74" i="46"/>
  <c r="X37" i="46"/>
  <c r="AC26" i="46"/>
  <c r="I76" i="46"/>
  <c r="I74" i="46"/>
  <c r="J63" i="46"/>
  <c r="H25" i="46" s="1"/>
  <c r="I25" i="46" s="1"/>
  <c r="D78" i="46"/>
  <c r="J65" i="46"/>
  <c r="H27" i="46" s="1"/>
  <c r="I27" i="46" s="1"/>
  <c r="E78" i="46"/>
  <c r="C76" i="46"/>
  <c r="C74" i="46"/>
  <c r="J62" i="46"/>
  <c r="Z33" i="46"/>
  <c r="AB24" i="46"/>
  <c r="AB33" i="46" s="1"/>
  <c r="I19" i="46"/>
  <c r="F19" i="24" s="1"/>
  <c r="J3" i="46"/>
  <c r="I17" i="46"/>
  <c r="G74" i="46"/>
  <c r="J69" i="46"/>
  <c r="J67" i="46"/>
  <c r="H29" i="46" s="1"/>
  <c r="I29" i="46" s="1"/>
  <c r="AD30" i="46"/>
  <c r="AE30" i="46"/>
  <c r="AE31" i="45"/>
  <c r="X37" i="45"/>
  <c r="AC26" i="45"/>
  <c r="E76" i="45"/>
  <c r="E74" i="45"/>
  <c r="J69" i="45"/>
  <c r="AE29" i="45"/>
  <c r="I21" i="45"/>
  <c r="E41" i="24" s="1"/>
  <c r="J5" i="45"/>
  <c r="J68" i="45"/>
  <c r="H30" i="45" s="1"/>
  <c r="I30" i="45" s="1"/>
  <c r="K9" i="45" s="1"/>
  <c r="H76" i="45"/>
  <c r="H74" i="45"/>
  <c r="I76" i="45"/>
  <c r="I74" i="45"/>
  <c r="D76" i="45"/>
  <c r="J65" i="45"/>
  <c r="H27" i="45" s="1"/>
  <c r="I27" i="45" s="1"/>
  <c r="X25" i="45"/>
  <c r="AC25" i="45" s="1"/>
  <c r="F76" i="45"/>
  <c r="F74" i="45"/>
  <c r="C78" i="45"/>
  <c r="J64" i="45"/>
  <c r="E78" i="45"/>
  <c r="C76" i="45"/>
  <c r="C74" i="45"/>
  <c r="J62" i="45"/>
  <c r="Z33" i="45"/>
  <c r="AB24" i="45"/>
  <c r="AB33" i="45" s="1"/>
  <c r="I19" i="45"/>
  <c r="E19" i="24" s="1"/>
  <c r="I17" i="45"/>
  <c r="J3" i="45"/>
  <c r="G74" i="45"/>
  <c r="S33" i="45"/>
  <c r="S39" i="45" s="1"/>
  <c r="J67" i="45"/>
  <c r="H29" i="45" s="1"/>
  <c r="I29" i="45" s="1"/>
  <c r="F78" i="45"/>
  <c r="I78" i="45"/>
  <c r="J66" i="45"/>
  <c r="H28" i="45" s="1"/>
  <c r="I28" i="45" s="1"/>
  <c r="J72" i="45"/>
  <c r="H33" i="45" s="1"/>
  <c r="I33" i="45" s="1"/>
  <c r="K13" i="45" s="1"/>
  <c r="J70" i="45"/>
  <c r="H31" i="45" s="1"/>
  <c r="I31" i="45" s="1"/>
  <c r="K11" i="45" s="1"/>
  <c r="J63" i="45"/>
  <c r="H25" i="45" s="1"/>
  <c r="I25" i="45" s="1"/>
  <c r="Q46" i="44"/>
  <c r="P61" i="44"/>
  <c r="F64" i="44"/>
  <c r="F78" i="44" s="1"/>
  <c r="E64" i="44"/>
  <c r="H21" i="44"/>
  <c r="I64" i="44"/>
  <c r="D64" i="44"/>
  <c r="H64" i="44"/>
  <c r="C64" i="44"/>
  <c r="I5" i="44"/>
  <c r="G64" i="44"/>
  <c r="T33" i="44"/>
  <c r="V24" i="44"/>
  <c r="AA36" i="44"/>
  <c r="AC36" i="44" s="1"/>
  <c r="O61" i="44"/>
  <c r="E17" i="44"/>
  <c r="I16" i="44"/>
  <c r="D73" i="44"/>
  <c r="Z24" i="44"/>
  <c r="Z28" i="44"/>
  <c r="AB28" i="44" s="1"/>
  <c r="Q45" i="44"/>
  <c r="Q51" i="44"/>
  <c r="Z31" i="44"/>
  <c r="AB31" i="44" s="1"/>
  <c r="G17" i="44"/>
  <c r="H9" i="44"/>
  <c r="I9" i="44" s="1"/>
  <c r="J9" i="44" s="1"/>
  <c r="Z30" i="44"/>
  <c r="AB30" i="44" s="1"/>
  <c r="Q33" i="44"/>
  <c r="AA37" i="44"/>
  <c r="AC37" i="44" s="1"/>
  <c r="Q52" i="44"/>
  <c r="E63" i="44"/>
  <c r="E67" i="44"/>
  <c r="C72" i="44"/>
  <c r="H72" i="44"/>
  <c r="F76" i="44"/>
  <c r="I4" i="44"/>
  <c r="J4" i="44" s="1"/>
  <c r="I8" i="44"/>
  <c r="J8" i="44" s="1"/>
  <c r="I13" i="44"/>
  <c r="J13" i="44" s="1"/>
  <c r="F73" i="44"/>
  <c r="H19" i="44"/>
  <c r="S32" i="44"/>
  <c r="X32" i="44" s="1"/>
  <c r="AC32" i="44" s="1"/>
  <c r="K14" i="44"/>
  <c r="G37" i="44"/>
  <c r="D62" i="44"/>
  <c r="I62" i="44"/>
  <c r="G63" i="44"/>
  <c r="D66" i="44"/>
  <c r="I66" i="44"/>
  <c r="G67" i="44"/>
  <c r="G71" i="44"/>
  <c r="D72" i="44"/>
  <c r="I72" i="44"/>
  <c r="G73" i="44"/>
  <c r="I3" i="44"/>
  <c r="I7" i="44"/>
  <c r="J7" i="44" s="1"/>
  <c r="I12" i="44"/>
  <c r="J12" i="44" s="1"/>
  <c r="I15" i="44"/>
  <c r="E62" i="44"/>
  <c r="C63" i="44"/>
  <c r="H63" i="44"/>
  <c r="C65" i="44"/>
  <c r="H65" i="44"/>
  <c r="E66" i="44"/>
  <c r="C67" i="44"/>
  <c r="H67" i="44"/>
  <c r="E70" i="44"/>
  <c r="C71" i="44"/>
  <c r="H71" i="44"/>
  <c r="E72" i="44"/>
  <c r="C73" i="44"/>
  <c r="I73" i="44"/>
  <c r="D84" i="24"/>
  <c r="N79" i="24"/>
  <c r="E34" i="41" l="1"/>
  <c r="E88" i="24"/>
  <c r="H30" i="51"/>
  <c r="I30" i="51" s="1"/>
  <c r="K9" i="51" s="1"/>
  <c r="F34" i="41"/>
  <c r="F88" i="24"/>
  <c r="F2" i="41"/>
  <c r="F87" i="24"/>
  <c r="E2" i="41"/>
  <c r="E87" i="24"/>
  <c r="J74" i="51"/>
  <c r="X33" i="46"/>
  <c r="AE27" i="46"/>
  <c r="AD37" i="46"/>
  <c r="AE37" i="46" s="1"/>
  <c r="F70" i="24"/>
  <c r="F71" i="24"/>
  <c r="AE28" i="46"/>
  <c r="AD28" i="46"/>
  <c r="AD36" i="46"/>
  <c r="AE36" i="46" s="1"/>
  <c r="F63" i="24"/>
  <c r="F62" i="24"/>
  <c r="AE32" i="45"/>
  <c r="AE27" i="45"/>
  <c r="AD37" i="45"/>
  <c r="AE37" i="45" s="1"/>
  <c r="E71" i="24"/>
  <c r="E70" i="24"/>
  <c r="AC30" i="44"/>
  <c r="AD30" i="44" s="1"/>
  <c r="C76" i="44"/>
  <c r="I78" i="44"/>
  <c r="H76" i="44"/>
  <c r="J66" i="44"/>
  <c r="H28" i="44" s="1"/>
  <c r="I28" i="44" s="1"/>
  <c r="G76" i="44"/>
  <c r="AD25" i="44"/>
  <c r="AC31" i="44"/>
  <c r="AE31" i="44" s="1"/>
  <c r="AD27" i="44"/>
  <c r="AC28" i="44"/>
  <c r="AE28" i="44" s="1"/>
  <c r="Q61" i="44"/>
  <c r="X37" i="44"/>
  <c r="AD37" i="44" s="1"/>
  <c r="AE29" i="44"/>
  <c r="AD29" i="44"/>
  <c r="J70" i="44"/>
  <c r="H31" i="44" s="1"/>
  <c r="I31" i="44" s="1"/>
  <c r="K11" i="44" s="1"/>
  <c r="H37" i="51"/>
  <c r="H39" i="51"/>
  <c r="I24" i="51"/>
  <c r="H41" i="51"/>
  <c r="I26" i="51"/>
  <c r="I41" i="51" s="1"/>
  <c r="J39" i="24" s="1"/>
  <c r="AC33" i="51"/>
  <c r="AE33" i="51" s="1"/>
  <c r="AE24" i="51"/>
  <c r="AD24" i="51"/>
  <c r="AD33" i="51" s="1"/>
  <c r="J76" i="46"/>
  <c r="J74" i="46"/>
  <c r="H24" i="46"/>
  <c r="AE29" i="46"/>
  <c r="AD29" i="46"/>
  <c r="AE26" i="46"/>
  <c r="AD26" i="46"/>
  <c r="J78" i="46"/>
  <c r="H26" i="46"/>
  <c r="AC24" i="46"/>
  <c r="J76" i="45"/>
  <c r="J74" i="45"/>
  <c r="H24" i="45"/>
  <c r="J78" i="45"/>
  <c r="H26" i="45"/>
  <c r="AE25" i="45"/>
  <c r="AD25" i="45"/>
  <c r="X33" i="45"/>
  <c r="AE26" i="45"/>
  <c r="AD26" i="45"/>
  <c r="X36" i="45"/>
  <c r="AC24" i="45"/>
  <c r="E76" i="44"/>
  <c r="I19" i="44"/>
  <c r="D19" i="24" s="1"/>
  <c r="J3" i="44"/>
  <c r="I17" i="44"/>
  <c r="V33" i="44"/>
  <c r="X24" i="44"/>
  <c r="J5" i="44"/>
  <c r="I21" i="44"/>
  <c r="D41" i="24" s="1"/>
  <c r="J65" i="44"/>
  <c r="H27" i="44" s="1"/>
  <c r="I27" i="44" s="1"/>
  <c r="I76" i="44"/>
  <c r="AE32" i="44"/>
  <c r="AD32" i="44"/>
  <c r="AE26" i="44"/>
  <c r="AD26" i="44"/>
  <c r="C78" i="44"/>
  <c r="J64" i="44"/>
  <c r="J71" i="44"/>
  <c r="H32" i="44" s="1"/>
  <c r="I32" i="44" s="1"/>
  <c r="K12" i="44" s="1"/>
  <c r="J67" i="44"/>
  <c r="H29" i="44" s="1"/>
  <c r="I29" i="44" s="1"/>
  <c r="D76" i="44"/>
  <c r="J72" i="44"/>
  <c r="H33" i="44" s="1"/>
  <c r="I33" i="44" s="1"/>
  <c r="K13" i="44" s="1"/>
  <c r="F68" i="44"/>
  <c r="F74" i="44" s="1"/>
  <c r="E68" i="44"/>
  <c r="E74" i="44" s="1"/>
  <c r="I68" i="44"/>
  <c r="I74" i="44" s="1"/>
  <c r="D68" i="44"/>
  <c r="D74" i="44" s="1"/>
  <c r="H68" i="44"/>
  <c r="H74" i="44" s="1"/>
  <c r="C68" i="44"/>
  <c r="G68" i="44"/>
  <c r="G74" i="44" s="1"/>
  <c r="S33" i="44"/>
  <c r="S39" i="44" s="1"/>
  <c r="AB24" i="44"/>
  <c r="AB33" i="44" s="1"/>
  <c r="Z33" i="44"/>
  <c r="H17" i="44"/>
  <c r="H78" i="44"/>
  <c r="E78" i="44"/>
  <c r="J73" i="44"/>
  <c r="J63" i="44"/>
  <c r="H25" i="44" s="1"/>
  <c r="I25" i="44" s="1"/>
  <c r="J62" i="44"/>
  <c r="G78" i="44"/>
  <c r="D78" i="44"/>
  <c r="K79" i="42"/>
  <c r="Q161" i="42"/>
  <c r="Q158" i="42"/>
  <c r="R155" i="42"/>
  <c r="P154" i="42"/>
  <c r="O154" i="42"/>
  <c r="N154" i="42"/>
  <c r="M154" i="42"/>
  <c r="L154" i="42"/>
  <c r="K154" i="42"/>
  <c r="J154" i="42"/>
  <c r="I154" i="42"/>
  <c r="H154" i="42"/>
  <c r="G154" i="42"/>
  <c r="F154" i="42"/>
  <c r="E154" i="42"/>
  <c r="P153" i="42"/>
  <c r="O153" i="42"/>
  <c r="N153" i="42"/>
  <c r="M153" i="42"/>
  <c r="L153" i="42"/>
  <c r="K153" i="42"/>
  <c r="J153" i="42"/>
  <c r="I153" i="42"/>
  <c r="H153" i="42"/>
  <c r="G153" i="42"/>
  <c r="F153" i="42"/>
  <c r="E153" i="42"/>
  <c r="Q153" i="42" s="1"/>
  <c r="P152" i="42"/>
  <c r="O152" i="42"/>
  <c r="N152" i="42"/>
  <c r="M152" i="42"/>
  <c r="L152" i="42"/>
  <c r="K152" i="42"/>
  <c r="J152" i="42"/>
  <c r="I152" i="42"/>
  <c r="H152" i="42"/>
  <c r="G152" i="42"/>
  <c r="F152" i="42"/>
  <c r="E152" i="42"/>
  <c r="P151" i="42"/>
  <c r="O151" i="42"/>
  <c r="N151" i="42"/>
  <c r="M151" i="42"/>
  <c r="L151" i="42"/>
  <c r="K151" i="42"/>
  <c r="J151" i="42"/>
  <c r="I151" i="42"/>
  <c r="H151" i="42"/>
  <c r="G151" i="42"/>
  <c r="F151" i="42"/>
  <c r="E151" i="42"/>
  <c r="Q151" i="42" s="1"/>
  <c r="P150" i="42"/>
  <c r="O150" i="42"/>
  <c r="N150" i="42"/>
  <c r="M150" i="42"/>
  <c r="M160" i="42" s="1"/>
  <c r="L150" i="42"/>
  <c r="L160" i="42" s="1"/>
  <c r="L162" i="42" s="1"/>
  <c r="K91" i="24" s="1"/>
  <c r="K94" i="24" s="1"/>
  <c r="K150" i="42"/>
  <c r="K160" i="42" s="1"/>
  <c r="K162" i="42" s="1"/>
  <c r="J91" i="24" s="1"/>
  <c r="J94" i="24" s="1"/>
  <c r="J150" i="42"/>
  <c r="I150" i="42"/>
  <c r="I160" i="42" s="1"/>
  <c r="H150" i="42"/>
  <c r="G150" i="42"/>
  <c r="F150" i="42"/>
  <c r="E150" i="42"/>
  <c r="P149" i="42"/>
  <c r="P155" i="42" s="1"/>
  <c r="P164" i="42" s="1"/>
  <c r="O149" i="42"/>
  <c r="O157" i="42" s="1"/>
  <c r="O159" i="42" s="1"/>
  <c r="N90" i="24" s="1"/>
  <c r="N93" i="24" s="1"/>
  <c r="N149" i="42"/>
  <c r="N157" i="42" s="1"/>
  <c r="N159" i="42" s="1"/>
  <c r="M90" i="24" s="1"/>
  <c r="M93" i="24" s="1"/>
  <c r="M149" i="42"/>
  <c r="M155" i="42" s="1"/>
  <c r="M164" i="42" s="1"/>
  <c r="L149" i="42"/>
  <c r="K149" i="42"/>
  <c r="K157" i="42" s="1"/>
  <c r="K159" i="42" s="1"/>
  <c r="J90" i="24" s="1"/>
  <c r="J93" i="24" s="1"/>
  <c r="J149" i="42"/>
  <c r="J157" i="42" s="1"/>
  <c r="J159" i="42" s="1"/>
  <c r="I90" i="24" s="1"/>
  <c r="I93" i="24" s="1"/>
  <c r="I149" i="42"/>
  <c r="H149" i="42"/>
  <c r="H155" i="42" s="1"/>
  <c r="H164" i="42" s="1"/>
  <c r="G149" i="42"/>
  <c r="G157" i="42" s="1"/>
  <c r="G159" i="42" s="1"/>
  <c r="F90" i="24" s="1"/>
  <c r="F149" i="42"/>
  <c r="F157" i="42" s="1"/>
  <c r="F159" i="42" s="1"/>
  <c r="E90" i="24" s="1"/>
  <c r="E149" i="42"/>
  <c r="E155" i="42" s="1"/>
  <c r="E164" i="42" s="1"/>
  <c r="P146" i="42"/>
  <c r="O146" i="42"/>
  <c r="N146" i="42"/>
  <c r="M146" i="42"/>
  <c r="L146" i="42"/>
  <c r="K146" i="42"/>
  <c r="J146" i="42"/>
  <c r="I146" i="42"/>
  <c r="H146" i="42"/>
  <c r="G146" i="42"/>
  <c r="F146" i="42"/>
  <c r="E146" i="42"/>
  <c r="Q145" i="42"/>
  <c r="Q144" i="42"/>
  <c r="Q143" i="42"/>
  <c r="Q142" i="42"/>
  <c r="Q146" i="42" s="1"/>
  <c r="Q141" i="42"/>
  <c r="Q140" i="42"/>
  <c r="Q137" i="42"/>
  <c r="P134" i="42"/>
  <c r="O134" i="42"/>
  <c r="N134" i="42"/>
  <c r="M134" i="42"/>
  <c r="L134" i="42"/>
  <c r="K134" i="42"/>
  <c r="J134" i="42"/>
  <c r="I134" i="42"/>
  <c r="H134" i="42"/>
  <c r="G134" i="42"/>
  <c r="F134" i="42"/>
  <c r="E134" i="42"/>
  <c r="Q133" i="42"/>
  <c r="Q132" i="42"/>
  <c r="P129" i="42"/>
  <c r="O129" i="42"/>
  <c r="N129" i="42"/>
  <c r="M129" i="42"/>
  <c r="L129" i="42"/>
  <c r="K129" i="42"/>
  <c r="J129" i="42"/>
  <c r="I129" i="42"/>
  <c r="H129" i="42"/>
  <c r="G129" i="42"/>
  <c r="F129" i="42"/>
  <c r="E129" i="42"/>
  <c r="Q128" i="42"/>
  <c r="Q127" i="42"/>
  <c r="Q126" i="42"/>
  <c r="Q125" i="42"/>
  <c r="Q124" i="42"/>
  <c r="Q123" i="42"/>
  <c r="P120" i="42"/>
  <c r="O120" i="42"/>
  <c r="N120" i="42"/>
  <c r="M120" i="42"/>
  <c r="L120" i="42"/>
  <c r="K120" i="42"/>
  <c r="J120" i="42"/>
  <c r="I120" i="42"/>
  <c r="H120" i="42"/>
  <c r="G120" i="42"/>
  <c r="F120" i="42"/>
  <c r="E120" i="42"/>
  <c r="Q119" i="42"/>
  <c r="Q118" i="42"/>
  <c r="Q117" i="42"/>
  <c r="Q116" i="42"/>
  <c r="Q115" i="42"/>
  <c r="Q114" i="42"/>
  <c r="E26" i="42"/>
  <c r="N6" i="42"/>
  <c r="R24" i="42"/>
  <c r="R26" i="42" s="1"/>
  <c r="R22" i="42"/>
  <c r="R20" i="42"/>
  <c r="I162" i="42" l="1"/>
  <c r="H91" i="24" s="1"/>
  <c r="H94" i="24" s="1"/>
  <c r="I83" i="42"/>
  <c r="M162" i="42"/>
  <c r="L91" i="24" s="1"/>
  <c r="L94" i="24" s="1"/>
  <c r="M83" i="42"/>
  <c r="Q134" i="42"/>
  <c r="F160" i="42"/>
  <c r="N160" i="42"/>
  <c r="J79" i="42"/>
  <c r="E160" i="42"/>
  <c r="Q120" i="42"/>
  <c r="I155" i="42"/>
  <c r="I164" i="42" s="1"/>
  <c r="Q150" i="42"/>
  <c r="Q152" i="42"/>
  <c r="Q154" i="42"/>
  <c r="L83" i="42"/>
  <c r="O79" i="42"/>
  <c r="G79" i="42"/>
  <c r="J160" i="42"/>
  <c r="K83" i="42"/>
  <c r="N79" i="42"/>
  <c r="F79" i="42"/>
  <c r="D87" i="24"/>
  <c r="D2" i="41"/>
  <c r="E93" i="24"/>
  <c r="Q129" i="42"/>
  <c r="G160" i="42"/>
  <c r="O160" i="42"/>
  <c r="AE30" i="44"/>
  <c r="L155" i="42"/>
  <c r="L164" i="42" s="1"/>
  <c r="H160" i="42"/>
  <c r="P160" i="42"/>
  <c r="D88" i="24"/>
  <c r="D34" i="41"/>
  <c r="F93" i="24"/>
  <c r="AD36" i="45"/>
  <c r="AE36" i="45" s="1"/>
  <c r="E63" i="24"/>
  <c r="E62" i="24"/>
  <c r="AD31" i="44"/>
  <c r="AE37" i="44"/>
  <c r="D71" i="24"/>
  <c r="D70" i="24"/>
  <c r="AD28" i="44"/>
  <c r="I39" i="51"/>
  <c r="J17" i="24" s="1"/>
  <c r="I37" i="51"/>
  <c r="H37" i="46"/>
  <c r="H39" i="46"/>
  <c r="I24" i="46"/>
  <c r="AE24" i="46"/>
  <c r="AC33" i="46"/>
  <c r="AE33" i="46" s="1"/>
  <c r="AD24" i="46"/>
  <c r="AD33" i="46" s="1"/>
  <c r="H41" i="46"/>
  <c r="I26" i="46"/>
  <c r="I41" i="46" s="1"/>
  <c r="F39" i="24" s="1"/>
  <c r="AE24" i="45"/>
  <c r="AC33" i="45"/>
  <c r="AE33" i="45" s="1"/>
  <c r="AD24" i="45"/>
  <c r="AD33" i="45" s="1"/>
  <c r="H37" i="45"/>
  <c r="H39" i="45"/>
  <c r="I24" i="45"/>
  <c r="H41" i="45"/>
  <c r="I26" i="45"/>
  <c r="I41" i="45" s="1"/>
  <c r="E39" i="24" s="1"/>
  <c r="J68" i="44"/>
  <c r="H30" i="44" s="1"/>
  <c r="I30" i="44" s="1"/>
  <c r="K9" i="44" s="1"/>
  <c r="C74" i="44"/>
  <c r="X36" i="44"/>
  <c r="AC24" i="44"/>
  <c r="X33" i="44"/>
  <c r="J76" i="44"/>
  <c r="H24" i="44"/>
  <c r="J78" i="44"/>
  <c r="H26" i="44"/>
  <c r="F155" i="42"/>
  <c r="F164" i="42" s="1"/>
  <c r="Q164" i="42" s="1"/>
  <c r="J155" i="42"/>
  <c r="J164" i="42" s="1"/>
  <c r="N155" i="42"/>
  <c r="N164" i="42" s="1"/>
  <c r="H157" i="42"/>
  <c r="L157" i="42"/>
  <c r="P157" i="42"/>
  <c r="Q149" i="42"/>
  <c r="Q155" i="42" s="1"/>
  <c r="G155" i="42"/>
  <c r="G164" i="42" s="1"/>
  <c r="K155" i="42"/>
  <c r="K164" i="42" s="1"/>
  <c r="O155" i="42"/>
  <c r="O164" i="42" s="1"/>
  <c r="E157" i="42"/>
  <c r="E79" i="42" s="1"/>
  <c r="I157" i="42"/>
  <c r="M157" i="42"/>
  <c r="B73" i="42"/>
  <c r="B71" i="42"/>
  <c r="D93" i="42"/>
  <c r="A91" i="42"/>
  <c r="A92" i="42" s="1"/>
  <c r="A79" i="42"/>
  <c r="A80" i="42" s="1"/>
  <c r="A78" i="42"/>
  <c r="E55" i="42"/>
  <c r="A48" i="42"/>
  <c r="D57" i="42"/>
  <c r="G33" i="42"/>
  <c r="F33" i="42"/>
  <c r="G31" i="42"/>
  <c r="F31" i="42"/>
  <c r="G30" i="42"/>
  <c r="F55" i="42" s="1"/>
  <c r="F30" i="42"/>
  <c r="E27" i="42"/>
  <c r="I21" i="42"/>
  <c r="H21" i="42"/>
  <c r="G21" i="42"/>
  <c r="G32" i="42" s="1"/>
  <c r="F21" i="42"/>
  <c r="E21" i="42" s="1"/>
  <c r="E19" i="42"/>
  <c r="J14" i="42"/>
  <c r="J15" i="42" s="1"/>
  <c r="F14" i="42"/>
  <c r="F15" i="42" s="1"/>
  <c r="E13" i="42"/>
  <c r="K11" i="42"/>
  <c r="J11" i="42"/>
  <c r="I11" i="42"/>
  <c r="H11" i="42"/>
  <c r="G11" i="42"/>
  <c r="F11" i="42"/>
  <c r="E11" i="42" s="1"/>
  <c r="E10" i="42"/>
  <c r="E9" i="42"/>
  <c r="G34" i="42" l="1"/>
  <c r="F65" i="42"/>
  <c r="H162" i="42"/>
  <c r="G91" i="24" s="1"/>
  <c r="G94" i="24" s="1"/>
  <c r="H83" i="42"/>
  <c r="N162" i="42"/>
  <c r="M91" i="24" s="1"/>
  <c r="M94" i="24" s="1"/>
  <c r="N83" i="42"/>
  <c r="Q160" i="42"/>
  <c r="Q162" i="42" s="1"/>
  <c r="P91" i="24" s="1"/>
  <c r="F162" i="42"/>
  <c r="E91" i="24" s="1"/>
  <c r="E94" i="24" s="1"/>
  <c r="F83" i="42"/>
  <c r="M159" i="42"/>
  <c r="L90" i="24" s="1"/>
  <c r="L93" i="24" s="1"/>
  <c r="M79" i="42"/>
  <c r="P159" i="42"/>
  <c r="O90" i="24" s="1"/>
  <c r="P79" i="42"/>
  <c r="F32" i="42"/>
  <c r="I14" i="42"/>
  <c r="I15" i="42" s="1"/>
  <c r="D20" i="24"/>
  <c r="I159" i="42"/>
  <c r="H90" i="24" s="1"/>
  <c r="H93" i="24" s="1"/>
  <c r="I79" i="42"/>
  <c r="L159" i="42"/>
  <c r="K90" i="24" s="1"/>
  <c r="K93" i="24" s="1"/>
  <c r="L79" i="42"/>
  <c r="O162" i="42"/>
  <c r="N91" i="24" s="1"/>
  <c r="N94" i="24" s="1"/>
  <c r="O83" i="42"/>
  <c r="H159" i="42"/>
  <c r="G90" i="24" s="1"/>
  <c r="G93" i="24" s="1"/>
  <c r="H79" i="42"/>
  <c r="G162" i="42"/>
  <c r="F91" i="24" s="1"/>
  <c r="F94" i="24" s="1"/>
  <c r="G83" i="42"/>
  <c r="J162" i="42"/>
  <c r="I91" i="24" s="1"/>
  <c r="I94" i="24" s="1"/>
  <c r="J83" i="42"/>
  <c r="Q83" i="42" s="1"/>
  <c r="P162" i="42"/>
  <c r="O91" i="24" s="1"/>
  <c r="P83" i="42"/>
  <c r="E162" i="42"/>
  <c r="D91" i="24" s="1"/>
  <c r="D94" i="24" s="1"/>
  <c r="E83" i="42"/>
  <c r="AD36" i="44"/>
  <c r="AE36" i="44" s="1"/>
  <c r="D63" i="24"/>
  <c r="D62" i="24"/>
  <c r="I37" i="46"/>
  <c r="I39" i="46"/>
  <c r="F17" i="24" s="1"/>
  <c r="I37" i="45"/>
  <c r="I39" i="45"/>
  <c r="E17" i="24" s="1"/>
  <c r="H39" i="44"/>
  <c r="H37" i="44"/>
  <c r="I24" i="44"/>
  <c r="AE24" i="44"/>
  <c r="AC33" i="44"/>
  <c r="AE33" i="44" s="1"/>
  <c r="AD24" i="44"/>
  <c r="AD33" i="44" s="1"/>
  <c r="J74" i="44"/>
  <c r="H41" i="44"/>
  <c r="I26" i="44"/>
  <c r="I41" i="44" s="1"/>
  <c r="D39" i="24" s="1"/>
  <c r="E159" i="42"/>
  <c r="D90" i="24" s="1"/>
  <c r="D93" i="24" s="1"/>
  <c r="Q157" i="42"/>
  <c r="Q159" i="42" s="1"/>
  <c r="P90" i="24" s="1"/>
  <c r="F17" i="42"/>
  <c r="F23" i="42" s="1"/>
  <c r="E53" i="42" s="1"/>
  <c r="E57" i="42" s="1"/>
  <c r="E66" i="42"/>
  <c r="I17" i="42"/>
  <c r="I23" i="42" s="1"/>
  <c r="I39" i="42" s="1"/>
  <c r="I40" i="42" s="1"/>
  <c r="G14" i="42"/>
  <c r="G15" i="42" s="1"/>
  <c r="K14" i="42"/>
  <c r="K15" i="42" s="1"/>
  <c r="H14" i="42"/>
  <c r="H15" i="42" s="1"/>
  <c r="E14" i="42"/>
  <c r="A93" i="42"/>
  <c r="A95" i="42" s="1"/>
  <c r="A96" i="42" s="1"/>
  <c r="D97" i="42" s="1"/>
  <c r="Q79" i="42"/>
  <c r="E64" i="42" l="1"/>
  <c r="E67" i="42" s="1"/>
  <c r="Q92" i="42"/>
  <c r="E20" i="24"/>
  <c r="D42" i="24"/>
  <c r="F34" i="42"/>
  <c r="E65" i="42"/>
  <c r="I37" i="44"/>
  <c r="I39" i="44"/>
  <c r="D17" i="24" s="1"/>
  <c r="E80" i="42"/>
  <c r="F80" i="42"/>
  <c r="J80" i="42"/>
  <c r="N80" i="42"/>
  <c r="I80" i="42"/>
  <c r="L80" i="42"/>
  <c r="G80" i="42"/>
  <c r="H80" i="42"/>
  <c r="O80" i="42"/>
  <c r="M80" i="42"/>
  <c r="P80" i="42"/>
  <c r="K80" i="42"/>
  <c r="E84" i="42"/>
  <c r="H84" i="42"/>
  <c r="L84" i="42"/>
  <c r="P84" i="42"/>
  <c r="N84" i="42"/>
  <c r="J84" i="42"/>
  <c r="M84" i="42"/>
  <c r="O84" i="42"/>
  <c r="F84" i="42"/>
  <c r="I84" i="42"/>
  <c r="K84" i="42"/>
  <c r="G84" i="42"/>
  <c r="H17" i="42"/>
  <c r="H23" i="42" s="1"/>
  <c r="H39" i="42" s="1"/>
  <c r="H40" i="42" s="1"/>
  <c r="E15" i="42"/>
  <c r="F66" i="42"/>
  <c r="G17" i="42"/>
  <c r="A97" i="42"/>
  <c r="F39" i="42"/>
  <c r="F40" i="42" s="1"/>
  <c r="K93" i="42" l="1"/>
  <c r="J14" i="24" s="1"/>
  <c r="L93" i="42"/>
  <c r="K14" i="24" s="1"/>
  <c r="E93" i="42"/>
  <c r="M93" i="42"/>
  <c r="L14" i="24" s="1"/>
  <c r="J93" i="42"/>
  <c r="I14" i="24" s="1"/>
  <c r="F93" i="42"/>
  <c r="E14" i="24" s="1"/>
  <c r="N93" i="42"/>
  <c r="M14" i="24" s="1"/>
  <c r="G93" i="42"/>
  <c r="F14" i="24" s="1"/>
  <c r="O93" i="42"/>
  <c r="N14" i="24" s="1"/>
  <c r="H93" i="42"/>
  <c r="G14" i="24" s="1"/>
  <c r="P93" i="42"/>
  <c r="O14" i="24" s="1"/>
  <c r="I93" i="42"/>
  <c r="H14" i="24" s="1"/>
  <c r="E42" i="24"/>
  <c r="F20" i="24"/>
  <c r="Q84" i="42"/>
  <c r="Q80" i="42"/>
  <c r="G23" i="42"/>
  <c r="E17" i="42"/>
  <c r="F42" i="24" l="1"/>
  <c r="G20" i="24"/>
  <c r="D14" i="24"/>
  <c r="Q93" i="42"/>
  <c r="G39" i="42"/>
  <c r="G40" i="42" s="1"/>
  <c r="F53" i="42"/>
  <c r="F57" i="42" s="1"/>
  <c r="E23" i="42"/>
  <c r="F64" i="42" l="1"/>
  <c r="F67" i="42" s="1"/>
  <c r="Q96" i="42"/>
  <c r="G42" i="24"/>
  <c r="H20" i="24"/>
  <c r="AM54" i="41"/>
  <c r="AA54" i="41"/>
  <c r="O54" i="41"/>
  <c r="AM22" i="41"/>
  <c r="AA22" i="41"/>
  <c r="O22" i="41"/>
  <c r="H42" i="24" l="1"/>
  <c r="I20" i="24"/>
  <c r="F97" i="42"/>
  <c r="E36" i="24" s="1"/>
  <c r="N97" i="42"/>
  <c r="M36" i="24" s="1"/>
  <c r="G97" i="42"/>
  <c r="F36" i="24" s="1"/>
  <c r="O97" i="42"/>
  <c r="N36" i="24" s="1"/>
  <c r="H97" i="42"/>
  <c r="G36" i="24" s="1"/>
  <c r="P97" i="42"/>
  <c r="O36" i="24" s="1"/>
  <c r="I97" i="42"/>
  <c r="H36" i="24" s="1"/>
  <c r="J97" i="42"/>
  <c r="I36" i="24" s="1"/>
  <c r="M97" i="42"/>
  <c r="L36" i="24" s="1"/>
  <c r="K97" i="42"/>
  <c r="J36" i="24" s="1"/>
  <c r="L97" i="42"/>
  <c r="K36" i="24" s="1"/>
  <c r="E97" i="42"/>
  <c r="O35" i="24"/>
  <c r="O40" i="24"/>
  <c r="D36" i="24" l="1"/>
  <c r="Q97" i="42"/>
  <c r="J20" i="24"/>
  <c r="I42" i="24"/>
  <c r="O71" i="24"/>
  <c r="O70" i="24"/>
  <c r="K69" i="24"/>
  <c r="K59" i="41" s="1"/>
  <c r="G69" i="24"/>
  <c r="G59" i="41" s="1"/>
  <c r="N69" i="24"/>
  <c r="N59" i="41" s="1"/>
  <c r="J69" i="24"/>
  <c r="J59" i="41" s="1"/>
  <c r="F69" i="24"/>
  <c r="F59" i="41" s="1"/>
  <c r="M69" i="24"/>
  <c r="M59" i="41" s="1"/>
  <c r="I69" i="24"/>
  <c r="I59" i="41" s="1"/>
  <c r="E69" i="24"/>
  <c r="E59" i="41" s="1"/>
  <c r="L69" i="24"/>
  <c r="L59" i="41" s="1"/>
  <c r="H69" i="24"/>
  <c r="H59" i="41" s="1"/>
  <c r="D69" i="24"/>
  <c r="D59" i="41" s="1"/>
  <c r="O41" i="24"/>
  <c r="K20" i="24" l="1"/>
  <c r="J42" i="24"/>
  <c r="O88" i="24"/>
  <c r="O34" i="41"/>
  <c r="O63" i="24"/>
  <c r="O62" i="24"/>
  <c r="J61" i="24"/>
  <c r="J27" i="41" s="1"/>
  <c r="J17" i="41" s="1"/>
  <c r="K61" i="24"/>
  <c r="K27" i="41" s="1"/>
  <c r="K17" i="41" s="1"/>
  <c r="G61" i="24"/>
  <c r="G27" i="41" s="1"/>
  <c r="G17" i="41" s="1"/>
  <c r="N61" i="24"/>
  <c r="N27" i="41" s="1"/>
  <c r="F61" i="24"/>
  <c r="F27" i="41" s="1"/>
  <c r="F17" i="41" s="1"/>
  <c r="M61" i="24"/>
  <c r="M27" i="41" s="1"/>
  <c r="M17" i="41" s="1"/>
  <c r="I61" i="24"/>
  <c r="I27" i="41" s="1"/>
  <c r="I17" i="41" s="1"/>
  <c r="E61" i="24"/>
  <c r="E27" i="41" s="1"/>
  <c r="L61" i="24"/>
  <c r="L27" i="41" s="1"/>
  <c r="L17" i="41" s="1"/>
  <c r="H61" i="24"/>
  <c r="H27" i="41" s="1"/>
  <c r="H17" i="41" s="1"/>
  <c r="D61" i="24"/>
  <c r="D27" i="41" s="1"/>
  <c r="L20" i="24" l="1"/>
  <c r="K42" i="24"/>
  <c r="D17" i="41"/>
  <c r="D18" i="41"/>
  <c r="E17" i="41"/>
  <c r="O39" i="24"/>
  <c r="M20" i="24" l="1"/>
  <c r="L42" i="24"/>
  <c r="O79" i="24"/>
  <c r="O80" i="24"/>
  <c r="N20" i="24" l="1"/>
  <c r="M42" i="24"/>
  <c r="O81" i="24"/>
  <c r="O75" i="24" s="1"/>
  <c r="O20" i="24" l="1"/>
  <c r="O42" i="24" s="1"/>
  <c r="N42" i="24"/>
  <c r="G56" i="41"/>
  <c r="D56" i="41"/>
  <c r="D49" i="41" s="1"/>
  <c r="E36" i="41"/>
  <c r="D55" i="24"/>
  <c r="F36" i="41" l="1"/>
  <c r="D16" i="41"/>
  <c r="H24" i="41"/>
  <c r="E24" i="41"/>
  <c r="E18" i="41" s="1"/>
  <c r="D22" i="41"/>
  <c r="D23" i="41" s="1"/>
  <c r="E4" i="41"/>
  <c r="F4" i="41" s="1"/>
  <c r="G4" i="41" s="1"/>
  <c r="H4" i="41" s="1"/>
  <c r="I4" i="41" s="1"/>
  <c r="J4" i="41" s="1"/>
  <c r="AL63" i="41"/>
  <c r="AL55" i="41"/>
  <c r="Z55" i="41"/>
  <c r="N55" i="41"/>
  <c r="AM55" i="41"/>
  <c r="AA55" i="41"/>
  <c r="P54" i="41"/>
  <c r="O55" i="41"/>
  <c r="Y39" i="41"/>
  <c r="O37" i="41"/>
  <c r="AL31" i="41"/>
  <c r="C23" i="41"/>
  <c r="P22" i="41"/>
  <c r="Q22" i="41" s="1"/>
  <c r="R22" i="41" s="1"/>
  <c r="S22" i="41" s="1"/>
  <c r="T22" i="41" s="1"/>
  <c r="U22" i="41" s="1"/>
  <c r="V22" i="41" s="1"/>
  <c r="W22" i="41" s="1"/>
  <c r="X22" i="41" s="1"/>
  <c r="Y22" i="41" s="1"/>
  <c r="AB22" i="41" s="1"/>
  <c r="AC22" i="41" s="1"/>
  <c r="AD22" i="41" s="1"/>
  <c r="AE22" i="41" s="1"/>
  <c r="AF22" i="41" s="1"/>
  <c r="AG22" i="41" s="1"/>
  <c r="AH22" i="41" s="1"/>
  <c r="AI22" i="41" s="1"/>
  <c r="AJ22" i="41" s="1"/>
  <c r="AK22" i="41" s="1"/>
  <c r="AN22" i="41" s="1"/>
  <c r="AO22" i="41" s="1"/>
  <c r="AP22" i="41" s="1"/>
  <c r="AQ22" i="41" s="1"/>
  <c r="AR22" i="41" s="1"/>
  <c r="AS22" i="41" s="1"/>
  <c r="AT22" i="41" s="1"/>
  <c r="AU22" i="41" s="1"/>
  <c r="AV22" i="41" s="1"/>
  <c r="AW22" i="41" s="1"/>
  <c r="C21" i="41"/>
  <c r="Y7" i="41"/>
  <c r="Z7" i="41" s="1"/>
  <c r="AA5" i="41"/>
  <c r="AM5" i="41" s="1"/>
  <c r="AK39" i="41" l="1"/>
  <c r="AL39" i="41" s="1"/>
  <c r="Z39" i="41"/>
  <c r="G36" i="41"/>
  <c r="F49" i="41"/>
  <c r="AK7" i="41"/>
  <c r="AL7" i="41" s="1"/>
  <c r="AA37" i="41"/>
  <c r="AN54" i="41"/>
  <c r="AN55" i="41" s="1"/>
  <c r="E16" i="41"/>
  <c r="I24" i="41"/>
  <c r="H56" i="41"/>
  <c r="E22" i="41"/>
  <c r="D54" i="41"/>
  <c r="D48" i="41"/>
  <c r="AB54" i="41"/>
  <c r="AB55" i="41" s="1"/>
  <c r="F24" i="41"/>
  <c r="F56" i="41" s="1"/>
  <c r="E56" i="41"/>
  <c r="E49" i="41" s="1"/>
  <c r="C55" i="41"/>
  <c r="K4" i="41"/>
  <c r="L4" i="41" s="1"/>
  <c r="Q54" i="41"/>
  <c r="P55" i="41"/>
  <c r="AM37" i="41"/>
  <c r="F18" i="41" l="1"/>
  <c r="G18" i="41" s="1"/>
  <c r="H18" i="41" s="1"/>
  <c r="I18" i="41" s="1"/>
  <c r="J18" i="41" s="1"/>
  <c r="I56" i="41"/>
  <c r="H36" i="41"/>
  <c r="G49" i="41"/>
  <c r="AC54" i="41"/>
  <c r="AD54" i="41" s="1"/>
  <c r="E48" i="41"/>
  <c r="AO54" i="41"/>
  <c r="D55" i="41"/>
  <c r="E54" i="41"/>
  <c r="F22" i="41"/>
  <c r="E23" i="41"/>
  <c r="F16" i="41"/>
  <c r="M4" i="41"/>
  <c r="O7" i="41" s="1"/>
  <c r="N10" i="41" s="1"/>
  <c r="O10" i="41" s="1"/>
  <c r="P10" i="41" s="1"/>
  <c r="Q10" i="41" s="1"/>
  <c r="R10" i="41" s="1"/>
  <c r="S10" i="41" s="1"/>
  <c r="T10" i="41" s="1"/>
  <c r="U10" i="41" s="1"/>
  <c r="V10" i="41" s="1"/>
  <c r="W10" i="41" s="1"/>
  <c r="X10" i="41" s="1"/>
  <c r="Y10" i="41" s="1"/>
  <c r="Q55" i="41"/>
  <c r="R54" i="41"/>
  <c r="J56" i="41" l="1"/>
  <c r="K24" i="41"/>
  <c r="K18" i="41" s="1"/>
  <c r="I36" i="41"/>
  <c r="H49" i="41"/>
  <c r="AC55" i="41"/>
  <c r="AP54" i="41"/>
  <c r="AO55" i="41"/>
  <c r="G22" i="41"/>
  <c r="F23" i="41"/>
  <c r="F54" i="41"/>
  <c r="E55" i="41"/>
  <c r="G16" i="41"/>
  <c r="H16" i="41" s="1"/>
  <c r="F48" i="41"/>
  <c r="R55" i="41"/>
  <c r="S54" i="41"/>
  <c r="AD55" i="41"/>
  <c r="AE54" i="41"/>
  <c r="L24" i="41" l="1"/>
  <c r="L18" i="41" s="1"/>
  <c r="K56" i="41"/>
  <c r="I49" i="41"/>
  <c r="J36" i="41"/>
  <c r="AQ54" i="41"/>
  <c r="AP55" i="41"/>
  <c r="G48" i="41"/>
  <c r="G54" i="41"/>
  <c r="F55" i="41"/>
  <c r="H22" i="41"/>
  <c r="G23" i="41"/>
  <c r="AE55" i="41"/>
  <c r="AF54" i="41"/>
  <c r="S55" i="41"/>
  <c r="T54" i="41"/>
  <c r="M18" i="41" l="1"/>
  <c r="L56" i="41"/>
  <c r="J49" i="41"/>
  <c r="K36" i="41"/>
  <c r="AQ55" i="41"/>
  <c r="AR54" i="41"/>
  <c r="I22" i="41"/>
  <c r="H23" i="41"/>
  <c r="I16" i="41"/>
  <c r="H54" i="41"/>
  <c r="G55" i="41"/>
  <c r="H48" i="41"/>
  <c r="AF55" i="41"/>
  <c r="AG54" i="41"/>
  <c r="U54" i="41"/>
  <c r="T55" i="41"/>
  <c r="N24" i="41" l="1"/>
  <c r="M56" i="41"/>
  <c r="K49" i="41"/>
  <c r="L36" i="41"/>
  <c r="J16" i="41"/>
  <c r="AR55" i="41"/>
  <c r="AS54" i="41"/>
  <c r="I48" i="41"/>
  <c r="H55" i="41"/>
  <c r="I54" i="41"/>
  <c r="I23" i="41"/>
  <c r="J22" i="41"/>
  <c r="U55" i="41"/>
  <c r="V54" i="41"/>
  <c r="AH54" i="41"/>
  <c r="AG55" i="41"/>
  <c r="N56" i="41" l="1"/>
  <c r="O24" i="41"/>
  <c r="L49" i="41"/>
  <c r="M36" i="41"/>
  <c r="O39" i="41" s="1"/>
  <c r="K16" i="41"/>
  <c r="AT54" i="41"/>
  <c r="AS55" i="41"/>
  <c r="J23" i="41"/>
  <c r="K22" i="41"/>
  <c r="I55" i="41"/>
  <c r="J54" i="41"/>
  <c r="J48" i="41"/>
  <c r="AH55" i="41"/>
  <c r="AI54" i="41"/>
  <c r="V55" i="41"/>
  <c r="W54" i="41"/>
  <c r="P24" i="41" l="1"/>
  <c r="O56" i="41"/>
  <c r="M49" i="41"/>
  <c r="N42" i="41"/>
  <c r="AU54" i="41"/>
  <c r="AT55" i="41"/>
  <c r="J55" i="41"/>
  <c r="K54" i="41"/>
  <c r="K48" i="41"/>
  <c r="K23" i="41"/>
  <c r="L22" i="41"/>
  <c r="L16" i="41"/>
  <c r="W55" i="41"/>
  <c r="X54" i="41"/>
  <c r="AI55" i="41"/>
  <c r="AJ54" i="41"/>
  <c r="O42" i="41" l="1"/>
  <c r="P42" i="41" s="1"/>
  <c r="Q42" i="41" s="1"/>
  <c r="R42" i="41" s="1"/>
  <c r="S42" i="41" s="1"/>
  <c r="T42" i="41" s="1"/>
  <c r="U42" i="41" s="1"/>
  <c r="V42" i="41" s="1"/>
  <c r="W42" i="41" s="1"/>
  <c r="X42" i="41" s="1"/>
  <c r="Y42" i="41" s="1"/>
  <c r="P15" i="41"/>
  <c r="Q24" i="41"/>
  <c r="P56" i="41"/>
  <c r="P47" i="41" s="1"/>
  <c r="AU55" i="41"/>
  <c r="AV54" i="41"/>
  <c r="M22" i="41"/>
  <c r="M23" i="41" s="1"/>
  <c r="L23" i="41"/>
  <c r="L48" i="41"/>
  <c r="K55" i="41"/>
  <c r="L54" i="41"/>
  <c r="M16" i="41"/>
  <c r="AK54" i="41"/>
  <c r="AK55" i="41" s="1"/>
  <c r="AJ55" i="41"/>
  <c r="Y54" i="41"/>
  <c r="Y55" i="41" s="1"/>
  <c r="X55" i="41"/>
  <c r="Q15" i="41" l="1"/>
  <c r="N5" i="41"/>
  <c r="N18" i="41"/>
  <c r="Q56" i="41"/>
  <c r="Q47" i="41" s="1"/>
  <c r="R24" i="41"/>
  <c r="R15" i="41" s="1"/>
  <c r="M48" i="41"/>
  <c r="N37" i="41" s="1"/>
  <c r="AW54" i="41"/>
  <c r="AW55" i="41" s="1"/>
  <c r="AV55" i="41"/>
  <c r="M54" i="41"/>
  <c r="L55" i="41"/>
  <c r="R56" i="41" l="1"/>
  <c r="R47" i="41" s="1"/>
  <c r="S24" i="41"/>
  <c r="S15" i="41" s="1"/>
  <c r="N6" i="41"/>
  <c r="M55" i="41"/>
  <c r="N8" i="41" l="1"/>
  <c r="Z9" i="41" s="1"/>
  <c r="S56" i="41"/>
  <c r="S47" i="41" s="1"/>
  <c r="T24" i="41"/>
  <c r="O6" i="41" l="1"/>
  <c r="T56" i="41"/>
  <c r="T47" i="41" s="1"/>
  <c r="U24" i="41"/>
  <c r="T15" i="41"/>
  <c r="U15" i="41" l="1"/>
  <c r="N17" i="41"/>
  <c r="U56" i="41"/>
  <c r="U47" i="41" s="1"/>
  <c r="V24" i="41"/>
  <c r="V15" i="41" s="1"/>
  <c r="V56" i="41" l="1"/>
  <c r="V47" i="41" s="1"/>
  <c r="W24" i="41"/>
  <c r="W15" i="41" s="1"/>
  <c r="X24" i="41" l="1"/>
  <c r="X15" i="41" s="1"/>
  <c r="W56" i="41"/>
  <c r="W47" i="41" s="1"/>
  <c r="Y24" i="41" l="1"/>
  <c r="Y15" i="41" s="1"/>
  <c r="X56" i="41"/>
  <c r="X47" i="41" s="1"/>
  <c r="Y56" i="41" l="1"/>
  <c r="Y47" i="41" s="1"/>
  <c r="Z24" i="41"/>
  <c r="Z15" i="41" s="1"/>
  <c r="AA24" i="41" l="1"/>
  <c r="AA15" i="41" s="1"/>
  <c r="Z56" i="41"/>
  <c r="Z47" i="41" s="1"/>
  <c r="AA56" i="41" l="1"/>
  <c r="AA47" i="41" s="1"/>
  <c r="AB24" i="41"/>
  <c r="AB16" i="41" s="1"/>
  <c r="AB15" i="41" l="1"/>
  <c r="AB56" i="41"/>
  <c r="AB47" i="41" s="1"/>
  <c r="AC24" i="41"/>
  <c r="AC16" i="41" s="1"/>
  <c r="AB48" i="41" l="1"/>
  <c r="AC56" i="41"/>
  <c r="AC47" i="41" s="1"/>
  <c r="AD24" i="41"/>
  <c r="AC15" i="41"/>
  <c r="AD15" i="41" s="1"/>
  <c r="AC48" i="41" l="1"/>
  <c r="AD56" i="41"/>
  <c r="AD47" i="41" s="1"/>
  <c r="AE24" i="41"/>
  <c r="AE15" i="41" s="1"/>
  <c r="AD16" i="41"/>
  <c r="AE16" i="41" s="1"/>
  <c r="AF24" i="41" l="1"/>
  <c r="AF16" i="41" s="1"/>
  <c r="AE56" i="41"/>
  <c r="AE47" i="41" s="1"/>
  <c r="AD48" i="41"/>
  <c r="AE48" i="41" l="1"/>
  <c r="AF56" i="41"/>
  <c r="AF47" i="41" s="1"/>
  <c r="AG24" i="41"/>
  <c r="AF15" i="41"/>
  <c r="AG15" i="41" s="1"/>
  <c r="AF48" i="41" l="1"/>
  <c r="AG56" i="41"/>
  <c r="AG47" i="41" s="1"/>
  <c r="AH24" i="41"/>
  <c r="AH15" i="41" s="1"/>
  <c r="AG16" i="41"/>
  <c r="AH16" i="41" s="1"/>
  <c r="AH56" i="41" l="1"/>
  <c r="AH47" i="41" s="1"/>
  <c r="AI24" i="41"/>
  <c r="AI16" i="41" s="1"/>
  <c r="AG48" i="41"/>
  <c r="AH48" i="41" l="1"/>
  <c r="AJ24" i="41"/>
  <c r="AI56" i="41"/>
  <c r="AI47" i="41" s="1"/>
  <c r="AI15" i="41"/>
  <c r="AI48" i="41" l="1"/>
  <c r="AJ15" i="41"/>
  <c r="AJ56" i="41"/>
  <c r="AJ48" i="41" s="1"/>
  <c r="AK24" i="41"/>
  <c r="AJ16" i="41"/>
  <c r="AK16" i="41" s="1"/>
  <c r="AK15" i="41" l="1"/>
  <c r="AL24" i="41"/>
  <c r="AL15" i="41" s="1"/>
  <c r="AK56" i="41"/>
  <c r="AK48" i="41" s="1"/>
  <c r="AJ47" i="41"/>
  <c r="AK47" i="41" s="1"/>
  <c r="AM24" i="41" l="1"/>
  <c r="AM15" i="41" s="1"/>
  <c r="AL56" i="41"/>
  <c r="AL47" i="41" s="1"/>
  <c r="AN24" i="41" l="1"/>
  <c r="AM56" i="41"/>
  <c r="AM47" i="41" s="1"/>
  <c r="AN15" i="41" l="1"/>
  <c r="AO24" i="41"/>
  <c r="AN56" i="41"/>
  <c r="AN47" i="41" s="1"/>
  <c r="AN16" i="41"/>
  <c r="AN48" i="41" l="1"/>
  <c r="AO16" i="41"/>
  <c r="AO56" i="41"/>
  <c r="AO47" i="41" s="1"/>
  <c r="AP24" i="41"/>
  <c r="AP16" i="41" s="1"/>
  <c r="AO15" i="41"/>
  <c r="AP15" i="41" s="1"/>
  <c r="AP56" i="41" l="1"/>
  <c r="AP47" i="41" s="1"/>
  <c r="AQ24" i="41"/>
  <c r="AQ15" i="41" s="1"/>
  <c r="AO48" i="41"/>
  <c r="AP48" i="41" l="1"/>
  <c r="AR24" i="41"/>
  <c r="AQ56" i="41"/>
  <c r="AQ47" i="41" s="1"/>
  <c r="AQ16" i="41"/>
  <c r="AQ48" i="41" l="1"/>
  <c r="AR16" i="41"/>
  <c r="AR56" i="41"/>
  <c r="AS24" i="41"/>
  <c r="AR15" i="41"/>
  <c r="AR48" i="41" l="1"/>
  <c r="AS56" i="41"/>
  <c r="AS48" i="41" s="1"/>
  <c r="AT24" i="41"/>
  <c r="AS16" i="41"/>
  <c r="AR47" i="41"/>
  <c r="AS15" i="41"/>
  <c r="AS47" i="41" l="1"/>
  <c r="AT16" i="41"/>
  <c r="AT56" i="41"/>
  <c r="AT48" i="41" s="1"/>
  <c r="AU24" i="41"/>
  <c r="AT15" i="41"/>
  <c r="AU15" i="41" s="1"/>
  <c r="AT47" i="41" l="1"/>
  <c r="AU56" i="41"/>
  <c r="AV24" i="41"/>
  <c r="AV15" i="41" s="1"/>
  <c r="AU16" i="41"/>
  <c r="AK31" i="41"/>
  <c r="AJ63" i="41"/>
  <c r="AK63" i="41"/>
  <c r="AU47" i="41" l="1"/>
  <c r="AU48" i="41"/>
  <c r="AV56" i="41"/>
  <c r="AW24" i="41"/>
  <c r="AW56" i="41" s="1"/>
  <c r="AV16" i="41"/>
  <c r="AG31" i="41"/>
  <c r="AC31" i="41"/>
  <c r="AI31" i="41"/>
  <c r="AB31" i="41"/>
  <c r="AJ31" i="41"/>
  <c r="AA31" i="41"/>
  <c r="AI63" i="41"/>
  <c r="AE63" i="41"/>
  <c r="AC63" i="41"/>
  <c r="AG63" i="41"/>
  <c r="AF63" i="41"/>
  <c r="AH63" i="41"/>
  <c r="AA63" i="41"/>
  <c r="AD63" i="41"/>
  <c r="AB63" i="41"/>
  <c r="AV48" i="41" l="1"/>
  <c r="AW48" i="41" s="1"/>
  <c r="AV47" i="41"/>
  <c r="AW47" i="41" s="1"/>
  <c r="AW15" i="41"/>
  <c r="AW16" i="41"/>
  <c r="AH31" i="41"/>
  <c r="AD31" i="41"/>
  <c r="AE31" i="41"/>
  <c r="AF31" i="41"/>
  <c r="AW31" i="41" l="1"/>
  <c r="AO31" i="41" l="1"/>
  <c r="AM31" i="41"/>
  <c r="AU31" i="41"/>
  <c r="AV31" i="41"/>
  <c r="AT31" i="41"/>
  <c r="AW63" i="41"/>
  <c r="AR31" i="41" l="1"/>
  <c r="AN31" i="41"/>
  <c r="AS31" i="41"/>
  <c r="AP31" i="41"/>
  <c r="AQ31" i="41"/>
  <c r="AP63" i="41"/>
  <c r="AR63" i="41"/>
  <c r="AM63" i="41"/>
  <c r="AV63" i="41"/>
  <c r="AO63" i="41"/>
  <c r="AS63" i="41"/>
  <c r="AQ63" i="41"/>
  <c r="AN63" i="41"/>
  <c r="AT63" i="41" l="1"/>
  <c r="AU63" i="41"/>
  <c r="O69" i="24" l="1"/>
  <c r="O59" i="41" s="1"/>
  <c r="O61" i="24"/>
  <c r="O27" i="41" s="1"/>
  <c r="N50" i="41" l="1"/>
  <c r="O50" i="41" s="1"/>
  <c r="P50" i="41" s="1"/>
  <c r="Q50" i="41" s="1"/>
  <c r="R50" i="41" s="1"/>
  <c r="S50" i="41" s="1"/>
  <c r="T50" i="41" s="1"/>
  <c r="U50" i="41" s="1"/>
  <c r="V50" i="41" s="1"/>
  <c r="W50" i="41" s="1"/>
  <c r="X50" i="41" s="1"/>
  <c r="Y50" i="41" s="1"/>
  <c r="N38" i="41"/>
  <c r="N40" i="41" s="1"/>
  <c r="N49" i="41" l="1"/>
  <c r="O36" i="41" l="1"/>
  <c r="O38" i="41"/>
  <c r="AH9" i="41"/>
  <c r="AF9" i="41"/>
  <c r="AK9" i="41"/>
  <c r="AD9" i="41"/>
  <c r="AB9" i="41"/>
  <c r="AJ9" i="41"/>
  <c r="AC9" i="41"/>
  <c r="AE9" i="41"/>
  <c r="AA9" i="41"/>
  <c r="AG9" i="41"/>
  <c r="AI9" i="41"/>
  <c r="AG41" i="41"/>
  <c r="AH41" i="41"/>
  <c r="AD41" i="41"/>
  <c r="AJ41" i="41"/>
  <c r="Z41" i="41"/>
  <c r="AB41" i="41"/>
  <c r="AC41" i="41"/>
  <c r="AE41" i="41"/>
  <c r="AA41" i="41"/>
  <c r="AK41" i="41"/>
  <c r="AI41" i="41"/>
  <c r="AF41" i="41"/>
  <c r="I11" i="41" l="1"/>
  <c r="I12" i="41" s="1"/>
  <c r="F11" i="41"/>
  <c r="F12" i="41" s="1"/>
  <c r="L11" i="41"/>
  <c r="L12" i="41" s="1"/>
  <c r="L20" i="41" s="1"/>
  <c r="M11" i="41"/>
  <c r="M12" i="41" s="1"/>
  <c r="M20" i="41" s="1"/>
  <c r="E11" i="41"/>
  <c r="E12" i="41" s="1"/>
  <c r="G11" i="41"/>
  <c r="G12" i="41" s="1"/>
  <c r="H11" i="41"/>
  <c r="H12" i="41" s="1"/>
  <c r="K11" i="41"/>
  <c r="K12" i="41" s="1"/>
  <c r="J11" i="41"/>
  <c r="J12" i="41" s="1"/>
  <c r="D11" i="41"/>
  <c r="D12" i="41" s="1"/>
  <c r="D31" i="41" s="1"/>
  <c r="D43" i="41"/>
  <c r="D44" i="41" s="1"/>
  <c r="D52" i="41" s="1"/>
  <c r="E43" i="41"/>
  <c r="E44" i="41" s="1"/>
  <c r="E52" i="41" s="1"/>
  <c r="I43" i="41"/>
  <c r="I44" i="41" s="1"/>
  <c r="I52" i="41" s="1"/>
  <c r="M43" i="41"/>
  <c r="M44" i="41" s="1"/>
  <c r="M52" i="41" s="1"/>
  <c r="N63" i="41" s="1"/>
  <c r="F43" i="41"/>
  <c r="F44" i="41" s="1"/>
  <c r="F52" i="41" s="1"/>
  <c r="J43" i="41"/>
  <c r="J44" i="41" s="1"/>
  <c r="J52" i="41" s="1"/>
  <c r="G43" i="41"/>
  <c r="G44" i="41" s="1"/>
  <c r="G52" i="41" s="1"/>
  <c r="K43" i="41"/>
  <c r="K44" i="41" s="1"/>
  <c r="K52" i="41" s="1"/>
  <c r="L80" i="24" s="1"/>
  <c r="H43" i="41"/>
  <c r="H44" i="41" s="1"/>
  <c r="H52" i="41" s="1"/>
  <c r="L43" i="41"/>
  <c r="L44" i="41" s="1"/>
  <c r="L52" i="41" s="1"/>
  <c r="O4" i="41"/>
  <c r="O17" i="41" s="1"/>
  <c r="C51" i="41"/>
  <c r="D80" i="24" s="1"/>
  <c r="P36" i="41"/>
  <c r="M80" i="24" l="1"/>
  <c r="M63" i="41"/>
  <c r="E80" i="24"/>
  <c r="D79" i="24"/>
  <c r="D81" i="24" s="1"/>
  <c r="D75" i="24" s="1"/>
  <c r="O49" i="41"/>
  <c r="I63" i="41"/>
  <c r="K63" i="41"/>
  <c r="L63" i="41"/>
  <c r="G63" i="41"/>
  <c r="E63" i="41"/>
  <c r="P59" i="41"/>
  <c r="Q36" i="41"/>
  <c r="D63" i="41"/>
  <c r="H63" i="41"/>
  <c r="C53" i="41"/>
  <c r="F63" i="41"/>
  <c r="J63" i="41"/>
  <c r="O18" i="41"/>
  <c r="P4" i="41"/>
  <c r="P49" i="41" l="1"/>
  <c r="P27" i="41"/>
  <c r="Q4" i="41"/>
  <c r="R36" i="41"/>
  <c r="Q59" i="41"/>
  <c r="P18" i="41" l="1"/>
  <c r="P17" i="41"/>
  <c r="Q49" i="41"/>
  <c r="Q27" i="41"/>
  <c r="R4" i="41"/>
  <c r="S36" i="41"/>
  <c r="R59" i="41"/>
  <c r="Q17" i="41" l="1"/>
  <c r="Q18" i="41"/>
  <c r="R49" i="41"/>
  <c r="T36" i="41"/>
  <c r="S59" i="41"/>
  <c r="S4" i="41"/>
  <c r="R27" i="41"/>
  <c r="R18" i="41" l="1"/>
  <c r="R17" i="41"/>
  <c r="S49" i="41"/>
  <c r="T4" i="41"/>
  <c r="S27" i="41"/>
  <c r="U36" i="41"/>
  <c r="T59" i="41"/>
  <c r="S18" i="41" l="1"/>
  <c r="T49" i="41"/>
  <c r="S17" i="41"/>
  <c r="F48" i="24"/>
  <c r="U59" i="41"/>
  <c r="V36" i="41"/>
  <c r="U4" i="41"/>
  <c r="T27" i="41"/>
  <c r="U49" i="41" l="1"/>
  <c r="T17" i="41"/>
  <c r="H48" i="24"/>
  <c r="T18" i="41"/>
  <c r="V4" i="41"/>
  <c r="U27" i="41"/>
  <c r="W36" i="41"/>
  <c r="V59" i="41"/>
  <c r="V49" i="41" l="1"/>
  <c r="U17" i="41"/>
  <c r="L48" i="24"/>
  <c r="X36" i="41"/>
  <c r="W59" i="41"/>
  <c r="W4" i="41"/>
  <c r="V27" i="41"/>
  <c r="U18" i="41"/>
  <c r="W49" i="41" l="1"/>
  <c r="V17" i="41"/>
  <c r="W27" i="41"/>
  <c r="X4" i="41"/>
  <c r="V18" i="41"/>
  <c r="Y36" i="41"/>
  <c r="AA39" i="41" s="1"/>
  <c r="X59" i="41"/>
  <c r="W17" i="41" l="1"/>
  <c r="W18" i="41"/>
  <c r="Y59" i="41"/>
  <c r="Z42" i="41"/>
  <c r="Y4" i="41"/>
  <c r="AA7" i="41" s="1"/>
  <c r="X27" i="41"/>
  <c r="X49" i="41"/>
  <c r="X17" i="41" l="1"/>
  <c r="X18" i="41"/>
  <c r="AA42" i="41"/>
  <c r="AB42" i="41" s="1"/>
  <c r="AC42" i="41" s="1"/>
  <c r="AD42" i="41" s="1"/>
  <c r="AE42" i="41" s="1"/>
  <c r="AF42" i="41" s="1"/>
  <c r="AG42" i="41" s="1"/>
  <c r="AH42" i="41" s="1"/>
  <c r="AI42" i="41" s="1"/>
  <c r="AJ42" i="41" s="1"/>
  <c r="AK42" i="41" s="1"/>
  <c r="Z10" i="41"/>
  <c r="Y27" i="41"/>
  <c r="Y49" i="41"/>
  <c r="Y17" i="41" l="1"/>
  <c r="AA10" i="41"/>
  <c r="AB10" i="41" s="1"/>
  <c r="AC10" i="41" s="1"/>
  <c r="AD10" i="41" s="1"/>
  <c r="AE10" i="41" s="1"/>
  <c r="AF10" i="41" s="1"/>
  <c r="AG10" i="41" s="1"/>
  <c r="AH10" i="41" s="1"/>
  <c r="AI10" i="41" s="1"/>
  <c r="AJ10" i="41" s="1"/>
  <c r="AK10" i="41" s="1"/>
  <c r="Y18" i="41"/>
  <c r="J48" i="24" l="1"/>
  <c r="K48" i="24"/>
  <c r="M48" i="24"/>
  <c r="N48" i="24"/>
  <c r="O48" i="24"/>
  <c r="I48" i="24" l="1"/>
  <c r="O18" i="24" l="1"/>
  <c r="O13" i="24"/>
  <c r="O19" i="24" l="1"/>
  <c r="O87" i="24" l="1"/>
  <c r="O2" i="41"/>
  <c r="O17" i="24"/>
  <c r="D43" i="24" l="1"/>
  <c r="D21" i="24"/>
  <c r="D22" i="24" s="1"/>
  <c r="D23" i="24" s="1"/>
  <c r="E48" i="24"/>
  <c r="D44" i="24" l="1"/>
  <c r="D45" i="24" l="1"/>
  <c r="E21" i="24"/>
  <c r="E22" i="24" s="1"/>
  <c r="E23" i="24" l="1"/>
  <c r="C53" i="24"/>
  <c r="C51" i="24"/>
  <c r="D48" i="24"/>
  <c r="M43" i="24"/>
  <c r="I43" i="24"/>
  <c r="E43" i="24"/>
  <c r="A40" i="24"/>
  <c r="A36" i="24"/>
  <c r="A37" i="24" s="1"/>
  <c r="C29" i="24"/>
  <c r="C22" i="24"/>
  <c r="C21" i="24"/>
  <c r="N21" i="24"/>
  <c r="J21" i="24"/>
  <c r="F21" i="24"/>
  <c r="A14" i="24"/>
  <c r="E7" i="24"/>
  <c r="D4" i="24"/>
  <c r="E4" i="24" s="1"/>
  <c r="F4" i="24" s="1"/>
  <c r="G4" i="24" s="1"/>
  <c r="H4" i="24" s="1"/>
  <c r="I4" i="24" s="1"/>
  <c r="J4" i="24" s="1"/>
  <c r="K4" i="24" s="1"/>
  <c r="L4" i="24" s="1"/>
  <c r="M4" i="24" s="1"/>
  <c r="N4" i="24" s="1"/>
  <c r="O4" i="24" s="1"/>
  <c r="F7" i="24" l="1"/>
  <c r="E55" i="24"/>
  <c r="E44" i="24"/>
  <c r="E45" i="24" s="1"/>
  <c r="A15" i="24"/>
  <c r="C24" i="24" s="1"/>
  <c r="C15" i="24"/>
  <c r="H21" i="24"/>
  <c r="H22" i="24" s="1"/>
  <c r="H23" i="24" s="1"/>
  <c r="L21" i="24"/>
  <c r="L22" i="24" s="1"/>
  <c r="L23" i="24" s="1"/>
  <c r="G43" i="24"/>
  <c r="G44" i="24" s="1"/>
  <c r="G45" i="24" s="1"/>
  <c r="K43" i="24"/>
  <c r="K44" i="24" s="1"/>
  <c r="K45" i="24" s="1"/>
  <c r="O43" i="24"/>
  <c r="O44" i="24" s="1"/>
  <c r="O45" i="24" s="1"/>
  <c r="I21" i="24"/>
  <c r="I22" i="24" s="1"/>
  <c r="I23" i="24" s="1"/>
  <c r="C37" i="24"/>
  <c r="H43" i="24"/>
  <c r="H44" i="24" s="1"/>
  <c r="H45" i="24" s="1"/>
  <c r="L43" i="24"/>
  <c r="L44" i="24" s="1"/>
  <c r="L45" i="24" s="1"/>
  <c r="G21" i="24"/>
  <c r="G22" i="24" s="1"/>
  <c r="G23" i="24" s="1"/>
  <c r="K21" i="24"/>
  <c r="K22" i="24" s="1"/>
  <c r="K23" i="24" s="1"/>
  <c r="O21" i="24"/>
  <c r="O22" i="24" s="1"/>
  <c r="O23" i="24" s="1"/>
  <c r="F43" i="24"/>
  <c r="F44" i="24" s="1"/>
  <c r="F45" i="24" s="1"/>
  <c r="J43" i="24"/>
  <c r="J44" i="24" s="1"/>
  <c r="J45" i="24" s="1"/>
  <c r="N43" i="24"/>
  <c r="N44" i="24" s="1"/>
  <c r="N45" i="24" s="1"/>
  <c r="F22" i="24"/>
  <c r="F23" i="24" s="1"/>
  <c r="J22" i="24"/>
  <c r="J23" i="24" s="1"/>
  <c r="N22" i="24"/>
  <c r="N23" i="24" s="1"/>
  <c r="I44" i="24"/>
  <c r="I45" i="24" s="1"/>
  <c r="M44" i="24"/>
  <c r="M45" i="24" s="1"/>
  <c r="P13" i="24"/>
  <c r="P35" i="24"/>
  <c r="A41" i="24"/>
  <c r="P40" i="24"/>
  <c r="P18" i="24"/>
  <c r="G7" i="24" l="1"/>
  <c r="F55" i="24"/>
  <c r="M21" i="24"/>
  <c r="M22" i="24" s="1"/>
  <c r="M23" i="24" s="1"/>
  <c r="P19" i="24"/>
  <c r="P87" i="24" s="1"/>
  <c r="P41" i="24"/>
  <c r="P88" i="24" s="1"/>
  <c r="P43" i="24"/>
  <c r="A42" i="24"/>
  <c r="A43" i="24" s="1"/>
  <c r="H7" i="24" l="1"/>
  <c r="G55" i="24"/>
  <c r="P21" i="24"/>
  <c r="A44" i="24"/>
  <c r="C46" i="24" s="1"/>
  <c r="C44" i="24"/>
  <c r="G48" i="24"/>
  <c r="C43" i="24"/>
  <c r="I7" i="24" l="1"/>
  <c r="H55" i="24"/>
  <c r="O15" i="24"/>
  <c r="O24" i="24" s="1"/>
  <c r="O25" i="24" s="1"/>
  <c r="D15" i="24"/>
  <c r="D24" i="24" s="1"/>
  <c r="K15" i="24"/>
  <c r="K24" i="24" s="1"/>
  <c r="E15" i="24"/>
  <c r="E24" i="24" s="1"/>
  <c r="L15" i="24"/>
  <c r="L24" i="24" s="1"/>
  <c r="M15" i="24"/>
  <c r="M24" i="24" s="1"/>
  <c r="J15" i="24"/>
  <c r="J24" i="24" s="1"/>
  <c r="I15" i="24"/>
  <c r="I24" i="24" s="1"/>
  <c r="N15" i="24"/>
  <c r="N24" i="24" s="1"/>
  <c r="H15" i="24"/>
  <c r="H24" i="24" s="1"/>
  <c r="G15" i="24"/>
  <c r="G24" i="24" s="1"/>
  <c r="I37" i="24"/>
  <c r="I46" i="24" s="1"/>
  <c r="G37" i="24"/>
  <c r="G46" i="24" s="1"/>
  <c r="O37" i="24"/>
  <c r="O46" i="24" s="1"/>
  <c r="O47" i="24" s="1"/>
  <c r="K37" i="24"/>
  <c r="K46" i="24" s="1"/>
  <c r="L37" i="24"/>
  <c r="L46" i="24" s="1"/>
  <c r="E37" i="24"/>
  <c r="E46" i="24" s="1"/>
  <c r="H37" i="24"/>
  <c r="H46" i="24" s="1"/>
  <c r="J37" i="24"/>
  <c r="J46" i="24" s="1"/>
  <c r="F37" i="24"/>
  <c r="F46" i="24" s="1"/>
  <c r="N37" i="24"/>
  <c r="N46" i="24" s="1"/>
  <c r="P44" i="24"/>
  <c r="P45" i="24" s="1"/>
  <c r="P39" i="24"/>
  <c r="M37" i="24"/>
  <c r="M46" i="24" s="1"/>
  <c r="D25" i="24" l="1"/>
  <c r="D57" i="24" s="1"/>
  <c r="E47" i="24"/>
  <c r="E65" i="24" s="1"/>
  <c r="E25" i="24"/>
  <c r="E57" i="24" s="1"/>
  <c r="F47" i="24"/>
  <c r="F65" i="24" s="1"/>
  <c r="G47" i="24"/>
  <c r="G65" i="24" s="1"/>
  <c r="G25" i="24"/>
  <c r="G57" i="24" s="1"/>
  <c r="H47" i="24"/>
  <c r="H65" i="24" s="1"/>
  <c r="H25" i="24"/>
  <c r="H57" i="24" s="1"/>
  <c r="I47" i="24"/>
  <c r="I65" i="24" s="1"/>
  <c r="I25" i="24"/>
  <c r="I57" i="24" s="1"/>
  <c r="J47" i="24"/>
  <c r="J65" i="24" s="1"/>
  <c r="J25" i="24"/>
  <c r="J57" i="24" s="1"/>
  <c r="K47" i="24"/>
  <c r="K65" i="24" s="1"/>
  <c r="K25" i="24"/>
  <c r="K57" i="24" s="1"/>
  <c r="L25" i="24"/>
  <c r="L57" i="24" s="1"/>
  <c r="L47" i="24"/>
  <c r="L65" i="24" s="1"/>
  <c r="M25" i="24"/>
  <c r="M57" i="24" s="1"/>
  <c r="M47" i="24"/>
  <c r="M65" i="24" s="1"/>
  <c r="N47" i="24"/>
  <c r="N65" i="24" s="1"/>
  <c r="N25" i="24"/>
  <c r="N57" i="24" s="1"/>
  <c r="O57" i="24"/>
  <c r="O26" i="41" s="1"/>
  <c r="J7" i="24"/>
  <c r="I55" i="24"/>
  <c r="D37" i="24"/>
  <c r="D46" i="24" s="1"/>
  <c r="F15" i="24"/>
  <c r="F24" i="24" s="1"/>
  <c r="O65" i="24"/>
  <c r="O58" i="41" s="1"/>
  <c r="P17" i="24"/>
  <c r="D47" i="24" l="1"/>
  <c r="D65" i="24" s="1"/>
  <c r="F25" i="24"/>
  <c r="F57" i="24" s="1"/>
  <c r="G26" i="41"/>
  <c r="G58" i="41"/>
  <c r="G61" i="41" s="1"/>
  <c r="J26" i="41"/>
  <c r="J58" i="41"/>
  <c r="J61" i="41" s="1"/>
  <c r="K26" i="41"/>
  <c r="K58" i="41"/>
  <c r="K61" i="41" s="1"/>
  <c r="M26" i="41"/>
  <c r="M58" i="41"/>
  <c r="M61" i="41" s="1"/>
  <c r="N58" i="41"/>
  <c r="N61" i="41" s="1"/>
  <c r="E26" i="41"/>
  <c r="I26" i="41"/>
  <c r="H26" i="41"/>
  <c r="H58" i="41"/>
  <c r="H61" i="41" s="1"/>
  <c r="L58" i="41"/>
  <c r="L61" i="41" s="1"/>
  <c r="F58" i="41"/>
  <c r="F61" i="41" s="1"/>
  <c r="I58" i="41"/>
  <c r="I61" i="41" s="1"/>
  <c r="L26" i="41"/>
  <c r="N26" i="41"/>
  <c r="K7" i="24"/>
  <c r="J55" i="24"/>
  <c r="P14" i="24"/>
  <c r="P15" i="24"/>
  <c r="P22" i="24"/>
  <c r="P23" i="24" s="1"/>
  <c r="D49" i="24" l="1"/>
  <c r="D67" i="24" s="1"/>
  <c r="E58" i="41"/>
  <c r="E61" i="41" s="1"/>
  <c r="F26" i="41"/>
  <c r="P47" i="24"/>
  <c r="L7" i="24"/>
  <c r="K55" i="24"/>
  <c r="P36" i="24"/>
  <c r="P25" i="24"/>
  <c r="D66" i="24" l="1"/>
  <c r="D68" i="24" s="1"/>
  <c r="M7" i="24"/>
  <c r="L55" i="24"/>
  <c r="P24" i="24"/>
  <c r="P37" i="24"/>
  <c r="D27" i="24"/>
  <c r="D59" i="24" l="1"/>
  <c r="D58" i="24"/>
  <c r="D26" i="41"/>
  <c r="D29" i="41" s="1"/>
  <c r="D58" i="41"/>
  <c r="D47" i="41" s="1"/>
  <c r="N7" i="24"/>
  <c r="M55" i="24"/>
  <c r="D29" i="24"/>
  <c r="E27" i="24" s="1"/>
  <c r="P46" i="24"/>
  <c r="D28" i="24"/>
  <c r="D60" i="24" l="1"/>
  <c r="D15" i="41"/>
  <c r="E28" i="24"/>
  <c r="E58" i="24"/>
  <c r="E59" i="24"/>
  <c r="D61" i="41"/>
  <c r="E47" i="41"/>
  <c r="E60" i="41" s="1"/>
  <c r="E62" i="41" s="1"/>
  <c r="D53" i="41"/>
  <c r="D60" i="41"/>
  <c r="D62" i="41" s="1"/>
  <c r="O7" i="24"/>
  <c r="O55" i="24" s="1"/>
  <c r="N55" i="24"/>
  <c r="E29" i="24"/>
  <c r="F27" i="24" s="1"/>
  <c r="D51" i="24"/>
  <c r="D50" i="24"/>
  <c r="E15" i="41" l="1"/>
  <c r="E60" i="24"/>
  <c r="F58" i="24"/>
  <c r="F59" i="24"/>
  <c r="F15" i="41"/>
  <c r="D53" i="24"/>
  <c r="E49" i="24"/>
  <c r="F47" i="41"/>
  <c r="F60" i="41" s="1"/>
  <c r="F62" i="41" s="1"/>
  <c r="E53" i="41"/>
  <c r="F28" i="24"/>
  <c r="F29" i="24"/>
  <c r="G27" i="24" s="1"/>
  <c r="F60" i="24" l="1"/>
  <c r="E66" i="24"/>
  <c r="E67" i="24"/>
  <c r="G59" i="24"/>
  <c r="G58" i="24"/>
  <c r="G47" i="41"/>
  <c r="G60" i="41" s="1"/>
  <c r="G62" i="41" s="1"/>
  <c r="F53" i="41"/>
  <c r="G15" i="41"/>
  <c r="G28" i="24"/>
  <c r="E50" i="24"/>
  <c r="E51" i="24"/>
  <c r="E53" i="24" s="1"/>
  <c r="G29" i="24"/>
  <c r="H27" i="24" s="1"/>
  <c r="G60" i="24" l="1"/>
  <c r="E68" i="24"/>
  <c r="H58" i="24"/>
  <c r="H59" i="24"/>
  <c r="H15" i="41"/>
  <c r="H47" i="41"/>
  <c r="H60" i="41" s="1"/>
  <c r="H62" i="41" s="1"/>
  <c r="G53" i="41"/>
  <c r="F49" i="24"/>
  <c r="H28" i="24"/>
  <c r="H29" i="24"/>
  <c r="I27" i="24" s="1"/>
  <c r="H60" i="24" l="1"/>
  <c r="F66" i="24"/>
  <c r="F67" i="24"/>
  <c r="I28" i="24"/>
  <c r="I58" i="24"/>
  <c r="I59" i="24"/>
  <c r="I47" i="41"/>
  <c r="I60" i="41" s="1"/>
  <c r="I62" i="41" s="1"/>
  <c r="H53" i="41"/>
  <c r="I15" i="41"/>
  <c r="F51" i="24"/>
  <c r="F53" i="24" s="1"/>
  <c r="F50" i="24"/>
  <c r="I29" i="24"/>
  <c r="J27" i="24" s="1"/>
  <c r="I60" i="24" l="1"/>
  <c r="F68" i="24"/>
  <c r="J58" i="24"/>
  <c r="J59" i="24"/>
  <c r="J15" i="41"/>
  <c r="J47" i="41"/>
  <c r="J60" i="41" s="1"/>
  <c r="J62" i="41" s="1"/>
  <c r="I53" i="41"/>
  <c r="G49" i="24"/>
  <c r="J28" i="24"/>
  <c r="J29" i="24"/>
  <c r="K27" i="24" s="1"/>
  <c r="J60" i="24" l="1"/>
  <c r="G67" i="24"/>
  <c r="G66" i="24"/>
  <c r="K28" i="24"/>
  <c r="K59" i="24"/>
  <c r="K58" i="24"/>
  <c r="K47" i="41"/>
  <c r="K60" i="41" s="1"/>
  <c r="K62" i="41" s="1"/>
  <c r="J53" i="41"/>
  <c r="K15" i="41"/>
  <c r="G50" i="24"/>
  <c r="G51" i="24"/>
  <c r="H49" i="24" s="1"/>
  <c r="K29" i="24"/>
  <c r="L27" i="24" s="1"/>
  <c r="G68" i="24" l="1"/>
  <c r="K60" i="24"/>
  <c r="H50" i="24"/>
  <c r="H67" i="24"/>
  <c r="H66" i="24"/>
  <c r="L59" i="24"/>
  <c r="L58" i="24"/>
  <c r="L15" i="41"/>
  <c r="L47" i="41"/>
  <c r="L60" i="41" s="1"/>
  <c r="L62" i="41" s="1"/>
  <c r="K53" i="41"/>
  <c r="G53" i="24"/>
  <c r="H51" i="24"/>
  <c r="I49" i="24" s="1"/>
  <c r="L29" i="24"/>
  <c r="M27" i="24" s="1"/>
  <c r="L28" i="24"/>
  <c r="H68" i="24" l="1"/>
  <c r="L60" i="24"/>
  <c r="I66" i="24"/>
  <c r="I67" i="24"/>
  <c r="M59" i="24"/>
  <c r="M58" i="24"/>
  <c r="M47" i="41"/>
  <c r="M60" i="41" s="1"/>
  <c r="M62" i="41" s="1"/>
  <c r="L53" i="41"/>
  <c r="M15" i="41"/>
  <c r="H53" i="24"/>
  <c r="M28" i="24"/>
  <c r="M29" i="24"/>
  <c r="N27" i="24" s="1"/>
  <c r="I51" i="24"/>
  <c r="J49" i="24" s="1"/>
  <c r="I50" i="24"/>
  <c r="M60" i="24" l="1"/>
  <c r="I68" i="24"/>
  <c r="J67" i="24"/>
  <c r="J66" i="24"/>
  <c r="N58" i="24"/>
  <c r="N59" i="24"/>
  <c r="N28" i="24"/>
  <c r="N15" i="41"/>
  <c r="N47" i="41"/>
  <c r="N60" i="41" s="1"/>
  <c r="N62" i="41" s="1"/>
  <c r="M53" i="41"/>
  <c r="N29" i="24"/>
  <c r="O27" i="24" s="1"/>
  <c r="I53" i="24"/>
  <c r="J51" i="24"/>
  <c r="J53" i="24" s="1"/>
  <c r="J50" i="24"/>
  <c r="J68" i="24" l="1"/>
  <c r="N60" i="24"/>
  <c r="O59" i="24"/>
  <c r="O58" i="24"/>
  <c r="O47" i="41"/>
  <c r="N53" i="41"/>
  <c r="O15" i="41"/>
  <c r="N21" i="41"/>
  <c r="O29" i="24"/>
  <c r="K49" i="24"/>
  <c r="O28" i="24"/>
  <c r="P27" i="24"/>
  <c r="K67" i="24" l="1"/>
  <c r="K66" i="24"/>
  <c r="O60" i="24"/>
  <c r="P16" i="41"/>
  <c r="P48" i="41"/>
  <c r="K50" i="24"/>
  <c r="K51" i="24"/>
  <c r="K53" i="24" s="1"/>
  <c r="P28" i="24"/>
  <c r="K68" i="24" l="1"/>
  <c r="Q48" i="41"/>
  <c r="Q16" i="41"/>
  <c r="L49" i="24"/>
  <c r="L67" i="24" l="1"/>
  <c r="L66" i="24"/>
  <c r="R16" i="41"/>
  <c r="R48" i="41"/>
  <c r="L51" i="24"/>
  <c r="L53" i="24" s="1"/>
  <c r="L50" i="24"/>
  <c r="L68" i="24" l="1"/>
  <c r="S48" i="41"/>
  <c r="S16" i="41"/>
  <c r="M49" i="24"/>
  <c r="M66" i="24" l="1"/>
  <c r="M67" i="24"/>
  <c r="T16" i="41"/>
  <c r="T48" i="41"/>
  <c r="M50" i="24"/>
  <c r="M51" i="24"/>
  <c r="M53" i="24" s="1"/>
  <c r="M68" i="24" l="1"/>
  <c r="U48" i="41"/>
  <c r="U16" i="41"/>
  <c r="N49" i="24"/>
  <c r="N67" i="24" l="1"/>
  <c r="N66" i="24"/>
  <c r="V16" i="41"/>
  <c r="V48" i="41"/>
  <c r="N50" i="24"/>
  <c r="N51" i="24"/>
  <c r="O49" i="24" s="1"/>
  <c r="N68" i="24" l="1"/>
  <c r="O67" i="24"/>
  <c r="O66" i="24"/>
  <c r="W48" i="41"/>
  <c r="W16" i="41"/>
  <c r="N53" i="24"/>
  <c r="O51" i="24"/>
  <c r="O53" i="24" s="1"/>
  <c r="O50" i="24"/>
  <c r="P49" i="24"/>
  <c r="P50" i="24" s="1"/>
  <c r="O68" i="24" l="1"/>
  <c r="X16" i="41"/>
  <c r="X48" i="41"/>
  <c r="Y48" i="41" l="1"/>
  <c r="Z37" i="41" s="1"/>
  <c r="Y16" i="41"/>
  <c r="Z5" i="41" l="1"/>
  <c r="Z6" i="41" s="1"/>
  <c r="Z8" i="41" s="1"/>
  <c r="Z38" i="41" l="1"/>
  <c r="Z40" i="41" s="1"/>
  <c r="Z4" i="41"/>
  <c r="AW9" i="41"/>
  <c r="AR9" i="41"/>
  <c r="AM9" i="41"/>
  <c r="AT9" i="41"/>
  <c r="AS9" i="41"/>
  <c r="AN9" i="41"/>
  <c r="AV9" i="41"/>
  <c r="AP9" i="41"/>
  <c r="AO9" i="41"/>
  <c r="AU9" i="41"/>
  <c r="AL9" i="41"/>
  <c r="O11" i="41" s="1"/>
  <c r="O12" i="41" s="1"/>
  <c r="AQ9" i="41"/>
  <c r="AA4" i="41" l="1"/>
  <c r="AA6" i="41"/>
  <c r="Z27" i="41"/>
  <c r="AR41" i="41"/>
  <c r="AW41" i="41"/>
  <c r="AT41" i="41"/>
  <c r="AQ41" i="41"/>
  <c r="AO41" i="41"/>
  <c r="AN41" i="41"/>
  <c r="AL41" i="41"/>
  <c r="AP41" i="41"/>
  <c r="AV41" i="41"/>
  <c r="AM41" i="41"/>
  <c r="AS41" i="41"/>
  <c r="AU41" i="41"/>
  <c r="U11" i="41"/>
  <c r="P11" i="41"/>
  <c r="V11" i="41"/>
  <c r="Y11" i="41"/>
  <c r="Q11" i="41"/>
  <c r="X11" i="41"/>
  <c r="W11" i="41"/>
  <c r="T11" i="41"/>
  <c r="R11" i="41"/>
  <c r="S11" i="41"/>
  <c r="Z36" i="41"/>
  <c r="Z17" i="41" l="1"/>
  <c r="Z18" i="41"/>
  <c r="L31" i="41"/>
  <c r="L29" i="41" s="1"/>
  <c r="L79" i="24"/>
  <c r="L21" i="41"/>
  <c r="H80" i="24"/>
  <c r="G79" i="24"/>
  <c r="G31" i="41"/>
  <c r="G29" i="41" s="1"/>
  <c r="G21" i="41"/>
  <c r="E31" i="41"/>
  <c r="E29" i="41" s="1"/>
  <c r="F80" i="24"/>
  <c r="E79" i="24"/>
  <c r="E81" i="24" s="1"/>
  <c r="E75" i="24" s="1"/>
  <c r="E21" i="41"/>
  <c r="I80" i="24"/>
  <c r="H79" i="24"/>
  <c r="H31" i="41"/>
  <c r="H29" i="41" s="1"/>
  <c r="H21" i="41"/>
  <c r="J80" i="24"/>
  <c r="I31" i="41"/>
  <c r="I29" i="41" s="1"/>
  <c r="I79" i="24"/>
  <c r="I21" i="41"/>
  <c r="K80" i="24"/>
  <c r="J79" i="24"/>
  <c r="J31" i="41"/>
  <c r="J29" i="41" s="1"/>
  <c r="J21" i="41"/>
  <c r="M79" i="24"/>
  <c r="N31" i="41"/>
  <c r="N29" i="41" s="1"/>
  <c r="M31" i="41"/>
  <c r="M29" i="41" s="1"/>
  <c r="N80" i="24"/>
  <c r="N81" i="24" s="1"/>
  <c r="N75" i="24" s="1"/>
  <c r="M21" i="41"/>
  <c r="N28" i="41"/>
  <c r="N30" i="41" s="1"/>
  <c r="G80" i="24"/>
  <c r="F79" i="24"/>
  <c r="F31" i="41"/>
  <c r="F29" i="41" s="1"/>
  <c r="F21" i="41"/>
  <c r="K79" i="24"/>
  <c r="K31" i="41"/>
  <c r="K29" i="41" s="1"/>
  <c r="K21" i="41"/>
  <c r="R12" i="41"/>
  <c r="R20" i="41" s="1"/>
  <c r="X12" i="41"/>
  <c r="X20" i="41" s="1"/>
  <c r="P12" i="41"/>
  <c r="P20" i="41" s="1"/>
  <c r="P21" i="41" s="1"/>
  <c r="T12" i="41"/>
  <c r="T20" i="41" s="1"/>
  <c r="Q12" i="41"/>
  <c r="Q20" i="41" s="1"/>
  <c r="U12" i="41"/>
  <c r="U20" i="41" s="1"/>
  <c r="W12" i="41"/>
  <c r="W20" i="41" s="1"/>
  <c r="W21" i="41" s="1"/>
  <c r="Y12" i="41"/>
  <c r="Y20" i="41" s="1"/>
  <c r="S12" i="41"/>
  <c r="S20" i="41" s="1"/>
  <c r="S21" i="41" s="1"/>
  <c r="V12" i="41"/>
  <c r="V20" i="41" s="1"/>
  <c r="O19" i="41"/>
  <c r="AA38" i="41"/>
  <c r="Z59" i="41"/>
  <c r="AA36" i="41"/>
  <c r="V43" i="41"/>
  <c r="U43" i="41"/>
  <c r="R43" i="41"/>
  <c r="S43" i="41"/>
  <c r="Q43" i="41"/>
  <c r="Y43" i="41"/>
  <c r="W43" i="41"/>
  <c r="O43" i="41"/>
  <c r="O44" i="41" s="1"/>
  <c r="X43" i="41"/>
  <c r="T43" i="41"/>
  <c r="P43" i="41"/>
  <c r="AB4" i="41"/>
  <c r="AA27" i="41"/>
  <c r="G28" i="41" l="1"/>
  <c r="G30" i="41" s="1"/>
  <c r="Z49" i="41"/>
  <c r="Z50" i="41"/>
  <c r="I81" i="24"/>
  <c r="I75" i="24" s="1"/>
  <c r="L28" i="41"/>
  <c r="L30" i="41" s="1"/>
  <c r="F81" i="24"/>
  <c r="F75" i="24" s="1"/>
  <c r="J28" i="41"/>
  <c r="J30" i="41" s="1"/>
  <c r="L81" i="24"/>
  <c r="L75" i="24" s="1"/>
  <c r="K28" i="41"/>
  <c r="K30" i="41" s="1"/>
  <c r="H28" i="41"/>
  <c r="H30" i="41" s="1"/>
  <c r="I28" i="41"/>
  <c r="I30" i="41" s="1"/>
  <c r="K81" i="24"/>
  <c r="K75" i="24" s="1"/>
  <c r="J81" i="24"/>
  <c r="J75" i="24" s="1"/>
  <c r="F28" i="41"/>
  <c r="F30" i="41" s="1"/>
  <c r="G81" i="24"/>
  <c r="G75" i="24" s="1"/>
  <c r="M81" i="24"/>
  <c r="M75" i="24" s="1"/>
  <c r="H81" i="24"/>
  <c r="H75" i="24" s="1"/>
  <c r="M28" i="41"/>
  <c r="M30" i="41" s="1"/>
  <c r="Q31" i="41"/>
  <c r="Q29" i="41" s="1"/>
  <c r="Q21" i="41"/>
  <c r="R21" i="41"/>
  <c r="S31" i="41"/>
  <c r="S29" i="41" s="1"/>
  <c r="R31" i="41"/>
  <c r="R29" i="41" s="1"/>
  <c r="U31" i="41"/>
  <c r="U29" i="41" s="1"/>
  <c r="U21" i="41"/>
  <c r="Z31" i="41"/>
  <c r="Z29" i="41" s="1"/>
  <c r="Y31" i="41"/>
  <c r="Y29" i="41" s="1"/>
  <c r="Y21" i="41"/>
  <c r="V31" i="41"/>
  <c r="V29" i="41" s="1"/>
  <c r="V21" i="41"/>
  <c r="W31" i="41"/>
  <c r="W29" i="41" s="1"/>
  <c r="X31" i="41"/>
  <c r="X29" i="41" s="1"/>
  <c r="X21" i="41"/>
  <c r="T31" i="41"/>
  <c r="T29" i="41" s="1"/>
  <c r="T21" i="41"/>
  <c r="T44" i="41"/>
  <c r="T52" i="41" s="1"/>
  <c r="Y44" i="41"/>
  <c r="Y52" i="41" s="1"/>
  <c r="U44" i="41"/>
  <c r="U52" i="41" s="1"/>
  <c r="X44" i="41"/>
  <c r="X52" i="41" s="1"/>
  <c r="Q44" i="41"/>
  <c r="Q52" i="41" s="1"/>
  <c r="V44" i="41"/>
  <c r="V52" i="41" s="1"/>
  <c r="S44" i="41"/>
  <c r="S52" i="41" s="1"/>
  <c r="P44" i="41"/>
  <c r="P52" i="41" s="1"/>
  <c r="P53" i="41" s="1"/>
  <c r="W44" i="41"/>
  <c r="W52" i="41" s="1"/>
  <c r="W53" i="41" s="1"/>
  <c r="R44" i="41"/>
  <c r="R52" i="41" s="1"/>
  <c r="O51" i="41"/>
  <c r="O31" i="41"/>
  <c r="O29" i="41" s="1"/>
  <c r="O21" i="41"/>
  <c r="P31" i="41"/>
  <c r="P29" i="41" s="1"/>
  <c r="Z21" i="41"/>
  <c r="AA18" i="41"/>
  <c r="AA17" i="41"/>
  <c r="AA29" i="41"/>
  <c r="AC4" i="41"/>
  <c r="AB27" i="41"/>
  <c r="AB36" i="41"/>
  <c r="AA59" i="41"/>
  <c r="AA61" i="41" s="1"/>
  <c r="M84" i="24" l="1"/>
  <c r="U28" i="41"/>
  <c r="U30" i="41" s="1"/>
  <c r="N84" i="24"/>
  <c r="Q28" i="41"/>
  <c r="Q30" i="41" s="1"/>
  <c r="V28" i="41"/>
  <c r="V30" i="41" s="1"/>
  <c r="S28" i="41"/>
  <c r="S30" i="41" s="1"/>
  <c r="R28" i="41"/>
  <c r="R30" i="41" s="1"/>
  <c r="W28" i="41"/>
  <c r="W30" i="41" s="1"/>
  <c r="T63" i="41"/>
  <c r="T61" i="41" s="1"/>
  <c r="T53" i="41"/>
  <c r="U63" i="41"/>
  <c r="U61" i="41" s="1"/>
  <c r="U53" i="41"/>
  <c r="V53" i="41"/>
  <c r="V63" i="41"/>
  <c r="V61" i="41" s="1"/>
  <c r="R63" i="41"/>
  <c r="R61" i="41" s="1"/>
  <c r="R53" i="41"/>
  <c r="Q63" i="41"/>
  <c r="Q61" i="41" s="1"/>
  <c r="Y63" i="41"/>
  <c r="Y61" i="41" s="1"/>
  <c r="Y53" i="41"/>
  <c r="Z63" i="41"/>
  <c r="Z61" i="41" s="1"/>
  <c r="S63" i="41"/>
  <c r="S61" i="41" s="1"/>
  <c r="X63" i="41"/>
  <c r="X61" i="41" s="1"/>
  <c r="X53" i="41"/>
  <c r="S53" i="41"/>
  <c r="W63" i="41"/>
  <c r="W61" i="41" s="1"/>
  <c r="X28" i="41"/>
  <c r="X30" i="41" s="1"/>
  <c r="Q53" i="41"/>
  <c r="T28" i="41"/>
  <c r="T30" i="41" s="1"/>
  <c r="Z28" i="41"/>
  <c r="Z30" i="41" s="1"/>
  <c r="Y28" i="41"/>
  <c r="Y30" i="41" s="1"/>
  <c r="O28" i="41"/>
  <c r="O30" i="41" s="1"/>
  <c r="O53" i="41"/>
  <c r="O83" i="24"/>
  <c r="O63" i="41"/>
  <c r="O61" i="41" s="1"/>
  <c r="P63" i="41"/>
  <c r="P61" i="41" s="1"/>
  <c r="P28" i="41"/>
  <c r="P30" i="41" s="1"/>
  <c r="AB18" i="41"/>
  <c r="Z53" i="41"/>
  <c r="AA50" i="41"/>
  <c r="AB17" i="41"/>
  <c r="AB29" i="41"/>
  <c r="AA49" i="41"/>
  <c r="AD4" i="41"/>
  <c r="AC27" i="41"/>
  <c r="AC36" i="41"/>
  <c r="AB59" i="41"/>
  <c r="AB61" i="41" s="1"/>
  <c r="AA21" i="41"/>
  <c r="AA28" i="41"/>
  <c r="AA30" i="41" s="1"/>
  <c r="M85" i="24" l="1"/>
  <c r="M74" i="24" s="1"/>
  <c r="N85" i="24"/>
  <c r="N74" i="24" s="1"/>
  <c r="N73" i="24" s="1"/>
  <c r="N76" i="24" s="1"/>
  <c r="O84" i="24"/>
  <c r="O85" i="24" s="1"/>
  <c r="O74" i="24" s="1"/>
  <c r="O73" i="24" s="1"/>
  <c r="O76" i="24" s="1"/>
  <c r="U60" i="41"/>
  <c r="U62" i="41" s="1"/>
  <c r="J84" i="24"/>
  <c r="J85" i="24" s="1"/>
  <c r="J74" i="24" s="1"/>
  <c r="J73" i="24" s="1"/>
  <c r="J76" i="24" s="1"/>
  <c r="K84" i="24"/>
  <c r="K85" i="24" s="1"/>
  <c r="K74" i="24" s="1"/>
  <c r="K73" i="24" s="1"/>
  <c r="K76" i="24" s="1"/>
  <c r="I84" i="24"/>
  <c r="I85" i="24" s="1"/>
  <c r="I74" i="24" s="1"/>
  <c r="I73" i="24" s="1"/>
  <c r="I76" i="24" s="1"/>
  <c r="G84" i="24"/>
  <c r="G85" i="24" s="1"/>
  <c r="G74" i="24" s="1"/>
  <c r="G73" i="24" s="1"/>
  <c r="G76" i="24" s="1"/>
  <c r="H84" i="24"/>
  <c r="H85" i="24" s="1"/>
  <c r="H74" i="24" s="1"/>
  <c r="H73" i="24" s="1"/>
  <c r="H76" i="24" s="1"/>
  <c r="E84" i="24"/>
  <c r="E85" i="24" s="1"/>
  <c r="E74" i="24" s="1"/>
  <c r="E73" i="24" s="1"/>
  <c r="E76" i="24" s="1"/>
  <c r="D85" i="24"/>
  <c r="D74" i="24" s="1"/>
  <c r="D73" i="24" s="1"/>
  <c r="D76" i="24" s="1"/>
  <c r="L84" i="24"/>
  <c r="L85" i="24" s="1"/>
  <c r="L74" i="24" s="1"/>
  <c r="F84" i="24"/>
  <c r="F85" i="24" s="1"/>
  <c r="F74" i="24" s="1"/>
  <c r="F73" i="24" s="1"/>
  <c r="F76" i="24" s="1"/>
  <c r="T60" i="41"/>
  <c r="T62" i="41" s="1"/>
  <c r="R60" i="41"/>
  <c r="R62" i="41" s="1"/>
  <c r="X60" i="41"/>
  <c r="X62" i="41" s="1"/>
  <c r="Y60" i="41"/>
  <c r="Y62" i="41" s="1"/>
  <c r="V60" i="41"/>
  <c r="V62" i="41" s="1"/>
  <c r="Q60" i="41"/>
  <c r="Q62" i="41" s="1"/>
  <c r="S60" i="41"/>
  <c r="S62" i="41" s="1"/>
  <c r="Z60" i="41"/>
  <c r="Z62" i="41" s="1"/>
  <c r="W60" i="41"/>
  <c r="W62" i="41" s="1"/>
  <c r="O60" i="41"/>
  <c r="O62" i="41" s="1"/>
  <c r="P60" i="41"/>
  <c r="P62" i="41" s="1"/>
  <c r="AC18" i="41"/>
  <c r="AB28" i="41"/>
  <c r="AB30" i="41" s="1"/>
  <c r="AB50" i="41"/>
  <c r="AB49" i="41"/>
  <c r="AA53" i="41"/>
  <c r="AA60" i="41"/>
  <c r="AA62" i="41" s="1"/>
  <c r="AE4" i="41"/>
  <c r="AD27" i="41"/>
  <c r="AC59" i="41"/>
  <c r="AC61" i="41" s="1"/>
  <c r="AD36" i="41"/>
  <c r="AC17" i="41"/>
  <c r="AC29" i="41"/>
  <c r="AB21" i="41"/>
  <c r="L73" i="24" l="1"/>
  <c r="L76" i="24" s="1"/>
  <c r="M73" i="24"/>
  <c r="M76" i="24" s="1"/>
  <c r="AC28" i="41"/>
  <c r="AC30" i="41" s="1"/>
  <c r="AD18" i="41"/>
  <c r="AB60" i="41"/>
  <c r="AB62" i="41" s="1"/>
  <c r="AC50" i="41"/>
  <c r="AD59" i="41"/>
  <c r="AD61" i="41" s="1"/>
  <c r="AE36" i="41"/>
  <c r="AD17" i="41"/>
  <c r="AD29" i="41"/>
  <c r="AC21" i="41"/>
  <c r="AF4" i="41"/>
  <c r="AE27" i="41"/>
  <c r="AC49" i="41"/>
  <c r="AB53" i="41"/>
  <c r="AC60" i="41" l="1"/>
  <c r="AC62" i="41" s="1"/>
  <c r="AE18" i="41"/>
  <c r="AD50" i="41"/>
  <c r="AF27" i="41"/>
  <c r="AG4" i="41"/>
  <c r="AD21" i="41"/>
  <c r="AD28" i="41"/>
  <c r="AD30" i="41" s="1"/>
  <c r="AE59" i="41"/>
  <c r="AE61" i="41" s="1"/>
  <c r="AF36" i="41"/>
  <c r="AE17" i="41"/>
  <c r="AE29" i="41"/>
  <c r="AD49" i="41"/>
  <c r="AC53" i="41"/>
  <c r="AF18" i="41" l="1"/>
  <c r="AD60" i="41"/>
  <c r="AD62" i="41" s="1"/>
  <c r="AE50" i="41"/>
  <c r="AE21" i="41"/>
  <c r="AG36" i="41"/>
  <c r="AF59" i="41"/>
  <c r="AE28" i="41"/>
  <c r="AE30" i="41" s="1"/>
  <c r="AE49" i="41"/>
  <c r="AD53" i="41"/>
  <c r="AG27" i="41"/>
  <c r="AH4" i="41"/>
  <c r="AF17" i="41"/>
  <c r="AF29" i="41"/>
  <c r="AG18" i="41" l="1"/>
  <c r="AE60" i="41"/>
  <c r="AE62" i="41" s="1"/>
  <c r="AF50" i="41"/>
  <c r="AF21" i="41"/>
  <c r="AH36" i="41"/>
  <c r="AG59" i="41"/>
  <c r="AF49" i="41"/>
  <c r="AF61" i="41"/>
  <c r="AI4" i="41"/>
  <c r="AH27" i="41"/>
  <c r="AE53" i="41"/>
  <c r="AF28" i="41"/>
  <c r="AF30" i="41" s="1"/>
  <c r="AG17" i="41"/>
  <c r="AG29" i="41"/>
  <c r="AF60" i="41" l="1"/>
  <c r="AF62" i="41" s="1"/>
  <c r="AH18" i="41"/>
  <c r="AG50" i="41"/>
  <c r="AJ4" i="41"/>
  <c r="AI27" i="41"/>
  <c r="AI36" i="41"/>
  <c r="AH59" i="41"/>
  <c r="AG21" i="41"/>
  <c r="AG28" i="41"/>
  <c r="AG30" i="41" s="1"/>
  <c r="AH17" i="41"/>
  <c r="AH29" i="41"/>
  <c r="AG49" i="41"/>
  <c r="AG61" i="41"/>
  <c r="AF53" i="41"/>
  <c r="AH50" i="41" l="1"/>
  <c r="AI18" i="41"/>
  <c r="AG60" i="41"/>
  <c r="AG62" i="41" s="1"/>
  <c r="AH21" i="41"/>
  <c r="AJ36" i="41"/>
  <c r="AI59" i="41"/>
  <c r="AH49" i="41"/>
  <c r="AH61" i="41"/>
  <c r="AG53" i="41"/>
  <c r="AH28" i="41"/>
  <c r="AH30" i="41" s="1"/>
  <c r="AI17" i="41"/>
  <c r="AI29" i="41"/>
  <c r="AK4" i="41"/>
  <c r="AM7" i="41" s="1"/>
  <c r="AJ27" i="41"/>
  <c r="AJ18" i="41" l="1"/>
  <c r="AH60" i="41"/>
  <c r="AH62" i="41" s="1"/>
  <c r="AI50" i="41"/>
  <c r="AJ59" i="41"/>
  <c r="AK36" i="41"/>
  <c r="AM39" i="41" s="1"/>
  <c r="AL10" i="41"/>
  <c r="AM10" i="41" s="1"/>
  <c r="AN10" i="41" s="1"/>
  <c r="AO10" i="41" s="1"/>
  <c r="AP10" i="41" s="1"/>
  <c r="AQ10" i="41" s="1"/>
  <c r="AR10" i="41" s="1"/>
  <c r="AS10" i="41" s="1"/>
  <c r="AT10" i="41" s="1"/>
  <c r="AU10" i="41" s="1"/>
  <c r="AV10" i="41" s="1"/>
  <c r="AW10" i="41" s="1"/>
  <c r="AK27" i="41"/>
  <c r="AI49" i="41"/>
  <c r="AI61" i="41"/>
  <c r="AI21" i="41"/>
  <c r="AI28" i="41"/>
  <c r="AI30" i="41" s="1"/>
  <c r="AJ17" i="41"/>
  <c r="AJ29" i="41"/>
  <c r="AH53" i="41"/>
  <c r="AK18" i="41" l="1"/>
  <c r="AJ28" i="41"/>
  <c r="AJ30" i="41" s="1"/>
  <c r="AK17" i="41"/>
  <c r="AI60" i="41"/>
  <c r="AI62" i="41" s="1"/>
  <c r="AJ50" i="41"/>
  <c r="AK29" i="41"/>
  <c r="AJ21" i="41"/>
  <c r="AL42" i="41"/>
  <c r="AM42" i="41" s="1"/>
  <c r="AN42" i="41" s="1"/>
  <c r="AO42" i="41" s="1"/>
  <c r="AP42" i="41" s="1"/>
  <c r="AQ42" i="41" s="1"/>
  <c r="AR42" i="41" s="1"/>
  <c r="AS42" i="41" s="1"/>
  <c r="AT42" i="41" s="1"/>
  <c r="AU42" i="41" s="1"/>
  <c r="AV42" i="41" s="1"/>
  <c r="AW42" i="41" s="1"/>
  <c r="AK59" i="41"/>
  <c r="AI53" i="41"/>
  <c r="AJ49" i="41"/>
  <c r="AJ61" i="41"/>
  <c r="AL5" i="41" l="1"/>
  <c r="AK28" i="41"/>
  <c r="AK30" i="41" s="1"/>
  <c r="AJ60" i="41"/>
  <c r="AJ62" i="41" s="1"/>
  <c r="AK50" i="41"/>
  <c r="AJ53" i="41"/>
  <c r="AK49" i="41"/>
  <c r="AK61" i="41"/>
  <c r="AK21" i="41"/>
  <c r="AL37" i="41" l="1"/>
  <c r="AL38" i="41" s="1"/>
  <c r="AK53" i="41"/>
  <c r="AK60" i="41"/>
  <c r="AK62" i="41" s="1"/>
  <c r="AL6" i="41"/>
  <c r="AL40" i="41" l="1"/>
  <c r="AL36" i="41" s="1"/>
  <c r="AL8" i="41"/>
  <c r="AL4" i="41" s="1"/>
  <c r="AM38" i="41" l="1"/>
  <c r="AM36" i="41"/>
  <c r="AM59" i="41" s="1"/>
  <c r="AM61" i="41" s="1"/>
  <c r="AL59" i="41"/>
  <c r="AL61" i="41" s="1"/>
  <c r="AL27" i="41"/>
  <c r="AL17" i="41" s="1"/>
  <c r="AM4" i="41"/>
  <c r="AM27" i="41" s="1"/>
  <c r="AM29" i="41" s="1"/>
  <c r="AM6" i="41"/>
  <c r="AL50" i="41"/>
  <c r="AL18" i="41"/>
  <c r="AN36" i="41" l="1"/>
  <c r="AO36" i="41" s="1"/>
  <c r="AL49" i="41"/>
  <c r="AL60" i="41" s="1"/>
  <c r="AL62" i="41" s="1"/>
  <c r="AN4" i="41"/>
  <c r="AN27" i="41" s="1"/>
  <c r="AL29" i="41"/>
  <c r="AM18" i="41"/>
  <c r="AM50" i="41"/>
  <c r="AM17" i="41"/>
  <c r="AL21" i="41"/>
  <c r="AL28" i="41"/>
  <c r="AL30" i="41" s="1"/>
  <c r="AN59" i="41" l="1"/>
  <c r="AN61" i="41" s="1"/>
  <c r="AO4" i="41"/>
  <c r="AP4" i="41" s="1"/>
  <c r="AM49" i="41"/>
  <c r="AM60" i="41" s="1"/>
  <c r="AM62" i="41" s="1"/>
  <c r="AL53" i="41"/>
  <c r="AN17" i="41"/>
  <c r="AM21" i="41"/>
  <c r="AO59" i="41"/>
  <c r="AP36" i="41"/>
  <c r="AN18" i="41"/>
  <c r="AN29" i="41"/>
  <c r="AM28" i="41"/>
  <c r="AM30" i="41" s="1"/>
  <c r="AN50" i="41" l="1"/>
  <c r="AO50" i="41" s="1"/>
  <c r="AN49" i="41"/>
  <c r="AM53" i="41"/>
  <c r="AO27" i="41"/>
  <c r="AO29" i="41" s="1"/>
  <c r="AP59" i="41"/>
  <c r="AP61" i="41" s="1"/>
  <c r="AQ36" i="41"/>
  <c r="AN28" i="41"/>
  <c r="AN30" i="41" s="1"/>
  <c r="AQ4" i="41"/>
  <c r="AP27" i="41"/>
  <c r="AO61" i="41"/>
  <c r="AN21" i="41"/>
  <c r="AN53" i="41" l="1"/>
  <c r="AO18" i="41"/>
  <c r="AP18" i="41" s="1"/>
  <c r="AN60" i="41"/>
  <c r="AN62" i="41" s="1"/>
  <c r="AO49" i="41"/>
  <c r="AO53" i="41" s="1"/>
  <c r="AO17" i="41"/>
  <c r="AP17" i="41" s="1"/>
  <c r="AR4" i="41"/>
  <c r="AQ27" i="41"/>
  <c r="AP29" i="41"/>
  <c r="AQ59" i="41"/>
  <c r="AQ61" i="41" s="1"/>
  <c r="AR36" i="41"/>
  <c r="AP50" i="41"/>
  <c r="AO28" i="41" l="1"/>
  <c r="AO30" i="41" s="1"/>
  <c r="AP49" i="41"/>
  <c r="AQ49" i="41" s="1"/>
  <c r="AO60" i="41"/>
  <c r="AO62" i="41" s="1"/>
  <c r="AO21" i="41"/>
  <c r="AQ50" i="41"/>
  <c r="AP28" i="41"/>
  <c r="AP30" i="41" s="1"/>
  <c r="AS36" i="41"/>
  <c r="AR59" i="41"/>
  <c r="AR61" i="41" s="1"/>
  <c r="AQ18" i="41"/>
  <c r="AQ29" i="41"/>
  <c r="AQ17" i="41"/>
  <c r="AP21" i="41"/>
  <c r="AR27" i="41"/>
  <c r="AS4" i="41"/>
  <c r="AP53" i="41" l="1"/>
  <c r="AP60" i="41"/>
  <c r="AP62" i="41" s="1"/>
  <c r="AQ60" i="41"/>
  <c r="AQ62" i="41" s="1"/>
  <c r="AQ28" i="41"/>
  <c r="AQ30" i="41" s="1"/>
  <c r="AR50" i="41"/>
  <c r="AR49" i="41"/>
  <c r="AQ53" i="41"/>
  <c r="AT4" i="41"/>
  <c r="AS27" i="41"/>
  <c r="AS29" i="41" s="1"/>
  <c r="AR17" i="41"/>
  <c r="AQ21" i="41"/>
  <c r="AR18" i="41"/>
  <c r="AR29" i="41"/>
  <c r="AT36" i="41"/>
  <c r="AS59" i="41"/>
  <c r="AS61" i="41" s="1"/>
  <c r="AS18" i="41" l="1"/>
  <c r="AR60" i="41"/>
  <c r="AR62" i="41" s="1"/>
  <c r="AR28" i="41"/>
  <c r="AR30" i="41" s="1"/>
  <c r="AS17" i="41"/>
  <c r="AR21" i="41"/>
  <c r="AT27" i="41"/>
  <c r="AT29" i="41" s="1"/>
  <c r="AU4" i="41"/>
  <c r="AT59" i="41"/>
  <c r="AT61" i="41" s="1"/>
  <c r="AU36" i="41"/>
  <c r="AS49" i="41"/>
  <c r="AR53" i="41"/>
  <c r="AS50" i="41"/>
  <c r="AT50" i="41" l="1"/>
  <c r="AS28" i="41"/>
  <c r="AS30" i="41" s="1"/>
  <c r="AT18" i="41"/>
  <c r="AV4" i="41"/>
  <c r="AU27" i="41"/>
  <c r="AV36" i="41"/>
  <c r="AU59" i="41"/>
  <c r="AU61" i="41" s="1"/>
  <c r="AT17" i="41"/>
  <c r="AS21" i="41"/>
  <c r="AT49" i="41"/>
  <c r="AS53" i="41"/>
  <c r="AS60" i="41"/>
  <c r="AS62" i="41" s="1"/>
  <c r="AT28" i="41" l="1"/>
  <c r="AT30" i="41" s="1"/>
  <c r="AU49" i="41"/>
  <c r="AT53" i="41"/>
  <c r="AT60" i="41"/>
  <c r="AT62" i="41" s="1"/>
  <c r="AU50" i="41"/>
  <c r="AV27" i="41"/>
  <c r="AV29" i="41" s="1"/>
  <c r="AW4" i="41"/>
  <c r="AW27" i="41" s="1"/>
  <c r="AW29" i="41" s="1"/>
  <c r="AW36" i="41"/>
  <c r="AW59" i="41" s="1"/>
  <c r="AW61" i="41" s="1"/>
  <c r="AV59" i="41"/>
  <c r="AU17" i="41"/>
  <c r="AT21" i="41"/>
  <c r="AU18" i="41"/>
  <c r="AU29" i="41"/>
  <c r="AV18" i="41" l="1"/>
  <c r="AW18" i="41" s="1"/>
  <c r="AV50" i="41"/>
  <c r="AW50" i="41" s="1"/>
  <c r="AV61" i="41"/>
  <c r="AV49" i="41"/>
  <c r="AU53" i="41"/>
  <c r="AU60" i="41"/>
  <c r="AU62" i="41" s="1"/>
  <c r="AU28" i="41"/>
  <c r="AU30" i="41" s="1"/>
  <c r="AV17" i="41"/>
  <c r="AU21" i="41"/>
  <c r="AV60" i="41" l="1"/>
  <c r="AV62" i="41" s="1"/>
  <c r="AW17" i="41"/>
  <c r="AW21" i="41" s="1"/>
  <c r="AV21" i="41"/>
  <c r="AW49" i="41"/>
  <c r="AW53" i="41" s="1"/>
  <c r="AV53" i="41"/>
  <c r="AV28" i="41"/>
  <c r="AV30" i="41" s="1"/>
  <c r="AW28" i="41" l="1"/>
  <c r="AW30" i="41" s="1"/>
  <c r="AW60" i="41"/>
  <c r="AW62" i="41" s="1"/>
  <c r="E28" i="41"/>
  <c r="E30" i="41" s="1"/>
  <c r="D21" i="41"/>
  <c r="D28" i="41"/>
  <c r="D30" i="4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</authors>
  <commentList>
    <comment ref="C137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Unbilled true-ups, and large customer abnormal usage adjustments if any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gzhkw6</author>
  </authors>
  <commentList>
    <comment ref="F10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  <comment ref="G10" authorId="0" shapeId="0" xr:uid="{00000000-0006-0000-0A00-000002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gzhkw6</author>
  </authors>
  <commentList>
    <comment ref="F10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  <comment ref="G10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gzhkw6</author>
  </authors>
  <commentList>
    <comment ref="F10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  <comment ref="G10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gzhkw6</author>
  </authors>
  <commentList>
    <comment ref="F1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  <comment ref="G10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gzhkw6</author>
  </authors>
  <commentList>
    <comment ref="F10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  <comment ref="G10" authorId="0" shapeId="0" xr:uid="{00000000-0006-0000-0E00-000002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gzhkw6</author>
  </authors>
  <commentList>
    <comment ref="F10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  <comment ref="G10" authorId="0" shapeId="0" xr:uid="{00000000-0006-0000-0F00-000002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Author</author>
    <author>gzhkw6</author>
  </authors>
  <commentList>
    <comment ref="B3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Author:</t>
        </r>
        <r>
          <rPr>
            <sz val="9"/>
            <color indexed="81"/>
            <rFont val="Tahoma"/>
            <family val="2"/>
          </rPr>
          <t xml:space="preserve">
January - July EREV December Mid-Month v3 12 13 18 …, July forward new forecast
</t>
        </r>
      </text>
    </comment>
    <comment ref="D20" authorId="1" shapeId="0" xr:uid="{00000000-0006-0000-0200-000002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hardcode prior month value from prior month journal before entering current month information</t>
        </r>
      </text>
    </comment>
    <comment ref="E20" authorId="1" shapeId="0" xr:uid="{00000000-0006-0000-0200-000003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hardcode prior month value from prior month journal before entering current month information</t>
        </r>
      </text>
    </comment>
    <comment ref="F20" authorId="1" shapeId="0" xr:uid="{00000000-0006-0000-0200-000004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hardcode prior month value from prior month journal before entering current month information</t>
        </r>
      </text>
    </comment>
    <comment ref="G20" authorId="1" shapeId="0" xr:uid="{00000000-0006-0000-0200-000005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hardcode prior month value from prior month journal before entering current month information</t>
        </r>
      </text>
    </comment>
    <comment ref="H20" authorId="1" shapeId="0" xr:uid="{00000000-0006-0000-0200-000006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hardcode prior month value from prior month journal before entering current month information</t>
        </r>
      </text>
    </comment>
    <comment ref="I20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hardcode prior month value from prior month journal before entering current month information</t>
        </r>
      </text>
    </comment>
    <comment ref="J20" authorId="0" shapeId="0" xr:uid="{00000000-0006-0000-0200-000008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hardcode prior month value from prior month journal before entering current month information</t>
        </r>
      </text>
    </comment>
    <comment ref="K20" authorId="1" shapeId="0" xr:uid="{00000000-0006-0000-0200-000009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hardcode prior month value from prior month journal before entering current month information</t>
        </r>
      </text>
    </comment>
    <comment ref="L20" authorId="1" shapeId="0" xr:uid="{00000000-0006-0000-0200-00000A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hardcode prior month value from prior month journal before entering current month information</t>
        </r>
      </text>
    </comment>
    <comment ref="M20" authorId="1" shapeId="0" xr:uid="{00000000-0006-0000-0200-00000B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hardcode prior month value from prior month journal before entering current month information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gzhkw6</author>
  </authors>
  <commentList>
    <comment ref="D83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 code December contra decoupling balance from prior month journal before entering current month data.</t>
        </r>
      </text>
    </comment>
    <comment ref="E83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 code December contra decoupling balance from prior month journal before entering current month data.</t>
        </r>
      </text>
    </comment>
    <comment ref="F83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 code December contra decoupling balance from prior month journal before entering current month data.</t>
        </r>
      </text>
    </comment>
    <comment ref="G83" authorId="0" shapeId="0" xr:uid="{00000000-0006-0000-0300-000004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 code December contra decoupling balance from prior month journal before entering current month data.</t>
        </r>
      </text>
    </comment>
    <comment ref="H83" authorId="0" shapeId="0" xr:uid="{00000000-0006-0000-0300-000005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 code December contra decoupling balance from prior month journal before entering current month data.</t>
        </r>
      </text>
    </comment>
    <comment ref="I83" authorId="0" shapeId="0" xr:uid="{00000000-0006-0000-0300-000006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 code December contra decoupling balance from prior month journal before entering current month data.</t>
        </r>
      </text>
    </comment>
    <comment ref="J83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 code December contra decoupling balance from prior month journal before entering current month data.</t>
        </r>
      </text>
    </comment>
    <comment ref="K83" authorId="0" shapeId="0" xr:uid="{00000000-0006-0000-0300-000008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 code December contra decoupling balance from prior month journal before entering current month data.</t>
        </r>
      </text>
    </comment>
    <comment ref="L83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 code December contra decoupling balance from prior month journal before entering current month data.</t>
        </r>
      </text>
    </comment>
    <comment ref="M83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 code December contra decoupling balance from prior month journal before entering current month data.</t>
        </r>
      </text>
    </comment>
    <comment ref="N83" authorId="0" shapeId="0" xr:uid="{00000000-0006-0000-0300-00000B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 code December contra decoupling balance from prior month journal before entering current month data.</t>
        </r>
      </text>
    </comment>
    <comment ref="O83" authorId="0" shapeId="0" xr:uid="{00000000-0006-0000-0300-00000C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hard code December contra decoupling balance from prior month journal before entering current month data.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gzhkw6</author>
    <author>Knox, Tara</author>
  </authors>
  <commentList>
    <comment ref="F10" authorId="0" shapeId="0" xr:uid="{00000000-0006-0000-0400-000001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  <comment ref="G10" authorId="0" shapeId="0" xr:uid="{00000000-0006-0000-0400-000002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  <comment ref="H56" authorId="1" shapeId="0" xr:uid="{00000000-0006-0000-0400-000003000000}">
      <text>
        <r>
          <rPr>
            <b/>
            <sz val="9"/>
            <color indexed="81"/>
            <rFont val="Tahoma"/>
            <family val="2"/>
          </rPr>
          <t>Knox, Tara:</t>
        </r>
        <r>
          <rPr>
            <sz val="9"/>
            <color indexed="81"/>
            <rFont val="Tahoma"/>
            <family val="2"/>
          </rPr>
          <t xml:space="preserve">
1.49% of base rates, street lights not included in unbilled calculations</t>
        </r>
      </text>
    </comment>
    <comment ref="H57" authorId="1" shapeId="0" xr:uid="{00000000-0006-0000-0400-000004000000}">
      <text>
        <r>
          <rPr>
            <b/>
            <sz val="9"/>
            <color indexed="81"/>
            <rFont val="Tahoma"/>
            <family val="2"/>
          </rPr>
          <t>Knox, Tara:</t>
        </r>
        <r>
          <rPr>
            <sz val="9"/>
            <color indexed="81"/>
            <rFont val="Tahoma"/>
            <family val="2"/>
          </rPr>
          <t xml:space="preserve">
1.49% of base rates, street lights not included in unbilled calculations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gzhkw6</author>
    <author>Knox, Tara</author>
  </authors>
  <commentList>
    <comment ref="F10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  <comment ref="G10" authorId="0" shapeId="0" xr:uid="{00000000-0006-0000-0500-000002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  <comment ref="I56" authorId="1" shapeId="0" xr:uid="{00000000-0006-0000-0500-000003000000}">
      <text>
        <r>
          <rPr>
            <b/>
            <sz val="9"/>
            <color indexed="81"/>
            <rFont val="Tahoma"/>
            <family val="2"/>
          </rPr>
          <t>Knox, Tara:</t>
        </r>
        <r>
          <rPr>
            <sz val="9"/>
            <color indexed="81"/>
            <rFont val="Tahoma"/>
            <family val="2"/>
          </rPr>
          <t xml:space="preserve">
1.49% of base rates, street lights not included in unbilled calculations</t>
        </r>
      </text>
    </comment>
    <comment ref="I57" authorId="1" shapeId="0" xr:uid="{00000000-0006-0000-0500-000004000000}">
      <text>
        <r>
          <rPr>
            <b/>
            <sz val="9"/>
            <color indexed="81"/>
            <rFont val="Tahoma"/>
            <family val="2"/>
          </rPr>
          <t>Knox, Tara:</t>
        </r>
        <r>
          <rPr>
            <sz val="9"/>
            <color indexed="81"/>
            <rFont val="Tahoma"/>
            <family val="2"/>
          </rPr>
          <t xml:space="preserve">
1.49% of base rates, street lights not included in unbilled calculations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gzhkw6</author>
  </authors>
  <commentList>
    <comment ref="F10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  <comment ref="G10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gzhkw6</author>
  </authors>
  <commentList>
    <comment ref="F10" authorId="0" shapeId="0" xr:uid="{00000000-0006-0000-0700-000001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  <comment ref="G10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gzhkw6</author>
  </authors>
  <commentList>
    <comment ref="F10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  <comment ref="G10" authorId="0" shapeId="0" xr:uid="{00000000-0006-0000-0800-000002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gzhkw6</author>
  </authors>
  <commentList>
    <comment ref="F10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  <comment ref="G10" authorId="0" shapeId="0" xr:uid="{00000000-0006-0000-0900-000002000000}">
      <text>
        <r>
          <rPr>
            <b/>
            <sz val="9"/>
            <color indexed="81"/>
            <rFont val="Tahoma"/>
            <family val="2"/>
          </rPr>
          <t>tlk:</t>
        </r>
        <r>
          <rPr>
            <sz val="9"/>
            <color indexed="81"/>
            <rFont val="Tahoma"/>
            <family val="2"/>
          </rPr>
          <t xml:space="preserve">
estimated unbilled 3rd block, doesn't affect decoupling</t>
        </r>
      </text>
    </comment>
  </commentList>
</comments>
</file>

<file path=xl/sharedStrings.xml><?xml version="1.0" encoding="utf-8"?>
<sst xmlns="http://schemas.openxmlformats.org/spreadsheetml/2006/main" count="2149" uniqueCount="373">
  <si>
    <t>(o)</t>
  </si>
  <si>
    <t>(n)</t>
  </si>
  <si>
    <t>(m)</t>
  </si>
  <si>
    <t>(l)</t>
  </si>
  <si>
    <t>(k)</t>
  </si>
  <si>
    <t>(j)</t>
  </si>
  <si>
    <t>(i)</t>
  </si>
  <si>
    <t>(h)</t>
  </si>
  <si>
    <t>(g)</t>
  </si>
  <si>
    <t>(f)</t>
  </si>
  <si>
    <t>(e)</t>
  </si>
  <si>
    <t>(d)</t>
  </si>
  <si>
    <t>(c)</t>
  </si>
  <si>
    <t>(b)</t>
  </si>
  <si>
    <t>(a)</t>
  </si>
  <si>
    <t>Total</t>
  </si>
  <si>
    <t>Source</t>
  </si>
  <si>
    <t>Line No.</t>
  </si>
  <si>
    <t>Non-Residential Schedules*</t>
  </si>
  <si>
    <t>Residential</t>
  </si>
  <si>
    <t>Avista Utilities</t>
  </si>
  <si>
    <t xml:space="preserve"> </t>
  </si>
  <si>
    <t>RESIDENTIAL</t>
  </si>
  <si>
    <t xml:space="preserve">GENERAL SVC. </t>
  </si>
  <si>
    <t>LG. GEN. SVC.</t>
  </si>
  <si>
    <t>EX LG GEN SVC</t>
  </si>
  <si>
    <t>PUMPING</t>
  </si>
  <si>
    <t>ST &amp; AREA LTG</t>
  </si>
  <si>
    <t>TOTAL</t>
  </si>
  <si>
    <t>SCH. 11,12</t>
  </si>
  <si>
    <t>SCH. 21,22</t>
  </si>
  <si>
    <t>SCHEDULE 25</t>
  </si>
  <si>
    <t>SCH. 30, 31, 32</t>
  </si>
  <si>
    <t>SCH. 41-48</t>
  </si>
  <si>
    <t>Customer Bills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</si>
  <si>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</si>
  <si>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</si>
  <si>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</si>
  <si>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</si>
  <si>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</si>
  <si>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</si>
  <si>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</si>
  <si>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</si>
  <si>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</si>
  <si>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</si>
  <si>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</si>
  <si>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</si>
  <si>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Electric Sales</t>
  </si>
  <si>
    <t xml:space="preserve"> - Weather-Normalized kWh Sales</t>
  </si>
  <si>
    <t xml:space="preserve">  - % of Annual Total</t>
  </si>
  <si>
    <t>Non-Residential*</t>
  </si>
  <si>
    <t>* Schedules 11, 12, 21, 22, 31, 32.</t>
  </si>
  <si>
    <t xml:space="preserve"> Electric Decoupling Mechanism</t>
  </si>
  <si>
    <t>% of Total</t>
  </si>
  <si>
    <t xml:space="preserve">* Schedules 11, 12, 21, 22, 31, 32.  </t>
  </si>
  <si>
    <t>Gross Up Factor for Revenue Related Exp</t>
  </si>
  <si>
    <t>Revenue Data</t>
  </si>
  <si>
    <t>Non-Residential Group</t>
  </si>
  <si>
    <t>Variable Power Supply Revenue (L4 * L5)</t>
  </si>
  <si>
    <t>Basic Charge Revenue (Ln 8 * Ln 9)</t>
  </si>
  <si>
    <t>Decoupled Revenue</t>
  </si>
  <si>
    <t>Delivery &amp; Power Plant Revenue (L3 - L6)</t>
  </si>
  <si>
    <t>Basic Charge Revenues</t>
  </si>
  <si>
    <t>Average Basic Charge</t>
  </si>
  <si>
    <t>Annual kWh</t>
  </si>
  <si>
    <t>Average Number of Customers (Line 8 / 12)</t>
  </si>
  <si>
    <t>Annual Total</t>
  </si>
  <si>
    <t>Decoupled Revenues</t>
  </si>
  <si>
    <t>Decoupled Revenue per Customer</t>
  </si>
  <si>
    <t>Revenues</t>
  </si>
  <si>
    <t>From revenue per customer</t>
  </si>
  <si>
    <t>From power supply</t>
  </si>
  <si>
    <t>From basic charge</t>
  </si>
  <si>
    <t>Development of Annual Decoupled Revenue Per Customer - Electric</t>
  </si>
  <si>
    <t>Monthly Decoupled Revenue Per Customer ("RPC")</t>
  </si>
  <si>
    <t>Development of Monthly Decoupled Revenue Per Customer - Electric</t>
  </si>
  <si>
    <t>Development of Decoupled Revenue by Rate Schedule - Electric</t>
  </si>
  <si>
    <t>Excluded From Decoupling</t>
  </si>
  <si>
    <t>Normalized Usage by Month</t>
  </si>
  <si>
    <t>WASHINGTON ELECTRIC SYSTEM</t>
  </si>
  <si>
    <t>Revenue Run Billed Usage</t>
  </si>
  <si>
    <t>General Svc Schedule 011/012</t>
  </si>
  <si>
    <t>Large Gen Svc Schedule 021/022</t>
  </si>
  <si>
    <t>Street and Area Lights</t>
  </si>
  <si>
    <t>Total Revenue Run Billed Usage</t>
  </si>
  <si>
    <t xml:space="preserve">Net Unbilled Usage </t>
  </si>
  <si>
    <t>Net Unbilled Usage</t>
  </si>
  <si>
    <t>Schedule Shifting Adjustment</t>
  </si>
  <si>
    <t>Other Usage Adjustments</t>
  </si>
  <si>
    <t>Weather Adjustment</t>
  </si>
  <si>
    <t>Total Weather Adjustment</t>
  </si>
  <si>
    <t>Normalized Test Year Usage</t>
  </si>
  <si>
    <t>Total Normalized Test Year Usage</t>
  </si>
  <si>
    <t>Residential Usage</t>
  </si>
  <si>
    <t>Schedule 001 Customers</t>
  </si>
  <si>
    <t>Schedule 001 Norm Use/Customer</t>
  </si>
  <si>
    <t>Non-Residential Group Usage</t>
  </si>
  <si>
    <t>Non-Residential Group Customers</t>
  </si>
  <si>
    <t>Non-Residential Group Norm Use/Customer</t>
  </si>
  <si>
    <t>WA Jurisdiction % of Annual Usage</t>
  </si>
  <si>
    <t>Actual Res Decoupling:</t>
  </si>
  <si>
    <t>456328</t>
  </si>
  <si>
    <t>Res</t>
  </si>
  <si>
    <t>Residential Group</t>
  </si>
  <si>
    <t>Actual Customers</t>
  </si>
  <si>
    <t>Revenue System</t>
  </si>
  <si>
    <t>Monthly Decoupled Revenue per Customer</t>
  </si>
  <si>
    <t>Actual Base Rate Revenue</t>
  </si>
  <si>
    <t>Actual Basic Charge Revenue</t>
  </si>
  <si>
    <t>Retail Revenue Credit ($/kWh)</t>
  </si>
  <si>
    <t>Variable Power Supply Payments</t>
  </si>
  <si>
    <t>Customer Decoupled Payments</t>
  </si>
  <si>
    <t>Residential Revenue Per Customer Received</t>
  </si>
  <si>
    <t>Deferral - Surcharge (Rebate)</t>
  </si>
  <si>
    <t>Deferral - Revenue Related Expenses</t>
  </si>
  <si>
    <t>Rev Conv Factor</t>
  </si>
  <si>
    <t>FERC Rate</t>
  </si>
  <si>
    <t>Interest on Deferral</t>
  </si>
  <si>
    <t>Avg Balance Calc</t>
  </si>
  <si>
    <t>Monthly Residential Deferral Totals</t>
  </si>
  <si>
    <t>Actual Non-Res Decoupling:</t>
  </si>
  <si>
    <t>456338</t>
  </si>
  <si>
    <t>Non-Res</t>
  </si>
  <si>
    <t>Non-Residential Revenue Per Customer Received</t>
  </si>
  <si>
    <t>Monthly Non-Residential Deferral Totals</t>
  </si>
  <si>
    <t>Cumulative Deferral (Rebate)/Surcharge Balance</t>
  </si>
  <si>
    <t>Total Cumulative Deferral (Rebate)/Surcharge Balance</t>
  </si>
  <si>
    <t>WA001</t>
  </si>
  <si>
    <t>WA011</t>
  </si>
  <si>
    <t>WA012</t>
  </si>
  <si>
    <t>WA021</t>
  </si>
  <si>
    <t>WA022</t>
  </si>
  <si>
    <t>WA025</t>
  </si>
  <si>
    <t>WA031</t>
  </si>
  <si>
    <t>WA032</t>
  </si>
  <si>
    <t>Accounting Entries</t>
  </si>
  <si>
    <t>186328 Residential Decoupled Deferred Revenue</t>
  </si>
  <si>
    <t>186338 Non-Residential Decoupled Deferred Revenue</t>
  </si>
  <si>
    <t>EDWA</t>
  </si>
  <si>
    <t>Allowed Revenue Increase (Attachment 1)</t>
  </si>
  <si>
    <t>Retail Revenue Adjustment (line 14)</t>
  </si>
  <si>
    <t>Allowed Basic Charges</t>
  </si>
  <si>
    <t>Retail Revenue Adjustment - (Attachment 3)</t>
  </si>
  <si>
    <t>Grossed Up Retail Revenue Adjustment</t>
  </si>
  <si>
    <t>check calculations - DO NOT PRINT</t>
  </si>
  <si>
    <t>avg decoupled rev/kwh</t>
  </si>
  <si>
    <t>check to avg rate</t>
  </si>
  <si>
    <t>Attachment 4, Page 1</t>
  </si>
  <si>
    <t>Attachment 4, P. 2 L. 3</t>
  </si>
  <si>
    <t xml:space="preserve">  - Monthly Decoupled RPC</t>
  </si>
  <si>
    <t xml:space="preserve">Line </t>
  </si>
  <si>
    <t>No.</t>
  </si>
  <si>
    <t>Description</t>
  </si>
  <si>
    <t>Factor</t>
  </si>
  <si>
    <t>Expense:</t>
  </si>
  <si>
    <t xml:space="preserve">  Uncollectibles</t>
  </si>
  <si>
    <t xml:space="preserve">  Commission Fees</t>
  </si>
  <si>
    <t xml:space="preserve">  Washington Excise Tax</t>
  </si>
  <si>
    <t xml:space="preserve">    Total Expense</t>
  </si>
  <si>
    <t>Net Operating Income Before FIT</t>
  </si>
  <si>
    <t>REVENUE CONVERSION FACTOR</t>
  </si>
  <si>
    <t>Attachment 4, Page 3</t>
  </si>
  <si>
    <t>Attachment 4,  Page 3</t>
  </si>
  <si>
    <t xml:space="preserve">Determination of Base Rate Revenue From Revenue System Reports </t>
  </si>
  <si>
    <t>Billed Customers</t>
  </si>
  <si>
    <t>Billed Usage</t>
  </si>
  <si>
    <t>Unbilled Reversal</t>
  </si>
  <si>
    <t>Unbilled Usage</t>
  </si>
  <si>
    <t>Calendar Usage</t>
  </si>
  <si>
    <t>WA002</t>
  </si>
  <si>
    <t>WA025 3rd block</t>
  </si>
  <si>
    <t>WA030</t>
  </si>
  <si>
    <t>Street Lights</t>
  </si>
  <si>
    <t>Sch 47 Area Lights</t>
  </si>
  <si>
    <t>Sch 48 Area Lights</t>
  </si>
  <si>
    <t>Non-Residential</t>
  </si>
  <si>
    <t>Fixed Charges from Billing Determinant Revenue Report</t>
  </si>
  <si>
    <t>Base Rate Billed Revenue From Billing Determinant Revenue Report</t>
  </si>
  <si>
    <t>Unbilled Rev Reversal</t>
  </si>
  <si>
    <t>Unbilled Revenue</t>
  </si>
  <si>
    <t>Calendar Total Revenue</t>
  </si>
  <si>
    <t>Deduct Unbilled Adder Schedule Revenue</t>
  </si>
  <si>
    <t>Base Rate Revenue</t>
  </si>
  <si>
    <t>Street &amp; Area Lights</t>
  </si>
  <si>
    <t>Adder Schedule Revenues</t>
  </si>
  <si>
    <t>Other Revenues</t>
  </si>
  <si>
    <t>Adder Schedule Rate Components:</t>
  </si>
  <si>
    <t>Sch 59</t>
  </si>
  <si>
    <t>Sch 89</t>
  </si>
  <si>
    <t>Sch 91</t>
  </si>
  <si>
    <t>Sch 92</t>
  </si>
  <si>
    <t>Sch 98</t>
  </si>
  <si>
    <t>Net Unbilled Adder Schedule Revenue</t>
  </si>
  <si>
    <t>DJ 213 - Sch 89</t>
  </si>
  <si>
    <t>DJ213 - Sch 91</t>
  </si>
  <si>
    <t xml:space="preserve"> DJ213 - Sch 92</t>
  </si>
  <si>
    <t>DJ475 - Sch 98</t>
  </si>
  <si>
    <t>Total Net Unbilled Adder Schedule Revenue</t>
  </si>
  <si>
    <t>456328 Res Decoupling Deferral</t>
  </si>
  <si>
    <t xml:space="preserve">456338 Non-Res Decoupling Deferral </t>
  </si>
  <si>
    <t>Actual Usage (kWhs)</t>
  </si>
  <si>
    <t>Sch 75</t>
  </si>
  <si>
    <t>Schedule 25 Schedule Shifting Special Circumstance</t>
  </si>
  <si>
    <t>Customer Count</t>
  </si>
  <si>
    <t>KWh Usage</t>
  </si>
  <si>
    <t>Base Rate Revenue Received</t>
  </si>
  <si>
    <t>Customer 1</t>
  </si>
  <si>
    <t>Sch 21 Fixed Charge Revenue</t>
  </si>
  <si>
    <t>Add to Schedule 21 customer, usage and revenue statistics until incorporated in Decoupling base</t>
  </si>
  <si>
    <t>1 Large Schedule 21 customer in the test year moved to Schedule 25. (Schedule 25 not included in Decoupling, Schedule 21 included in Decoupling)</t>
  </si>
  <si>
    <t>Current Month</t>
  </si>
  <si>
    <t>Reasonableness check - do not print</t>
  </si>
  <si>
    <t>Prior Month</t>
  </si>
  <si>
    <t>Unbilled Schedule 75 Revenue</t>
  </si>
  <si>
    <t>Usage Calculated Schedule 75 Revenue</t>
  </si>
  <si>
    <t>Unbilled True-up Sch 75</t>
  </si>
  <si>
    <t>Schedule 001</t>
  </si>
  <si>
    <t>Schedule 002</t>
  </si>
  <si>
    <t>Schedule 011</t>
  </si>
  <si>
    <t>Schedule 012</t>
  </si>
  <si>
    <t>Schedule 021</t>
  </si>
  <si>
    <t>Schedule 022</t>
  </si>
  <si>
    <t>Schedule 030</t>
  </si>
  <si>
    <t>Schedule 031</t>
  </si>
  <si>
    <t>Schedule 032</t>
  </si>
  <si>
    <t>Conversion Factor</t>
  </si>
  <si>
    <t>Calendar kWhs</t>
  </si>
  <si>
    <t>Amortization Rate</t>
  </si>
  <si>
    <t>difference</t>
  </si>
  <si>
    <t>Residential Amortization</t>
  </si>
  <si>
    <t>Non-Residential Amortization</t>
  </si>
  <si>
    <t>Sch 21 Adjust.</t>
  </si>
  <si>
    <t>456329 Amortization Residential Decoupling Def Revenue</t>
  </si>
  <si>
    <t>182328 Reg Asset Residential Decoupling Surcharge</t>
  </si>
  <si>
    <t>254328 Reg Liability Residential Decoupling Rebate</t>
  </si>
  <si>
    <t>456339 Amortization Non-Resid Decoupling Def Revenue</t>
  </si>
  <si>
    <t>182338 Reg Asset Non-Resid Decoupling Surcharge</t>
  </si>
  <si>
    <t>254338 Reg Liability Non-Resid Decoupling Rebate</t>
  </si>
  <si>
    <t>Twelve Months Ended December 31, 2016</t>
  </si>
  <si>
    <t>Residential Schedule 001/002</t>
  </si>
  <si>
    <t>Extra Large Gen Schedule 025</t>
  </si>
  <si>
    <t>Pumping Schedule 031/032</t>
  </si>
  <si>
    <t>Washington Docket No. UE-170485 Compliance Filing</t>
  </si>
  <si>
    <t>SCHEDULE 1,2</t>
  </si>
  <si>
    <t>Total Normalized 12ME Dec 2016 Revenue</t>
  </si>
  <si>
    <t xml:space="preserve">Allowed Base Rate Revenue </t>
  </si>
  <si>
    <t>Normalized kWhs (12ME Dec 2016 Test Year)</t>
  </si>
  <si>
    <t>Customer Bills (12ME Dec 2016 Test Year)</t>
  </si>
  <si>
    <t>AVISTA UTILITIES</t>
  </si>
  <si>
    <t>WASHINGTON ELECTRIC</t>
  </si>
  <si>
    <t>TWELVE MONTHS ENDED DECEMBER 31, 2016</t>
  </si>
  <si>
    <t>With Tax Reform</t>
  </si>
  <si>
    <t xml:space="preserve">  Federal Income Tax @ 21%</t>
  </si>
  <si>
    <t>(Per Order No. 6; UE-120436, dated 6/20/2012 - "hard" CF rounded to 6 digits)</t>
  </si>
  <si>
    <t>Revised Conversion Factor per Bench Request 9, Attachment B Page 4</t>
  </si>
  <si>
    <t>Attachment 4, Page 4</t>
  </si>
  <si>
    <t>Test Year # of Customers 12 ME 12.2016</t>
  </si>
  <si>
    <t>Attachment 4, Page 2</t>
  </si>
  <si>
    <t xml:space="preserve">  -UE-170485 Decoupled RPC</t>
  </si>
  <si>
    <t>November</t>
  </si>
  <si>
    <t>December</t>
  </si>
  <si>
    <t>Sch 74</t>
  </si>
  <si>
    <t>Forecast Usage</t>
  </si>
  <si>
    <t>1 Year Amort Rate</t>
  </si>
  <si>
    <t>Incremental Revenue Change</t>
  </si>
  <si>
    <t>Schedule 75 Rate</t>
  </si>
  <si>
    <t>Maximum Incremental Change</t>
  </si>
  <si>
    <t>Est Norm Billed Rev $000s</t>
  </si>
  <si>
    <t>Surcharge Cap</t>
  </si>
  <si>
    <t>Carryover Rate</t>
  </si>
  <si>
    <t>Implied Carryover Amortization</t>
  </si>
  <si>
    <t>Balance Sheet Accounts</t>
  </si>
  <si>
    <t>Current Deferrals</t>
  </si>
  <si>
    <t>Prior Year Pending</t>
  </si>
  <si>
    <t>Approved Surcharge</t>
  </si>
  <si>
    <t>Approved Rebate</t>
  </si>
  <si>
    <t>Contra Deferrals</t>
  </si>
  <si>
    <t>Prior Year Contra</t>
  </si>
  <si>
    <t>ADFIT Decoupling</t>
  </si>
  <si>
    <t>Provision for Rate Ref</t>
  </si>
  <si>
    <t>ADFIT Prov Rate Ref</t>
  </si>
  <si>
    <t>Interest Rate</t>
  </si>
  <si>
    <t>Income Statement Accounts</t>
  </si>
  <si>
    <t>Res Deferral</t>
  </si>
  <si>
    <t xml:space="preserve">Res Amortization </t>
  </si>
  <si>
    <t>419328/431328</t>
  </si>
  <si>
    <t>Interest (Income)/Expense</t>
  </si>
  <si>
    <t>410100/411100</t>
  </si>
  <si>
    <t xml:space="preserve">DFIT </t>
  </si>
  <si>
    <t>410200/411200</t>
  </si>
  <si>
    <t>non-op DFIT</t>
  </si>
  <si>
    <t>Contra Deferral</t>
  </si>
  <si>
    <t>Decoupling Calc</t>
  </si>
  <si>
    <t>456311 Contra Decoupling Deferral</t>
  </si>
  <si>
    <t>253311 Contra Decoupling Deferred Revenue</t>
  </si>
  <si>
    <t>253312 Prior Year Contra Decoupling Deferred Revenue</t>
  </si>
  <si>
    <t>Contra Decoupling Detail - Account 253312</t>
  </si>
  <si>
    <t>Contra Decoupling Detail - Account 253311</t>
  </si>
  <si>
    <t>Prior Contra Decoupling Balance for 2018 Deferrals</t>
  </si>
  <si>
    <t>Current Month Contra Decoupling Entry</t>
  </si>
  <si>
    <t>Current Contra Decoupling Balance for 2018 Deferrals</t>
  </si>
  <si>
    <t>Maximum Year 1 Rate</t>
  </si>
  <si>
    <t>Estimated Carryover Rate</t>
  </si>
  <si>
    <t>Residential Contra Decoupling Balance</t>
  </si>
  <si>
    <t>Debit (Credit)</t>
  </si>
  <si>
    <t xml:space="preserve">431328 Interest Expense formerly 431605 </t>
  </si>
  <si>
    <t>419328 Interest Income formerly 419605</t>
  </si>
  <si>
    <t>DJ 127 - Sch 59</t>
  </si>
  <si>
    <t>Non-Res Deferral</t>
  </si>
  <si>
    <t xml:space="preserve">Non-Res Amortization </t>
  </si>
  <si>
    <t>1.42% of base revenue</t>
  </si>
  <si>
    <t>do not print</t>
  </si>
  <si>
    <t>calendar avg kWh/cust</t>
  </si>
  <si>
    <t>billed avg rate/kWh</t>
  </si>
  <si>
    <t>Do not print</t>
  </si>
  <si>
    <t>Prior Month Unbilled Adder Revenue</t>
  </si>
  <si>
    <t>Current Month Unbilled Adder Revenue</t>
  </si>
  <si>
    <t>Net Unbilled Adder Revenue</t>
  </si>
  <si>
    <t>Prior Month Unbilled Adder Total Rate</t>
  </si>
  <si>
    <t>Current Month Unbilled Adder Total Rate</t>
  </si>
  <si>
    <t>11/1/2018 rate</t>
  </si>
  <si>
    <t>UE-180702</t>
  </si>
  <si>
    <t>WA Schedule 75 2017 Deferral Decoupling Mechanism Amortization</t>
  </si>
  <si>
    <r>
      <t>Including this adjustment reduced the non-residential group surcharge by:</t>
    </r>
    <r>
      <rPr>
        <sz val="11"/>
        <color rgb="FF3333FF"/>
        <rFont val="Times New Roman"/>
        <family val="1"/>
      </rPr>
      <t xml:space="preserve"> </t>
    </r>
  </si>
  <si>
    <t>Beg Bal Dec 2018</t>
  </si>
  <si>
    <t>Monthly Test Year</t>
  </si>
  <si>
    <t>WUTC Docket No. UE-17____</t>
  </si>
  <si>
    <t>Ehrbar wp</t>
  </si>
  <si>
    <t>Decoupling Mechanism - UE-170485 Base effective 5/1/2018</t>
  </si>
  <si>
    <t>Development of WA Electric Deferrals (Calendar Year 2019)</t>
  </si>
  <si>
    <t>Current Contra Decoupling Balance for 2019 Deferrals</t>
  </si>
  <si>
    <t>Prior Contra Decoupling Balance for 2019 Deferrals</t>
  </si>
  <si>
    <t>Jul Billing</t>
  </si>
  <si>
    <t>Mar Billing</t>
  </si>
  <si>
    <t>Feb Billing</t>
  </si>
  <si>
    <t>Jan Billing</t>
  </si>
  <si>
    <t>January</t>
  </si>
  <si>
    <t>February</t>
  </si>
  <si>
    <t>March</t>
  </si>
  <si>
    <t>April</t>
  </si>
  <si>
    <t>June</t>
  </si>
  <si>
    <t>July</t>
  </si>
  <si>
    <t>August</t>
  </si>
  <si>
    <t>September</t>
  </si>
  <si>
    <t>October</t>
  </si>
  <si>
    <t>11/1/2019 rate</t>
  </si>
  <si>
    <t>Maximum 24 Month Recovery of 2019 Deferral</t>
  </si>
  <si>
    <t>Check Total to Unbilled Sch 75</t>
  </si>
  <si>
    <t>Imputed Sch 21 Fixed Charge Revenue</t>
  </si>
  <si>
    <t>Actual Usage</t>
  </si>
  <si>
    <t>02.2019 Unbilled Customer Adj</t>
  </si>
  <si>
    <t>Check to Net Unbilled Sch 75</t>
  </si>
  <si>
    <t>Reverse 02.2019 Unbilled Customer Adj</t>
  </si>
  <si>
    <t>Apr Billing</t>
  </si>
  <si>
    <t>May Billing</t>
  </si>
  <si>
    <t>June Billing</t>
  </si>
  <si>
    <t>Residential Use/Customer</t>
  </si>
  <si>
    <t>Non-Residential Use/Customer</t>
  </si>
  <si>
    <t>Test Year Norm Residential Use/Customer</t>
  </si>
  <si>
    <t>Test Year Norm Non-Residential Use/Customer</t>
  </si>
  <si>
    <t>Residential Variance from Norm</t>
  </si>
  <si>
    <t>Non-Residential Variance from Norm</t>
  </si>
  <si>
    <t>EREV June Mid-Month 6 12 19.xlsm</t>
  </si>
  <si>
    <t>As Filed Per</t>
  </si>
  <si>
    <t>UE-190708</t>
  </si>
  <si>
    <t>Aug Billing</t>
  </si>
  <si>
    <t>Sept Billing</t>
  </si>
  <si>
    <t>Approved Schedule 75 Rate</t>
  </si>
  <si>
    <t>November Billing</t>
  </si>
  <si>
    <t>Adjusted Non-Res</t>
  </si>
  <si>
    <t>Obsolete Sch 74</t>
  </si>
  <si>
    <r>
      <t>WA Schedule 75</t>
    </r>
    <r>
      <rPr>
        <b/>
        <sz val="11"/>
        <color theme="1"/>
        <rFont val="Times New Roman"/>
        <family val="1"/>
      </rPr>
      <t xml:space="preserve"> 2018 Deferral</t>
    </r>
    <r>
      <rPr>
        <sz val="11"/>
        <color theme="1"/>
        <rFont val="Times New Roman"/>
        <family val="1"/>
      </rPr>
      <t xml:space="preserve"> Decoupling Mechanism Amortization</t>
    </r>
  </si>
  <si>
    <t>December Billing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</si>
</sst>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0">
    <numFmt numFmtId="5" formatCode="&quot;$&quot;#,##0_);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&quot;$&quot;* #,##0.00000_);_(&quot;$&quot;* \(#,##0.00000\);_(&quot;$&quot;* &quot;-&quot;??_);_(@_)"/>
    <numFmt numFmtId="166" formatCode="_(* #,##0_);_(* \(#,##0\);_(* &quot;-&quot;??_);_(@_)"/>
    <numFmt numFmtId="167" formatCode="[$-409]mmm\-yy;@"/>
    <numFmt numFmtId="168" formatCode="0.000000"/>
    <numFmt numFmtId="169" formatCode="_(* #,##0.00000_);_(* \(#,##0.00000\);_(* &quot;-&quot;??_);_(@_)"/>
    <numFmt numFmtId="170" formatCode="0.0000000"/>
    <numFmt numFmtId="171" formatCode="0000"/>
    <numFmt numFmtId="172" formatCode="000000"/>
    <numFmt numFmtId="173" formatCode="d\.mmm\.yy"/>
    <numFmt numFmtId="174" formatCode="_-* #,##0.00\ _D_M_-;\-* #,##0.00\ _D_M_-;_-* &quot;-&quot;??\ _D_M_-;_-@_-"/>
    <numFmt numFmtId="175" formatCode="_(* #,##0.000_);_(* \(#,##0.000\);_(* &quot;-&quot;??_);_(@_)"/>
    <numFmt numFmtId="176" formatCode="#."/>
    <numFmt numFmtId="177" formatCode="_-* #,##0.00\ &quot;DM&quot;_-;\-* #,##0.00\ &quot;DM&quot;_-;_-* &quot;-&quot;??\ &quot;DM&quot;_-;_-@_-"/>
    <numFmt numFmtId="178" formatCode="_(* ###0_);_(* \(###0\);_(* &quot;-&quot;_);_(@_)"/>
    <numFmt numFmtId="179" formatCode="&quot;$&quot;#,##0\ ;\(&quot;$&quot;#,##0\)"/>
    <numFmt numFmtId="180" formatCode="mmmm\ d\,\ yyyy"/>
    <numFmt numFmtId="181" formatCode="[Blue]#,##0_);[Magenta]\(#,##0\)"/>
    <numFmt numFmtId="182" formatCode="_([$€-2]* #,##0.00_);_([$€-2]* \(#,##0.00\);_([$€-2]* &quot;-&quot;??_)"/>
    <numFmt numFmtId="183" formatCode="_(&quot;$&quot;* #,##0.0_);_(&quot;$&quot;* \(#,##0.0\);_(&quot;$&quot;* &quot;-&quot;??_);_(@_)"/>
    <numFmt numFmtId="184" formatCode="0.0000_);\(0.0000\)"/>
    <numFmt numFmtId="185" formatCode="0.00_)"/>
    <numFmt numFmtId="186" formatCode="&quot;$&quot;#,##0;\-&quot;$&quot;#,##0"/>
    <numFmt numFmtId="187" formatCode="_(&quot;$&quot;* #,##0.000000_);_(&quot;$&quot;* \(#,##0.000000\);_(&quot;$&quot;* &quot;-&quot;??????_);_(@_)"/>
    <numFmt numFmtId="188" formatCode="#,##0.00\ ;\(#,##0.00\)"/>
    <numFmt numFmtId="189" formatCode="0\ &quot; HR&quot;"/>
    <numFmt numFmtId="190" formatCode="0000000"/>
    <numFmt numFmtId="191" formatCode="0.0000%"/>
    <numFmt numFmtId="192" formatCode="0.00000%"/>
    <numFmt numFmtId="193" formatCode="mmm\-yyyy"/>
    <numFmt numFmtId="194" formatCode="_(&quot;$&quot;* #,##0.000_);_(&quot;$&quot;* \(#,##0.000\);_(&quot;$&quot;* &quot;-&quot;??_);_(@_)"/>
    <numFmt numFmtId="195" formatCode="m/yy"/>
    <numFmt numFmtId="196" formatCode="_(&quot;$&quot;* #,##0.0000_);_(&quot;$&quot;* \(#,##0.0000\);_(&quot;$&quot;* &quot;-&quot;????_);_(@_)"/>
    <numFmt numFmtId="197" formatCode="0.0%"/>
    <numFmt numFmtId="198" formatCode="_(* #,##0.0_);_(* \(#,##0.0\);_(* &quot;-&quot;_);_(@_)"/>
    <numFmt numFmtId="199" formatCode="0.000%"/>
    <numFmt numFmtId="200" formatCode="&quot;$&quot;#,##0.00"/>
    <numFmt numFmtId="201" formatCode="&quot;$&quot;#,##0.00000"/>
    <numFmt numFmtId="202" formatCode="_(&quot;$&quot;* #,##0.0000_);_(&quot;$&quot;* \(#,##0.0000\);_(&quot;$&quot;* &quot;-&quot;??_);_(@_)"/>
    <numFmt numFmtId="203" formatCode="_(* #,##0.000000_);_(* \(#,##0.000000\);_(* &quot;-&quot;??_);_(@_)"/>
    <numFmt numFmtId="204" formatCode="mmm\ yy"/>
    <numFmt numFmtId="205" formatCode="0.00000"/>
    <numFmt numFmtId="206" formatCode="#,##0,"/>
  </numFmts>
  <fonts count="14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</font>
    <font>
      <sz val="10"/>
      <color theme="1"/>
      <name val="Arial"/>
      <family val="2"/>
    </font>
    <font>
      <sz val="10"/>
      <name val="Arial"/>
      <family val="2"/>
    </font>
    <font>
      <sz val="12"/>
      <name val="Times New Roman"/>
      <family val="1"/>
    </font>
    <font>
      <sz val="8"/>
      <name val="Helv"/>
    </font>
    <font>
      <sz val="8"/>
      <name val="Antique Olive"/>
      <family val="2"/>
    </font>
    <font>
      <sz val="8"/>
      <name val="Geneva"/>
      <family val="2"/>
    </font>
    <font>
      <b/>
      <u val="double"/>
      <sz val="14"/>
      <name val="Arial MT"/>
    </font>
    <font>
      <b/>
      <sz val="14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0"/>
      <color indexed="8"/>
      <name val="MS Sans Serif"/>
      <family val="2"/>
    </font>
    <font>
      <b/>
      <sz val="11"/>
      <color indexed="52"/>
      <name val="Calibri"/>
      <family val="2"/>
    </font>
    <font>
      <b/>
      <sz val="11"/>
      <color indexed="10"/>
      <name val="Calibri"/>
      <family val="2"/>
      <scheme val="minor"/>
    </font>
    <font>
      <b/>
      <sz val="11"/>
      <color indexed="9"/>
      <name val="Calibri"/>
      <family val="2"/>
    </font>
    <font>
      <sz val="11"/>
      <name val="univers (E1)"/>
    </font>
    <font>
      <sz val="10"/>
      <name val="MS Sans Serif"/>
      <family val="2"/>
    </font>
    <font>
      <sz val="10"/>
      <name val="Geneva"/>
    </font>
    <font>
      <sz val="12"/>
      <name val="Arial"/>
      <family val="2"/>
    </font>
    <font>
      <sz val="10"/>
      <name val="Helv"/>
    </font>
    <font>
      <sz val="12"/>
      <name val="Helv"/>
    </font>
    <font>
      <sz val="12"/>
      <name val="TIMES"/>
    </font>
    <font>
      <sz val="12"/>
      <name val="Times"/>
      <family val="1"/>
    </font>
    <font>
      <sz val="12"/>
      <color indexed="24"/>
      <name val="Arial"/>
      <family val="2"/>
    </font>
    <font>
      <sz val="10"/>
      <color indexed="24"/>
      <name val="Arial"/>
      <family val="2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8"/>
      <color theme="1"/>
      <name val="Arial"/>
      <family val="2"/>
    </font>
    <font>
      <sz val="8"/>
      <color indexed="8"/>
      <name val="Arial"/>
      <family val="2"/>
    </font>
    <font>
      <sz val="10"/>
      <color indexed="22"/>
      <name val="Arial"/>
      <family val="2"/>
    </font>
    <font>
      <b/>
      <sz val="11"/>
      <color indexed="8"/>
      <name val="Calibri"/>
      <family val="2"/>
    </font>
    <font>
      <sz val="8"/>
      <color indexed="12"/>
      <name val="Arial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sz val="8"/>
      <name val="Arial"/>
      <family val="2"/>
    </font>
    <font>
      <sz val="12"/>
      <name val="Arial MT"/>
    </font>
    <font>
      <b/>
      <sz val="11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Calibri"/>
      <family val="2"/>
    </font>
    <font>
      <sz val="18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62"/>
      <name val="Calibri"/>
      <family val="2"/>
    </font>
    <font>
      <b/>
      <sz val="8"/>
      <name val="Arial"/>
      <family val="2"/>
    </font>
    <font>
      <u/>
      <sz val="10"/>
      <color indexed="12"/>
      <name val="Arial"/>
      <family val="2"/>
    </font>
    <font>
      <sz val="11"/>
      <color indexed="62"/>
      <name val="Calibri"/>
      <family val="2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sz val="11"/>
      <color indexed="60"/>
      <name val="Calibri"/>
      <family val="2"/>
    </font>
    <font>
      <sz val="11"/>
      <color indexed="19"/>
      <name val="Calibri"/>
      <family val="2"/>
      <scheme val="minor"/>
    </font>
    <font>
      <sz val="11"/>
      <color indexed="19"/>
      <name val="Calibri"/>
      <family val="2"/>
    </font>
    <font>
      <sz val="7"/>
      <name val="Small Fonts"/>
      <family val="2"/>
    </font>
    <font>
      <b/>
      <i/>
      <sz val="16"/>
      <name val="Helv"/>
    </font>
    <font>
      <sz val="11"/>
      <color rgb="FF000000"/>
      <name val="Calibri"/>
      <family val="2"/>
      <scheme val="minor"/>
    </font>
    <font>
      <sz val="8"/>
      <name val="MS Sans Serif"/>
      <family val="2"/>
    </font>
    <font>
      <b/>
      <sz val="11"/>
      <color indexed="63"/>
      <name val="Calibri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</font>
    <font>
      <sz val="12"/>
      <color indexed="10"/>
      <name val="Times"/>
      <family val="1"/>
    </font>
    <font>
      <b/>
      <sz val="10"/>
      <name val="Helv"/>
    </font>
    <font>
      <b/>
      <i/>
      <sz val="10"/>
      <name val="Helv"/>
    </font>
    <font>
      <i/>
      <sz val="10"/>
      <name val="Helv"/>
    </font>
    <font>
      <i/>
      <sz val="10"/>
      <name val="Arial"/>
      <family val="2"/>
    </font>
    <font>
      <sz val="10"/>
      <color indexed="8"/>
      <name val="Arial"/>
      <family val="2"/>
    </font>
    <font>
      <sz val="10"/>
      <color indexed="39"/>
      <name val="Arial"/>
      <family val="2"/>
    </font>
    <font>
      <b/>
      <sz val="10"/>
      <color indexed="8"/>
      <name val="Arial"/>
      <family val="2"/>
    </font>
    <font>
      <b/>
      <sz val="12"/>
      <color indexed="8"/>
      <name val="Arial"/>
      <family val="2"/>
    </font>
    <font>
      <b/>
      <sz val="8"/>
      <color indexed="62"/>
      <name val="Arial"/>
      <family val="2"/>
    </font>
    <font>
      <b/>
      <sz val="16"/>
      <color indexed="23"/>
      <name val="Arial"/>
      <family val="2"/>
    </font>
    <font>
      <b/>
      <sz val="18"/>
      <color indexed="62"/>
      <name val="Arial"/>
      <family val="2"/>
    </font>
    <font>
      <sz val="10"/>
      <color indexed="10"/>
      <name val="Arial"/>
      <family val="2"/>
    </font>
    <font>
      <b/>
      <sz val="18"/>
      <color indexed="62"/>
      <name val="Cambria"/>
      <family val="2"/>
    </font>
    <font>
      <b/>
      <i/>
      <sz val="12"/>
      <color indexed="12"/>
      <name val="Arial"/>
      <family val="2"/>
    </font>
    <font>
      <b/>
      <u val="double"/>
      <sz val="12"/>
      <name val="Arial MT"/>
    </font>
    <font>
      <b/>
      <sz val="8"/>
      <color indexed="8"/>
      <name val="Helv"/>
    </font>
    <font>
      <b/>
      <i/>
      <sz val="10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2"/>
      <color indexed="56"/>
      <name val="Arial"/>
      <family val="2"/>
    </font>
    <font>
      <b/>
      <sz val="12"/>
      <color indexed="60"/>
      <name val="Arial"/>
      <family val="2"/>
    </font>
    <font>
      <b/>
      <sz val="14"/>
      <color indexed="56"/>
      <name val="Arial"/>
      <family val="2"/>
    </font>
    <font>
      <sz val="9"/>
      <name val="Courier"/>
      <family val="3"/>
    </font>
    <font>
      <sz val="10"/>
      <name val="Times New Roman"/>
      <family val="1"/>
    </font>
    <font>
      <sz val="12"/>
      <color theme="1"/>
      <name val="Times New Roman"/>
      <family val="2"/>
    </font>
    <font>
      <sz val="8"/>
      <color indexed="56"/>
      <name val="Arial"/>
      <family val="2"/>
    </font>
    <font>
      <sz val="10"/>
      <name val="Arial"/>
      <family val="2"/>
    </font>
    <font>
      <u/>
      <sz val="7.5"/>
      <color theme="0"/>
      <name val="Arial"/>
      <family val="2"/>
    </font>
    <font>
      <sz val="12"/>
      <color indexed="10"/>
      <name val="Times New Roman"/>
      <family val="1"/>
    </font>
    <font>
      <sz val="11"/>
      <color theme="1"/>
      <name val="Times New Roman"/>
      <family val="1"/>
    </font>
    <font>
      <sz val="12"/>
      <color theme="1"/>
      <name val="Times New Roman"/>
      <family val="1"/>
    </font>
    <font>
      <b/>
      <sz val="10"/>
      <name val="Times New Roman"/>
      <family val="1"/>
    </font>
    <font>
      <sz val="10"/>
      <color theme="1"/>
      <name val="Times New Roman"/>
      <family val="1"/>
    </font>
    <font>
      <b/>
      <sz val="12"/>
      <name val="Times New Roman"/>
      <family val="1"/>
    </font>
    <font>
      <b/>
      <i/>
      <u/>
      <sz val="12"/>
      <color theme="1"/>
      <name val="Times New Roman"/>
      <family val="1"/>
    </font>
    <font>
      <b/>
      <u/>
      <sz val="10"/>
      <color theme="1"/>
      <name val="Times New Roman"/>
      <family val="1"/>
    </font>
    <font>
      <i/>
      <u/>
      <sz val="10"/>
      <color theme="1"/>
      <name val="Times New Roman"/>
      <family val="1"/>
    </font>
    <font>
      <b/>
      <sz val="14"/>
      <name val="Times New Roman"/>
      <family val="1"/>
    </font>
    <font>
      <b/>
      <sz val="12"/>
      <color theme="1"/>
      <name val="Times New Roman"/>
      <family val="1"/>
    </font>
    <font>
      <b/>
      <sz val="10"/>
      <color theme="1"/>
      <name val="Times New Roman"/>
      <family val="1"/>
    </font>
    <font>
      <b/>
      <i/>
      <sz val="10"/>
      <name val="Times New Roman"/>
      <family val="1"/>
    </font>
    <font>
      <i/>
      <sz val="10"/>
      <name val="Times New Roman"/>
      <family val="1"/>
    </font>
    <font>
      <sz val="10"/>
      <color indexed="48"/>
      <name val="Times New Roman"/>
      <family val="1"/>
    </font>
    <font>
      <sz val="11"/>
      <name val="Calibri"/>
      <family val="2"/>
      <scheme val="minor"/>
    </font>
    <font>
      <sz val="10"/>
      <color rgb="FF0000FF"/>
      <name val="Times New Roman"/>
      <family val="1"/>
    </font>
    <font>
      <sz val="11"/>
      <color rgb="FF0000FF"/>
      <name val="Calibri"/>
      <family val="2"/>
      <scheme val="minor"/>
    </font>
    <font>
      <sz val="10"/>
      <color rgb="FF3333CC"/>
      <name val="Times New Roman"/>
      <family val="1"/>
    </font>
    <font>
      <sz val="10"/>
      <color rgb="FF0000CC"/>
      <name val="Times New Roman"/>
      <family val="1"/>
    </font>
    <font>
      <sz val="10"/>
      <color rgb="FF3B2CFC"/>
      <name val="Times New Roman"/>
      <family val="1"/>
    </font>
    <font>
      <b/>
      <sz val="11"/>
      <color theme="1"/>
      <name val="Times New Roman"/>
      <family val="1"/>
    </font>
    <font>
      <sz val="11"/>
      <color rgb="FF3333FF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</font>
    <font>
      <sz val="11"/>
      <color rgb="FFFFC000"/>
      <name val="Calibri"/>
      <family val="2"/>
      <scheme val="minor"/>
    </font>
    <font>
      <sz val="11"/>
      <color theme="9" tint="-0.249977111117893"/>
      <name val="Calibri"/>
      <family val="2"/>
    </font>
    <font>
      <sz val="11"/>
      <color rgb="FFC00000"/>
      <name val="Calibri"/>
      <family val="2"/>
      <scheme val="minor"/>
    </font>
    <font>
      <sz val="11"/>
      <color rgb="FF0000FF"/>
      <name val="Times New Roman"/>
      <family val="1"/>
    </font>
    <font>
      <sz val="11"/>
      <name val="Times New Roman"/>
      <family val="1"/>
    </font>
    <font>
      <sz val="11"/>
      <color rgb="FF3333FF"/>
      <name val="Times New Roman"/>
      <family val="1"/>
    </font>
    <font>
      <sz val="11"/>
      <color theme="7" tint="-0.249977111117893"/>
      <name val="Calibri"/>
      <family val="2"/>
      <scheme val="minor"/>
    </font>
    <font>
      <b/>
      <sz val="11"/>
      <name val="Times New Roman"/>
      <family val="1"/>
    </font>
  </fonts>
  <fills count="10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4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5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56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9"/>
        <bgColor indexed="64"/>
      </patternFill>
    </fill>
    <fill>
      <patternFill patternType="solid">
        <fgColor indexed="22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22"/>
        <bgColor indexed="64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8"/>
      </patternFill>
    </fill>
    <fill>
      <patternFill patternType="lightGray">
        <fgColor indexed="8"/>
        <bgColor indexed="8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Down">
        <fgColor indexed="22"/>
        <bgColor indexed="23"/>
      </patternFill>
    </fill>
    <fill>
      <patternFill patternType="solid">
        <fgColor indexed="3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0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</fills>
  <borders count="6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indexed="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27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double">
        <color indexed="10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/>
      <right/>
      <top style="double">
        <color indexed="8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auto="1"/>
      </left>
      <right/>
      <top/>
      <bottom/>
      <diagonal/>
    </border>
    <border>
      <left style="thick">
        <color auto="1"/>
      </left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Dashed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555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8" fillId="0" borderId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0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70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1" fillId="0" borderId="0"/>
    <xf numFmtId="0" fontId="21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0" fontId="21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0" fontId="21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0" fontId="21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0" fontId="20" fillId="0" borderId="0"/>
    <xf numFmtId="0" fontId="20" fillId="0" borderId="0"/>
    <xf numFmtId="0" fontId="21" fillId="0" borderId="0"/>
    <xf numFmtId="0" fontId="21" fillId="0" borderId="0"/>
    <xf numFmtId="0" fontId="21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9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70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21" fillId="0" borderId="0"/>
    <xf numFmtId="0" fontId="21" fillId="0" borderId="0"/>
    <xf numFmtId="0" fontId="21" fillId="0" borderId="0"/>
    <xf numFmtId="0" fontId="21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9" fontId="20" fillId="0" borderId="0">
      <alignment horizontal="left" wrapText="1"/>
    </xf>
    <xf numFmtId="169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0" fontId="21" fillId="0" borderId="0"/>
    <xf numFmtId="0" fontId="21" fillId="0" borderId="0"/>
    <xf numFmtId="171" fontId="23" fillId="0" borderId="0">
      <alignment horizontal="left"/>
    </xf>
    <xf numFmtId="172" fontId="24" fillId="0" borderId="0">
      <alignment horizontal="left"/>
    </xf>
    <xf numFmtId="0" fontId="25" fillId="0" borderId="11"/>
    <xf numFmtId="0" fontId="26" fillId="0" borderId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0" fontId="27" fillId="34" borderId="0" applyNumberFormat="0" applyBorder="0" applyAlignment="0" applyProtection="0"/>
    <xf numFmtId="168" fontId="22" fillId="0" borderId="0">
      <alignment horizontal="left" wrapText="1"/>
    </xf>
    <xf numFmtId="0" fontId="27" fillId="34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168" fontId="22" fillId="0" borderId="0">
      <alignment horizontal="left" wrapText="1"/>
    </xf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7" fillId="34" borderId="0" applyNumberFormat="0" applyBorder="0" applyAlignment="0" applyProtection="0"/>
    <xf numFmtId="168" fontId="22" fillId="0" borderId="0">
      <alignment horizontal="left" wrapText="1"/>
    </xf>
    <xf numFmtId="0" fontId="27" fillId="34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1" fillId="35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168" fontId="22" fillId="0" borderId="0">
      <alignment horizontal="left" wrapText="1"/>
    </xf>
    <xf numFmtId="0" fontId="27" fillId="3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168" fontId="22" fillId="0" borderId="0">
      <alignment horizontal="left" wrapText="1"/>
    </xf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7" fillId="36" borderId="0" applyNumberFormat="0" applyBorder="0" applyAlignment="0" applyProtection="0"/>
    <xf numFmtId="168" fontId="22" fillId="0" borderId="0">
      <alignment horizontal="left" wrapText="1"/>
    </xf>
    <xf numFmtId="0" fontId="27" fillId="36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1" fillId="37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0" fontId="27" fillId="38" borderId="0" applyNumberFormat="0" applyBorder="0" applyAlignment="0" applyProtection="0"/>
    <xf numFmtId="168" fontId="22" fillId="0" borderId="0">
      <alignment horizontal="left" wrapText="1"/>
    </xf>
    <xf numFmtId="0" fontId="27" fillId="3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168" fontId="22" fillId="0" borderId="0">
      <alignment horizontal="left" wrapText="1"/>
    </xf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7" fillId="38" borderId="0" applyNumberFormat="0" applyBorder="0" applyAlignment="0" applyProtection="0"/>
    <xf numFmtId="168" fontId="22" fillId="0" borderId="0">
      <alignment horizontal="left" wrapText="1"/>
    </xf>
    <xf numFmtId="0" fontId="27" fillId="38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168" fontId="22" fillId="0" borderId="0">
      <alignment horizontal="left" wrapText="1"/>
    </xf>
    <xf numFmtId="0" fontId="27" fillId="40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168" fontId="22" fillId="0" borderId="0">
      <alignment horizontal="left" wrapText="1"/>
    </xf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7" fillId="40" borderId="0" applyNumberFormat="0" applyBorder="0" applyAlignment="0" applyProtection="0"/>
    <xf numFmtId="168" fontId="22" fillId="0" borderId="0">
      <alignment horizontal="left" wrapText="1"/>
    </xf>
    <xf numFmtId="0" fontId="27" fillId="40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1" fillId="41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168" fontId="22" fillId="0" borderId="0">
      <alignment horizontal="left" wrapText="1"/>
    </xf>
    <xf numFmtId="0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42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0" fontId="27" fillId="41" borderId="0" applyNumberFormat="0" applyBorder="0" applyAlignment="0" applyProtection="0"/>
    <xf numFmtId="168" fontId="22" fillId="0" borderId="0">
      <alignment horizontal="left" wrapText="1"/>
    </xf>
    <xf numFmtId="0" fontId="27" fillId="41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168" fontId="22" fillId="0" borderId="0">
      <alignment horizontal="left" wrapText="1"/>
    </xf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7" fillId="41" borderId="0" applyNumberFormat="0" applyBorder="0" applyAlignment="0" applyProtection="0"/>
    <xf numFmtId="168" fontId="22" fillId="0" borderId="0">
      <alignment horizontal="left" wrapText="1"/>
    </xf>
    <xf numFmtId="0" fontId="27" fillId="41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168" fontId="22" fillId="0" borderId="0">
      <alignment horizontal="left" wrapText="1"/>
    </xf>
    <xf numFmtId="0" fontId="27" fillId="35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68" fontId="22" fillId="0" borderId="0">
      <alignment horizontal="left" wrapText="1"/>
    </xf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7" fillId="35" borderId="0" applyNumberFormat="0" applyBorder="0" applyAlignment="0" applyProtection="0"/>
    <xf numFmtId="168" fontId="22" fillId="0" borderId="0">
      <alignment horizontal="left" wrapText="1"/>
    </xf>
    <xf numFmtId="0" fontId="27" fillId="35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0" fontId="27" fillId="37" borderId="0" applyNumberFormat="0" applyBorder="0" applyAlignment="0" applyProtection="0"/>
    <xf numFmtId="168" fontId="22" fillId="0" borderId="0">
      <alignment horizontal="left" wrapText="1"/>
    </xf>
    <xf numFmtId="0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37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168" fontId="22" fillId="0" borderId="0">
      <alignment horizontal="left" wrapText="1"/>
    </xf>
    <xf numFmtId="0" fontId="27" fillId="43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168" fontId="22" fillId="0" borderId="0">
      <alignment horizontal="left" wrapText="1"/>
    </xf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7" fillId="43" borderId="0" applyNumberFormat="0" applyBorder="0" applyAlignment="0" applyProtection="0"/>
    <xf numFmtId="168" fontId="22" fillId="0" borderId="0">
      <alignment horizontal="left" wrapText="1"/>
    </xf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1" fillId="44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0" fontId="27" fillId="40" borderId="0" applyNumberFormat="0" applyBorder="0" applyAlignment="0" applyProtection="0"/>
    <xf numFmtId="168" fontId="22" fillId="0" borderId="0">
      <alignment horizontal="left" wrapText="1"/>
    </xf>
    <xf numFmtId="0" fontId="27" fillId="40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168" fontId="22" fillId="0" borderId="0">
      <alignment horizontal="left" wrapText="1"/>
    </xf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7" fillId="40" borderId="0" applyNumberFormat="0" applyBorder="0" applyAlignment="0" applyProtection="0"/>
    <xf numFmtId="168" fontId="22" fillId="0" borderId="0">
      <alignment horizontal="left" wrapText="1"/>
    </xf>
    <xf numFmtId="0" fontId="27" fillId="40" borderId="0" applyNumberFormat="0" applyBorder="0" applyAlignment="0" applyProtection="0"/>
    <xf numFmtId="0" fontId="27" fillId="36" borderId="0" applyNumberFormat="0" applyBorder="0" applyAlignment="0" applyProtection="0"/>
    <xf numFmtId="0" fontId="27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1" fillId="36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0" fontId="27" fillId="35" borderId="0" applyNumberFormat="0" applyBorder="0" applyAlignment="0" applyProtection="0"/>
    <xf numFmtId="168" fontId="22" fillId="0" borderId="0">
      <alignment horizontal="left" wrapText="1"/>
    </xf>
    <xf numFmtId="0" fontId="27" fillId="35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168" fontId="22" fillId="0" borderId="0">
      <alignment horizontal="left" wrapText="1"/>
    </xf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7" fillId="35" borderId="0" applyNumberFormat="0" applyBorder="0" applyAlignment="0" applyProtection="0"/>
    <xf numFmtId="168" fontId="22" fillId="0" borderId="0">
      <alignment horizontal="left" wrapText="1"/>
    </xf>
    <xf numFmtId="0" fontId="27" fillId="35" borderId="0" applyNumberFormat="0" applyBorder="0" applyAlignment="0" applyProtection="0"/>
    <xf numFmtId="0" fontId="27" fillId="42" borderId="0" applyNumberFormat="0" applyBorder="0" applyAlignment="0" applyProtection="0"/>
    <xf numFmtId="0" fontId="27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1" fillId="42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0" fontId="27" fillId="45" borderId="0" applyNumberFormat="0" applyBorder="0" applyAlignment="0" applyProtection="0"/>
    <xf numFmtId="168" fontId="22" fillId="0" borderId="0">
      <alignment horizontal="left" wrapText="1"/>
    </xf>
    <xf numFmtId="0" fontId="27" fillId="45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168" fontId="22" fillId="0" borderId="0">
      <alignment horizontal="left" wrapText="1"/>
    </xf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7" fillId="45" borderId="0" applyNumberFormat="0" applyBorder="0" applyAlignment="0" applyProtection="0"/>
    <xf numFmtId="168" fontId="22" fillId="0" borderId="0">
      <alignment horizontal="left" wrapText="1"/>
    </xf>
    <xf numFmtId="0" fontId="27" fillId="45" borderId="0" applyNumberFormat="0" applyBorder="0" applyAlignment="0" applyProtection="0"/>
    <xf numFmtId="0" fontId="27" fillId="39" borderId="0" applyNumberFormat="0" applyBorder="0" applyAlignment="0" applyProtection="0"/>
    <xf numFmtId="0" fontId="27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1" fillId="39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28" fillId="46" borderId="0" applyNumberFormat="0" applyBorder="0" applyAlignment="0" applyProtection="0"/>
    <xf numFmtId="0" fontId="17" fillId="12" borderId="0" applyNumberFormat="0" applyBorder="0" applyAlignment="0" applyProtection="0"/>
    <xf numFmtId="0" fontId="17" fillId="42" borderId="0" applyNumberFormat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28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28" fillId="37" borderId="0" applyNumberFormat="0" applyBorder="0" applyAlignment="0" applyProtection="0"/>
    <xf numFmtId="0" fontId="17" fillId="16" borderId="0" applyNumberFormat="0" applyBorder="0" applyAlignment="0" applyProtection="0"/>
    <xf numFmtId="0" fontId="17" fillId="47" borderId="0" applyNumberFormat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28" fillId="47" borderId="0" applyNumberFormat="0" applyBorder="0" applyAlignment="0" applyProtection="0"/>
    <xf numFmtId="0" fontId="17" fillId="47" borderId="0" applyNumberFormat="0" applyBorder="0" applyAlignment="0" applyProtection="0"/>
    <xf numFmtId="0" fontId="17" fillId="47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28" fillId="43" borderId="0" applyNumberFormat="0" applyBorder="0" applyAlignment="0" applyProtection="0"/>
    <xf numFmtId="0" fontId="17" fillId="20" borderId="0" applyNumberFormat="0" applyBorder="0" applyAlignment="0" applyProtection="0"/>
    <xf numFmtId="0" fontId="17" fillId="45" borderId="0" applyNumberFormat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28" fillId="45" borderId="0" applyNumberFormat="0" applyBorder="0" applyAlignment="0" applyProtection="0"/>
    <xf numFmtId="0" fontId="17" fillId="45" borderId="0" applyNumberFormat="0" applyBorder="0" applyAlignment="0" applyProtection="0"/>
    <xf numFmtId="0" fontId="17" fillId="45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7" fillId="24" borderId="0" applyNumberFormat="0" applyBorder="0" applyAlignment="0" applyProtection="0"/>
    <xf numFmtId="0" fontId="17" fillId="36" borderId="0" applyNumberFormat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28" fillId="36" borderId="0" applyNumberFormat="0" applyBorder="0" applyAlignment="0" applyProtection="0"/>
    <xf numFmtId="0" fontId="17" fillId="36" borderId="0" applyNumberFormat="0" applyBorder="0" applyAlignment="0" applyProtection="0"/>
    <xf numFmtId="0" fontId="17" fillId="36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17" fillId="28" borderId="0" applyNumberFormat="0" applyBorder="0" applyAlignment="0" applyProtection="0"/>
    <xf numFmtId="0" fontId="17" fillId="42" borderId="0" applyNumberFormat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28" fillId="42" borderId="0" applyNumberFormat="0" applyBorder="0" applyAlignment="0" applyProtection="0"/>
    <xf numFmtId="0" fontId="17" fillId="42" borderId="0" applyNumberFormat="0" applyBorder="0" applyAlignment="0" applyProtection="0"/>
    <xf numFmtId="0" fontId="17" fillId="42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28" fillId="50" borderId="0" applyNumberFormat="0" applyBorder="0" applyAlignment="0" applyProtection="0"/>
    <xf numFmtId="0" fontId="17" fillId="32" borderId="0" applyNumberFormat="0" applyBorder="0" applyAlignment="0" applyProtection="0"/>
    <xf numFmtId="0" fontId="17" fillId="37" borderId="0" applyNumberFormat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28" fillId="37" borderId="0" applyNumberFormat="0" applyBorder="0" applyAlignment="0" applyProtection="0"/>
    <xf numFmtId="0" fontId="17" fillId="37" borderId="0" applyNumberFormat="0" applyBorder="0" applyAlignment="0" applyProtection="0"/>
    <xf numFmtId="0" fontId="17" fillId="37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8" fillId="53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17" fillId="9" borderId="0" applyNumberFormat="0" applyBorder="0" applyAlignment="0" applyProtection="0"/>
    <xf numFmtId="0" fontId="17" fillId="55" borderId="0" applyNumberFormat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17" fillId="9" borderId="0" applyNumberFormat="0" applyBorder="0" applyAlignment="0" applyProtection="0"/>
    <xf numFmtId="0" fontId="17" fillId="55" borderId="0" applyNumberFormat="0" applyBorder="0" applyAlignment="0" applyProtection="0"/>
    <xf numFmtId="168" fontId="22" fillId="0" borderId="0">
      <alignment horizontal="left" wrapText="1"/>
    </xf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8" fillId="54" borderId="0" applyNumberFormat="0" applyBorder="0" applyAlignment="0" applyProtection="0"/>
    <xf numFmtId="0" fontId="27" fillId="56" borderId="0" applyNumberFormat="0" applyBorder="0" applyAlignment="0" applyProtection="0"/>
    <xf numFmtId="0" fontId="27" fillId="56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8" fillId="58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17" fillId="13" borderId="0" applyNumberFormat="0" applyBorder="0" applyAlignment="0" applyProtection="0"/>
    <xf numFmtId="0" fontId="17" fillId="47" borderId="0" applyNumberFormat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17" fillId="13" borderId="0" applyNumberFormat="0" applyBorder="0" applyAlignment="0" applyProtection="0"/>
    <xf numFmtId="0" fontId="17" fillId="47" borderId="0" applyNumberFormat="0" applyBorder="0" applyAlignment="0" applyProtection="0"/>
    <xf numFmtId="168" fontId="22" fillId="0" borderId="0">
      <alignment horizontal="left" wrapText="1"/>
    </xf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8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0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8" fillId="62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17" fillId="17" borderId="0" applyNumberFormat="0" applyBorder="0" applyAlignment="0" applyProtection="0"/>
    <xf numFmtId="0" fontId="17" fillId="45" borderId="0" applyNumberFormat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17" fillId="17" borderId="0" applyNumberFormat="0" applyBorder="0" applyAlignment="0" applyProtection="0"/>
    <xf numFmtId="0" fontId="17" fillId="45" borderId="0" applyNumberFormat="0" applyBorder="0" applyAlignment="0" applyProtection="0"/>
    <xf numFmtId="168" fontId="22" fillId="0" borderId="0">
      <alignment horizontal="left" wrapText="1"/>
    </xf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8" fillId="63" borderId="0" applyNumberFormat="0" applyBorder="0" applyAlignment="0" applyProtection="0"/>
    <xf numFmtId="0" fontId="27" fillId="61" borderId="0" applyNumberFormat="0" applyBorder="0" applyAlignment="0" applyProtection="0"/>
    <xf numFmtId="0" fontId="27" fillId="61" borderId="0" applyNumberFormat="0" applyBorder="0" applyAlignment="0" applyProtection="0"/>
    <xf numFmtId="0" fontId="27" fillId="62" borderId="0" applyNumberFormat="0" applyBorder="0" applyAlignment="0" applyProtection="0"/>
    <xf numFmtId="0" fontId="27" fillId="62" borderId="0" applyNumberFormat="0" applyBorder="0" applyAlignment="0" applyProtection="0"/>
    <xf numFmtId="0" fontId="28" fillId="62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17" fillId="21" borderId="0" applyNumberFormat="0" applyBorder="0" applyAlignment="0" applyProtection="0"/>
    <xf numFmtId="0" fontId="17" fillId="64" borderId="0" applyNumberFormat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17" fillId="21" borderId="0" applyNumberFormat="0" applyBorder="0" applyAlignment="0" applyProtection="0"/>
    <xf numFmtId="0" fontId="17" fillId="64" borderId="0" applyNumberFormat="0" applyBorder="0" applyAlignment="0" applyProtection="0"/>
    <xf numFmtId="168" fontId="22" fillId="0" borderId="0">
      <alignment horizontal="left" wrapText="1"/>
    </xf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8" fillId="48" borderId="0" applyNumberFormat="0" applyBorder="0" applyAlignment="0" applyProtection="0"/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8" fillId="52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168" fontId="22" fillId="0" borderId="0">
      <alignment horizontal="left" wrapText="1"/>
    </xf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17" fillId="25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28" fillId="49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17" fillId="25" borderId="0" applyNumberFormat="0" applyBorder="0" applyAlignment="0" applyProtection="0"/>
    <xf numFmtId="0" fontId="27" fillId="65" borderId="0" applyNumberFormat="0" applyBorder="0" applyAlignment="0" applyProtection="0"/>
    <xf numFmtId="0" fontId="27" fillId="65" borderId="0" applyNumberFormat="0" applyBorder="0" applyAlignment="0" applyProtection="0"/>
    <xf numFmtId="0" fontId="27" fillId="57" borderId="0" applyNumberFormat="0" applyBorder="0" applyAlignment="0" applyProtection="0"/>
    <xf numFmtId="0" fontId="27" fillId="57" borderId="0" applyNumberFormat="0" applyBorder="0" applyAlignment="0" applyProtection="0"/>
    <xf numFmtId="0" fontId="28" fillId="66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17" fillId="29" borderId="0" applyNumberFormat="0" applyBorder="0" applyAlignment="0" applyProtection="0"/>
    <xf numFmtId="0" fontId="17" fillId="59" borderId="0" applyNumberFormat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17" fillId="29" borderId="0" applyNumberFormat="0" applyBorder="0" applyAlignment="0" applyProtection="0"/>
    <xf numFmtId="0" fontId="17" fillId="59" borderId="0" applyNumberFormat="0" applyBorder="0" applyAlignment="0" applyProtection="0"/>
    <xf numFmtId="168" fontId="22" fillId="0" borderId="0">
      <alignment horizontal="left" wrapText="1"/>
    </xf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8" fillId="47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29" fillId="36" borderId="0" applyNumberFormat="0" applyBorder="0" applyAlignment="0" applyProtection="0"/>
    <xf numFmtId="0" fontId="7" fillId="3" borderId="0" applyNumberFormat="0" applyBorder="0" applyAlignment="0" applyProtection="0"/>
    <xf numFmtId="0" fontId="7" fillId="40" borderId="0" applyNumberFormat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29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24" fillId="0" borderId="0" applyFont="0" applyFill="0" applyBorder="0" applyAlignment="0" applyProtection="0">
      <alignment horizontal="right"/>
    </xf>
    <xf numFmtId="0" fontId="26" fillId="0" borderId="11"/>
    <xf numFmtId="173" fontId="30" fillId="0" borderId="0" applyFill="0" applyBorder="0" applyAlignment="0"/>
    <xf numFmtId="173" fontId="30" fillId="0" borderId="0" applyFill="0" applyBorder="0" applyAlignment="0"/>
    <xf numFmtId="168" fontId="22" fillId="0" borderId="0">
      <alignment horizontal="left" wrapText="1"/>
    </xf>
    <xf numFmtId="168" fontId="22" fillId="0" borderId="0">
      <alignment horizontal="left" wrapText="1"/>
    </xf>
    <xf numFmtId="173" fontId="30" fillId="0" borderId="0" applyFill="0" applyBorder="0" applyAlignment="0"/>
    <xf numFmtId="41" fontId="20" fillId="67" borderId="0"/>
    <xf numFmtId="0" fontId="31" fillId="68" borderId="12" applyNumberFormat="0" applyAlignment="0" applyProtection="0"/>
    <xf numFmtId="168" fontId="22" fillId="0" borderId="0">
      <alignment horizontal="left" wrapText="1"/>
    </xf>
    <xf numFmtId="0" fontId="31" fillId="68" borderId="12" applyNumberFormat="0" applyAlignment="0" applyProtection="0"/>
    <xf numFmtId="0" fontId="11" fillId="6" borderId="4" applyNumberFormat="0" applyAlignment="0" applyProtection="0"/>
    <xf numFmtId="0" fontId="32" fillId="69" borderId="4" applyNumberFormat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1" fontId="20" fillId="67" borderId="0"/>
    <xf numFmtId="168" fontId="22" fillId="0" borderId="0">
      <alignment horizontal="left" wrapText="1"/>
    </xf>
    <xf numFmtId="41" fontId="20" fillId="67" borderId="0"/>
    <xf numFmtId="0" fontId="11" fillId="6" borderId="4" applyNumberFormat="0" applyAlignment="0" applyProtection="0"/>
    <xf numFmtId="0" fontId="32" fillId="69" borderId="4" applyNumberFormat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1" fontId="20" fillId="67" borderId="0"/>
    <xf numFmtId="41" fontId="20" fillId="67" borderId="0"/>
    <xf numFmtId="168" fontId="22" fillId="0" borderId="0">
      <alignment horizontal="left" wrapText="1"/>
    </xf>
    <xf numFmtId="41" fontId="20" fillId="67" borderId="0"/>
    <xf numFmtId="168" fontId="22" fillId="0" borderId="0">
      <alignment horizontal="left" wrapText="1"/>
    </xf>
    <xf numFmtId="41" fontId="20" fillId="67" borderId="0"/>
    <xf numFmtId="168" fontId="22" fillId="0" borderId="0">
      <alignment horizontal="left" wrapText="1"/>
    </xf>
    <xf numFmtId="41" fontId="20" fillId="67" borderId="0"/>
    <xf numFmtId="168" fontId="22" fillId="0" borderId="0">
      <alignment horizontal="left" wrapText="1"/>
    </xf>
    <xf numFmtId="41" fontId="20" fillId="67" borderId="0"/>
    <xf numFmtId="41" fontId="20" fillId="67" borderId="0"/>
    <xf numFmtId="41" fontId="20" fillId="67" borderId="0"/>
    <xf numFmtId="0" fontId="32" fillId="69" borderId="4" applyNumberFormat="0" applyAlignment="0" applyProtection="0"/>
    <xf numFmtId="0" fontId="11" fillId="6" borderId="4" applyNumberFormat="0" applyAlignment="0" applyProtection="0"/>
    <xf numFmtId="0" fontId="33" fillId="70" borderId="13" applyNumberFormat="0" applyAlignment="0" applyProtection="0"/>
    <xf numFmtId="0" fontId="33" fillId="70" borderId="13" applyNumberFormat="0" applyAlignment="0" applyProtection="0"/>
    <xf numFmtId="168" fontId="22" fillId="0" borderId="0">
      <alignment horizontal="left" wrapText="1"/>
    </xf>
    <xf numFmtId="0" fontId="33" fillId="70" borderId="13" applyNumberFormat="0" applyAlignment="0" applyProtection="0"/>
    <xf numFmtId="168" fontId="22" fillId="0" borderId="0">
      <alignment horizontal="left" wrapText="1"/>
    </xf>
    <xf numFmtId="0" fontId="13" fillId="7" borderId="7" applyNumberFormat="0" applyAlignment="0" applyProtection="0"/>
    <xf numFmtId="0" fontId="33" fillId="70" borderId="13" applyNumberFormat="0" applyAlignment="0" applyProtection="0"/>
    <xf numFmtId="41" fontId="20" fillId="71" borderId="0"/>
    <xf numFmtId="41" fontId="20" fillId="71" borderId="0"/>
    <xf numFmtId="168" fontId="22" fillId="0" borderId="0">
      <alignment horizontal="left" wrapText="1"/>
    </xf>
    <xf numFmtId="41" fontId="20" fillId="71" borderId="0"/>
    <xf numFmtId="41" fontId="20" fillId="71" borderId="0"/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4" fontId="3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34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34" fillId="0" borderId="0" applyFont="0" applyFill="0" applyBorder="0" applyAlignment="0" applyProtection="0"/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35" fillId="0" borderId="0" applyFont="0" applyFill="0" applyBorder="0" applyAlignment="0" applyProtection="0"/>
    <xf numFmtId="174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0" fontId="36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175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" fontId="34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74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7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3" fontId="1" fillId="0" borderId="0" applyFont="0" applyFill="0" applyBorder="0" applyAlignment="0" applyProtection="0"/>
    <xf numFmtId="43" fontId="27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3" fontId="27" fillId="0" borderId="0" applyFont="0" applyFill="0" applyBorder="0" applyAlignment="0" applyProtection="0"/>
    <xf numFmtId="168" fontId="22" fillId="0" borderId="0">
      <alignment horizontal="left" wrapText="1"/>
    </xf>
    <xf numFmtId="43" fontId="27" fillId="0" borderId="0" applyFont="0" applyFill="0" applyBorder="0" applyAlignment="0" applyProtection="0"/>
    <xf numFmtId="168" fontId="22" fillId="0" borderId="0">
      <alignment horizontal="left" wrapText="1"/>
    </xf>
    <xf numFmtId="43" fontId="27" fillId="0" borderId="0" applyFont="0" applyFill="0" applyBorder="0" applyAlignment="0" applyProtection="0"/>
    <xf numFmtId="43" fontId="1" fillId="0" borderId="0" applyFont="0" applyFill="0" applyBorder="0" applyAlignment="0" applyProtection="0"/>
    <xf numFmtId="168" fontId="22" fillId="0" borderId="0">
      <alignment horizontal="left" wrapText="1"/>
    </xf>
    <xf numFmtId="43" fontId="20" fillId="0" borderId="0" applyFont="0" applyFill="0" applyBorder="0" applyAlignment="0" applyProtection="0"/>
    <xf numFmtId="3" fontId="37" fillId="0" borderId="0" applyFill="0" applyBorder="0" applyAlignment="0" applyProtection="0"/>
    <xf numFmtId="0" fontId="38" fillId="0" borderId="0"/>
    <xf numFmtId="0" fontId="38" fillId="0" borderId="0"/>
    <xf numFmtId="0" fontId="38" fillId="0" borderId="0"/>
    <xf numFmtId="0" fontId="39" fillId="0" borderId="0"/>
    <xf numFmtId="0" fontId="39" fillId="0" borderId="0"/>
    <xf numFmtId="0" fontId="40" fillId="0" borderId="0"/>
    <xf numFmtId="0" fontId="41" fillId="0" borderId="0"/>
    <xf numFmtId="0" fontId="41" fillId="0" borderId="0"/>
    <xf numFmtId="0" fontId="40" fillId="0" borderId="0"/>
    <xf numFmtId="0" fontId="41" fillId="0" borderId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37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3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168" fontId="22" fillId="0" borderId="0">
      <alignment horizontal="left" wrapText="1"/>
    </xf>
    <xf numFmtId="3" fontId="37" fillId="0" borderId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3" fontId="42" fillId="0" borderId="0" applyFont="0" applyFill="0" applyBorder="0" applyAlignment="0" applyProtection="0"/>
    <xf numFmtId="176" fontId="44" fillId="0" borderId="0">
      <protection locked="0"/>
    </xf>
    <xf numFmtId="0" fontId="40" fillId="0" borderId="0"/>
    <xf numFmtId="0" fontId="41" fillId="0" borderId="0"/>
    <xf numFmtId="0" fontId="41" fillId="0" borderId="0"/>
    <xf numFmtId="0" fontId="40" fillId="0" borderId="0"/>
    <xf numFmtId="0" fontId="39" fillId="0" borderId="0"/>
    <xf numFmtId="0" fontId="41" fillId="0" borderId="0"/>
    <xf numFmtId="0" fontId="45" fillId="0" borderId="0" applyNumberFormat="0" applyAlignment="0">
      <alignment horizontal="left"/>
    </xf>
    <xf numFmtId="0" fontId="45" fillId="0" borderId="0" applyNumberFormat="0" applyAlignment="0">
      <alignment horizontal="left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45" fillId="0" borderId="0" applyNumberFormat="0" applyAlignment="0">
      <alignment horizontal="left"/>
    </xf>
    <xf numFmtId="0" fontId="46" fillId="0" borderId="0" applyNumberFormat="0" applyAlignment="0"/>
    <xf numFmtId="0" fontId="46" fillId="0" borderId="0" applyNumberFormat="0" applyAlignment="0"/>
    <xf numFmtId="168" fontId="22" fillId="0" borderId="0">
      <alignment horizontal="left" wrapText="1"/>
    </xf>
    <xf numFmtId="168" fontId="22" fillId="0" borderId="0">
      <alignment horizontal="left" wrapText="1"/>
    </xf>
    <xf numFmtId="0" fontId="46" fillId="0" borderId="0" applyNumberFormat="0" applyAlignment="0"/>
    <xf numFmtId="0" fontId="38" fillId="0" borderId="0"/>
    <xf numFmtId="0" fontId="38" fillId="0" borderId="0"/>
    <xf numFmtId="0" fontId="40" fillId="0" borderId="0"/>
    <xf numFmtId="0" fontId="41" fillId="0" borderId="0"/>
    <xf numFmtId="0" fontId="41" fillId="0" borderId="0"/>
    <xf numFmtId="0" fontId="40" fillId="0" borderId="0"/>
    <xf numFmtId="0" fontId="39" fillId="0" borderId="0"/>
    <xf numFmtId="0" fontId="41" fillId="0" borderId="0"/>
    <xf numFmtId="0" fontId="38" fillId="0" borderId="0"/>
    <xf numFmtId="0" fontId="38" fillId="0" borderId="0"/>
    <xf numFmtId="0" fontId="40" fillId="0" borderId="0"/>
    <xf numFmtId="0" fontId="41" fillId="0" borderId="0"/>
    <xf numFmtId="0" fontId="41" fillId="0" borderId="0"/>
    <xf numFmtId="0" fontId="40" fillId="0" borderId="0"/>
    <xf numFmtId="0" fontId="41" fillId="0" borderId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8" fontId="3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8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44" fontId="47" fillId="0" borderId="0" applyFont="0" applyFill="0" applyBorder="0" applyAlignment="0" applyProtection="0"/>
    <xf numFmtId="44" fontId="48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8" fontId="38" fillId="0" borderId="0" applyFont="0" applyFill="0" applyBorder="0" applyAlignment="0" applyProtection="0"/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22" fillId="0" borderId="0">
      <alignment horizontal="left" wrapText="1"/>
    </xf>
    <xf numFmtId="44" fontId="35" fillId="0" borderId="0" applyFont="0" applyFill="0" applyBorder="0" applyAlignment="0" applyProtection="0"/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8" fontId="34" fillId="0" borderId="0" applyFont="0" applyFill="0" applyBorder="0" applyAlignment="0" applyProtection="0"/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8" fontId="36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8" fontId="3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77" fontId="20" fillId="0" borderId="0" applyFont="0" applyFill="0" applyBorder="0" applyAlignment="0" applyProtection="0"/>
    <xf numFmtId="168" fontId="22" fillId="0" borderId="0">
      <alignment horizontal="left" wrapText="1"/>
    </xf>
    <xf numFmtId="177" fontId="20" fillId="0" borderId="0" applyFont="0" applyFill="0" applyBorder="0" applyAlignment="0" applyProtection="0"/>
    <xf numFmtId="168" fontId="22" fillId="0" borderId="0">
      <alignment horizontal="left" wrapText="1"/>
    </xf>
    <xf numFmtId="177" fontId="20" fillId="0" borderId="0" applyFont="0" applyFill="0" applyBorder="0" applyAlignment="0" applyProtection="0"/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8" fontId="34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4" fontId="27" fillId="0" borderId="0" applyFont="0" applyFill="0" applyBorder="0" applyAlignment="0" applyProtection="0"/>
    <xf numFmtId="168" fontId="22" fillId="0" borderId="0">
      <alignment horizontal="left" wrapText="1"/>
    </xf>
    <xf numFmtId="44" fontId="27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44" fontId="27" fillId="0" borderId="0" applyFont="0" applyFill="0" applyBorder="0" applyAlignment="0" applyProtection="0"/>
    <xf numFmtId="168" fontId="22" fillId="0" borderId="0">
      <alignment horizontal="left" wrapText="1"/>
    </xf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4" fontId="1" fillId="0" borderId="0" applyFont="0" applyFill="0" applyBorder="0" applyAlignment="0" applyProtection="0"/>
    <xf numFmtId="44" fontId="27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4" fontId="27" fillId="0" borderId="0" applyFont="0" applyFill="0" applyBorder="0" applyAlignment="0" applyProtection="0"/>
    <xf numFmtId="168" fontId="22" fillId="0" borderId="0">
      <alignment horizontal="left" wrapText="1"/>
    </xf>
    <xf numFmtId="44" fontId="27" fillId="0" borderId="0" applyFont="0" applyFill="0" applyBorder="0" applyAlignment="0" applyProtection="0"/>
    <xf numFmtId="168" fontId="22" fillId="0" borderId="0">
      <alignment horizontal="left" wrapText="1"/>
    </xf>
    <xf numFmtId="44" fontId="27" fillId="0" borderId="0" applyFont="0" applyFill="0" applyBorder="0" applyAlignment="0" applyProtection="0"/>
    <xf numFmtId="44" fontId="1" fillId="0" borderId="0" applyFont="0" applyFill="0" applyBorder="0" applyAlignment="0" applyProtection="0"/>
    <xf numFmtId="168" fontId="22" fillId="0" borderId="0">
      <alignment horizontal="left" wrapText="1"/>
    </xf>
    <xf numFmtId="44" fontId="20" fillId="0" borderId="0" applyFont="0" applyFill="0" applyBorder="0" applyAlignment="0" applyProtection="0"/>
    <xf numFmtId="5" fontId="37" fillId="0" borderId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178" fontId="20" fillId="0" borderId="0" applyFont="0" applyFill="0" applyBorder="0" applyAlignment="0" applyProtection="0"/>
    <xf numFmtId="179" fontId="49" fillId="0" borderId="0" applyFont="0" applyFill="0" applyBorder="0" applyAlignment="0" applyProtection="0"/>
    <xf numFmtId="178" fontId="20" fillId="0" borderId="0" applyFont="0" applyFill="0" applyBorder="0" applyAlignment="0" applyProtection="0"/>
    <xf numFmtId="178" fontId="20" fillId="0" borderId="0" applyFont="0" applyFill="0" applyBorder="0" applyAlignment="0" applyProtection="0"/>
    <xf numFmtId="168" fontId="22" fillId="0" borderId="0">
      <alignment horizontal="left" wrapText="1"/>
    </xf>
    <xf numFmtId="5" fontId="37" fillId="0" borderId="0" applyFill="0" applyBorder="0" applyAlignment="0" applyProtection="0"/>
    <xf numFmtId="178" fontId="20" fillId="0" borderId="0" applyFont="0" applyFill="0" applyBorder="0" applyAlignment="0" applyProtection="0"/>
    <xf numFmtId="179" fontId="37" fillId="0" borderId="0" applyFont="0" applyFill="0" applyBorder="0" applyAlignment="0" applyProtection="0"/>
    <xf numFmtId="5" fontId="37" fillId="0" borderId="0" applyFill="0" applyBorder="0" applyAlignment="0" applyProtection="0"/>
    <xf numFmtId="178" fontId="20" fillId="0" borderId="0" applyFont="0" applyFill="0" applyBorder="0" applyAlignment="0" applyProtection="0"/>
    <xf numFmtId="180" fontId="37" fillId="0" borderId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2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3" fillId="0" borderId="0" applyFont="0" applyFill="0" applyBorder="0" applyAlignment="0" applyProtection="0"/>
    <xf numFmtId="0" fontId="42" fillId="0" borderId="0" applyFont="0" applyFill="0" applyBorder="0" applyAlignment="0" applyProtection="0"/>
    <xf numFmtId="168" fontId="22" fillId="0" borderId="0">
      <alignment horizontal="left" wrapText="1"/>
    </xf>
    <xf numFmtId="180" fontId="37" fillId="0" borderId="0" applyFill="0" applyBorder="0" applyAlignment="0" applyProtection="0"/>
    <xf numFmtId="0" fontId="42" fillId="0" borderId="0" applyFont="0" applyFill="0" applyBorder="0" applyAlignment="0" applyProtection="0"/>
    <xf numFmtId="0" fontId="20" fillId="0" borderId="0" applyFont="0" applyFill="0" applyBorder="0" applyAlignment="0" applyProtection="0"/>
    <xf numFmtId="180" fontId="37" fillId="0" borderId="0" applyFill="0" applyBorder="0" applyAlignment="0" applyProtection="0"/>
    <xf numFmtId="0" fontId="49" fillId="0" borderId="0" applyFont="0" applyFill="0" applyBorder="0" applyAlignment="0" applyProtection="0"/>
    <xf numFmtId="0" fontId="26" fillId="0" borderId="0"/>
    <xf numFmtId="0" fontId="50" fillId="72" borderId="0" applyNumberFormat="0" applyBorder="0" applyAlignment="0" applyProtection="0"/>
    <xf numFmtId="0" fontId="50" fillId="72" borderId="0" applyNumberFormat="0" applyBorder="0" applyAlignment="0" applyProtection="0"/>
    <xf numFmtId="0" fontId="50" fillId="73" borderId="0" applyNumberFormat="0" applyBorder="0" applyAlignment="0" applyProtection="0"/>
    <xf numFmtId="0" fontId="50" fillId="73" borderId="0" applyNumberFormat="0" applyBorder="0" applyAlignment="0" applyProtection="0"/>
    <xf numFmtId="0" fontId="50" fillId="74" borderId="0" applyNumberFormat="0" applyBorder="0" applyAlignment="0" applyProtection="0"/>
    <xf numFmtId="0" fontId="50" fillId="74" borderId="0" applyNumberFormat="0" applyBorder="0" applyAlignment="0" applyProtection="0"/>
    <xf numFmtId="168" fontId="20" fillId="0" borderId="0"/>
    <xf numFmtId="168" fontId="20" fillId="0" borderId="0"/>
    <xf numFmtId="168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/>
    <xf numFmtId="168" fontId="20" fillId="0" borderId="0"/>
    <xf numFmtId="168" fontId="22" fillId="0" borderId="0">
      <alignment horizontal="left" wrapText="1"/>
    </xf>
    <xf numFmtId="168" fontId="20" fillId="0" borderId="0"/>
    <xf numFmtId="168" fontId="22" fillId="0" borderId="0">
      <alignment horizontal="left" wrapText="1"/>
    </xf>
    <xf numFmtId="168" fontId="20" fillId="0" borderId="0"/>
    <xf numFmtId="168" fontId="22" fillId="0" borderId="0">
      <alignment horizontal="left" wrapText="1"/>
    </xf>
    <xf numFmtId="181" fontId="51" fillId="0" borderId="0"/>
    <xf numFmtId="168" fontId="22" fillId="0" borderId="0">
      <alignment horizontal="left" wrapText="1"/>
    </xf>
    <xf numFmtId="168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/>
    <xf numFmtId="168" fontId="20" fillId="0" borderId="0"/>
    <xf numFmtId="168" fontId="20" fillId="0" borderId="0"/>
    <xf numFmtId="182" fontId="20" fillId="0" borderId="0" applyFont="0" applyFill="0" applyBorder="0" applyAlignment="0" applyProtection="0">
      <alignment horizontal="left" wrapText="1"/>
    </xf>
    <xf numFmtId="182" fontId="20" fillId="0" borderId="0" applyFont="0" applyFill="0" applyBorder="0" applyAlignment="0" applyProtection="0">
      <alignment horizontal="left" wrapText="1"/>
    </xf>
    <xf numFmtId="182" fontId="20" fillId="0" borderId="0" applyFont="0" applyFill="0" applyBorder="0" applyAlignment="0" applyProtection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82" fontId="20" fillId="0" borderId="0" applyFont="0" applyFill="0" applyBorder="0" applyAlignment="0" applyProtection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82" fontId="20" fillId="0" borderId="0" applyFont="0" applyFill="0" applyBorder="0" applyAlignment="0" applyProtection="0">
      <alignment horizontal="left" wrapText="1"/>
    </xf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168" fontId="22" fillId="0" borderId="0">
      <alignment horizontal="left" wrapText="1"/>
    </xf>
    <xf numFmtId="0" fontId="15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2" fontId="37" fillId="0" borderId="0" applyFill="0" applyBorder="0" applyAlignment="0" applyProtection="0"/>
    <xf numFmtId="2" fontId="42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2" fontId="37" fillId="0" borderId="0" applyFont="0" applyFill="0" applyBorder="0" applyAlignment="0" applyProtection="0"/>
    <xf numFmtId="2" fontId="37" fillId="0" borderId="0" applyFont="0" applyFill="0" applyBorder="0" applyAlignment="0" applyProtection="0"/>
    <xf numFmtId="2" fontId="37" fillId="0" borderId="0" applyFill="0" applyBorder="0" applyAlignment="0" applyProtection="0"/>
    <xf numFmtId="2" fontId="42" fillId="0" borderId="0" applyFont="0" applyFill="0" applyBorder="0" applyAlignment="0" applyProtection="0"/>
    <xf numFmtId="0" fontId="38" fillId="0" borderId="0"/>
    <xf numFmtId="0" fontId="38" fillId="0" borderId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53" fillId="38" borderId="0" applyNumberFormat="0" applyBorder="0" applyAlignment="0" applyProtection="0"/>
    <xf numFmtId="0" fontId="6" fillId="2" borderId="0" applyNumberFormat="0" applyBorder="0" applyAlignment="0" applyProtection="0"/>
    <xf numFmtId="0" fontId="6" fillId="42" borderId="0" applyNumberFormat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53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38" fontId="54" fillId="71" borderId="0" applyNumberFormat="0" applyBorder="0" applyAlignment="0" applyProtection="0"/>
    <xf numFmtId="38" fontId="54" fillId="71" borderId="0" applyNumberFormat="0" applyBorder="0" applyAlignment="0" applyProtection="0"/>
    <xf numFmtId="38" fontId="54" fillId="71" borderId="0" applyNumberFormat="0" applyBorder="0" applyAlignment="0" applyProtection="0"/>
    <xf numFmtId="38" fontId="54" fillId="71" borderId="0" applyNumberFormat="0" applyBorder="0" applyAlignment="0" applyProtection="0"/>
    <xf numFmtId="38" fontId="54" fillId="71" borderId="0" applyNumberFormat="0" applyBorder="0" applyAlignment="0" applyProtection="0"/>
    <xf numFmtId="38" fontId="54" fillId="71" borderId="0" applyNumberFormat="0" applyBorder="0" applyAlignment="0" applyProtection="0"/>
    <xf numFmtId="38" fontId="54" fillId="71" borderId="0" applyNumberFormat="0" applyBorder="0" applyAlignment="0" applyProtection="0"/>
    <xf numFmtId="38" fontId="54" fillId="71" borderId="0" applyNumberFormat="0" applyBorder="0" applyAlignment="0" applyProtection="0"/>
    <xf numFmtId="38" fontId="54" fillId="71" borderId="0" applyNumberFormat="0" applyBorder="0" applyAlignment="0" applyProtection="0"/>
    <xf numFmtId="38" fontId="54" fillId="71" borderId="0" applyNumberFormat="0" applyBorder="0" applyAlignment="0" applyProtection="0"/>
    <xf numFmtId="38" fontId="54" fillId="71" borderId="0" applyNumberFormat="0" applyBorder="0" applyAlignment="0" applyProtection="0"/>
    <xf numFmtId="38" fontId="54" fillId="71" borderId="0" applyNumberFormat="0" applyBorder="0" applyAlignment="0" applyProtection="0"/>
    <xf numFmtId="38" fontId="54" fillId="71" borderId="0" applyNumberFormat="0" applyBorder="0" applyAlignment="0" applyProtection="0"/>
    <xf numFmtId="38" fontId="54" fillId="71" borderId="0" applyNumberFormat="0" applyBorder="0" applyAlignment="0" applyProtection="0"/>
    <xf numFmtId="168" fontId="22" fillId="0" borderId="0">
      <alignment horizontal="left" wrapText="1"/>
    </xf>
    <xf numFmtId="38" fontId="54" fillId="71" borderId="0" applyNumberFormat="0" applyBorder="0" applyAlignment="0" applyProtection="0"/>
    <xf numFmtId="0" fontId="54" fillId="71" borderId="0" applyNumberFormat="0" applyBorder="0" applyAlignment="0" applyProtection="0"/>
    <xf numFmtId="38" fontId="54" fillId="71" borderId="0" applyNumberFormat="0" applyBorder="0" applyAlignment="0" applyProtection="0"/>
    <xf numFmtId="38" fontId="54" fillId="71" borderId="0" applyNumberFormat="0" applyBorder="0" applyAlignment="0" applyProtection="0"/>
    <xf numFmtId="38" fontId="54" fillId="71" borderId="0" applyNumberFormat="0" applyBorder="0" applyAlignment="0" applyProtection="0"/>
    <xf numFmtId="0" fontId="55" fillId="0" borderId="11"/>
    <xf numFmtId="183" fontId="56" fillId="0" borderId="0" applyNumberFormat="0" applyFill="0" applyBorder="0" applyProtection="0">
      <alignment horizontal="right"/>
    </xf>
    <xf numFmtId="0" fontId="57" fillId="0" borderId="14" applyNumberFormat="0" applyAlignment="0" applyProtection="0">
      <alignment horizontal="left"/>
    </xf>
    <xf numFmtId="0" fontId="57" fillId="0" borderId="14" applyNumberFormat="0" applyAlignment="0" applyProtection="0">
      <alignment horizontal="left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57" fillId="0" borderId="14" applyNumberFormat="0" applyAlignment="0" applyProtection="0">
      <alignment horizontal="left"/>
    </xf>
    <xf numFmtId="168" fontId="22" fillId="0" borderId="0">
      <alignment horizontal="left" wrapText="1"/>
    </xf>
    <xf numFmtId="0" fontId="57" fillId="0" borderId="15">
      <alignment horizontal="left"/>
    </xf>
    <xf numFmtId="0" fontId="57" fillId="0" borderId="15">
      <alignment horizontal="left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57" fillId="0" borderId="15">
      <alignment horizontal="left"/>
    </xf>
    <xf numFmtId="0" fontId="57" fillId="0" borderId="15">
      <alignment horizontal="left"/>
    </xf>
    <xf numFmtId="168" fontId="22" fillId="0" borderId="0">
      <alignment horizontal="left" wrapText="1"/>
    </xf>
    <xf numFmtId="14" fontId="58" fillId="75" borderId="16">
      <alignment horizontal="center" vertical="center" wrapText="1"/>
    </xf>
    <xf numFmtId="0" fontId="42" fillId="0" borderId="0" applyNumberFormat="0" applyFill="0" applyBorder="0" applyAlignment="0" applyProtection="0"/>
    <xf numFmtId="0" fontId="59" fillId="0" borderId="17" applyNumberFormat="0" applyFill="0" applyAlignment="0" applyProtection="0"/>
    <xf numFmtId="0" fontId="59" fillId="0" borderId="17" applyNumberFormat="0" applyFill="0" applyAlignment="0" applyProtection="0"/>
    <xf numFmtId="0" fontId="3" fillId="0" borderId="1" applyNumberFormat="0" applyFill="0" applyAlignment="0" applyProtection="0"/>
    <xf numFmtId="0" fontId="60" fillId="0" borderId="18" applyNumberFormat="0" applyFill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60" fillId="0" borderId="18" applyNumberFormat="0" applyFill="0" applyAlignment="0" applyProtection="0"/>
    <xf numFmtId="0" fontId="3" fillId="0" borderId="1" applyNumberFormat="0" applyFill="0" applyAlignment="0" applyProtection="0"/>
    <xf numFmtId="0" fontId="60" fillId="0" borderId="18" applyNumberFormat="0" applyFill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61" fillId="0" borderId="0" applyNumberFormat="0" applyFill="0" applyBorder="0" applyAlignment="0" applyProtection="0"/>
    <xf numFmtId="168" fontId="22" fillId="0" borderId="0">
      <alignment horizontal="left" wrapText="1"/>
    </xf>
    <xf numFmtId="0" fontId="60" fillId="0" borderId="18" applyNumberFormat="0" applyFill="0" applyAlignment="0" applyProtection="0"/>
    <xf numFmtId="0" fontId="61" fillId="0" borderId="0" applyNumberFormat="0" applyFill="0" applyBorder="0" applyAlignment="0" applyProtection="0"/>
    <xf numFmtId="0" fontId="60" fillId="0" borderId="18" applyNumberFormat="0" applyFill="0" applyAlignment="0" applyProtection="0"/>
    <xf numFmtId="0" fontId="3" fillId="0" borderId="1" applyNumberFormat="0" applyFill="0" applyAlignment="0" applyProtection="0"/>
    <xf numFmtId="0" fontId="42" fillId="0" borderId="0" applyNumberFormat="0" applyFill="0" applyBorder="0" applyAlignment="0" applyProtection="0"/>
    <xf numFmtId="0" fontId="62" fillId="0" borderId="19" applyNumberFormat="0" applyFill="0" applyAlignment="0" applyProtection="0"/>
    <xf numFmtId="0" fontId="62" fillId="0" borderId="19" applyNumberFormat="0" applyFill="0" applyAlignment="0" applyProtection="0"/>
    <xf numFmtId="0" fontId="4" fillId="0" borderId="2" applyNumberFormat="0" applyFill="0" applyAlignment="0" applyProtection="0"/>
    <xf numFmtId="0" fontId="63" fillId="0" borderId="20" applyNumberFormat="0" applyFill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63" fillId="0" borderId="20" applyNumberFormat="0" applyFill="0" applyAlignment="0" applyProtection="0"/>
    <xf numFmtId="0" fontId="4" fillId="0" borderId="2" applyNumberFormat="0" applyFill="0" applyAlignment="0" applyProtection="0"/>
    <xf numFmtId="0" fontId="63" fillId="0" borderId="20" applyNumberFormat="0" applyFill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54" fillId="0" borderId="0" applyNumberFormat="0" applyFill="0" applyBorder="0" applyAlignment="0" applyProtection="0"/>
    <xf numFmtId="168" fontId="22" fillId="0" borderId="0">
      <alignment horizontal="left" wrapText="1"/>
    </xf>
    <xf numFmtId="0" fontId="63" fillId="0" borderId="20" applyNumberFormat="0" applyFill="0" applyAlignment="0" applyProtection="0"/>
    <xf numFmtId="0" fontId="54" fillId="0" borderId="0" applyNumberFormat="0" applyFill="0" applyBorder="0" applyAlignment="0" applyProtection="0"/>
    <xf numFmtId="0" fontId="63" fillId="0" borderId="20" applyNumberFormat="0" applyFill="0" applyAlignment="0" applyProtection="0"/>
    <xf numFmtId="0" fontId="4" fillId="0" borderId="2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64" fillId="0" borderId="21" applyNumberFormat="0" applyFill="0" applyAlignment="0" applyProtection="0"/>
    <xf numFmtId="0" fontId="5" fillId="0" borderId="3" applyNumberFormat="0" applyFill="0" applyAlignment="0" applyProtection="0"/>
    <xf numFmtId="0" fontId="65" fillId="0" borderId="22" applyNumberFormat="0" applyFill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5" fillId="0" borderId="22" applyNumberFormat="0" applyFill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6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0" fontId="65" fillId="0" borderId="0" applyNumberFormat="0" applyFill="0" applyBorder="0" applyAlignment="0" applyProtection="0"/>
    <xf numFmtId="38" fontId="66" fillId="0" borderId="0"/>
    <xf numFmtId="38" fontId="66" fillId="0" borderId="0"/>
    <xf numFmtId="38" fontId="66" fillId="0" borderId="0"/>
    <xf numFmtId="38" fontId="66" fillId="0" borderId="0"/>
    <xf numFmtId="168" fontId="22" fillId="0" borderId="0">
      <alignment horizontal="left" wrapText="1"/>
    </xf>
    <xf numFmtId="0" fontId="66" fillId="0" borderId="0"/>
    <xf numFmtId="0" fontId="66" fillId="0" borderId="0"/>
    <xf numFmtId="0" fontId="66" fillId="0" borderId="0"/>
    <xf numFmtId="38" fontId="66" fillId="0" borderId="0"/>
    <xf numFmtId="38" fontId="66" fillId="0" borderId="0"/>
    <xf numFmtId="38" fontId="66" fillId="0" borderId="0"/>
    <xf numFmtId="40" fontId="66" fillId="0" borderId="0"/>
    <xf numFmtId="40" fontId="66" fillId="0" borderId="0"/>
    <xf numFmtId="40" fontId="66" fillId="0" borderId="0"/>
    <xf numFmtId="40" fontId="66" fillId="0" borderId="0"/>
    <xf numFmtId="168" fontId="22" fillId="0" borderId="0">
      <alignment horizontal="left" wrapText="1"/>
    </xf>
    <xf numFmtId="0" fontId="66" fillId="0" borderId="0"/>
    <xf numFmtId="0" fontId="66" fillId="0" borderId="0"/>
    <xf numFmtId="0" fontId="66" fillId="0" borderId="0"/>
    <xf numFmtId="40" fontId="66" fillId="0" borderId="0"/>
    <xf numFmtId="40" fontId="66" fillId="0" borderId="0"/>
    <xf numFmtId="40" fontId="66" fillId="0" borderId="0"/>
    <xf numFmtId="0" fontId="67" fillId="0" borderId="0" applyNumberFormat="0" applyFill="0" applyBorder="0" applyAlignment="0" applyProtection="0">
      <alignment vertical="top"/>
      <protection locked="0"/>
    </xf>
    <xf numFmtId="168" fontId="22" fillId="0" borderId="0">
      <alignment horizontal="left" wrapText="1"/>
    </xf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68" fontId="22" fillId="0" borderId="0">
      <alignment horizontal="left" wrapText="1"/>
    </xf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0" fontId="54" fillId="67" borderId="23" applyNumberFormat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68" fillId="41" borderId="12" applyNumberFormat="0" applyAlignment="0" applyProtection="0"/>
    <xf numFmtId="0" fontId="68" fillId="41" borderId="12" applyNumberFormat="0" applyAlignment="0" applyProtection="0"/>
    <xf numFmtId="0" fontId="68" fillId="41" borderId="12" applyNumberFormat="0" applyAlignment="0" applyProtection="0"/>
    <xf numFmtId="0" fontId="68" fillId="41" borderId="12" applyNumberFormat="0" applyAlignment="0" applyProtection="0"/>
    <xf numFmtId="168" fontId="22" fillId="0" borderId="0">
      <alignment horizontal="left" wrapText="1"/>
    </xf>
    <xf numFmtId="0" fontId="68" fillId="41" borderId="12" applyNumberFormat="0" applyAlignment="0" applyProtection="0"/>
    <xf numFmtId="0" fontId="68" fillId="41" borderId="12" applyNumberFormat="0" applyAlignment="0" applyProtection="0"/>
    <xf numFmtId="0" fontId="9" fillId="5" borderId="4" applyNumberFormat="0" applyAlignment="0" applyProtection="0"/>
    <xf numFmtId="0" fontId="9" fillId="44" borderId="4" applyNumberFormat="0" applyAlignment="0" applyProtection="0"/>
    <xf numFmtId="0" fontId="68" fillId="41" borderId="12" applyNumberFormat="0" applyAlignment="0" applyProtection="0"/>
    <xf numFmtId="168" fontId="22" fillId="0" borderId="0">
      <alignment horizontal="left" wrapText="1"/>
    </xf>
    <xf numFmtId="0" fontId="68" fillId="41" borderId="12" applyNumberFormat="0" applyAlignment="0" applyProtection="0"/>
    <xf numFmtId="0" fontId="9" fillId="5" borderId="4" applyNumberFormat="0" applyAlignment="0" applyProtection="0"/>
    <xf numFmtId="0" fontId="9" fillId="44" borderId="4" applyNumberFormat="0" applyAlignment="0" applyProtection="0"/>
    <xf numFmtId="0" fontId="68" fillId="41" borderId="12" applyNumberFormat="0" applyAlignment="0" applyProtection="0"/>
    <xf numFmtId="0" fontId="68" fillId="41" borderId="12" applyNumberFormat="0" applyAlignment="0" applyProtection="0"/>
    <xf numFmtId="0" fontId="68" fillId="41" borderId="12" applyNumberFormat="0" applyAlignment="0" applyProtection="0"/>
    <xf numFmtId="0" fontId="68" fillId="41" borderId="12" applyNumberFormat="0" applyAlignment="0" applyProtection="0"/>
    <xf numFmtId="0" fontId="68" fillId="41" borderId="12" applyNumberFormat="0" applyAlignment="0" applyProtection="0"/>
    <xf numFmtId="0" fontId="68" fillId="41" borderId="12" applyNumberFormat="0" applyAlignment="0" applyProtection="0"/>
    <xf numFmtId="0" fontId="68" fillId="41" borderId="12" applyNumberFormat="0" applyAlignment="0" applyProtection="0"/>
    <xf numFmtId="41" fontId="69" fillId="76" borderId="24">
      <alignment horizontal="left"/>
      <protection locked="0"/>
    </xf>
    <xf numFmtId="168" fontId="22" fillId="0" borderId="0">
      <alignment horizontal="left" wrapText="1"/>
    </xf>
    <xf numFmtId="41" fontId="69" fillId="76" borderId="24">
      <alignment horizontal="left"/>
      <protection locked="0"/>
    </xf>
    <xf numFmtId="10" fontId="69" fillId="76" borderId="24">
      <alignment horizontal="right"/>
      <protection locked="0"/>
    </xf>
    <xf numFmtId="168" fontId="22" fillId="0" borderId="0">
      <alignment horizontal="left" wrapText="1"/>
    </xf>
    <xf numFmtId="10" fontId="69" fillId="76" borderId="24">
      <alignment horizontal="right"/>
      <protection locked="0"/>
    </xf>
    <xf numFmtId="168" fontId="22" fillId="0" borderId="0">
      <alignment horizontal="left" wrapText="1"/>
    </xf>
    <xf numFmtId="41" fontId="69" fillId="76" borderId="24">
      <alignment horizontal="left"/>
      <protection locked="0"/>
    </xf>
    <xf numFmtId="0" fontId="55" fillId="0" borderId="25"/>
    <xf numFmtId="0" fontId="54" fillId="71" borderId="0"/>
    <xf numFmtId="0" fontId="54" fillId="71" borderId="0"/>
    <xf numFmtId="0" fontId="54" fillId="71" borderId="0"/>
    <xf numFmtId="0" fontId="54" fillId="71" borderId="0"/>
    <xf numFmtId="168" fontId="22" fillId="0" borderId="0">
      <alignment horizontal="left" wrapText="1"/>
    </xf>
    <xf numFmtId="3" fontId="70" fillId="0" borderId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3" fontId="70" fillId="0" borderId="0" applyFill="0" applyBorder="0" applyAlignment="0" applyProtection="0"/>
    <xf numFmtId="3" fontId="70" fillId="0" borderId="0" applyFill="0" applyBorder="0" applyAlignment="0" applyProtection="0"/>
    <xf numFmtId="0" fontId="71" fillId="0" borderId="26" applyNumberFormat="0" applyFill="0" applyAlignment="0" applyProtection="0"/>
    <xf numFmtId="0" fontId="71" fillId="0" borderId="26" applyNumberFormat="0" applyFill="0" applyAlignment="0" applyProtection="0"/>
    <xf numFmtId="0" fontId="71" fillId="0" borderId="26" applyNumberFormat="0" applyFill="0" applyAlignment="0" applyProtection="0"/>
    <xf numFmtId="0" fontId="71" fillId="0" borderId="26" applyNumberFormat="0" applyFill="0" applyAlignment="0" applyProtection="0"/>
    <xf numFmtId="0" fontId="12" fillId="0" borderId="6" applyNumberFormat="0" applyFill="0" applyAlignment="0" applyProtection="0"/>
    <xf numFmtId="0" fontId="72" fillId="0" borderId="27" applyNumberFormat="0" applyFill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72" fillId="0" borderId="27" applyNumberFormat="0" applyFill="0" applyAlignment="0" applyProtection="0"/>
    <xf numFmtId="0" fontId="72" fillId="0" borderId="27" applyNumberFormat="0" applyFill="0" applyAlignment="0" applyProtection="0"/>
    <xf numFmtId="0" fontId="72" fillId="0" borderId="27" applyNumberFormat="0" applyFill="0" applyAlignment="0" applyProtection="0"/>
    <xf numFmtId="184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44" fontId="58" fillId="0" borderId="28" applyNumberFormat="0" applyFont="0" applyAlignment="0">
      <alignment horizontal="center"/>
    </xf>
    <xf numFmtId="44" fontId="58" fillId="0" borderId="28" applyNumberFormat="0" applyFont="0" applyAlignment="0">
      <alignment horizontal="center"/>
    </xf>
    <xf numFmtId="44" fontId="58" fillId="0" borderId="28" applyNumberFormat="0" applyFont="0" applyAlignment="0">
      <alignment horizontal="center"/>
    </xf>
    <xf numFmtId="44" fontId="58" fillId="0" borderId="28" applyNumberFormat="0" applyFont="0" applyAlignment="0">
      <alignment horizontal="center"/>
    </xf>
    <xf numFmtId="44" fontId="58" fillId="0" borderId="28" applyNumberFormat="0" applyFont="0" applyAlignment="0">
      <alignment horizontal="center"/>
    </xf>
    <xf numFmtId="44" fontId="58" fillId="0" borderId="28" applyNumberFormat="0" applyFont="0" applyAlignment="0">
      <alignment horizontal="center"/>
    </xf>
    <xf numFmtId="44" fontId="58" fillId="0" borderId="28" applyNumberFormat="0" applyFont="0" applyAlignment="0">
      <alignment horizontal="center"/>
    </xf>
    <xf numFmtId="44" fontId="58" fillId="0" borderId="28" applyNumberFormat="0" applyFont="0" applyAlignment="0">
      <alignment horizontal="center"/>
    </xf>
    <xf numFmtId="44" fontId="58" fillId="0" borderId="28" applyNumberFormat="0" applyFont="0" applyAlignment="0">
      <alignment horizontal="center"/>
    </xf>
    <xf numFmtId="44" fontId="58" fillId="0" borderId="28" applyNumberFormat="0" applyFont="0" applyAlignment="0">
      <alignment horizontal="center"/>
    </xf>
    <xf numFmtId="44" fontId="58" fillId="0" borderId="28" applyNumberFormat="0" applyFont="0" applyAlignment="0">
      <alignment horizontal="center"/>
    </xf>
    <xf numFmtId="168" fontId="22" fillId="0" borderId="0">
      <alignment horizontal="left" wrapText="1"/>
    </xf>
    <xf numFmtId="44" fontId="58" fillId="0" borderId="28" applyNumberFormat="0" applyFont="0" applyAlignment="0">
      <alignment horizontal="center"/>
    </xf>
    <xf numFmtId="44" fontId="58" fillId="0" borderId="28" applyNumberFormat="0" applyFont="0" applyAlignment="0">
      <alignment horizontal="center"/>
    </xf>
    <xf numFmtId="44" fontId="58" fillId="0" borderId="28" applyNumberFormat="0" applyFont="0" applyAlignment="0">
      <alignment horizontal="center"/>
    </xf>
    <xf numFmtId="44" fontId="58" fillId="0" borderId="28" applyNumberFormat="0" applyFont="0" applyAlignment="0">
      <alignment horizontal="center"/>
    </xf>
    <xf numFmtId="44" fontId="58" fillId="0" borderId="29" applyNumberFormat="0" applyFont="0" applyAlignment="0">
      <alignment horizontal="center"/>
    </xf>
    <xf numFmtId="44" fontId="58" fillId="0" borderId="29" applyNumberFormat="0" applyFont="0" applyAlignment="0">
      <alignment horizontal="center"/>
    </xf>
    <xf numFmtId="44" fontId="58" fillId="0" borderId="29" applyNumberFormat="0" applyFont="0" applyAlignment="0">
      <alignment horizontal="center"/>
    </xf>
    <xf numFmtId="44" fontId="58" fillId="0" borderId="29" applyNumberFormat="0" applyFont="0" applyAlignment="0">
      <alignment horizontal="center"/>
    </xf>
    <xf numFmtId="44" fontId="58" fillId="0" borderId="29" applyNumberFormat="0" applyFont="0" applyAlignment="0">
      <alignment horizontal="center"/>
    </xf>
    <xf numFmtId="44" fontId="58" fillId="0" borderId="29" applyNumberFormat="0" applyFont="0" applyAlignment="0">
      <alignment horizontal="center"/>
    </xf>
    <xf numFmtId="44" fontId="58" fillId="0" borderId="29" applyNumberFormat="0" applyFont="0" applyAlignment="0">
      <alignment horizontal="center"/>
    </xf>
    <xf numFmtId="44" fontId="58" fillId="0" borderId="29" applyNumberFormat="0" applyFont="0" applyAlignment="0">
      <alignment horizontal="center"/>
    </xf>
    <xf numFmtId="44" fontId="58" fillId="0" borderId="29" applyNumberFormat="0" applyFont="0" applyAlignment="0">
      <alignment horizontal="center"/>
    </xf>
    <xf numFmtId="44" fontId="58" fillId="0" borderId="29" applyNumberFormat="0" applyFont="0" applyAlignment="0">
      <alignment horizontal="center"/>
    </xf>
    <xf numFmtId="44" fontId="58" fillId="0" borderId="29" applyNumberFormat="0" applyFont="0" applyAlignment="0">
      <alignment horizontal="center"/>
    </xf>
    <xf numFmtId="168" fontId="22" fillId="0" borderId="0">
      <alignment horizontal="left" wrapText="1"/>
    </xf>
    <xf numFmtId="44" fontId="58" fillId="0" borderId="29" applyNumberFormat="0" applyFont="0" applyAlignment="0">
      <alignment horizontal="center"/>
    </xf>
    <xf numFmtId="44" fontId="58" fillId="0" borderId="29" applyNumberFormat="0" applyFont="0" applyAlignment="0">
      <alignment horizontal="center"/>
    </xf>
    <xf numFmtId="44" fontId="58" fillId="0" borderId="29" applyNumberFormat="0" applyFont="0" applyAlignment="0">
      <alignment horizontal="center"/>
    </xf>
    <xf numFmtId="44" fontId="58" fillId="0" borderId="29" applyNumberFormat="0" applyFont="0" applyAlignment="0">
      <alignment horizontal="center"/>
    </xf>
    <xf numFmtId="0" fontId="20" fillId="0" borderId="0" applyFont="0" applyFill="0" applyBorder="0" applyAlignment="0" applyProtection="0"/>
    <xf numFmtId="0" fontId="20" fillId="0" borderId="0" applyFont="0" applyFill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73" fillId="44" borderId="0" applyNumberFormat="0" applyBorder="0" applyAlignment="0" applyProtection="0"/>
    <xf numFmtId="0" fontId="8" fillId="4" borderId="0" applyNumberFormat="0" applyBorder="0" applyAlignment="0" applyProtection="0"/>
    <xf numFmtId="0" fontId="74" fillId="4" borderId="0" applyNumberFormat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75" fillId="44" borderId="0" applyNumberFormat="0" applyBorder="0" applyAlignment="0" applyProtection="0"/>
    <xf numFmtId="0" fontId="74" fillId="4" borderId="0" applyNumberFormat="0" applyBorder="0" applyAlignment="0" applyProtection="0"/>
    <xf numFmtId="0" fontId="74" fillId="4" borderId="0" applyNumberFormat="0" applyBorder="0" applyAlignment="0" applyProtection="0"/>
    <xf numFmtId="37" fontId="76" fillId="0" borderId="0"/>
    <xf numFmtId="37" fontId="76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37" fontId="76" fillId="0" borderId="0"/>
    <xf numFmtId="185" fontId="77" fillId="0" borderId="0"/>
    <xf numFmtId="186" fontId="20" fillId="0" borderId="0"/>
    <xf numFmtId="186" fontId="20" fillId="0" borderId="0"/>
    <xf numFmtId="168" fontId="22" fillId="0" borderId="0">
      <alignment horizontal="left" wrapText="1"/>
    </xf>
    <xf numFmtId="186" fontId="20" fillId="0" borderId="0"/>
    <xf numFmtId="186" fontId="20" fillId="0" borderId="0"/>
    <xf numFmtId="186" fontId="20" fillId="0" borderId="0"/>
    <xf numFmtId="186" fontId="20" fillId="0" borderId="0"/>
    <xf numFmtId="168" fontId="22" fillId="0" borderId="0">
      <alignment horizontal="left" wrapText="1"/>
    </xf>
    <xf numFmtId="186" fontId="20" fillId="0" borderId="0"/>
    <xf numFmtId="186" fontId="20" fillId="0" borderId="0"/>
    <xf numFmtId="186" fontId="20" fillId="0" borderId="0"/>
    <xf numFmtId="186" fontId="20" fillId="0" borderId="0"/>
    <xf numFmtId="168" fontId="22" fillId="0" borderId="0">
      <alignment horizontal="left" wrapText="1"/>
    </xf>
    <xf numFmtId="186" fontId="20" fillId="0" borderId="0"/>
    <xf numFmtId="186" fontId="20" fillId="0" borderId="0"/>
    <xf numFmtId="187" fontId="22" fillId="0" borderId="0"/>
    <xf numFmtId="187" fontId="22" fillId="0" borderId="0"/>
    <xf numFmtId="185" fontId="77" fillId="0" borderId="0"/>
    <xf numFmtId="0" fontId="20" fillId="0" borderId="0"/>
    <xf numFmtId="185" fontId="77" fillId="0" borderId="0"/>
    <xf numFmtId="188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87" fontId="22" fillId="0" borderId="0"/>
    <xf numFmtId="189" fontId="20" fillId="0" borderId="0"/>
    <xf numFmtId="190" fontId="36" fillId="0" borderId="0"/>
    <xf numFmtId="169" fontId="20" fillId="0" borderId="0">
      <alignment horizontal="left" wrapText="1"/>
    </xf>
    <xf numFmtId="169" fontId="20" fillId="0" borderId="0">
      <alignment horizontal="left" wrapText="1"/>
    </xf>
    <xf numFmtId="0" fontId="1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0" fontId="20" fillId="0" borderId="0"/>
    <xf numFmtId="168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20" fillId="0" borderId="0" applyFill="0" applyBorder="0" applyAlignment="0" applyProtection="0"/>
    <xf numFmtId="0" fontId="1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1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168" fontId="20" fillId="0" borderId="0">
      <alignment horizontal="left" wrapText="1"/>
    </xf>
    <xf numFmtId="0" fontId="1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0" fontId="1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0" fontId="1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0" fontId="20" fillId="0" borderId="0"/>
    <xf numFmtId="0" fontId="20" fillId="0" borderId="0"/>
    <xf numFmtId="168" fontId="22" fillId="0" borderId="0">
      <alignment horizontal="left" wrapText="1"/>
    </xf>
    <xf numFmtId="0" fontId="20" fillId="0" borderId="0"/>
    <xf numFmtId="186" fontId="22" fillId="0" borderId="0">
      <alignment horizontal="left" wrapText="1"/>
    </xf>
    <xf numFmtId="0" fontId="27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0" fontId="1" fillId="0" borderId="0"/>
    <xf numFmtId="186" fontId="2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20" fillId="0" borderId="0"/>
    <xf numFmtId="0" fontId="1" fillId="0" borderId="0"/>
    <xf numFmtId="186" fontId="2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0" fillId="0" borderId="0"/>
    <xf numFmtId="186" fontId="22" fillId="0" borderId="0">
      <alignment horizontal="left" wrapText="1"/>
    </xf>
    <xf numFmtId="0" fontId="20" fillId="0" borderId="0"/>
    <xf numFmtId="168" fontId="22" fillId="0" borderId="0">
      <alignment horizontal="left" wrapText="1"/>
    </xf>
    <xf numFmtId="0" fontId="20" fillId="0" borderId="0"/>
    <xf numFmtId="186" fontId="22" fillId="0" borderId="0">
      <alignment horizontal="left" wrapText="1"/>
    </xf>
    <xf numFmtId="168" fontId="20" fillId="0" borderId="0">
      <alignment horizontal="left" wrapText="1"/>
    </xf>
    <xf numFmtId="186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86" fontId="22" fillId="0" borderId="0">
      <alignment horizontal="left" wrapText="1"/>
    </xf>
    <xf numFmtId="186" fontId="22" fillId="0" borderId="0">
      <alignment horizontal="left" wrapText="1"/>
    </xf>
    <xf numFmtId="186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86" fontId="22" fillId="0" borderId="0">
      <alignment horizontal="left" wrapText="1"/>
    </xf>
    <xf numFmtId="0" fontId="20" fillId="0" borderId="0"/>
    <xf numFmtId="0" fontId="20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78" fillId="0" borderId="0"/>
    <xf numFmtId="0" fontId="27" fillId="0" borderId="0"/>
    <xf numFmtId="0" fontId="27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20" fillId="0" borderId="0"/>
    <xf numFmtId="0" fontId="27" fillId="0" borderId="0"/>
    <xf numFmtId="0" fontId="27" fillId="0" borderId="0"/>
    <xf numFmtId="0" fontId="27" fillId="0" borderId="0"/>
    <xf numFmtId="0" fontId="20" fillId="0" borderId="0"/>
    <xf numFmtId="168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35" fillId="0" borderId="0"/>
    <xf numFmtId="168" fontId="22" fillId="0" borderId="0">
      <alignment horizontal="left" wrapText="1"/>
    </xf>
    <xf numFmtId="0" fontId="27" fillId="0" borderId="0"/>
    <xf numFmtId="0" fontId="27" fillId="0" borderId="0"/>
    <xf numFmtId="0" fontId="35" fillId="0" borderId="0"/>
    <xf numFmtId="0" fontId="27" fillId="0" borderId="0"/>
    <xf numFmtId="0" fontId="27" fillId="0" borderId="0"/>
    <xf numFmtId="0" fontId="35" fillId="0" borderId="0"/>
    <xf numFmtId="0" fontId="27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0" borderId="0"/>
    <xf numFmtId="168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191" fontId="20" fillId="0" borderId="0">
      <alignment horizontal="left" wrapText="1"/>
    </xf>
    <xf numFmtId="191" fontId="20" fillId="0" borderId="0">
      <alignment horizontal="left" wrapText="1"/>
    </xf>
    <xf numFmtId="168" fontId="22" fillId="0" borderId="0">
      <alignment horizontal="left" wrapText="1"/>
    </xf>
    <xf numFmtId="191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91" fontId="2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92" fontId="22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2" fillId="0" borderId="0"/>
    <xf numFmtId="193" fontId="22" fillId="0" borderId="0">
      <alignment horizontal="left" wrapText="1"/>
    </xf>
    <xf numFmtId="0" fontId="20" fillId="0" borderId="0"/>
    <xf numFmtId="0" fontId="20" fillId="0" borderId="0"/>
    <xf numFmtId="168" fontId="22" fillId="0" borderId="0">
      <alignment horizontal="left" wrapText="1"/>
    </xf>
    <xf numFmtId="170" fontId="22" fillId="0" borderId="0">
      <alignment horizontal="left" wrapText="1"/>
    </xf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0" fontId="20" fillId="0" borderId="0"/>
    <xf numFmtId="168" fontId="22" fillId="0" borderId="0">
      <alignment horizontal="left" wrapText="1"/>
    </xf>
    <xf numFmtId="0" fontId="20" fillId="0" borderId="0"/>
    <xf numFmtId="168" fontId="22" fillId="0" borderId="0">
      <alignment horizontal="left" wrapText="1"/>
    </xf>
    <xf numFmtId="194" fontId="2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20" fillId="0" borderId="0"/>
    <xf numFmtId="164" fontId="20" fillId="0" borderId="0">
      <alignment horizontal="left" wrapText="1"/>
    </xf>
    <xf numFmtId="164" fontId="20" fillId="0" borderId="0">
      <alignment horizontal="left" wrapText="1"/>
    </xf>
    <xf numFmtId="0" fontId="27" fillId="0" borderId="0"/>
    <xf numFmtId="164" fontId="2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0" fontId="20" fillId="0" borderId="0"/>
    <xf numFmtId="0" fontId="20" fillId="0" borderId="0"/>
    <xf numFmtId="0" fontId="1" fillId="0" borderId="0"/>
    <xf numFmtId="0" fontId="20" fillId="0" borderId="0"/>
    <xf numFmtId="0" fontId="20" fillId="0" borderId="0"/>
    <xf numFmtId="0" fontId="22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0" borderId="0"/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0" fontId="20" fillId="0" borderId="0"/>
    <xf numFmtId="168" fontId="22" fillId="0" borderId="0">
      <alignment horizontal="left" wrapText="1"/>
    </xf>
    <xf numFmtId="168" fontId="20" fillId="0" borderId="0">
      <alignment horizontal="left" wrapText="1"/>
    </xf>
    <xf numFmtId="0" fontId="47" fillId="0" borderId="0"/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39" fontId="79" fillId="0" borderId="0" applyNumberFormat="0" applyFill="0" applyBorder="0" applyAlignment="0" applyProtection="0"/>
    <xf numFmtId="39" fontId="79" fillId="0" borderId="0" applyNumberForma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39" fontId="79" fillId="0" borderId="0" applyNumberForma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39" fontId="79" fillId="0" borderId="0" applyNumberFormat="0" applyFill="0" applyBorder="0" applyAlignment="0" applyProtection="0"/>
    <xf numFmtId="168" fontId="22" fillId="0" borderId="0">
      <alignment horizontal="left" wrapText="1"/>
    </xf>
    <xf numFmtId="0" fontId="1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0" fontId="35" fillId="0" borderId="0"/>
    <xf numFmtId="0" fontId="35" fillId="0" borderId="0"/>
    <xf numFmtId="0" fontId="35" fillId="0" borderId="0"/>
    <xf numFmtId="0" fontId="35" fillId="0" borderId="0"/>
    <xf numFmtId="168" fontId="22" fillId="0" borderId="0">
      <alignment horizontal="left" wrapText="1"/>
    </xf>
    <xf numFmtId="0" fontId="20" fillId="0" borderId="0"/>
    <xf numFmtId="168" fontId="2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2" fillId="0" borderId="0">
      <alignment horizontal="left" wrapText="1"/>
    </xf>
    <xf numFmtId="0" fontId="1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0" fontId="1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0" fontId="20" fillId="0" borderId="0"/>
    <xf numFmtId="0" fontId="20" fillId="0" borderId="0"/>
    <xf numFmtId="168" fontId="22" fillId="0" borderId="0">
      <alignment horizontal="left" wrapText="1"/>
    </xf>
    <xf numFmtId="170" fontId="22" fillId="0" borderId="0">
      <alignment horizontal="left" wrapText="1"/>
    </xf>
    <xf numFmtId="0" fontId="20" fillId="0" borderId="0"/>
    <xf numFmtId="0" fontId="20" fillId="0" borderId="0"/>
    <xf numFmtId="195" fontId="20" fillId="0" borderId="0">
      <alignment horizontal="left" wrapText="1"/>
    </xf>
    <xf numFmtId="0" fontId="20" fillId="0" borderId="0"/>
    <xf numFmtId="0" fontId="1" fillId="0" borderId="0"/>
    <xf numFmtId="0" fontId="20" fillId="0" borderId="0"/>
    <xf numFmtId="0" fontId="20" fillId="0" borderId="0"/>
    <xf numFmtId="0" fontId="27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8" fontId="22" fillId="0" borderId="0">
      <alignment horizontal="left" wrapText="1"/>
    </xf>
    <xf numFmtId="0" fontId="20" fillId="0" borderId="0"/>
    <xf numFmtId="168" fontId="22" fillId="0" borderId="0">
      <alignment horizontal="left" wrapText="1"/>
    </xf>
    <xf numFmtId="168" fontId="20" fillId="0" borderId="0">
      <alignment horizontal="left" wrapText="1"/>
    </xf>
    <xf numFmtId="0" fontId="35" fillId="0" borderId="0"/>
    <xf numFmtId="168" fontId="20" fillId="0" borderId="0">
      <alignment horizontal="left" wrapText="1"/>
    </xf>
    <xf numFmtId="168" fontId="22" fillId="0" borderId="0">
      <alignment horizontal="left" wrapText="1"/>
    </xf>
    <xf numFmtId="0" fontId="35" fillId="0" borderId="0"/>
    <xf numFmtId="168" fontId="20" fillId="0" borderId="0">
      <alignment horizontal="left" wrapText="1"/>
    </xf>
    <xf numFmtId="0" fontId="35" fillId="0" borderId="0"/>
    <xf numFmtId="168" fontId="20" fillId="0" borderId="0">
      <alignment horizontal="left" wrapText="1"/>
    </xf>
    <xf numFmtId="168" fontId="22" fillId="0" borderId="0">
      <alignment horizontal="left" wrapText="1"/>
    </xf>
    <xf numFmtId="0" fontId="35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0" fontId="27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170" fontId="22" fillId="0" borderId="0">
      <alignment horizontal="left" wrapText="1"/>
    </xf>
    <xf numFmtId="170" fontId="22" fillId="0" borderId="0">
      <alignment horizontal="left" wrapText="1"/>
    </xf>
    <xf numFmtId="0" fontId="20" fillId="0" borderId="0"/>
    <xf numFmtId="0" fontId="20" fillId="0" borderId="0"/>
    <xf numFmtId="0" fontId="1" fillId="0" borderId="0"/>
    <xf numFmtId="0" fontId="1" fillId="0" borderId="0"/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0" fontId="27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0" borderId="0"/>
    <xf numFmtId="0" fontId="1" fillId="0" borderId="0"/>
    <xf numFmtId="0" fontId="1" fillId="0" borderId="0"/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0" fontId="20" fillId="0" borderId="0"/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0" fontId="27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0" fontId="20" fillId="0" borderId="0"/>
    <xf numFmtId="0" fontId="1" fillId="0" borderId="0"/>
    <xf numFmtId="0" fontId="1" fillId="0" borderId="0"/>
    <xf numFmtId="0" fontId="78" fillId="0" borderId="0"/>
    <xf numFmtId="196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0" fontId="27" fillId="0" borderId="0"/>
    <xf numFmtId="0" fontId="20" fillId="0" borderId="0"/>
    <xf numFmtId="0" fontId="20" fillId="0" borderId="0"/>
    <xf numFmtId="168" fontId="22" fillId="0" borderId="0">
      <alignment horizontal="left" wrapText="1"/>
    </xf>
    <xf numFmtId="168" fontId="22" fillId="0" borderId="0">
      <alignment horizontal="left" wrapText="1"/>
    </xf>
    <xf numFmtId="0" fontId="1" fillId="0" borderId="0"/>
    <xf numFmtId="0" fontId="1" fillId="0" borderId="0"/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0" fontId="1" fillId="0" borderId="0"/>
    <xf numFmtId="0" fontId="20" fillId="0" borderId="0"/>
    <xf numFmtId="0" fontId="1" fillId="0" borderId="0"/>
    <xf numFmtId="0" fontId="1" fillId="0" borderId="0"/>
    <xf numFmtId="0" fontId="1" fillId="0" borderId="0"/>
    <xf numFmtId="0" fontId="27" fillId="39" borderId="30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30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0" fillId="39" borderId="30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0" fillId="39" borderId="30" applyNumberFormat="0" applyFont="0" applyAlignment="0" applyProtection="0"/>
    <xf numFmtId="168" fontId="22" fillId="0" borderId="0">
      <alignment horizontal="left" wrapText="1"/>
    </xf>
    <xf numFmtId="0" fontId="20" fillId="39" borderId="30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2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168" fontId="22" fillId="0" borderId="0">
      <alignment horizontal="left" wrapText="1"/>
    </xf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168" fontId="22" fillId="0" borderId="0">
      <alignment horizontal="left" wrapText="1"/>
    </xf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8" borderId="8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8" borderId="8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8" borderId="8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27" fillId="8" borderId="8" applyNumberFormat="0" applyFont="0" applyAlignment="0" applyProtection="0"/>
    <xf numFmtId="0" fontId="27" fillId="8" borderId="8" applyNumberFormat="0" applyFont="0" applyAlignment="0" applyProtection="0"/>
    <xf numFmtId="0" fontId="27" fillId="39" borderId="30" applyNumberFormat="0" applyFont="0" applyAlignment="0" applyProtection="0"/>
    <xf numFmtId="0" fontId="27" fillId="39" borderId="30" applyNumberFormat="0" applyFont="0" applyAlignment="0" applyProtection="0"/>
    <xf numFmtId="0" fontId="80" fillId="68" borderId="31" applyNumberFormat="0" applyAlignment="0" applyProtection="0"/>
    <xf numFmtId="0" fontId="80" fillId="68" borderId="31" applyNumberFormat="0" applyAlignment="0" applyProtection="0"/>
    <xf numFmtId="168" fontId="22" fillId="0" borderId="0">
      <alignment horizontal="left" wrapText="1"/>
    </xf>
    <xf numFmtId="0" fontId="80" fillId="68" borderId="31" applyNumberFormat="0" applyAlignment="0" applyProtection="0"/>
    <xf numFmtId="0" fontId="80" fillId="68" borderId="31" applyNumberFormat="0" applyAlignment="0" applyProtection="0"/>
    <xf numFmtId="0" fontId="80" fillId="68" borderId="31" applyNumberFormat="0" applyAlignment="0" applyProtection="0"/>
    <xf numFmtId="0" fontId="10" fillId="6" borderId="5" applyNumberFormat="0" applyAlignment="0" applyProtection="0"/>
    <xf numFmtId="0" fontId="10" fillId="69" borderId="5" applyNumberFormat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80" fillId="69" borderId="31" applyNumberFormat="0" applyAlignment="0" applyProtection="0"/>
    <xf numFmtId="0" fontId="10" fillId="69" borderId="5" applyNumberFormat="0" applyAlignment="0" applyProtection="0"/>
    <xf numFmtId="0" fontId="10" fillId="69" borderId="5" applyNumberFormat="0" applyAlignment="0" applyProtection="0"/>
    <xf numFmtId="0" fontId="38" fillId="0" borderId="0"/>
    <xf numFmtId="0" fontId="38" fillId="0" borderId="0"/>
    <xf numFmtId="0" fontId="38" fillId="0" borderId="0"/>
    <xf numFmtId="0" fontId="39" fillId="0" borderId="0"/>
    <xf numFmtId="0" fontId="39" fillId="0" borderId="0"/>
    <xf numFmtId="0" fontId="40" fillId="0" borderId="0"/>
    <xf numFmtId="0" fontId="41" fillId="0" borderId="0"/>
    <xf numFmtId="0" fontId="41" fillId="0" borderId="0"/>
    <xf numFmtId="0" fontId="40" fillId="0" borderId="0"/>
    <xf numFmtId="0" fontId="39" fillId="0" borderId="0"/>
    <xf numFmtId="0" fontId="41" fillId="0" borderId="0"/>
    <xf numFmtId="197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168" fontId="22" fillId="0" borderId="0">
      <alignment horizontal="left" wrapText="1"/>
    </xf>
    <xf numFmtId="10" fontId="20" fillId="0" borderId="0" applyFont="0" applyFill="0" applyBorder="0" applyAlignment="0" applyProtection="0"/>
    <xf numFmtId="168" fontId="22" fillId="0" borderId="0">
      <alignment horizontal="left" wrapText="1"/>
    </xf>
    <xf numFmtId="10" fontId="20" fillId="0" borderId="0" applyFont="0" applyFill="0" applyBorder="0" applyAlignment="0" applyProtection="0"/>
    <xf numFmtId="168" fontId="22" fillId="0" borderId="0">
      <alignment horizontal="left" wrapText="1"/>
    </xf>
    <xf numFmtId="10" fontId="20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10" fontId="20" fillId="0" borderId="0" applyFont="0" applyFill="0" applyBorder="0" applyAlignment="0" applyProtection="0"/>
    <xf numFmtId="10" fontId="20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10" fontId="20" fillId="0" borderId="24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10" fontId="20" fillId="0" borderId="24"/>
    <xf numFmtId="10" fontId="20" fillId="0" borderId="24"/>
    <xf numFmtId="9" fontId="47" fillId="0" borderId="0" applyFont="0" applyFill="0" applyBorder="0" applyAlignment="0" applyProtection="0"/>
    <xf numFmtId="9" fontId="48" fillId="0" borderId="0" applyFont="0" applyFill="0" applyBorder="0" applyAlignment="0" applyProtection="0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9" fontId="48" fillId="0" borderId="0" applyFont="0" applyFill="0" applyBorder="0" applyAlignment="0" applyProtection="0"/>
    <xf numFmtId="168" fontId="22" fillId="0" borderId="0">
      <alignment horizontal="left" wrapText="1"/>
    </xf>
    <xf numFmtId="9" fontId="27" fillId="0" borderId="0" applyFont="0" applyFill="0" applyBorder="0" applyAlignment="0" applyProtection="0"/>
    <xf numFmtId="10" fontId="20" fillId="0" borderId="24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10" fontId="20" fillId="0" borderId="24"/>
    <xf numFmtId="168" fontId="22" fillId="0" borderId="0">
      <alignment horizontal="left" wrapText="1"/>
    </xf>
    <xf numFmtId="9" fontId="35" fillId="0" borderId="0" applyFont="0" applyFill="0" applyBorder="0" applyAlignment="0" applyProtection="0"/>
    <xf numFmtId="10" fontId="20" fillId="0" borderId="24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9" fontId="27" fillId="0" borderId="0" applyFont="0" applyFill="0" applyBorder="0" applyAlignment="0" applyProtection="0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9" fontId="27" fillId="0" borderId="0" applyFont="0" applyFill="0" applyBorder="0" applyAlignment="0" applyProtection="0"/>
    <xf numFmtId="168" fontId="22" fillId="0" borderId="0">
      <alignment horizontal="left" wrapText="1"/>
    </xf>
    <xf numFmtId="10" fontId="20" fillId="0" borderId="24"/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0" fontId="20" fillId="0" borderId="24"/>
    <xf numFmtId="168" fontId="22" fillId="0" borderId="0">
      <alignment horizontal="left" wrapText="1"/>
    </xf>
    <xf numFmtId="9" fontId="27" fillId="0" borderId="0" applyFont="0" applyFill="0" applyBorder="0" applyAlignment="0" applyProtection="0"/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9" fontId="1" fillId="0" borderId="0" applyFont="0" applyFill="0" applyBorder="0" applyAlignment="0" applyProtection="0"/>
    <xf numFmtId="10" fontId="20" fillId="0" borderId="24"/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9" fontId="18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7" fillId="0" borderId="0" applyFont="0" applyFill="0" applyBorder="0" applyAlignment="0" applyProtection="0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0" fontId="20" fillId="0" borderId="24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9" fontId="27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10" fontId="20" fillId="0" borderId="24"/>
    <xf numFmtId="9" fontId="34" fillId="0" borderId="0" applyFont="0" applyFill="0" applyBorder="0" applyAlignment="0" applyProtection="0"/>
    <xf numFmtId="168" fontId="22" fillId="0" borderId="0">
      <alignment horizontal="left" wrapText="1"/>
    </xf>
    <xf numFmtId="10" fontId="20" fillId="0" borderId="24"/>
    <xf numFmtId="9" fontId="35" fillId="0" borderId="0" applyFont="0" applyFill="0" applyBorder="0" applyAlignment="0" applyProtection="0"/>
    <xf numFmtId="10" fontId="20" fillId="0" borderId="24"/>
    <xf numFmtId="168" fontId="22" fillId="0" borderId="0">
      <alignment horizontal="left" wrapText="1"/>
    </xf>
    <xf numFmtId="9" fontId="35" fillId="0" borderId="0" applyFont="0" applyFill="0" applyBorder="0" applyAlignment="0" applyProtection="0"/>
    <xf numFmtId="10" fontId="20" fillId="0" borderId="24"/>
    <xf numFmtId="9" fontId="35" fillId="0" borderId="0" applyFont="0" applyFill="0" applyBorder="0" applyAlignment="0" applyProtection="0"/>
    <xf numFmtId="10" fontId="20" fillId="0" borderId="24"/>
    <xf numFmtId="168" fontId="22" fillId="0" borderId="0">
      <alignment horizontal="left" wrapText="1"/>
    </xf>
    <xf numFmtId="9" fontId="35" fillId="0" borderId="0" applyFont="0" applyFill="0" applyBorder="0" applyAlignment="0" applyProtection="0"/>
    <xf numFmtId="10" fontId="20" fillId="0" borderId="24"/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10" fontId="20" fillId="0" borderId="24"/>
    <xf numFmtId="10" fontId="20" fillId="0" borderId="24"/>
    <xf numFmtId="168" fontId="22" fillId="0" borderId="0">
      <alignment horizontal="left" wrapText="1"/>
    </xf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9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0" fontId="20" fillId="0" borderId="24"/>
    <xf numFmtId="168" fontId="22" fillId="0" borderId="0">
      <alignment horizontal="left" wrapText="1"/>
    </xf>
    <xf numFmtId="10" fontId="20" fillId="0" borderId="24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10" fontId="20" fillId="0" borderId="24"/>
    <xf numFmtId="10" fontId="20" fillId="0" borderId="24"/>
    <xf numFmtId="10" fontId="20" fillId="0" borderId="24"/>
    <xf numFmtId="10" fontId="20" fillId="0" borderId="24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4" fillId="0" borderId="0" applyFont="0" applyFill="0" applyBorder="0" applyAlignment="0" applyProtection="0"/>
    <xf numFmtId="168" fontId="22" fillId="0" borderId="0">
      <alignment horizontal="left" wrapText="1"/>
    </xf>
    <xf numFmtId="9" fontId="3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9" fontId="27" fillId="0" borderId="0" applyFont="0" applyFill="0" applyBorder="0" applyAlignment="0" applyProtection="0"/>
    <xf numFmtId="168" fontId="22" fillId="0" borderId="0">
      <alignment horizontal="left" wrapText="1"/>
    </xf>
    <xf numFmtId="9" fontId="27" fillId="0" borderId="0" applyFont="0" applyFill="0" applyBorder="0" applyAlignment="0" applyProtection="0"/>
    <xf numFmtId="168" fontId="22" fillId="0" borderId="0">
      <alignment horizontal="left" wrapText="1"/>
    </xf>
    <xf numFmtId="9" fontId="27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22" fillId="0" borderId="0">
      <alignment horizontal="left" wrapText="1"/>
    </xf>
    <xf numFmtId="9" fontId="34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9" fontId="27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1" fillId="0" borderId="0" applyFont="0" applyFill="0" applyBorder="0" applyAlignment="0" applyProtection="0"/>
    <xf numFmtId="10" fontId="20" fillId="0" borderId="24"/>
    <xf numFmtId="10" fontId="20" fillId="0" borderId="24"/>
    <xf numFmtId="10" fontId="20" fillId="0" borderId="24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168" fontId="22" fillId="0" borderId="0">
      <alignment horizontal="left" wrapText="1"/>
    </xf>
    <xf numFmtId="9" fontId="22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2" fillId="0" borderId="0" applyFont="0" applyFill="0" applyBorder="0" applyAlignment="0" applyProtection="0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10" fontId="20" fillId="0" borderId="24"/>
    <xf numFmtId="41" fontId="20" fillId="77" borderId="24"/>
    <xf numFmtId="41" fontId="20" fillId="77" borderId="24"/>
    <xf numFmtId="168" fontId="22" fillId="0" borderId="0">
      <alignment horizontal="left" wrapText="1"/>
    </xf>
    <xf numFmtId="41" fontId="20" fillId="77" borderId="24"/>
    <xf numFmtId="41" fontId="20" fillId="77" borderId="24"/>
    <xf numFmtId="168" fontId="22" fillId="0" borderId="0">
      <alignment horizontal="left" wrapText="1"/>
    </xf>
    <xf numFmtId="0" fontId="35" fillId="0" borderId="0" applyNumberFormat="0" applyFont="0" applyFill="0" applyBorder="0" applyAlignment="0" applyProtection="0">
      <alignment horizontal="left"/>
    </xf>
    <xf numFmtId="0" fontId="35" fillId="0" borderId="0" applyNumberFormat="0" applyFont="0" applyFill="0" applyBorder="0" applyAlignment="0" applyProtection="0">
      <alignment horizontal="left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35" fillId="0" borderId="0" applyNumberFormat="0" applyFont="0" applyFill="0" applyBorder="0" applyAlignment="0" applyProtection="0">
      <alignment horizontal="left"/>
    </xf>
    <xf numFmtId="15" fontId="35" fillId="0" borderId="0" applyFont="0" applyFill="0" applyBorder="0" applyAlignment="0" applyProtection="0"/>
    <xf numFmtId="15" fontId="35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15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4" fontId="35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" fontId="35" fillId="0" borderId="0" applyFont="0" applyFill="0" applyBorder="0" applyAlignment="0" applyProtection="0"/>
    <xf numFmtId="0" fontId="81" fillId="0" borderId="16">
      <alignment horizontal="center"/>
    </xf>
    <xf numFmtId="0" fontId="81" fillId="0" borderId="16">
      <alignment horizontal="center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81" fillId="0" borderId="16">
      <alignment horizontal="center"/>
    </xf>
    <xf numFmtId="3" fontId="35" fillId="0" borderId="0" applyFont="0" applyFill="0" applyBorder="0" applyAlignment="0" applyProtection="0"/>
    <xf numFmtId="3" fontId="35" fillId="0" borderId="0" applyFon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3" fontId="35" fillId="0" borderId="0" applyFont="0" applyFill="0" applyBorder="0" applyAlignment="0" applyProtection="0"/>
    <xf numFmtId="0" fontId="35" fillId="78" borderId="0" applyNumberFormat="0" applyFont="0" applyBorder="0" applyAlignment="0" applyProtection="0"/>
    <xf numFmtId="0" fontId="35" fillId="78" borderId="0" applyNumberFormat="0" applyFont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35" fillId="78" borderId="0" applyNumberFormat="0" applyFont="0" applyBorder="0" applyAlignment="0" applyProtection="0"/>
    <xf numFmtId="0" fontId="40" fillId="0" borderId="0"/>
    <xf numFmtId="0" fontId="41" fillId="0" borderId="0"/>
    <xf numFmtId="0" fontId="41" fillId="0" borderId="0"/>
    <xf numFmtId="0" fontId="40" fillId="0" borderId="0"/>
    <xf numFmtId="0" fontId="41" fillId="0" borderId="0"/>
    <xf numFmtId="3" fontId="82" fillId="0" borderId="0" applyFill="0" applyBorder="0" applyAlignment="0" applyProtection="0"/>
    <xf numFmtId="0" fontId="83" fillId="0" borderId="0"/>
    <xf numFmtId="0" fontId="84" fillId="0" borderId="0"/>
    <xf numFmtId="0" fontId="84" fillId="0" borderId="0"/>
    <xf numFmtId="0" fontId="83" fillId="0" borderId="0"/>
    <xf numFmtId="0" fontId="84" fillId="0" borderId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3" fontId="82" fillId="0" borderId="0" applyFill="0" applyBorder="0" applyAlignment="0" applyProtection="0"/>
    <xf numFmtId="42" fontId="20" fillId="67" borderId="0"/>
    <xf numFmtId="0" fontId="39" fillId="79" borderId="0"/>
    <xf numFmtId="0" fontId="85" fillId="79" borderId="25"/>
    <xf numFmtId="0" fontId="86" fillId="80" borderId="32"/>
    <xf numFmtId="0" fontId="87" fillId="79" borderId="33"/>
    <xf numFmtId="42" fontId="20" fillId="67" borderId="0"/>
    <xf numFmtId="168" fontId="22" fillId="0" borderId="0">
      <alignment horizontal="left" wrapText="1"/>
    </xf>
    <xf numFmtId="42" fontId="20" fillId="67" borderId="0"/>
    <xf numFmtId="168" fontId="22" fillId="0" borderId="0">
      <alignment horizontal="left" wrapText="1"/>
    </xf>
    <xf numFmtId="42" fontId="20" fillId="67" borderId="0"/>
    <xf numFmtId="42" fontId="20" fillId="67" borderId="0"/>
    <xf numFmtId="42" fontId="20" fillId="67" borderId="34">
      <alignment vertical="center"/>
    </xf>
    <xf numFmtId="42" fontId="20" fillId="67" borderId="34">
      <alignment vertical="center"/>
    </xf>
    <xf numFmtId="168" fontId="22" fillId="0" borderId="0">
      <alignment horizontal="left" wrapText="1"/>
    </xf>
    <xf numFmtId="42" fontId="20" fillId="67" borderId="34">
      <alignment vertical="center"/>
    </xf>
    <xf numFmtId="168" fontId="22" fillId="0" borderId="0">
      <alignment horizontal="left" wrapText="1"/>
    </xf>
    <xf numFmtId="42" fontId="20" fillId="67" borderId="34">
      <alignment vertical="center"/>
    </xf>
    <xf numFmtId="168" fontId="22" fillId="0" borderId="0">
      <alignment horizontal="left" wrapText="1"/>
    </xf>
    <xf numFmtId="0" fontId="58" fillId="67" borderId="10" applyNumberFormat="0">
      <alignment horizontal="center" vertical="center" wrapText="1"/>
    </xf>
    <xf numFmtId="0" fontId="58" fillId="67" borderId="35" applyNumberFormat="0">
      <alignment horizontal="center" vertical="center" wrapText="1"/>
    </xf>
    <xf numFmtId="0" fontId="58" fillId="67" borderId="10" applyNumberFormat="0">
      <alignment horizontal="center" vertical="center" wrapText="1"/>
    </xf>
    <xf numFmtId="168" fontId="22" fillId="0" borderId="0">
      <alignment horizontal="left" wrapText="1"/>
    </xf>
    <xf numFmtId="10" fontId="20" fillId="67" borderId="0"/>
    <xf numFmtId="10" fontId="20" fillId="67" borderId="0"/>
    <xf numFmtId="10" fontId="20" fillId="67" borderId="0"/>
    <xf numFmtId="168" fontId="22" fillId="0" borderId="0">
      <alignment horizontal="left" wrapText="1"/>
    </xf>
    <xf numFmtId="168" fontId="22" fillId="0" borderId="0">
      <alignment horizontal="left" wrapText="1"/>
    </xf>
    <xf numFmtId="10" fontId="20" fillId="67" borderId="0"/>
    <xf numFmtId="10" fontId="20" fillId="67" borderId="0"/>
    <xf numFmtId="168" fontId="22" fillId="0" borderId="0">
      <alignment horizontal="left" wrapText="1"/>
    </xf>
    <xf numFmtId="10" fontId="20" fillId="67" borderId="0"/>
    <xf numFmtId="168" fontId="22" fillId="0" borderId="0">
      <alignment horizontal="left" wrapText="1"/>
    </xf>
    <xf numFmtId="10" fontId="20" fillId="67" borderId="0"/>
    <xf numFmtId="168" fontId="22" fillId="0" borderId="0">
      <alignment horizontal="left" wrapText="1"/>
    </xf>
    <xf numFmtId="10" fontId="20" fillId="67" borderId="0"/>
    <xf numFmtId="168" fontId="22" fillId="0" borderId="0">
      <alignment horizontal="left" wrapText="1"/>
    </xf>
    <xf numFmtId="168" fontId="22" fillId="0" borderId="0">
      <alignment horizontal="left" wrapText="1"/>
    </xf>
    <xf numFmtId="10" fontId="20" fillId="67" borderId="0"/>
    <xf numFmtId="10" fontId="20" fillId="67" borderId="0"/>
    <xf numFmtId="10" fontId="20" fillId="67" borderId="0"/>
    <xf numFmtId="196" fontId="20" fillId="67" borderId="0"/>
    <xf numFmtId="196" fontId="20" fillId="67" borderId="0"/>
    <xf numFmtId="196" fontId="20" fillId="67" borderId="0"/>
    <xf numFmtId="168" fontId="22" fillId="0" borderId="0">
      <alignment horizontal="left" wrapText="1"/>
    </xf>
    <xf numFmtId="168" fontId="22" fillId="0" borderId="0">
      <alignment horizontal="left" wrapText="1"/>
    </xf>
    <xf numFmtId="196" fontId="20" fillId="67" borderId="0"/>
    <xf numFmtId="196" fontId="20" fillId="67" borderId="0"/>
    <xf numFmtId="168" fontId="22" fillId="0" borderId="0">
      <alignment horizontal="left" wrapText="1"/>
    </xf>
    <xf numFmtId="196" fontId="20" fillId="67" borderId="0"/>
    <xf numFmtId="168" fontId="22" fillId="0" borderId="0">
      <alignment horizontal="left" wrapText="1"/>
    </xf>
    <xf numFmtId="196" fontId="20" fillId="67" borderId="0"/>
    <xf numFmtId="168" fontId="22" fillId="0" borderId="0">
      <alignment horizontal="left" wrapText="1"/>
    </xf>
    <xf numFmtId="196" fontId="20" fillId="67" borderId="0"/>
    <xf numFmtId="168" fontId="22" fillId="0" borderId="0">
      <alignment horizontal="left" wrapText="1"/>
    </xf>
    <xf numFmtId="168" fontId="22" fillId="0" borderId="0">
      <alignment horizontal="left" wrapText="1"/>
    </xf>
    <xf numFmtId="196" fontId="20" fillId="67" borderId="0"/>
    <xf numFmtId="196" fontId="20" fillId="67" borderId="0"/>
    <xf numFmtId="196" fontId="20" fillId="67" borderId="0"/>
    <xf numFmtId="42" fontId="20" fillId="67" borderId="0"/>
    <xf numFmtId="166" fontId="66" fillId="0" borderId="0" applyBorder="0" applyAlignment="0"/>
    <xf numFmtId="166" fontId="66" fillId="0" borderId="0" applyBorder="0" applyAlignment="0"/>
    <xf numFmtId="166" fontId="66" fillId="0" borderId="0" applyBorder="0" applyAlignment="0"/>
    <xf numFmtId="42" fontId="20" fillId="67" borderId="36">
      <alignment horizontal="left"/>
    </xf>
    <xf numFmtId="42" fontId="20" fillId="67" borderId="36">
      <alignment horizontal="left"/>
    </xf>
    <xf numFmtId="168" fontId="22" fillId="0" borderId="0">
      <alignment horizontal="left" wrapText="1"/>
    </xf>
    <xf numFmtId="42" fontId="20" fillId="67" borderId="36">
      <alignment horizontal="left"/>
    </xf>
    <xf numFmtId="168" fontId="22" fillId="0" borderId="0">
      <alignment horizontal="left" wrapText="1"/>
    </xf>
    <xf numFmtId="42" fontId="20" fillId="67" borderId="36">
      <alignment horizontal="left"/>
    </xf>
    <xf numFmtId="168" fontId="22" fillId="0" borderId="0">
      <alignment horizontal="left" wrapText="1"/>
    </xf>
    <xf numFmtId="196" fontId="88" fillId="67" borderId="36">
      <alignment horizontal="left"/>
    </xf>
    <xf numFmtId="168" fontId="22" fillId="0" borderId="0">
      <alignment horizontal="left" wrapText="1"/>
    </xf>
    <xf numFmtId="196" fontId="88" fillId="67" borderId="36">
      <alignment horizontal="left"/>
    </xf>
    <xf numFmtId="166" fontId="66" fillId="0" borderId="0" applyBorder="0" applyAlignment="0"/>
    <xf numFmtId="14" fontId="22" fillId="0" borderId="0" applyNumberFormat="0" applyFill="0" applyBorder="0" applyAlignment="0" applyProtection="0">
      <alignment horizontal="left"/>
    </xf>
    <xf numFmtId="14" fontId="22" fillId="0" borderId="0" applyNumberFormat="0" applyFill="0" applyBorder="0" applyAlignment="0" applyProtection="0">
      <alignment horizontal="left"/>
    </xf>
    <xf numFmtId="198" fontId="20" fillId="0" borderId="0" applyFont="0" applyFill="0" applyAlignment="0">
      <alignment horizontal="right"/>
    </xf>
    <xf numFmtId="198" fontId="20" fillId="0" borderId="0" applyFont="0" applyFill="0" applyAlignment="0">
      <alignment horizontal="right"/>
    </xf>
    <xf numFmtId="198" fontId="20" fillId="0" borderId="0" applyFont="0" applyFill="0" applyAlignment="0">
      <alignment horizontal="right"/>
    </xf>
    <xf numFmtId="168" fontId="22" fillId="0" borderId="0">
      <alignment horizontal="left" wrapText="1"/>
    </xf>
    <xf numFmtId="168" fontId="22" fillId="0" borderId="0">
      <alignment horizontal="left" wrapText="1"/>
    </xf>
    <xf numFmtId="198" fontId="20" fillId="0" borderId="0" applyFont="0" applyFill="0" applyAlignment="0">
      <alignment horizontal="right"/>
    </xf>
    <xf numFmtId="198" fontId="20" fillId="0" borderId="0" applyFont="0" applyFill="0" applyAlignment="0">
      <alignment horizontal="right"/>
    </xf>
    <xf numFmtId="168" fontId="22" fillId="0" borderId="0">
      <alignment horizontal="left" wrapText="1"/>
    </xf>
    <xf numFmtId="198" fontId="20" fillId="0" borderId="0" applyFont="0" applyFill="0" applyAlignment="0">
      <alignment horizontal="right"/>
    </xf>
    <xf numFmtId="168" fontId="22" fillId="0" borderId="0">
      <alignment horizontal="left" wrapText="1"/>
    </xf>
    <xf numFmtId="198" fontId="20" fillId="0" borderId="0" applyFont="0" applyFill="0" applyAlignment="0">
      <alignment horizontal="right"/>
    </xf>
    <xf numFmtId="168" fontId="22" fillId="0" borderId="0">
      <alignment horizontal="left" wrapText="1"/>
    </xf>
    <xf numFmtId="198" fontId="20" fillId="0" borderId="0" applyFont="0" applyFill="0" applyAlignment="0">
      <alignment horizontal="right"/>
    </xf>
    <xf numFmtId="168" fontId="22" fillId="0" borderId="0">
      <alignment horizontal="left" wrapText="1"/>
    </xf>
    <xf numFmtId="168" fontId="22" fillId="0" borderId="0">
      <alignment horizontal="left" wrapText="1"/>
    </xf>
    <xf numFmtId="198" fontId="20" fillId="0" borderId="0" applyFont="0" applyFill="0" applyAlignment="0">
      <alignment horizontal="right"/>
    </xf>
    <xf numFmtId="198" fontId="20" fillId="0" borderId="0" applyFont="0" applyFill="0" applyAlignment="0">
      <alignment horizontal="right"/>
    </xf>
    <xf numFmtId="4" fontId="89" fillId="76" borderId="31" applyNumberFormat="0" applyProtection="0">
      <alignment vertical="center"/>
    </xf>
    <xf numFmtId="168" fontId="22" fillId="0" borderId="0">
      <alignment horizontal="left" wrapText="1"/>
    </xf>
    <xf numFmtId="4" fontId="89" fillId="76" borderId="31" applyNumberFormat="0" applyProtection="0">
      <alignment vertical="center"/>
    </xf>
    <xf numFmtId="4" fontId="90" fillId="76" borderId="31" applyNumberFormat="0" applyProtection="0">
      <alignment vertical="center"/>
    </xf>
    <xf numFmtId="168" fontId="22" fillId="0" borderId="0">
      <alignment horizontal="left" wrapText="1"/>
    </xf>
    <xf numFmtId="4" fontId="90" fillId="76" borderId="31" applyNumberFormat="0" applyProtection="0">
      <alignment vertical="center"/>
    </xf>
    <xf numFmtId="4" fontId="89" fillId="76" borderId="31" applyNumberFormat="0" applyProtection="0">
      <alignment horizontal="left" vertical="center" indent="1"/>
    </xf>
    <xf numFmtId="168" fontId="22" fillId="0" borderId="0">
      <alignment horizontal="left" wrapText="1"/>
    </xf>
    <xf numFmtId="4" fontId="89" fillId="76" borderId="31" applyNumberFormat="0" applyProtection="0">
      <alignment horizontal="left" vertical="center" indent="1"/>
    </xf>
    <xf numFmtId="4" fontId="89" fillId="76" borderId="31" applyNumberFormat="0" applyProtection="0">
      <alignment horizontal="left" vertical="center" indent="1"/>
    </xf>
    <xf numFmtId="168" fontId="22" fillId="0" borderId="0">
      <alignment horizontal="left" wrapText="1"/>
    </xf>
    <xf numFmtId="4" fontId="89" fillId="76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82" borderId="0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4" fontId="89" fillId="83" borderId="31" applyNumberFormat="0" applyProtection="0">
      <alignment horizontal="right" vertical="center"/>
    </xf>
    <xf numFmtId="168" fontId="22" fillId="0" borderId="0">
      <alignment horizontal="left" wrapText="1"/>
    </xf>
    <xf numFmtId="4" fontId="89" fillId="83" borderId="31" applyNumberFormat="0" applyProtection="0">
      <alignment horizontal="right" vertical="center"/>
    </xf>
    <xf numFmtId="4" fontId="89" fillId="84" borderId="31" applyNumberFormat="0" applyProtection="0">
      <alignment horizontal="right" vertical="center"/>
    </xf>
    <xf numFmtId="168" fontId="22" fillId="0" borderId="0">
      <alignment horizontal="left" wrapText="1"/>
    </xf>
    <xf numFmtId="4" fontId="89" fillId="84" borderId="31" applyNumberFormat="0" applyProtection="0">
      <alignment horizontal="right" vertical="center"/>
    </xf>
    <xf numFmtId="4" fontId="89" fillId="85" borderId="31" applyNumberFormat="0" applyProtection="0">
      <alignment horizontal="right" vertical="center"/>
    </xf>
    <xf numFmtId="168" fontId="22" fillId="0" borderId="0">
      <alignment horizontal="left" wrapText="1"/>
    </xf>
    <xf numFmtId="4" fontId="89" fillId="85" borderId="31" applyNumberFormat="0" applyProtection="0">
      <alignment horizontal="right" vertical="center"/>
    </xf>
    <xf numFmtId="4" fontId="89" fillId="86" borderId="31" applyNumberFormat="0" applyProtection="0">
      <alignment horizontal="right" vertical="center"/>
    </xf>
    <xf numFmtId="168" fontId="22" fillId="0" borderId="0">
      <alignment horizontal="left" wrapText="1"/>
    </xf>
    <xf numFmtId="4" fontId="89" fillId="86" borderId="31" applyNumberFormat="0" applyProtection="0">
      <alignment horizontal="right" vertical="center"/>
    </xf>
    <xf numFmtId="4" fontId="89" fillId="87" borderId="31" applyNumberFormat="0" applyProtection="0">
      <alignment horizontal="right" vertical="center"/>
    </xf>
    <xf numFmtId="168" fontId="22" fillId="0" borderId="0">
      <alignment horizontal="left" wrapText="1"/>
    </xf>
    <xf numFmtId="4" fontId="89" fillId="87" borderId="31" applyNumberFormat="0" applyProtection="0">
      <alignment horizontal="right" vertical="center"/>
    </xf>
    <xf numFmtId="4" fontId="89" fillId="88" borderId="31" applyNumberFormat="0" applyProtection="0">
      <alignment horizontal="right" vertical="center"/>
    </xf>
    <xf numFmtId="168" fontId="22" fillId="0" borderId="0">
      <alignment horizontal="left" wrapText="1"/>
    </xf>
    <xf numFmtId="4" fontId="89" fillId="88" borderId="31" applyNumberFormat="0" applyProtection="0">
      <alignment horizontal="right" vertical="center"/>
    </xf>
    <xf numFmtId="4" fontId="89" fillId="89" borderId="31" applyNumberFormat="0" applyProtection="0">
      <alignment horizontal="right" vertical="center"/>
    </xf>
    <xf numFmtId="168" fontId="22" fillId="0" borderId="0">
      <alignment horizontal="left" wrapText="1"/>
    </xf>
    <xf numFmtId="4" fontId="89" fillId="89" borderId="31" applyNumberFormat="0" applyProtection="0">
      <alignment horizontal="right" vertical="center"/>
    </xf>
    <xf numFmtId="4" fontId="89" fillId="90" borderId="31" applyNumberFormat="0" applyProtection="0">
      <alignment horizontal="right" vertical="center"/>
    </xf>
    <xf numFmtId="168" fontId="22" fillId="0" borderId="0">
      <alignment horizontal="left" wrapText="1"/>
    </xf>
    <xf numFmtId="4" fontId="89" fillId="90" borderId="31" applyNumberFormat="0" applyProtection="0">
      <alignment horizontal="right" vertical="center"/>
    </xf>
    <xf numFmtId="4" fontId="89" fillId="91" borderId="31" applyNumberFormat="0" applyProtection="0">
      <alignment horizontal="right" vertical="center"/>
    </xf>
    <xf numFmtId="168" fontId="22" fillId="0" borderId="0">
      <alignment horizontal="left" wrapText="1"/>
    </xf>
    <xf numFmtId="4" fontId="89" fillId="91" borderId="31" applyNumberFormat="0" applyProtection="0">
      <alignment horizontal="right" vertical="center"/>
    </xf>
    <xf numFmtId="4" fontId="91" fillId="92" borderId="31" applyNumberFormat="0" applyProtection="0">
      <alignment horizontal="left" vertical="center" indent="1"/>
    </xf>
    <xf numFmtId="4" fontId="91" fillId="93" borderId="0" applyNumberFormat="0" applyProtection="0">
      <alignment horizontal="left" vertical="center" indent="1"/>
    </xf>
    <xf numFmtId="4" fontId="91" fillId="93" borderId="0" applyNumberFormat="0" applyProtection="0">
      <alignment horizontal="left" vertical="center" indent="1"/>
    </xf>
    <xf numFmtId="4" fontId="91" fillId="92" borderId="31" applyNumberFormat="0" applyProtection="0">
      <alignment horizontal="left" vertical="center" indent="1"/>
    </xf>
    <xf numFmtId="4" fontId="89" fillId="94" borderId="37" applyNumberFormat="0" applyProtection="0">
      <alignment horizontal="left" vertical="center" indent="1"/>
    </xf>
    <xf numFmtId="4" fontId="89" fillId="94" borderId="0" applyNumberFormat="0" applyProtection="0">
      <alignment horizontal="left" vertical="center" indent="1"/>
    </xf>
    <xf numFmtId="4" fontId="89" fillId="94" borderId="0" applyNumberFormat="0" applyProtection="0">
      <alignment horizontal="left" vertical="center" indent="1"/>
    </xf>
    <xf numFmtId="4" fontId="92" fillId="95" borderId="0" applyNumberFormat="0" applyProtection="0">
      <alignment horizontal="left" vertical="center" indent="1"/>
    </xf>
    <xf numFmtId="4" fontId="92" fillId="95" borderId="0" applyNumberFormat="0" applyProtection="0">
      <alignment horizontal="left" vertical="center" indent="1"/>
    </xf>
    <xf numFmtId="4" fontId="92" fillId="95" borderId="0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4" fontId="89" fillId="94" borderId="31" applyNumberFormat="0" applyProtection="0">
      <alignment horizontal="left" vertical="center" indent="1"/>
    </xf>
    <xf numFmtId="4" fontId="89" fillId="94" borderId="31" applyNumberFormat="0" applyProtection="0">
      <alignment horizontal="left" vertical="center" indent="1"/>
    </xf>
    <xf numFmtId="4" fontId="93" fillId="0" borderId="0" applyNumberFormat="0" applyProtection="0">
      <alignment horizontal="left" vertical="center" indent="1"/>
    </xf>
    <xf numFmtId="4" fontId="89" fillId="94" borderId="31" applyNumberFormat="0" applyProtection="0">
      <alignment horizontal="left" vertical="center" indent="1"/>
    </xf>
    <xf numFmtId="4" fontId="89" fillId="96" borderId="31" applyNumberFormat="0" applyProtection="0">
      <alignment horizontal="left" vertical="center" indent="1"/>
    </xf>
    <xf numFmtId="4" fontId="89" fillId="96" borderId="31" applyNumberFormat="0" applyProtection="0">
      <alignment horizontal="left" vertical="center" indent="1"/>
    </xf>
    <xf numFmtId="4" fontId="93" fillId="0" borderId="0" applyNumberFormat="0" applyProtection="0">
      <alignment horizontal="left" vertical="center" indent="1"/>
    </xf>
    <xf numFmtId="4" fontId="89" fillId="96" borderId="31" applyNumberFormat="0" applyProtection="0">
      <alignment horizontal="left" vertical="center" indent="1"/>
    </xf>
    <xf numFmtId="0" fontId="20" fillId="96" borderId="31" applyNumberFormat="0" applyProtection="0">
      <alignment horizontal="left" vertical="center" indent="1"/>
    </xf>
    <xf numFmtId="0" fontId="20" fillId="96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96" borderId="31" applyNumberFormat="0" applyProtection="0">
      <alignment horizontal="left" vertical="center" indent="1"/>
    </xf>
    <xf numFmtId="0" fontId="20" fillId="96" borderId="31" applyNumberFormat="0" applyProtection="0">
      <alignment horizontal="left" vertical="center" indent="1"/>
    </xf>
    <xf numFmtId="0" fontId="20" fillId="96" borderId="31" applyNumberFormat="0" applyProtection="0">
      <alignment horizontal="left" vertical="center" indent="1"/>
    </xf>
    <xf numFmtId="0" fontId="20" fillId="96" borderId="31" applyNumberFormat="0" applyProtection="0">
      <alignment horizontal="left" vertical="center" indent="1"/>
    </xf>
    <xf numFmtId="0" fontId="20" fillId="96" borderId="31" applyNumberFormat="0" applyProtection="0">
      <alignment horizontal="left" vertical="center" indent="1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96" borderId="31" applyNumberFormat="0" applyProtection="0">
      <alignment horizontal="left" vertical="center" indent="1"/>
    </xf>
    <xf numFmtId="0" fontId="20" fillId="96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96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96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96" borderId="31" applyNumberFormat="0" applyProtection="0">
      <alignment horizontal="left" vertical="center" indent="1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96" borderId="31" applyNumberFormat="0" applyProtection="0">
      <alignment horizontal="left" vertical="center" indent="1"/>
    </xf>
    <xf numFmtId="0" fontId="20" fillId="96" borderId="31" applyNumberFormat="0" applyProtection="0">
      <alignment horizontal="left" vertical="center" indent="1"/>
    </xf>
    <xf numFmtId="0" fontId="20" fillId="96" borderId="31" applyNumberFormat="0" applyProtection="0">
      <alignment horizontal="left" vertical="center" indent="1"/>
    </xf>
    <xf numFmtId="0" fontId="20" fillId="97" borderId="31" applyNumberFormat="0" applyProtection="0">
      <alignment horizontal="left" vertical="center" indent="1"/>
    </xf>
    <xf numFmtId="0" fontId="20" fillId="97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97" borderId="31" applyNumberFormat="0" applyProtection="0">
      <alignment horizontal="left" vertical="center" indent="1"/>
    </xf>
    <xf numFmtId="0" fontId="20" fillId="97" borderId="31" applyNumberFormat="0" applyProtection="0">
      <alignment horizontal="left" vertical="center" indent="1"/>
    </xf>
    <xf numFmtId="0" fontId="20" fillId="97" borderId="31" applyNumberFormat="0" applyProtection="0">
      <alignment horizontal="left" vertical="center" indent="1"/>
    </xf>
    <xf numFmtId="0" fontId="20" fillId="97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97" borderId="31" applyNumberFormat="0" applyProtection="0">
      <alignment horizontal="left" vertical="center" indent="1"/>
    </xf>
    <xf numFmtId="0" fontId="20" fillId="97" borderId="31" applyNumberFormat="0" applyProtection="0">
      <alignment horizontal="left" vertical="center" indent="1"/>
    </xf>
    <xf numFmtId="0" fontId="20" fillId="71" borderId="31" applyNumberFormat="0" applyProtection="0">
      <alignment horizontal="left" vertical="center" indent="1"/>
    </xf>
    <xf numFmtId="0" fontId="20" fillId="71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71" borderId="31" applyNumberFormat="0" applyProtection="0">
      <alignment horizontal="left" vertical="center" indent="1"/>
    </xf>
    <xf numFmtId="0" fontId="20" fillId="71" borderId="31" applyNumberFormat="0" applyProtection="0">
      <alignment horizontal="left" vertical="center" indent="1"/>
    </xf>
    <xf numFmtId="0" fontId="20" fillId="71" borderId="31" applyNumberFormat="0" applyProtection="0">
      <alignment horizontal="left" vertical="center" indent="1"/>
    </xf>
    <xf numFmtId="0" fontId="20" fillId="71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71" borderId="31" applyNumberFormat="0" applyProtection="0">
      <alignment horizontal="left" vertical="center" indent="1"/>
    </xf>
    <xf numFmtId="0" fontId="20" fillId="7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0" fontId="20" fillId="69" borderId="23" applyNumberFormat="0">
      <protection locked="0"/>
    </xf>
    <xf numFmtId="0" fontId="20" fillId="69" borderId="23" applyNumberFormat="0">
      <protection locked="0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66" fillId="64" borderId="38" applyBorder="0"/>
    <xf numFmtId="4" fontId="89" fillId="98" borderId="31" applyNumberFormat="0" applyProtection="0">
      <alignment vertical="center"/>
    </xf>
    <xf numFmtId="168" fontId="22" fillId="0" borderId="0">
      <alignment horizontal="left" wrapText="1"/>
    </xf>
    <xf numFmtId="4" fontId="89" fillId="98" borderId="31" applyNumberFormat="0" applyProtection="0">
      <alignment vertical="center"/>
    </xf>
    <xf numFmtId="4" fontId="90" fillId="98" borderId="31" applyNumberFormat="0" applyProtection="0">
      <alignment vertical="center"/>
    </xf>
    <xf numFmtId="168" fontId="22" fillId="0" borderId="0">
      <alignment horizontal="left" wrapText="1"/>
    </xf>
    <xf numFmtId="4" fontId="90" fillId="98" borderId="31" applyNumberFormat="0" applyProtection="0">
      <alignment vertical="center"/>
    </xf>
    <xf numFmtId="4" fontId="89" fillId="98" borderId="31" applyNumberFormat="0" applyProtection="0">
      <alignment horizontal="left" vertical="center" indent="1"/>
    </xf>
    <xf numFmtId="168" fontId="22" fillId="0" borderId="0">
      <alignment horizontal="left" wrapText="1"/>
    </xf>
    <xf numFmtId="4" fontId="89" fillId="98" borderId="31" applyNumberFormat="0" applyProtection="0">
      <alignment horizontal="left" vertical="center" indent="1"/>
    </xf>
    <xf numFmtId="4" fontId="89" fillId="98" borderId="31" applyNumberFormat="0" applyProtection="0">
      <alignment horizontal="left" vertical="center" indent="1"/>
    </xf>
    <xf numFmtId="168" fontId="22" fillId="0" borderId="0">
      <alignment horizontal="left" wrapText="1"/>
    </xf>
    <xf numFmtId="4" fontId="89" fillId="98" borderId="31" applyNumberFormat="0" applyProtection="0">
      <alignment horizontal="left" vertical="center" indent="1"/>
    </xf>
    <xf numFmtId="4" fontId="89" fillId="94" borderId="31" applyNumberFormat="0" applyProtection="0">
      <alignment horizontal="right" vertical="center"/>
    </xf>
    <xf numFmtId="4" fontId="89" fillId="94" borderId="31" applyNumberFormat="0" applyProtection="0">
      <alignment horizontal="right" vertical="center"/>
    </xf>
    <xf numFmtId="168" fontId="22" fillId="0" borderId="0">
      <alignment horizontal="left" wrapText="1"/>
    </xf>
    <xf numFmtId="4" fontId="89" fillId="94" borderId="31" applyNumberFormat="0" applyProtection="0">
      <alignment horizontal="right" vertical="center"/>
    </xf>
    <xf numFmtId="4" fontId="90" fillId="94" borderId="31" applyNumberFormat="0" applyProtection="0">
      <alignment horizontal="right" vertical="center"/>
    </xf>
    <xf numFmtId="168" fontId="22" fillId="0" borderId="0">
      <alignment horizontal="left" wrapText="1"/>
    </xf>
    <xf numFmtId="4" fontId="90" fillId="94" borderId="31" applyNumberFormat="0" applyProtection="0">
      <alignment horizontal="right" vertical="center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168" fontId="22" fillId="0" borderId="0">
      <alignment horizontal="left" wrapText="1"/>
    </xf>
    <xf numFmtId="168" fontId="22" fillId="0" borderId="0">
      <alignment horizontal="left" wrapTex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0" fontId="20" fillId="81" borderId="31" applyNumberFormat="0" applyProtection="0">
      <alignment horizontal="left" vertical="center" indent="1"/>
    </xf>
    <xf numFmtId="0" fontId="94" fillId="0" borderId="0"/>
    <xf numFmtId="0" fontId="94" fillId="0" borderId="0"/>
    <xf numFmtId="0" fontId="95" fillId="0" borderId="0" applyNumberFormat="0" applyProtection="0">
      <alignment horizontal="left" indent="5"/>
    </xf>
    <xf numFmtId="0" fontId="54" fillId="99" borderId="23"/>
    <xf numFmtId="4" fontId="96" fillId="94" borderId="31" applyNumberFormat="0" applyProtection="0">
      <alignment horizontal="right" vertical="center"/>
    </xf>
    <xf numFmtId="168" fontId="22" fillId="0" borderId="0">
      <alignment horizontal="left" wrapText="1"/>
    </xf>
    <xf numFmtId="4" fontId="96" fillId="94" borderId="31" applyNumberFormat="0" applyProtection="0">
      <alignment horizontal="right" vertical="center"/>
    </xf>
    <xf numFmtId="39" fontId="20" fillId="100" borderId="0"/>
    <xf numFmtId="39" fontId="20" fillId="100" borderId="0"/>
    <xf numFmtId="39" fontId="20" fillId="100" borderId="0"/>
    <xf numFmtId="168" fontId="22" fillId="0" borderId="0">
      <alignment horizontal="left" wrapText="1"/>
    </xf>
    <xf numFmtId="168" fontId="22" fillId="0" borderId="0">
      <alignment horizontal="left" wrapText="1"/>
    </xf>
    <xf numFmtId="39" fontId="20" fillId="100" borderId="0"/>
    <xf numFmtId="39" fontId="20" fillId="100" borderId="0"/>
    <xf numFmtId="168" fontId="22" fillId="0" borderId="0">
      <alignment horizontal="left" wrapText="1"/>
    </xf>
    <xf numFmtId="39" fontId="20" fillId="100" borderId="0"/>
    <xf numFmtId="168" fontId="22" fillId="0" borderId="0">
      <alignment horizontal="left" wrapText="1"/>
    </xf>
    <xf numFmtId="39" fontId="20" fillId="100" borderId="0"/>
    <xf numFmtId="168" fontId="22" fillId="0" borderId="0">
      <alignment horizontal="left" wrapText="1"/>
    </xf>
    <xf numFmtId="39" fontId="20" fillId="100" borderId="0"/>
    <xf numFmtId="168" fontId="22" fillId="0" borderId="0">
      <alignment horizontal="left" wrapText="1"/>
    </xf>
    <xf numFmtId="168" fontId="22" fillId="0" borderId="0">
      <alignment horizontal="left" wrapText="1"/>
    </xf>
    <xf numFmtId="39" fontId="20" fillId="100" borderId="0"/>
    <xf numFmtId="39" fontId="20" fillId="100" borderId="0"/>
    <xf numFmtId="39" fontId="20" fillId="100" borderId="0"/>
    <xf numFmtId="0" fontId="97" fillId="0" borderId="0" applyNumberFormat="0" applyFill="0" applyBorder="0" applyAlignment="0" applyProtection="0"/>
    <xf numFmtId="38" fontId="54" fillId="0" borderId="39"/>
    <xf numFmtId="38" fontId="54" fillId="0" borderId="39"/>
    <xf numFmtId="38" fontId="54" fillId="0" borderId="39"/>
    <xf numFmtId="38" fontId="54" fillId="0" borderId="39"/>
    <xf numFmtId="38" fontId="54" fillId="0" borderId="39"/>
    <xf numFmtId="38" fontId="54" fillId="0" borderId="39"/>
    <xf numFmtId="38" fontId="54" fillId="0" borderId="39"/>
    <xf numFmtId="38" fontId="54" fillId="0" borderId="39"/>
    <xf numFmtId="38" fontId="54" fillId="0" borderId="39"/>
    <xf numFmtId="38" fontId="54" fillId="0" borderId="39"/>
    <xf numFmtId="38" fontId="54" fillId="0" borderId="39"/>
    <xf numFmtId="38" fontId="54" fillId="0" borderId="39"/>
    <xf numFmtId="38" fontId="54" fillId="0" borderId="39"/>
    <xf numFmtId="38" fontId="54" fillId="0" borderId="39"/>
    <xf numFmtId="168" fontId="22" fillId="0" borderId="0">
      <alignment horizontal="left" wrapText="1"/>
    </xf>
    <xf numFmtId="38" fontId="54" fillId="0" borderId="39"/>
    <xf numFmtId="0" fontId="54" fillId="0" borderId="39"/>
    <xf numFmtId="38" fontId="54" fillId="0" borderId="39"/>
    <xf numFmtId="38" fontId="54" fillId="0" borderId="39"/>
    <xf numFmtId="38" fontId="54" fillId="0" borderId="39"/>
    <xf numFmtId="38" fontId="66" fillId="0" borderId="36"/>
    <xf numFmtId="38" fontId="66" fillId="0" borderId="36"/>
    <xf numFmtId="38" fontId="66" fillId="0" borderId="36"/>
    <xf numFmtId="38" fontId="66" fillId="0" borderId="36"/>
    <xf numFmtId="168" fontId="22" fillId="0" borderId="0">
      <alignment horizontal="left" wrapText="1"/>
    </xf>
    <xf numFmtId="0" fontId="66" fillId="0" borderId="36"/>
    <xf numFmtId="0" fontId="66" fillId="0" borderId="36"/>
    <xf numFmtId="0" fontId="66" fillId="0" borderId="36"/>
    <xf numFmtId="38" fontId="66" fillId="0" borderId="36"/>
    <xf numFmtId="38" fontId="66" fillId="0" borderId="36"/>
    <xf numFmtId="38" fontId="66" fillId="0" borderId="36"/>
    <xf numFmtId="38" fontId="66" fillId="0" borderId="36"/>
    <xf numFmtId="39" fontId="22" fillId="101" borderId="0"/>
    <xf numFmtId="39" fontId="22" fillId="101" borderId="0"/>
    <xf numFmtId="168" fontId="20" fillId="0" borderId="0">
      <alignment horizontal="left" wrapText="1"/>
    </xf>
    <xf numFmtId="199" fontId="20" fillId="0" borderId="0">
      <alignment horizontal="left" wrapText="1"/>
    </xf>
    <xf numFmtId="191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9" fontId="20" fillId="0" borderId="0">
      <alignment horizontal="left" wrapText="1"/>
    </xf>
    <xf numFmtId="168" fontId="20" fillId="0" borderId="0">
      <alignment horizontal="left" wrapText="1"/>
    </xf>
    <xf numFmtId="169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96" fontId="20" fillId="0" borderId="0">
      <alignment horizontal="left" wrapText="1"/>
    </xf>
    <xf numFmtId="196" fontId="20" fillId="0" borderId="0">
      <alignment horizontal="left" wrapText="1"/>
    </xf>
    <xf numFmtId="196" fontId="20" fillId="0" borderId="0">
      <alignment horizontal="left" wrapText="1"/>
    </xf>
    <xf numFmtId="197" fontId="20" fillId="0" borderId="0">
      <alignment horizontal="left" wrapText="1"/>
    </xf>
    <xf numFmtId="196" fontId="20" fillId="0" borderId="0">
      <alignment horizontal="left" wrapText="1"/>
    </xf>
    <xf numFmtId="196" fontId="20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68" fontId="22" fillId="0" borderId="0">
      <alignment horizontal="left" wrapText="1"/>
    </xf>
    <xf numFmtId="168" fontId="20" fillId="0" borderId="0">
      <alignment horizontal="left" wrapText="1"/>
    </xf>
    <xf numFmtId="168" fontId="20" fillId="0" borderId="0">
      <alignment horizontal="left" wrapText="1"/>
    </xf>
    <xf numFmtId="194" fontId="20" fillId="0" borderId="0">
      <alignment horizontal="left" wrapText="1"/>
    </xf>
    <xf numFmtId="194" fontId="20" fillId="0" borderId="0">
      <alignment horizontal="left" wrapText="1"/>
    </xf>
    <xf numFmtId="168" fontId="22" fillId="0" borderId="0">
      <alignment horizontal="left" wrapText="1"/>
    </xf>
    <xf numFmtId="168" fontId="22" fillId="0" borderId="0">
      <alignment horizontal="left" wrapText="1"/>
    </xf>
    <xf numFmtId="194" fontId="20" fillId="0" borderId="0">
      <alignment horizontal="left" wrapText="1"/>
    </xf>
    <xf numFmtId="199" fontId="20" fillId="0" borderId="0">
      <alignment horizontal="left" wrapText="1"/>
    </xf>
    <xf numFmtId="199" fontId="20" fillId="0" borderId="0">
      <alignment horizontal="left" wrapText="1"/>
    </xf>
    <xf numFmtId="168" fontId="22" fillId="0" borderId="0">
      <alignment horizontal="left" wrapText="1"/>
    </xf>
    <xf numFmtId="192" fontId="20" fillId="0" borderId="0">
      <alignment horizontal="left" wrapText="1"/>
    </xf>
    <xf numFmtId="192" fontId="20" fillId="0" borderId="0">
      <alignment horizontal="left" wrapText="1"/>
    </xf>
    <xf numFmtId="192" fontId="20" fillId="0" borderId="0">
      <alignment horizontal="left" wrapText="1"/>
    </xf>
    <xf numFmtId="192" fontId="20" fillId="0" borderId="0">
      <alignment horizontal="left" wrapText="1"/>
    </xf>
    <xf numFmtId="192" fontId="20" fillId="0" borderId="0">
      <alignment horizontal="left" wrapText="1"/>
    </xf>
    <xf numFmtId="197" fontId="20" fillId="0" borderId="0">
      <alignment horizontal="left" wrapText="1"/>
    </xf>
    <xf numFmtId="197" fontId="20" fillId="0" borderId="0">
      <alignment horizontal="left" wrapText="1"/>
    </xf>
    <xf numFmtId="192" fontId="20" fillId="0" borderId="0">
      <alignment horizontal="left" wrapText="1"/>
    </xf>
    <xf numFmtId="168" fontId="20" fillId="0" borderId="0">
      <alignment horizontal="left" wrapText="1"/>
    </xf>
    <xf numFmtId="197" fontId="20" fillId="0" borderId="0">
      <alignment horizontal="left" wrapText="1"/>
    </xf>
    <xf numFmtId="168" fontId="20" fillId="0" borderId="0">
      <alignment horizontal="left" wrapText="1"/>
    </xf>
    <xf numFmtId="0" fontId="20" fillId="0" borderId="0">
      <alignment horizontal="left" wrapText="1"/>
    </xf>
    <xf numFmtId="0" fontId="89" fillId="0" borderId="0" applyNumberFormat="0" applyBorder="0" applyAlignment="0"/>
    <xf numFmtId="0" fontId="98" fillId="0" borderId="0" applyNumberFormat="0" applyBorder="0" applyAlignment="0"/>
    <xf numFmtId="0" fontId="91" fillId="0" borderId="0" applyNumberFormat="0" applyBorder="0" applyAlignment="0"/>
    <xf numFmtId="0" fontId="99" fillId="0" borderId="0"/>
    <xf numFmtId="0" fontId="55" fillId="0" borderId="33"/>
    <xf numFmtId="40" fontId="100" fillId="0" borderId="0" applyBorder="0">
      <alignment horizontal="right"/>
    </xf>
    <xf numFmtId="41" fontId="101" fillId="67" borderId="0">
      <alignment horizontal="left"/>
    </xf>
    <xf numFmtId="40" fontId="100" fillId="0" borderId="0" applyBorder="0">
      <alignment horizontal="right"/>
    </xf>
    <xf numFmtId="41" fontId="101" fillId="67" borderId="0">
      <alignment horizontal="left"/>
    </xf>
    <xf numFmtId="40" fontId="100" fillId="0" borderId="0" applyBorder="0">
      <alignment horizontal="right"/>
    </xf>
    <xf numFmtId="41" fontId="101" fillId="67" borderId="0">
      <alignment horizontal="left"/>
    </xf>
    <xf numFmtId="0" fontId="102" fillId="0" borderId="0"/>
    <xf numFmtId="0" fontId="20" fillId="0" borderId="0" applyNumberFormat="0" applyBorder="0" applyAlignment="0"/>
    <xf numFmtId="0" fontId="103" fillId="0" borderId="0" applyFill="0" applyBorder="0" applyProtection="0">
      <alignment horizontal="left" vertical="top"/>
    </xf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39" fillId="0" borderId="0"/>
    <xf numFmtId="0" fontId="85" fillId="79" borderId="0"/>
    <xf numFmtId="200" fontId="105" fillId="67" borderId="0">
      <alignment horizontal="left" vertical="center"/>
    </xf>
    <xf numFmtId="200" fontId="106" fillId="0" borderId="0">
      <alignment horizontal="left" vertical="center"/>
    </xf>
    <xf numFmtId="200" fontId="106" fillId="0" borderId="0">
      <alignment horizontal="left" vertical="center"/>
    </xf>
    <xf numFmtId="0" fontId="58" fillId="67" borderId="0">
      <alignment horizontal="left" wrapText="1"/>
    </xf>
    <xf numFmtId="0" fontId="58" fillId="67" borderId="0">
      <alignment horizontal="left" wrapText="1"/>
    </xf>
    <xf numFmtId="0" fontId="58" fillId="67" borderId="0">
      <alignment horizontal="left" wrapText="1"/>
    </xf>
    <xf numFmtId="168" fontId="22" fillId="0" borderId="0">
      <alignment horizontal="left" wrapText="1"/>
    </xf>
    <xf numFmtId="0" fontId="107" fillId="0" borderId="0">
      <alignment horizontal="left" vertical="center"/>
    </xf>
    <xf numFmtId="0" fontId="107" fillId="0" borderId="0">
      <alignment horizontal="left" vertical="center"/>
    </xf>
    <xf numFmtId="0" fontId="42" fillId="0" borderId="40" applyNumberFormat="0" applyFont="0" applyFill="0" applyAlignment="0" applyProtection="0"/>
    <xf numFmtId="0" fontId="50" fillId="0" borderId="41" applyNumberFormat="0" applyFill="0" applyAlignment="0" applyProtection="0"/>
    <xf numFmtId="0" fontId="50" fillId="0" borderId="41" applyNumberFormat="0" applyFill="0" applyAlignment="0" applyProtection="0"/>
    <xf numFmtId="0" fontId="50" fillId="0" borderId="41" applyNumberFormat="0" applyFill="0" applyAlignment="0" applyProtection="0"/>
    <xf numFmtId="0" fontId="16" fillId="0" borderId="9" applyNumberFormat="0" applyFill="0" applyAlignment="0" applyProtection="0"/>
    <xf numFmtId="0" fontId="16" fillId="0" borderId="42" applyNumberFormat="0" applyFill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0" fontId="16" fillId="0" borderId="42" applyNumberFormat="0" applyFill="0" applyAlignment="0" applyProtection="0"/>
    <xf numFmtId="0" fontId="16" fillId="0" borderId="9" applyNumberFormat="0" applyFill="0" applyAlignment="0" applyProtection="0"/>
    <xf numFmtId="0" fontId="16" fillId="0" borderId="42" applyNumberFormat="0" applyFill="0" applyAlignment="0" applyProtection="0"/>
    <xf numFmtId="168" fontId="22" fillId="0" borderId="0">
      <alignment horizontal="left" wrapText="1"/>
    </xf>
    <xf numFmtId="168" fontId="22" fillId="0" borderId="0">
      <alignment horizontal="left" wrapText="1"/>
    </xf>
    <xf numFmtId="41" fontId="58" fillId="67" borderId="0">
      <alignment horizontal="left"/>
    </xf>
    <xf numFmtId="168" fontId="22" fillId="0" borderId="0">
      <alignment horizontal="left" wrapText="1"/>
    </xf>
    <xf numFmtId="168" fontId="22" fillId="0" borderId="0">
      <alignment horizontal="left" wrapText="1"/>
    </xf>
    <xf numFmtId="41" fontId="58" fillId="67" borderId="0">
      <alignment horizontal="left"/>
    </xf>
    <xf numFmtId="0" fontId="16" fillId="0" borderId="42" applyNumberFormat="0" applyFill="0" applyAlignment="0" applyProtection="0"/>
    <xf numFmtId="0" fontId="16" fillId="0" borderId="9" applyNumberFormat="0" applyFill="0" applyAlignment="0" applyProtection="0"/>
    <xf numFmtId="0" fontId="40" fillId="0" borderId="43"/>
    <xf numFmtId="0" fontId="41" fillId="0" borderId="43"/>
    <xf numFmtId="0" fontId="41" fillId="0" borderId="43"/>
    <xf numFmtId="0" fontId="40" fillId="0" borderId="43"/>
    <xf numFmtId="0" fontId="41" fillId="0" borderId="43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168" fontId="22" fillId="0" borderId="0">
      <alignment horizontal="left" wrapText="1"/>
    </xf>
    <xf numFmtId="0" fontId="14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58" fillId="67" borderId="35" applyNumberFormat="0">
      <alignment horizontal="center" vertical="center" wrapText="1"/>
    </xf>
    <xf numFmtId="0" fontId="112" fillId="0" borderId="0">
      <alignment readingOrder="1"/>
    </xf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43" fontId="20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112" fillId="0" borderId="0">
      <alignment readingOrder="1"/>
    </xf>
    <xf numFmtId="0" fontId="112" fillId="0" borderId="0">
      <alignment readingOrder="1"/>
    </xf>
    <xf numFmtId="43" fontId="20" fillId="0" borderId="0" applyFont="0" applyFill="0" applyBorder="0" applyAlignment="0" applyProtection="0"/>
    <xf numFmtId="3" fontId="19" fillId="0" borderId="0"/>
    <xf numFmtId="9" fontId="20" fillId="0" borderId="0" applyFont="0" applyFill="0" applyBorder="0" applyAlignment="0" applyProtection="0"/>
    <xf numFmtId="0" fontId="20" fillId="89" borderId="0" applyNumberFormat="0" applyFont="0" applyFill="0" applyBorder="0" applyAlignment="0" applyProtection="0"/>
    <xf numFmtId="166" fontId="37" fillId="76" borderId="0" applyFont="0" applyFill="0" applyBorder="0" applyAlignment="0" applyProtection="0">
      <alignment wrapText="1"/>
    </xf>
    <xf numFmtId="3" fontId="19" fillId="0" borderId="0"/>
    <xf numFmtId="0" fontId="112" fillId="0" borderId="0">
      <alignment readingOrder="1"/>
    </xf>
    <xf numFmtId="38" fontId="111" fillId="0" borderId="0" applyNumberFormat="0" applyFont="0" applyFill="0" applyBorder="0">
      <alignment horizontal="left" indent="4"/>
      <protection locked="0"/>
    </xf>
    <xf numFmtId="9" fontId="37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109" fillId="0" borderId="0" applyFont="0" applyFill="0" applyBorder="0" applyAlignment="0" applyProtection="0"/>
    <xf numFmtId="0" fontId="110" fillId="0" borderId="0"/>
    <xf numFmtId="0" fontId="37" fillId="0" borderId="0"/>
    <xf numFmtId="0" fontId="109" fillId="0" borderId="0"/>
    <xf numFmtId="0" fontId="109" fillId="0" borderId="0"/>
    <xf numFmtId="44" fontId="109" fillId="0" borderId="0" applyFont="0" applyFill="0" applyBorder="0" applyAlignment="0" applyProtection="0"/>
    <xf numFmtId="44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1" fontId="20" fillId="0" borderId="0" applyFont="0" applyFill="0" applyBorder="0" applyAlignment="0" applyProtection="0"/>
    <xf numFmtId="0" fontId="108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113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0" fontId="20" fillId="0" borderId="0"/>
    <xf numFmtId="9" fontId="20" fillId="0" borderId="0" applyFont="0" applyFill="0" applyBorder="0" applyAlignment="0" applyProtection="0"/>
    <xf numFmtId="0" fontId="21" fillId="0" borderId="0"/>
    <xf numFmtId="0" fontId="114" fillId="77" borderId="0"/>
    <xf numFmtId="0" fontId="113" fillId="0" borderId="0" applyNumberFormat="0" applyFill="0" applyBorder="0" applyAlignment="0" applyProtection="0">
      <alignment vertical="top"/>
      <protection locked="0"/>
    </xf>
    <xf numFmtId="0" fontId="113" fillId="0" borderId="0" applyNumberFormat="0" applyFill="0" applyBorder="0" applyAlignment="0" applyProtection="0">
      <alignment vertical="top"/>
      <protection locked="0"/>
    </xf>
    <xf numFmtId="3" fontId="19" fillId="0" borderId="0"/>
    <xf numFmtId="0" fontId="20" fillId="0" borderId="0">
      <alignment readingOrder="1"/>
    </xf>
    <xf numFmtId="0" fontId="20" fillId="0" borderId="0">
      <alignment readingOrder="1"/>
    </xf>
    <xf numFmtId="0" fontId="20" fillId="0" borderId="0">
      <alignment readingOrder="1"/>
    </xf>
    <xf numFmtId="0" fontId="20" fillId="0" borderId="0">
      <alignment readingOrder="1"/>
    </xf>
    <xf numFmtId="0" fontId="20" fillId="0" borderId="0">
      <alignment readingOrder="1"/>
    </xf>
    <xf numFmtId="0" fontId="20" fillId="0" borderId="0">
      <alignment readingOrder="1"/>
    </xf>
    <xf numFmtId="0" fontId="20" fillId="0" borderId="0">
      <alignment readingOrder="1"/>
    </xf>
    <xf numFmtId="0" fontId="20" fillId="0" borderId="0">
      <alignment readingOrder="1"/>
    </xf>
  </cellStyleXfs>
  <cellXfs count="376">
    <xf numFmtId="0" fontId="0" fillId="0" borderId="0" xfId="0"/>
    <xf numFmtId="0" fontId="115" fillId="0" borderId="0" xfId="0" applyFont="1"/>
    <xf numFmtId="0" fontId="116" fillId="0" borderId="0" xfId="0" applyFont="1"/>
    <xf numFmtId="0" fontId="116" fillId="0" borderId="0" xfId="0" applyFont="1" applyAlignment="1">
      <alignment horizontal="center"/>
    </xf>
    <xf numFmtId="164" fontId="116" fillId="0" borderId="0" xfId="0" applyNumberFormat="1" applyFont="1"/>
    <xf numFmtId="37" fontId="116" fillId="0" borderId="0" xfId="0" applyNumberFormat="1" applyFont="1"/>
    <xf numFmtId="44" fontId="116" fillId="0" borderId="0" xfId="0" applyNumberFormat="1" applyFont="1"/>
    <xf numFmtId="0" fontId="116" fillId="33" borderId="0" xfId="0" applyFont="1" applyFill="1" applyAlignment="1">
      <alignment horizontal="center"/>
    </xf>
    <xf numFmtId="0" fontId="116" fillId="33" borderId="0" xfId="0" applyFont="1" applyFill="1"/>
    <xf numFmtId="0" fontId="21" fillId="33" borderId="0" xfId="0" applyFont="1" applyFill="1" applyBorder="1" applyAlignment="1">
      <alignment horizontal="center"/>
    </xf>
    <xf numFmtId="164" fontId="116" fillId="33" borderId="0" xfId="2" applyNumberFormat="1" applyFont="1" applyFill="1"/>
    <xf numFmtId="166" fontId="116" fillId="33" borderId="0" xfId="0" applyNumberFormat="1" applyFont="1" applyFill="1"/>
    <xf numFmtId="166" fontId="116" fillId="33" borderId="0" xfId="1" applyNumberFormat="1" applyFont="1" applyFill="1"/>
    <xf numFmtId="165" fontId="116" fillId="33" borderId="0" xfId="0" applyNumberFormat="1" applyFont="1" applyFill="1"/>
    <xf numFmtId="164" fontId="116" fillId="33" borderId="0" xfId="0" applyNumberFormat="1" applyFont="1" applyFill="1"/>
    <xf numFmtId="37" fontId="116" fillId="33" borderId="0" xfId="0" applyNumberFormat="1" applyFont="1" applyFill="1"/>
    <xf numFmtId="164" fontId="116" fillId="33" borderId="0" xfId="2" applyNumberFormat="1" applyFont="1" applyFill="1" applyAlignment="1">
      <alignment horizontal="center"/>
    </xf>
    <xf numFmtId="201" fontId="116" fillId="33" borderId="0" xfId="0" applyNumberFormat="1" applyFont="1" applyFill="1"/>
    <xf numFmtId="44" fontId="116" fillId="33" borderId="0" xfId="0" applyNumberFormat="1" applyFont="1" applyFill="1"/>
    <xf numFmtId="0" fontId="118" fillId="33" borderId="0" xfId="4" applyFont="1" applyFill="1"/>
    <xf numFmtId="0" fontId="118" fillId="33" borderId="0" xfId="4" applyFont="1" applyFill="1" applyAlignment="1">
      <alignment horizontal="center"/>
    </xf>
    <xf numFmtId="164" fontId="118" fillId="33" borderId="0" xfId="7408" applyNumberFormat="1" applyFont="1" applyFill="1"/>
    <xf numFmtId="0" fontId="118" fillId="33" borderId="0" xfId="4" quotePrefix="1" applyFont="1" applyFill="1" applyAlignment="1">
      <alignment horizontal="left"/>
    </xf>
    <xf numFmtId="0" fontId="116" fillId="33" borderId="0" xfId="4" applyFont="1" applyFill="1"/>
    <xf numFmtId="0" fontId="116" fillId="33" borderId="0" xfId="4" applyFont="1" applyFill="1" applyAlignment="1">
      <alignment horizontal="center"/>
    </xf>
    <xf numFmtId="0" fontId="120" fillId="33" borderId="0" xfId="4" applyFont="1" applyFill="1" applyAlignment="1">
      <alignment horizontal="left"/>
    </xf>
    <xf numFmtId="164" fontId="116" fillId="33" borderId="0" xfId="7408" applyNumberFormat="1" applyFont="1" applyFill="1"/>
    <xf numFmtId="166" fontId="116" fillId="33" borderId="0" xfId="6" applyNumberFormat="1" applyFont="1" applyFill="1" applyBorder="1"/>
    <xf numFmtId="44" fontId="116" fillId="33" borderId="0" xfId="7408" applyNumberFormat="1" applyFont="1" applyFill="1" applyBorder="1"/>
    <xf numFmtId="164" fontId="116" fillId="33" borderId="0" xfId="4" applyNumberFormat="1" applyFont="1" applyFill="1"/>
    <xf numFmtId="0" fontId="116" fillId="33" borderId="0" xfId="4" quotePrefix="1" applyFont="1" applyFill="1" applyAlignment="1">
      <alignment horizontal="left"/>
    </xf>
    <xf numFmtId="0" fontId="121" fillId="33" borderId="0" xfId="4" applyFont="1" applyFill="1"/>
    <xf numFmtId="3" fontId="118" fillId="33" borderId="0" xfId="4" applyNumberFormat="1" applyFont="1" applyFill="1"/>
    <xf numFmtId="0" fontId="122" fillId="33" borderId="0" xfId="4" applyFont="1" applyFill="1"/>
    <xf numFmtId="3" fontId="109" fillId="33" borderId="0" xfId="4" applyNumberFormat="1" applyFont="1" applyFill="1"/>
    <xf numFmtId="0" fontId="109" fillId="33" borderId="0" xfId="4" quotePrefix="1" applyFont="1" applyFill="1" applyAlignment="1">
      <alignment horizontal="center"/>
    </xf>
    <xf numFmtId="10" fontId="109" fillId="33" borderId="0" xfId="8776" applyNumberFormat="1" applyFont="1" applyFill="1"/>
    <xf numFmtId="0" fontId="109" fillId="33" borderId="0" xfId="4" applyFont="1" applyFill="1" applyAlignment="1">
      <alignment horizontal="center"/>
    </xf>
    <xf numFmtId="0" fontId="109" fillId="33" borderId="0" xfId="4" applyFont="1" applyFill="1"/>
    <xf numFmtId="10" fontId="118" fillId="33" borderId="0" xfId="8776" applyNumberFormat="1" applyFont="1" applyFill="1"/>
    <xf numFmtId="0" fontId="118" fillId="33" borderId="0" xfId="4" quotePrefix="1" applyFont="1" applyFill="1" applyAlignment="1">
      <alignment horizontal="center"/>
    </xf>
    <xf numFmtId="44" fontId="118" fillId="33" borderId="0" xfId="5" applyFont="1" applyFill="1" applyAlignment="1">
      <alignment horizontal="center"/>
    </xf>
    <xf numFmtId="44" fontId="118" fillId="33" borderId="0" xfId="4" applyNumberFormat="1" applyFont="1" applyFill="1"/>
    <xf numFmtId="166" fontId="118" fillId="33" borderId="0" xfId="6" applyNumberFormat="1" applyFont="1" applyFill="1" applyAlignment="1">
      <alignment horizontal="center"/>
    </xf>
    <xf numFmtId="166" fontId="118" fillId="0" borderId="0" xfId="0" applyNumberFormat="1" applyFont="1"/>
    <xf numFmtId="202" fontId="116" fillId="0" borderId="0" xfId="0" applyNumberFormat="1" applyFont="1"/>
    <xf numFmtId="166" fontId="116" fillId="0" borderId="0" xfId="1" applyNumberFormat="1" applyFont="1"/>
    <xf numFmtId="166" fontId="116" fillId="0" borderId="0" xfId="0" applyNumberFormat="1" applyFont="1"/>
    <xf numFmtId="7" fontId="116" fillId="0" borderId="0" xfId="2" applyNumberFormat="1" applyFont="1"/>
    <xf numFmtId="166" fontId="0" fillId="0" borderId="0" xfId="0" applyNumberFormat="1"/>
    <xf numFmtId="166" fontId="0" fillId="0" borderId="36" xfId="0" applyNumberFormat="1" applyBorder="1"/>
    <xf numFmtId="0" fontId="116" fillId="0" borderId="0" xfId="0" applyFont="1" applyAlignment="1">
      <alignment horizontal="right"/>
    </xf>
    <xf numFmtId="164" fontId="116" fillId="33" borderId="36" xfId="7408" applyNumberFormat="1" applyFont="1" applyFill="1" applyBorder="1"/>
    <xf numFmtId="44" fontId="116" fillId="0" borderId="0" xfId="2" applyNumberFormat="1" applyFont="1" applyFill="1" applyAlignment="1">
      <alignment horizontal="center"/>
    </xf>
    <xf numFmtId="164" fontId="116" fillId="0" borderId="0" xfId="2" applyNumberFormat="1" applyFont="1" applyFill="1"/>
    <xf numFmtId="166" fontId="0" fillId="0" borderId="0" xfId="0" applyNumberFormat="1" applyBorder="1"/>
    <xf numFmtId="197" fontId="0" fillId="0" borderId="0" xfId="3" applyNumberFormat="1" applyFont="1"/>
    <xf numFmtId="0" fontId="118" fillId="0" borderId="0" xfId="4" applyFont="1"/>
    <xf numFmtId="0" fontId="124" fillId="33" borderId="0" xfId="4" applyFont="1" applyFill="1" applyAlignment="1"/>
    <xf numFmtId="0" fontId="124" fillId="33" borderId="0" xfId="0" applyFont="1" applyFill="1" applyAlignment="1"/>
    <xf numFmtId="0" fontId="125" fillId="0" borderId="0" xfId="4" applyNumberFormat="1" applyFont="1" applyBorder="1"/>
    <xf numFmtId="0" fontId="118" fillId="33" borderId="0" xfId="0" applyFont="1" applyFill="1" applyAlignment="1">
      <alignment horizontal="center"/>
    </xf>
    <xf numFmtId="0" fontId="115" fillId="33" borderId="0" xfId="0" applyFont="1" applyFill="1" applyAlignment="1">
      <alignment horizontal="center"/>
    </xf>
    <xf numFmtId="0" fontId="125" fillId="33" borderId="35" xfId="4" applyFont="1" applyFill="1" applyBorder="1" applyAlignment="1">
      <alignment horizontal="center" vertical="center" wrapText="1"/>
    </xf>
    <xf numFmtId="0" fontId="125" fillId="33" borderId="35" xfId="4" applyFont="1" applyFill="1" applyBorder="1" applyAlignment="1">
      <alignment vertical="center"/>
    </xf>
    <xf numFmtId="0" fontId="125" fillId="33" borderId="35" xfId="4" applyFont="1" applyFill="1" applyBorder="1" applyAlignment="1">
      <alignment horizontal="center" vertical="center"/>
    </xf>
    <xf numFmtId="167" fontId="125" fillId="33" borderId="35" xfId="4" applyNumberFormat="1" applyFont="1" applyFill="1" applyBorder="1" applyAlignment="1">
      <alignment horizontal="center" vertical="center"/>
    </xf>
    <xf numFmtId="0" fontId="125" fillId="33" borderId="0" xfId="4" applyFont="1" applyFill="1" applyAlignment="1">
      <alignment horizontal="left"/>
    </xf>
    <xf numFmtId="0" fontId="118" fillId="0" borderId="0" xfId="4" quotePrefix="1" applyFont="1"/>
    <xf numFmtId="166" fontId="118" fillId="102" borderId="0" xfId="1" applyNumberFormat="1" applyFont="1" applyFill="1" applyAlignment="1">
      <alignment horizontal="center"/>
    </xf>
    <xf numFmtId="166" fontId="118" fillId="33" borderId="0" xfId="1" applyNumberFormat="1" applyFont="1" applyFill="1"/>
    <xf numFmtId="0" fontId="125" fillId="33" borderId="0" xfId="4" applyFont="1" applyFill="1" applyAlignment="1">
      <alignment horizontal="center"/>
    </xf>
    <xf numFmtId="0" fontId="118" fillId="33" borderId="0" xfId="4" applyFont="1" applyFill="1" applyAlignment="1">
      <alignment horizontal="center" vertical="center" wrapText="1"/>
    </xf>
    <xf numFmtId="200" fontId="109" fillId="33" borderId="0" xfId="4" applyNumberFormat="1" applyFont="1" applyFill="1" applyAlignment="1">
      <alignment vertical="center" wrapText="1"/>
    </xf>
    <xf numFmtId="164" fontId="109" fillId="33" borderId="0" xfId="4" applyNumberFormat="1" applyFont="1" applyFill="1"/>
    <xf numFmtId="164" fontId="118" fillId="33" borderId="0" xfId="4" applyNumberFormat="1" applyFont="1" applyFill="1"/>
    <xf numFmtId="0" fontId="118" fillId="33" borderId="0" xfId="4" applyFont="1" applyFill="1" applyAlignment="1">
      <alignment horizontal="left"/>
    </xf>
    <xf numFmtId="165" fontId="118" fillId="33" borderId="0" xfId="4" applyNumberFormat="1" applyFont="1" applyFill="1"/>
    <xf numFmtId="0" fontId="118" fillId="33" borderId="0" xfId="4" applyFont="1" applyFill="1" applyAlignment="1"/>
    <xf numFmtId="164" fontId="109" fillId="102" borderId="0" xfId="4" applyNumberFormat="1" applyFont="1" applyFill="1"/>
    <xf numFmtId="203" fontId="118" fillId="33" borderId="0" xfId="1" applyNumberFormat="1" applyFont="1" applyFill="1"/>
    <xf numFmtId="10" fontId="109" fillId="0" borderId="0" xfId="3" applyNumberFormat="1" applyFont="1" applyFill="1"/>
    <xf numFmtId="164" fontId="109" fillId="33" borderId="0" xfId="5" applyNumberFormat="1" applyFont="1" applyFill="1"/>
    <xf numFmtId="0" fontId="118" fillId="0" borderId="0" xfId="4" applyFont="1" applyFill="1"/>
    <xf numFmtId="0" fontId="125" fillId="33" borderId="0" xfId="4" applyFont="1" applyFill="1"/>
    <xf numFmtId="164" fontId="117" fillId="33" borderId="36" xfId="4" applyNumberFormat="1" applyFont="1" applyFill="1" applyBorder="1"/>
    <xf numFmtId="164" fontId="125" fillId="33" borderId="36" xfId="4" applyNumberFormat="1" applyFont="1" applyFill="1" applyBorder="1"/>
    <xf numFmtId="164" fontId="117" fillId="33" borderId="44" xfId="4" applyNumberFormat="1" applyFont="1" applyFill="1" applyBorder="1"/>
    <xf numFmtId="10" fontId="125" fillId="33" borderId="0" xfId="3" applyNumberFormat="1" applyFont="1" applyFill="1" applyBorder="1"/>
    <xf numFmtId="164" fontId="117" fillId="33" borderId="0" xfId="4" applyNumberFormat="1" applyFont="1" applyFill="1" applyBorder="1"/>
    <xf numFmtId="164" fontId="125" fillId="33" borderId="44" xfId="4" applyNumberFormat="1" applyFont="1" applyFill="1" applyBorder="1"/>
    <xf numFmtId="0" fontId="118" fillId="33" borderId="0" xfId="4" applyFont="1" applyFill="1" applyAlignment="1">
      <alignment wrapText="1"/>
    </xf>
    <xf numFmtId="0" fontId="125" fillId="33" borderId="0" xfId="4" applyFont="1" applyFill="1" applyAlignment="1">
      <alignment wrapText="1"/>
    </xf>
    <xf numFmtId="0" fontId="0" fillId="0" borderId="0" xfId="0" applyAlignment="1">
      <alignment horizontal="center"/>
    </xf>
    <xf numFmtId="166" fontId="0" fillId="0" borderId="0" xfId="1" applyNumberFormat="1" applyFont="1"/>
    <xf numFmtId="166" fontId="118" fillId="0" borderId="0" xfId="6" applyNumberFormat="1" applyFont="1" applyFill="1"/>
    <xf numFmtId="164" fontId="118" fillId="0" borderId="0" xfId="4" applyNumberFormat="1" applyFont="1" applyFill="1"/>
    <xf numFmtId="166" fontId="118" fillId="0" borderId="0" xfId="1" applyNumberFormat="1" applyFont="1" applyFill="1"/>
    <xf numFmtId="0" fontId="125" fillId="0" borderId="0" xfId="4" applyFont="1" applyFill="1"/>
    <xf numFmtId="9" fontId="118" fillId="33" borderId="0" xfId="3" applyFont="1" applyFill="1" applyAlignment="1">
      <alignment horizontal="center"/>
    </xf>
    <xf numFmtId="17" fontId="125" fillId="33" borderId="35" xfId="4" applyNumberFormat="1" applyFont="1" applyFill="1" applyBorder="1" applyAlignment="1">
      <alignment horizontal="center" vertical="center"/>
    </xf>
    <xf numFmtId="0" fontId="21" fillId="33" borderId="45" xfId="0" applyFont="1" applyFill="1" applyBorder="1" applyAlignment="1">
      <alignment horizontal="center"/>
    </xf>
    <xf numFmtId="0" fontId="21" fillId="33" borderId="46" xfId="0" applyFont="1" applyFill="1" applyBorder="1" applyAlignment="1">
      <alignment horizontal="center"/>
    </xf>
    <xf numFmtId="0" fontId="116" fillId="33" borderId="45" xfId="0" applyFont="1" applyFill="1" applyBorder="1"/>
    <xf numFmtId="0" fontId="116" fillId="33" borderId="0" xfId="0" applyFont="1" applyFill="1" applyBorder="1"/>
    <xf numFmtId="164" fontId="116" fillId="0" borderId="45" xfId="2" applyNumberFormat="1" applyFont="1" applyFill="1" applyBorder="1"/>
    <xf numFmtId="164" fontId="116" fillId="0" borderId="0" xfId="2" applyNumberFormat="1" applyFont="1" applyFill="1" applyBorder="1"/>
    <xf numFmtId="164" fontId="116" fillId="33" borderId="45" xfId="2" applyNumberFormat="1" applyFont="1" applyFill="1" applyBorder="1"/>
    <xf numFmtId="164" fontId="116" fillId="33" borderId="0" xfId="2" applyNumberFormat="1" applyFont="1" applyFill="1" applyBorder="1"/>
    <xf numFmtId="166" fontId="116" fillId="33" borderId="45" xfId="1" applyNumberFormat="1" applyFont="1" applyFill="1" applyBorder="1"/>
    <xf numFmtId="166" fontId="116" fillId="33" borderId="0" xfId="1" applyNumberFormat="1" applyFont="1" applyFill="1" applyBorder="1"/>
    <xf numFmtId="165" fontId="116" fillId="33" borderId="45" xfId="0" applyNumberFormat="1" applyFont="1" applyFill="1" applyBorder="1"/>
    <xf numFmtId="165" fontId="116" fillId="33" borderId="0" xfId="0" applyNumberFormat="1" applyFont="1" applyFill="1" applyBorder="1"/>
    <xf numFmtId="201" fontId="116" fillId="0" borderId="0" xfId="0" applyNumberFormat="1" applyFont="1" applyFill="1"/>
    <xf numFmtId="168" fontId="116" fillId="0" borderId="0" xfId="0" applyNumberFormat="1" applyFont="1"/>
    <xf numFmtId="165" fontId="116" fillId="0" borderId="0" xfId="0" applyNumberFormat="1" applyFont="1"/>
    <xf numFmtId="41" fontId="119" fillId="33" borderId="10" xfId="9068" applyNumberFormat="1" applyFont="1" applyFill="1" applyBorder="1">
      <alignment horizontal="center" vertical="center" wrapText="1"/>
    </xf>
    <xf numFmtId="0" fontId="116" fillId="33" borderId="10" xfId="4" applyFont="1" applyFill="1" applyBorder="1"/>
    <xf numFmtId="41" fontId="117" fillId="33" borderId="10" xfId="9505" applyNumberFormat="1" applyFont="1" applyFill="1" applyBorder="1">
      <alignment horizontal="center" vertical="center" wrapText="1"/>
    </xf>
    <xf numFmtId="0" fontId="118" fillId="33" borderId="10" xfId="4" applyFont="1" applyFill="1" applyBorder="1"/>
    <xf numFmtId="41" fontId="117" fillId="33" borderId="10" xfId="9505" applyNumberFormat="1" applyFont="1" applyFill="1" applyBorder="1" applyAlignment="1">
      <alignment horizontal="center" vertical="center" wrapText="1"/>
    </xf>
    <xf numFmtId="167" fontId="117" fillId="33" borderId="10" xfId="9505" applyNumberFormat="1" applyFont="1" applyFill="1" applyBorder="1">
      <alignment horizontal="center" vertical="center" wrapText="1"/>
    </xf>
    <xf numFmtId="0" fontId="117" fillId="0" borderId="0" xfId="0" applyFont="1" applyAlignment="1">
      <alignment horizontal="centerContinuous"/>
    </xf>
    <xf numFmtId="0" fontId="126" fillId="0" borderId="0" xfId="0" applyFont="1" applyAlignment="1">
      <alignment horizontal="centerContinuous"/>
    </xf>
    <xf numFmtId="0" fontId="109" fillId="0" borderId="0" xfId="0" applyFont="1"/>
    <xf numFmtId="0" fontId="127" fillId="0" borderId="0" xfId="0" applyFont="1"/>
    <xf numFmtId="0" fontId="126" fillId="0" borderId="0" xfId="0" applyFont="1" applyBorder="1" applyAlignment="1">
      <alignment horizontal="center"/>
    </xf>
    <xf numFmtId="0" fontId="117" fillId="0" borderId="10" xfId="0" applyFont="1" applyBorder="1" applyAlignment="1">
      <alignment horizontal="center"/>
    </xf>
    <xf numFmtId="0" fontId="117" fillId="0" borderId="0" xfId="0" applyFont="1" applyBorder="1" applyAlignment="1">
      <alignment horizontal="center"/>
    </xf>
    <xf numFmtId="0" fontId="126" fillId="0" borderId="10" xfId="0" applyFont="1" applyBorder="1" applyAlignment="1">
      <alignment horizontal="center"/>
    </xf>
    <xf numFmtId="0" fontId="109" fillId="0" borderId="0" xfId="0" applyFont="1" applyAlignment="1">
      <alignment horizontal="center"/>
    </xf>
    <xf numFmtId="0" fontId="117" fillId="0" borderId="0" xfId="0" applyFont="1"/>
    <xf numFmtId="168" fontId="127" fillId="0" borderId="0" xfId="0" applyNumberFormat="1" applyFont="1"/>
    <xf numFmtId="168" fontId="117" fillId="0" borderId="0" xfId="0" applyNumberFormat="1" applyFont="1"/>
    <xf numFmtId="168" fontId="109" fillId="0" borderId="0" xfId="0" applyNumberFormat="1" applyFont="1"/>
    <xf numFmtId="168" fontId="127" fillId="0" borderId="15" xfId="0" applyNumberFormat="1" applyFont="1" applyBorder="1"/>
    <xf numFmtId="168" fontId="127" fillId="0" borderId="0" xfId="0" applyNumberFormat="1" applyFont="1" applyBorder="1"/>
    <xf numFmtId="10" fontId="128" fillId="0" borderId="0" xfId="0" applyNumberFormat="1" applyFont="1"/>
    <xf numFmtId="168" fontId="127" fillId="0" borderId="10" xfId="0" applyNumberFormat="1" applyFont="1" applyBorder="1"/>
    <xf numFmtId="0" fontId="118" fillId="0" borderId="0" xfId="4" applyFont="1" applyFill="1" applyAlignment="1">
      <alignment horizontal="center" vertical="center" wrapText="1"/>
    </xf>
    <xf numFmtId="200" fontId="109" fillId="0" borderId="0" xfId="4" applyNumberFormat="1" applyFont="1" applyFill="1" applyAlignment="1">
      <alignment vertical="center" wrapText="1"/>
    </xf>
    <xf numFmtId="0" fontId="118" fillId="0" borderId="0" xfId="4" applyFont="1" applyFill="1" applyAlignment="1">
      <alignment horizontal="center" wrapText="1"/>
    </xf>
    <xf numFmtId="165" fontId="109" fillId="0" borderId="0" xfId="5" applyNumberFormat="1" applyFont="1" applyFill="1"/>
    <xf numFmtId="166" fontId="130" fillId="33" borderId="0" xfId="6" applyNumberFormat="1" applyFont="1" applyFill="1"/>
    <xf numFmtId="164" fontId="130" fillId="33" borderId="0" xfId="4" applyNumberFormat="1" applyFont="1" applyFill="1"/>
    <xf numFmtId="166" fontId="130" fillId="33" borderId="0" xfId="1" applyNumberFormat="1" applyFont="1" applyFill="1"/>
    <xf numFmtId="44" fontId="0" fillId="0" borderId="0" xfId="0" applyNumberFormat="1"/>
    <xf numFmtId="0" fontId="0" fillId="0" borderId="0" xfId="0"/>
    <xf numFmtId="0" fontId="118" fillId="0" borderId="0" xfId="0" applyFont="1" applyFill="1"/>
    <xf numFmtId="0" fontId="117" fillId="103" borderId="0" xfId="0" applyFont="1" applyFill="1"/>
    <xf numFmtId="0" fontId="118" fillId="103" borderId="0" xfId="0" applyFont="1" applyFill="1"/>
    <xf numFmtId="204" fontId="118" fillId="103" borderId="0" xfId="0" applyNumberFormat="1" applyFont="1" applyFill="1" applyAlignment="1">
      <alignment horizontal="center"/>
    </xf>
    <xf numFmtId="204" fontId="118" fillId="103" borderId="0" xfId="0" applyNumberFormat="1" applyFont="1" applyFill="1" applyAlignment="1">
      <alignment horizontal="center" wrapText="1"/>
    </xf>
    <xf numFmtId="3" fontId="130" fillId="0" borderId="0" xfId="4" applyNumberFormat="1" applyFont="1" applyFill="1" applyAlignment="1">
      <alignment horizontal="left" indent="1"/>
    </xf>
    <xf numFmtId="166" fontId="132" fillId="0" borderId="0" xfId="1" applyNumberFormat="1" applyFont="1" applyFill="1"/>
    <xf numFmtId="166" fontId="109" fillId="0" borderId="0" xfId="1" applyNumberFormat="1" applyFont="1" applyFill="1"/>
    <xf numFmtId="166" fontId="118" fillId="0" borderId="36" xfId="0" applyNumberFormat="1" applyFont="1" applyFill="1" applyBorder="1"/>
    <xf numFmtId="166" fontId="125" fillId="0" borderId="48" xfId="0" applyNumberFormat="1" applyFont="1" applyFill="1" applyBorder="1"/>
    <xf numFmtId="166" fontId="118" fillId="0" borderId="0" xfId="0" applyNumberFormat="1" applyFont="1" applyFill="1"/>
    <xf numFmtId="0" fontId="118" fillId="0" borderId="49" xfId="0" applyFont="1" applyFill="1" applyBorder="1"/>
    <xf numFmtId="204" fontId="118" fillId="103" borderId="0" xfId="0" applyNumberFormat="1" applyFont="1" applyFill="1"/>
    <xf numFmtId="0" fontId="118" fillId="103" borderId="0" xfId="0" applyFont="1" applyFill="1" applyAlignment="1">
      <alignment horizontal="center"/>
    </xf>
    <xf numFmtId="44" fontId="118" fillId="0" borderId="36" xfId="2" applyFont="1" applyFill="1" applyBorder="1"/>
    <xf numFmtId="166" fontId="118" fillId="0" borderId="0" xfId="1" applyNumberFormat="1" applyFont="1" applyFill="1"/>
    <xf numFmtId="44" fontId="118" fillId="0" borderId="0" xfId="2" applyFont="1" applyFill="1"/>
    <xf numFmtId="44" fontId="125" fillId="0" borderId="48" xfId="2" applyFont="1" applyFill="1" applyBorder="1"/>
    <xf numFmtId="0" fontId="0" fillId="0" borderId="0" xfId="0" applyFill="1"/>
    <xf numFmtId="165" fontId="118" fillId="0" borderId="0" xfId="2" applyNumberFormat="1" applyFont="1" applyFill="1"/>
    <xf numFmtId="0" fontId="118" fillId="103" borderId="0" xfId="0" applyFont="1" applyFill="1" applyAlignment="1">
      <alignment horizontal="center" wrapText="1"/>
    </xf>
    <xf numFmtId="44" fontId="125" fillId="0" borderId="49" xfId="2" applyFont="1" applyFill="1" applyBorder="1"/>
    <xf numFmtId="44" fontId="109" fillId="0" borderId="0" xfId="2" applyFont="1" applyFill="1"/>
    <xf numFmtId="44" fontId="125" fillId="0" borderId="50" xfId="2" applyFont="1" applyFill="1" applyBorder="1"/>
    <xf numFmtId="44" fontId="118" fillId="0" borderId="0" xfId="2" applyFont="1" applyFill="1" applyBorder="1"/>
    <xf numFmtId="166" fontId="125" fillId="0" borderId="50" xfId="0" applyNumberFormat="1" applyFont="1" applyFill="1" applyBorder="1"/>
    <xf numFmtId="166" fontId="118" fillId="0" borderId="0" xfId="0" applyNumberFormat="1" applyFont="1" applyFill="1" applyBorder="1"/>
    <xf numFmtId="0" fontId="117" fillId="103" borderId="0" xfId="0" applyFont="1" applyFill="1" applyAlignment="1">
      <alignment horizontal="center" wrapText="1"/>
    </xf>
    <xf numFmtId="3" fontId="109" fillId="0" borderId="0" xfId="4" applyNumberFormat="1" applyFont="1" applyFill="1" applyAlignment="1">
      <alignment horizontal="left" indent="1"/>
    </xf>
    <xf numFmtId="44" fontId="134" fillId="0" borderId="0" xfId="2" applyFont="1" applyFill="1"/>
    <xf numFmtId="166" fontId="133" fillId="0" borderId="0" xfId="1" applyNumberFormat="1" applyFont="1" applyFill="1"/>
    <xf numFmtId="44" fontId="133" fillId="0" borderId="0" xfId="2" applyFont="1" applyFill="1"/>
    <xf numFmtId="44" fontId="0" fillId="0" borderId="0" xfId="0" applyNumberFormat="1" applyFill="1"/>
    <xf numFmtId="165" fontId="118" fillId="0" borderId="0" xfId="2" applyNumberFormat="1" applyFont="1" applyFill="1" applyAlignment="1"/>
    <xf numFmtId="0" fontId="0" fillId="0" borderId="0" xfId="0" applyAlignment="1">
      <alignment shrinkToFit="1"/>
    </xf>
    <xf numFmtId="44" fontId="125" fillId="0" borderId="0" xfId="2" applyFont="1" applyFill="1" applyBorder="1"/>
    <xf numFmtId="166" fontId="115" fillId="0" borderId="0" xfId="0" applyNumberFormat="1" applyFont="1"/>
    <xf numFmtId="0" fontId="135" fillId="0" borderId="49" xfId="0" applyFont="1" applyBorder="1"/>
    <xf numFmtId="14" fontId="115" fillId="0" borderId="0" xfId="0" applyNumberFormat="1" applyFont="1" applyAlignment="1">
      <alignment horizontal="center"/>
    </xf>
    <xf numFmtId="44" fontId="115" fillId="0" borderId="36" xfId="0" applyNumberFormat="1" applyFont="1" applyBorder="1"/>
    <xf numFmtId="0" fontId="115" fillId="0" borderId="0" xfId="0" applyFont="1" applyFill="1"/>
    <xf numFmtId="0" fontId="115" fillId="0" borderId="35" xfId="0" applyFont="1" applyFill="1" applyBorder="1"/>
    <xf numFmtId="14" fontId="118" fillId="0" borderId="0" xfId="0" applyNumberFormat="1" applyFont="1"/>
    <xf numFmtId="0" fontId="0" fillId="0" borderId="0" xfId="0" applyAlignment="1">
      <alignment horizontal="left"/>
    </xf>
    <xf numFmtId="0" fontId="118" fillId="0" borderId="0" xfId="0" applyFont="1" applyFill="1" applyAlignment="1">
      <alignment horizontal="center" wrapText="1"/>
    </xf>
    <xf numFmtId="43" fontId="115" fillId="0" borderId="0" xfId="1" applyFont="1"/>
    <xf numFmtId="0" fontId="0" fillId="0" borderId="0" xfId="0" applyAlignment="1">
      <alignment horizontal="right"/>
    </xf>
    <xf numFmtId="0" fontId="118" fillId="0" borderId="51" xfId="4" applyFont="1" applyFill="1" applyBorder="1"/>
    <xf numFmtId="0" fontId="118" fillId="0" borderId="52" xfId="4" applyFont="1" applyFill="1" applyBorder="1"/>
    <xf numFmtId="0" fontId="118" fillId="0" borderId="53" xfId="4" applyFont="1" applyFill="1" applyBorder="1"/>
    <xf numFmtId="0" fontId="0" fillId="0" borderId="54" xfId="0" applyBorder="1"/>
    <xf numFmtId="0" fontId="0" fillId="0" borderId="55" xfId="0" applyBorder="1"/>
    <xf numFmtId="0" fontId="0" fillId="0" borderId="56" xfId="0" applyBorder="1"/>
    <xf numFmtId="0" fontId="0" fillId="0" borderId="55" xfId="0" applyFill="1" applyBorder="1"/>
    <xf numFmtId="0" fontId="0" fillId="0" borderId="56" xfId="0" applyFill="1" applyBorder="1"/>
    <xf numFmtId="167" fontId="16" fillId="0" borderId="0" xfId="0" applyNumberFormat="1" applyFont="1" applyAlignment="1">
      <alignment horizontal="center"/>
    </xf>
    <xf numFmtId="0" fontId="21" fillId="33" borderId="0" xfId="0" applyFont="1" applyFill="1"/>
    <xf numFmtId="0" fontId="127" fillId="0" borderId="0" xfId="0" applyFont="1" applyAlignment="1">
      <alignment horizontal="left" vertical="top" wrapText="1"/>
    </xf>
    <xf numFmtId="0" fontId="109" fillId="0" borderId="0" xfId="0" applyFont="1" applyAlignment="1">
      <alignment vertical="top" wrapText="1"/>
    </xf>
    <xf numFmtId="10" fontId="116" fillId="0" borderId="0" xfId="3" applyNumberFormat="1" applyFont="1" applyFill="1"/>
    <xf numFmtId="205" fontId="0" fillId="0" borderId="0" xfId="0" applyNumberFormat="1"/>
    <xf numFmtId="10" fontId="0" fillId="0" borderId="0" xfId="0" applyNumberFormat="1"/>
    <xf numFmtId="10" fontId="131" fillId="0" borderId="0" xfId="0" applyNumberFormat="1" applyFont="1"/>
    <xf numFmtId="166" fontId="16" fillId="0" borderId="0" xfId="1" applyNumberFormat="1" applyFont="1" applyFill="1"/>
    <xf numFmtId="10" fontId="136" fillId="0" borderId="0" xfId="0" applyNumberFormat="1" applyFont="1"/>
    <xf numFmtId="43" fontId="115" fillId="0" borderId="0" xfId="0" applyNumberFormat="1" applyFont="1" applyFill="1"/>
    <xf numFmtId="43" fontId="115" fillId="0" borderId="0" xfId="0" applyNumberFormat="1" applyFont="1"/>
    <xf numFmtId="167" fontId="16" fillId="0" borderId="0" xfId="0" applyNumberFormat="1" applyFont="1" applyBorder="1" applyAlignment="1">
      <alignment horizontal="center"/>
    </xf>
    <xf numFmtId="0" fontId="0" fillId="0" borderId="0" xfId="0" applyBorder="1"/>
    <xf numFmtId="44" fontId="0" fillId="0" borderId="0" xfId="0" applyNumberFormat="1" applyBorder="1"/>
    <xf numFmtId="10" fontId="109" fillId="0" borderId="0" xfId="3" applyNumberFormat="1" applyFont="1" applyFill="1" applyBorder="1"/>
    <xf numFmtId="17" fontId="0" fillId="0" borderId="0" xfId="0" applyNumberFormat="1"/>
    <xf numFmtId="0" fontId="16" fillId="0" borderId="0" xfId="0" applyFont="1" applyAlignment="1">
      <alignment horizontal="center"/>
    </xf>
    <xf numFmtId="0" fontId="0" fillId="0" borderId="0" xfId="0" applyFont="1" applyAlignment="1">
      <alignment horizontal="left"/>
    </xf>
    <xf numFmtId="169" fontId="0" fillId="0" borderId="0" xfId="1" applyNumberFormat="1" applyFont="1" applyAlignment="1">
      <alignment horizontal="left"/>
    </xf>
    <xf numFmtId="169" fontId="16" fillId="0" borderId="0" xfId="1" applyNumberFormat="1" applyFont="1" applyAlignment="1">
      <alignment horizontal="center"/>
    </xf>
    <xf numFmtId="169" fontId="0" fillId="0" borderId="0" xfId="1" applyNumberFormat="1" applyFont="1"/>
    <xf numFmtId="205" fontId="136" fillId="104" borderId="0" xfId="0" applyNumberFormat="1" applyFont="1" applyFill="1"/>
    <xf numFmtId="0" fontId="136" fillId="0" borderId="0" xfId="0" applyFont="1"/>
    <xf numFmtId="0" fontId="129" fillId="0" borderId="0" xfId="0" applyFont="1"/>
    <xf numFmtId="164" fontId="0" fillId="0" borderId="0" xfId="2" applyNumberFormat="1" applyFont="1"/>
    <xf numFmtId="164" fontId="136" fillId="0" borderId="0" xfId="2" applyNumberFormat="1" applyFont="1"/>
    <xf numFmtId="164" fontId="0" fillId="0" borderId="0" xfId="0" applyNumberFormat="1"/>
    <xf numFmtId="164" fontId="129" fillId="0" borderId="0" xfId="2" applyNumberFormat="1" applyFont="1"/>
    <xf numFmtId="164" fontId="16" fillId="0" borderId="0" xfId="0" applyNumberFormat="1" applyFont="1" applyAlignment="1">
      <alignment horizontal="center"/>
    </xf>
    <xf numFmtId="164" fontId="0" fillId="104" borderId="0" xfId="2" applyNumberFormat="1" applyFont="1" applyFill="1"/>
    <xf numFmtId="164" fontId="0" fillId="104" borderId="0" xfId="0" applyNumberFormat="1" applyFill="1"/>
    <xf numFmtId="164" fontId="136" fillId="0" borderId="0" xfId="0" applyNumberFormat="1" applyFont="1"/>
    <xf numFmtId="164" fontId="0" fillId="0" borderId="0" xfId="2" quotePrefix="1" applyNumberFormat="1" applyFont="1"/>
    <xf numFmtId="164" fontId="136" fillId="105" borderId="0" xfId="2" applyNumberFormat="1" applyFont="1" applyFill="1"/>
    <xf numFmtId="164" fontId="136" fillId="0" borderId="0" xfId="2" applyNumberFormat="1" applyFont="1" applyFill="1"/>
    <xf numFmtId="164" fontId="131" fillId="0" borderId="0" xfId="2" applyNumberFormat="1" applyFont="1"/>
    <xf numFmtId="0" fontId="16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44" fontId="139" fillId="0" borderId="0" xfId="0" applyNumberFormat="1" applyFont="1" applyFill="1" applyBorder="1"/>
    <xf numFmtId="0" fontId="0" fillId="0" borderId="57" xfId="0" applyBorder="1"/>
    <xf numFmtId="0" fontId="140" fillId="0" borderId="57" xfId="0" applyFont="1" applyBorder="1"/>
    <xf numFmtId="0" fontId="129" fillId="0" borderId="0" xfId="0" applyFont="1" applyBorder="1" applyAlignment="1">
      <alignment horizontal="center"/>
    </xf>
    <xf numFmtId="0" fontId="125" fillId="0" borderId="0" xfId="4" applyFont="1" applyFill="1" applyAlignment="1">
      <alignment horizontal="left"/>
    </xf>
    <xf numFmtId="44" fontId="136" fillId="0" borderId="0" xfId="0" applyNumberFormat="1" applyFont="1" applyFill="1"/>
    <xf numFmtId="44" fontId="129" fillId="0" borderId="0" xfId="0" applyNumberFormat="1" applyFont="1" applyFill="1"/>
    <xf numFmtId="44" fontId="141" fillId="0" borderId="0" xfId="0" applyNumberFormat="1" applyFont="1" applyFill="1" applyBorder="1"/>
    <xf numFmtId="166" fontId="16" fillId="104" borderId="0" xfId="1" applyNumberFormat="1" applyFont="1" applyFill="1"/>
    <xf numFmtId="164" fontId="0" fillId="106" borderId="0" xfId="0" applyNumberFormat="1" applyFill="1"/>
    <xf numFmtId="164" fontId="0" fillId="106" borderId="44" xfId="0" applyNumberFormat="1" applyFill="1" applyBorder="1"/>
    <xf numFmtId="43" fontId="115" fillId="0" borderId="0" xfId="1" applyFont="1" applyFill="1"/>
    <xf numFmtId="44" fontId="118" fillId="0" borderId="36" xfId="0" applyNumberFormat="1" applyFont="1" applyBorder="1"/>
    <xf numFmtId="169" fontId="142" fillId="0" borderId="0" xfId="1" applyNumberFormat="1" applyFont="1"/>
    <xf numFmtId="165" fontId="115" fillId="0" borderId="0" xfId="2" applyNumberFormat="1" applyFont="1"/>
    <xf numFmtId="0" fontId="143" fillId="0" borderId="0" xfId="0" applyFont="1"/>
    <xf numFmtId="0" fontId="115" fillId="0" borderId="0" xfId="0" applyFont="1" applyAlignment="1">
      <alignment horizontal="center" wrapText="1"/>
    </xf>
    <xf numFmtId="166" fontId="144" fillId="0" borderId="0" xfId="1" applyNumberFormat="1" applyFont="1" applyFill="1"/>
    <xf numFmtId="0" fontId="144" fillId="0" borderId="0" xfId="0" applyFont="1" applyFill="1"/>
    <xf numFmtId="44" fontId="115" fillId="0" borderId="0" xfId="2" applyFont="1" applyFill="1"/>
    <xf numFmtId="44" fontId="115" fillId="0" borderId="0" xfId="2" applyFont="1"/>
    <xf numFmtId="44" fontId="115" fillId="0" borderId="0" xfId="0" applyNumberFormat="1" applyFont="1"/>
    <xf numFmtId="166" fontId="115" fillId="0" borderId="0" xfId="1" applyNumberFormat="1" applyFont="1"/>
    <xf numFmtId="9" fontId="115" fillId="0" borderId="0" xfId="3" applyFont="1"/>
    <xf numFmtId="205" fontId="144" fillId="0" borderId="0" xfId="0" applyNumberFormat="1" applyFont="1" applyFill="1"/>
    <xf numFmtId="205" fontId="115" fillId="0" borderId="0" xfId="0" applyNumberFormat="1" applyFont="1" applyFill="1"/>
    <xf numFmtId="166" fontId="115" fillId="0" borderId="36" xfId="0" applyNumberFormat="1" applyFont="1" applyBorder="1"/>
    <xf numFmtId="0" fontId="115" fillId="0" borderId="0" xfId="0" applyFont="1" applyAlignment="1">
      <alignment horizontal="right"/>
    </xf>
    <xf numFmtId="44" fontId="135" fillId="0" borderId="0" xfId="0" applyNumberFormat="1" applyFont="1"/>
    <xf numFmtId="0" fontId="115" fillId="0" borderId="0" xfId="0" applyFont="1" applyFill="1" applyAlignment="1">
      <alignment horizontal="center" wrapText="1"/>
    </xf>
    <xf numFmtId="7" fontId="145" fillId="0" borderId="0" xfId="2" applyNumberFormat="1" applyFont="1" applyFill="1"/>
    <xf numFmtId="0" fontId="143" fillId="0" borderId="0" xfId="0" applyFont="1" applyFill="1"/>
    <xf numFmtId="0" fontId="115" fillId="0" borderId="0" xfId="0" applyFont="1" applyAlignment="1">
      <alignment horizontal="left"/>
    </xf>
    <xf numFmtId="0" fontId="145" fillId="0" borderId="0" xfId="0" applyFont="1" applyFill="1" applyAlignment="1">
      <alignment horizontal="center"/>
    </xf>
    <xf numFmtId="166" fontId="145" fillId="0" borderId="0" xfId="1" applyNumberFormat="1" applyFont="1" applyFill="1"/>
    <xf numFmtId="0" fontId="135" fillId="0" borderId="0" xfId="0" applyFont="1" applyFill="1" applyAlignment="1">
      <alignment horizontal="center" wrapText="1"/>
    </xf>
    <xf numFmtId="0" fontId="135" fillId="0" borderId="36" xfId="0" applyFont="1" applyFill="1" applyBorder="1" applyAlignment="1">
      <alignment horizontal="center"/>
    </xf>
    <xf numFmtId="166" fontId="135" fillId="0" borderId="36" xfId="0" applyNumberFormat="1" applyFont="1" applyFill="1" applyBorder="1"/>
    <xf numFmtId="7" fontId="135" fillId="0" borderId="36" xfId="0" applyNumberFormat="1" applyFont="1" applyFill="1" applyBorder="1"/>
    <xf numFmtId="44" fontId="143" fillId="0" borderId="0" xfId="2" applyFont="1" applyFill="1"/>
    <xf numFmtId="44" fontId="118" fillId="0" borderId="0" xfId="2" applyNumberFormat="1" applyFont="1" applyFill="1"/>
    <xf numFmtId="166" fontId="115" fillId="0" borderId="0" xfId="0" applyNumberFormat="1" applyFont="1" applyFill="1"/>
    <xf numFmtId="14" fontId="115" fillId="0" borderId="0" xfId="0" applyNumberFormat="1" applyFont="1" applyFill="1"/>
    <xf numFmtId="169" fontId="115" fillId="0" borderId="0" xfId="1" applyNumberFormat="1" applyFont="1" applyFill="1"/>
    <xf numFmtId="5" fontId="145" fillId="0" borderId="0" xfId="2" applyNumberFormat="1" applyFont="1" applyFill="1"/>
    <xf numFmtId="14" fontId="118" fillId="0" borderId="0" xfId="0" applyNumberFormat="1" applyFont="1" applyFill="1" applyAlignment="1">
      <alignment horizontal="center"/>
    </xf>
    <xf numFmtId="0" fontId="117" fillId="0" borderId="0" xfId="0" applyFont="1" applyAlignment="1">
      <alignment horizontal="center"/>
    </xf>
    <xf numFmtId="0" fontId="21" fillId="33" borderId="10" xfId="0" applyFont="1" applyFill="1" applyBorder="1" applyAlignment="1">
      <alignment horizontal="center"/>
    </xf>
    <xf numFmtId="168" fontId="127" fillId="0" borderId="47" xfId="0" applyNumberFormat="1" applyFont="1" applyBorder="1"/>
    <xf numFmtId="17" fontId="0" fillId="0" borderId="0" xfId="0" applyNumberFormat="1" applyAlignment="1">
      <alignment horizontal="center"/>
    </xf>
    <xf numFmtId="166" fontId="0" fillId="0" borderId="36" xfId="1" applyNumberFormat="1" applyFont="1" applyBorder="1"/>
    <xf numFmtId="166" fontId="0" fillId="0" borderId="0" xfId="1" applyNumberFormat="1" applyFont="1" applyBorder="1"/>
    <xf numFmtId="166" fontId="0" fillId="0" borderId="10" xfId="1" applyNumberFormat="1" applyFont="1" applyBorder="1"/>
    <xf numFmtId="166" fontId="0" fillId="0" borderId="0" xfId="0" applyNumberFormat="1" applyFill="1"/>
    <xf numFmtId="0" fontId="118" fillId="0" borderId="0" xfId="0" applyFont="1" applyFill="1" applyAlignment="1">
      <alignment horizontal="center"/>
    </xf>
    <xf numFmtId="165" fontId="118" fillId="0" borderId="0" xfId="2" applyNumberFormat="1" applyFont="1" applyFill="1" applyAlignment="1">
      <alignment horizontal="center" wrapText="1"/>
    </xf>
    <xf numFmtId="0" fontId="118" fillId="33" borderId="0" xfId="4" applyFont="1" applyFill="1" applyBorder="1"/>
    <xf numFmtId="167" fontId="125" fillId="33" borderId="10" xfId="4" applyNumberFormat="1" applyFont="1" applyFill="1" applyBorder="1" applyAlignment="1">
      <alignment horizontal="center" vertical="center"/>
    </xf>
    <xf numFmtId="0" fontId="118" fillId="33" borderId="0" xfId="4" applyFont="1" applyFill="1" applyBorder="1" applyAlignment="1">
      <alignment horizontal="center"/>
    </xf>
    <xf numFmtId="166" fontId="118" fillId="102" borderId="0" xfId="1" applyNumberFormat="1" applyFont="1" applyFill="1" applyBorder="1" applyAlignment="1">
      <alignment horizontal="center"/>
    </xf>
    <xf numFmtId="164" fontId="109" fillId="33" borderId="0" xfId="4" applyNumberFormat="1" applyFont="1" applyFill="1" applyBorder="1"/>
    <xf numFmtId="0" fontId="109" fillId="33" borderId="0" xfId="4" applyFont="1" applyFill="1" applyBorder="1"/>
    <xf numFmtId="200" fontId="109" fillId="33" borderId="0" xfId="4" applyNumberFormat="1" applyFont="1" applyFill="1" applyBorder="1" applyAlignment="1">
      <alignment vertical="center" wrapText="1"/>
    </xf>
    <xf numFmtId="164" fontId="109" fillId="102" borderId="0" xfId="4" applyNumberFormat="1" applyFont="1" applyFill="1" applyBorder="1"/>
    <xf numFmtId="164" fontId="109" fillId="33" borderId="0" xfId="5" applyNumberFormat="1" applyFont="1" applyFill="1" applyBorder="1"/>
    <xf numFmtId="0" fontId="118" fillId="0" borderId="0" xfId="4" applyFont="1" applyBorder="1"/>
    <xf numFmtId="164" fontId="118" fillId="33" borderId="0" xfId="4" applyNumberFormat="1" applyFont="1" applyFill="1" applyBorder="1"/>
    <xf numFmtId="0" fontId="118" fillId="0" borderId="0" xfId="0" applyFont="1" applyFill="1" applyAlignment="1">
      <alignment horizontal="center"/>
    </xf>
    <xf numFmtId="165" fontId="118" fillId="0" borderId="0" xfId="2" applyNumberFormat="1" applyFont="1" applyFill="1" applyAlignment="1">
      <alignment horizontal="center" wrapText="1"/>
    </xf>
    <xf numFmtId="165" fontId="118" fillId="0" borderId="0" xfId="2" applyNumberFormat="1" applyFont="1" applyFill="1" applyAlignment="1">
      <alignment horizontal="center" wrapText="1"/>
    </xf>
    <xf numFmtId="169" fontId="129" fillId="0" borderId="0" xfId="1" applyNumberFormat="1" applyFont="1"/>
    <xf numFmtId="0" fontId="0" fillId="0" borderId="0" xfId="2" applyNumberFormat="1" applyFont="1"/>
    <xf numFmtId="164" fontId="136" fillId="104" borderId="0" xfId="2" applyNumberFormat="1" applyFont="1" applyFill="1"/>
    <xf numFmtId="164" fontId="0" fillId="0" borderId="0" xfId="2" applyNumberFormat="1" applyFont="1" applyFill="1"/>
    <xf numFmtId="206" fontId="136" fillId="0" borderId="0" xfId="1" applyNumberFormat="1" applyFont="1" applyFill="1"/>
    <xf numFmtId="0" fontId="0" fillId="0" borderId="0" xfId="0" applyFont="1" applyFill="1" applyAlignment="1">
      <alignment horizontal="left"/>
    </xf>
    <xf numFmtId="0" fontId="16" fillId="0" borderId="0" xfId="0" applyFont="1" applyFill="1" applyAlignment="1">
      <alignment horizontal="left"/>
    </xf>
    <xf numFmtId="0" fontId="16" fillId="0" borderId="0" xfId="0" applyFont="1" applyFill="1" applyAlignment="1">
      <alignment horizontal="center"/>
    </xf>
    <xf numFmtId="164" fontId="131" fillId="0" borderId="0" xfId="2" applyNumberFormat="1" applyFont="1" applyFill="1"/>
    <xf numFmtId="0" fontId="0" fillId="0" borderId="0" xfId="0" applyFont="1" applyAlignment="1">
      <alignment horizontal="center"/>
    </xf>
    <xf numFmtId="164" fontId="0" fillId="107" borderId="0" xfId="0" applyNumberFormat="1" applyFill="1"/>
    <xf numFmtId="166" fontId="143" fillId="0" borderId="0" xfId="0" applyNumberFormat="1" applyFont="1" applyFill="1"/>
    <xf numFmtId="166" fontId="143" fillId="0" borderId="35" xfId="0" applyNumberFormat="1" applyFont="1" applyFill="1" applyBorder="1"/>
    <xf numFmtId="0" fontId="118" fillId="0" borderId="0" xfId="0" applyFont="1" applyFill="1" applyAlignment="1">
      <alignment horizontal="center"/>
    </xf>
    <xf numFmtId="165" fontId="118" fillId="0" borderId="0" xfId="2" applyNumberFormat="1" applyFont="1" applyFill="1" applyAlignment="1">
      <alignment horizontal="center" wrapText="1"/>
    </xf>
    <xf numFmtId="0" fontId="118" fillId="0" borderId="0" xfId="0" applyFont="1" applyFill="1" applyAlignment="1">
      <alignment horizontal="center"/>
    </xf>
    <xf numFmtId="165" fontId="118" fillId="0" borderId="0" xfId="2" applyNumberFormat="1" applyFont="1" applyFill="1" applyAlignment="1">
      <alignment horizontal="center" wrapText="1"/>
    </xf>
    <xf numFmtId="164" fontId="0" fillId="108" borderId="0" xfId="0" applyNumberFormat="1" applyFill="1"/>
    <xf numFmtId="165" fontId="118" fillId="0" borderId="0" xfId="2" applyNumberFormat="1" applyFont="1" applyFill="1" applyAlignment="1">
      <alignment horizontal="center" wrapText="1"/>
    </xf>
    <xf numFmtId="165" fontId="118" fillId="0" borderId="0" xfId="2" applyNumberFormat="1" applyFont="1" applyFill="1" applyAlignment="1">
      <alignment horizontal="center" wrapText="1"/>
    </xf>
    <xf numFmtId="206" fontId="146" fillId="0" borderId="0" xfId="1" applyNumberFormat="1" applyFont="1" applyFill="1"/>
    <xf numFmtId="0" fontId="146" fillId="0" borderId="0" xfId="0" applyFont="1" applyFill="1"/>
    <xf numFmtId="0" fontId="118" fillId="0" borderId="0" xfId="0" applyFont="1" applyFill="1" applyAlignment="1">
      <alignment horizontal="center"/>
    </xf>
    <xf numFmtId="0" fontId="118" fillId="0" borderId="0" xfId="0" applyFont="1" applyFill="1" applyAlignment="1">
      <alignment horizontal="center"/>
    </xf>
    <xf numFmtId="165" fontId="118" fillId="0" borderId="0" xfId="2" applyNumberFormat="1" applyFont="1" applyFill="1" applyAlignment="1">
      <alignment horizontal="center" wrapText="1"/>
    </xf>
    <xf numFmtId="0" fontId="118" fillId="0" borderId="0" xfId="0" applyFont="1"/>
    <xf numFmtId="0" fontId="118" fillId="0" borderId="0" xfId="0" applyFont="1" applyAlignment="1">
      <alignment horizontal="center" wrapText="1"/>
    </xf>
    <xf numFmtId="169" fontId="118" fillId="0" borderId="0" xfId="1" applyNumberFormat="1" applyFont="1" applyFill="1"/>
    <xf numFmtId="44" fontId="118" fillId="0" borderId="0" xfId="2" applyFont="1"/>
    <xf numFmtId="44" fontId="118" fillId="0" borderId="0" xfId="0" applyNumberFormat="1" applyFont="1"/>
    <xf numFmtId="43" fontId="118" fillId="0" borderId="0" xfId="1" applyFont="1"/>
    <xf numFmtId="43" fontId="118" fillId="0" borderId="0" xfId="1" applyFont="1" applyFill="1"/>
    <xf numFmtId="165" fontId="118" fillId="0" borderId="0" xfId="2" applyNumberFormat="1" applyFont="1" applyFill="1" applyAlignment="1">
      <alignment horizontal="center" wrapText="1"/>
    </xf>
    <xf numFmtId="0" fontId="118" fillId="0" borderId="0" xfId="0" applyFont="1" applyFill="1" applyAlignment="1">
      <alignment horizontal="center"/>
    </xf>
    <xf numFmtId="165" fontId="118" fillId="0" borderId="0" xfId="2" applyNumberFormat="1" applyFont="1" applyFill="1" applyAlignment="1">
      <alignment horizontal="center" wrapText="1"/>
    </xf>
    <xf numFmtId="44" fontId="130" fillId="0" borderId="0" xfId="0" applyNumberFormat="1" applyFont="1"/>
    <xf numFmtId="0" fontId="118" fillId="0" borderId="0" xfId="0" applyFont="1" applyFill="1" applyAlignment="1">
      <alignment horizontal="center"/>
    </xf>
    <xf numFmtId="165" fontId="118" fillId="0" borderId="0" xfId="2" applyNumberFormat="1" applyFont="1" applyFill="1" applyAlignment="1">
      <alignment horizontal="center" wrapText="1"/>
    </xf>
    <xf numFmtId="0" fontId="118" fillId="0" borderId="0" xfId="0" applyFont="1" applyFill="1" applyAlignment="1">
      <alignment horizontal="center"/>
    </xf>
    <xf numFmtId="165" fontId="118" fillId="0" borderId="0" xfId="2" applyNumberFormat="1" applyFont="1" applyFill="1" applyAlignment="1">
      <alignment horizontal="center" wrapText="1"/>
    </xf>
    <xf numFmtId="166" fontId="147" fillId="0" borderId="58" xfId="1" applyNumberFormat="1" applyFont="1" applyFill="1" applyBorder="1"/>
    <xf numFmtId="7" fontId="147" fillId="0" borderId="14" xfId="2" applyNumberFormat="1" applyFont="1" applyFill="1" applyBorder="1"/>
    <xf numFmtId="166" fontId="147" fillId="0" borderId="59" xfId="0" applyNumberFormat="1" applyFont="1" applyBorder="1"/>
    <xf numFmtId="0" fontId="147" fillId="0" borderId="0" xfId="0" applyFont="1" applyFill="1"/>
    <xf numFmtId="165" fontId="118" fillId="0" borderId="0" xfId="2" applyNumberFormat="1" applyFont="1" applyFill="1" applyAlignment="1">
      <alignment wrapText="1"/>
    </xf>
    <xf numFmtId="0" fontId="117" fillId="0" borderId="0" xfId="0" applyFont="1" applyAlignment="1">
      <alignment horizontal="center"/>
    </xf>
    <xf numFmtId="0" fontId="127" fillId="0" borderId="0" xfId="0" applyFont="1" applyAlignment="1">
      <alignment horizontal="left" vertical="top" wrapText="1"/>
    </xf>
    <xf numFmtId="0" fontId="123" fillId="33" borderId="0" xfId="4" quotePrefix="1" applyFont="1" applyFill="1" applyAlignment="1">
      <alignment horizontal="center"/>
    </xf>
    <xf numFmtId="0" fontId="119" fillId="33" borderId="0" xfId="4" applyFont="1" applyFill="1" applyAlignment="1">
      <alignment horizontal="center"/>
    </xf>
    <xf numFmtId="168" fontId="117" fillId="0" borderId="0" xfId="0" applyNumberFormat="1" applyFont="1" applyAlignment="1">
      <alignment horizontal="center"/>
    </xf>
    <xf numFmtId="0" fontId="124" fillId="33" borderId="0" xfId="4" applyFont="1" applyFill="1" applyAlignment="1">
      <alignment horizontal="center"/>
    </xf>
    <xf numFmtId="0" fontId="116" fillId="33" borderId="0" xfId="4" applyFont="1" applyFill="1" applyAlignment="1">
      <alignment horizontal="center" wrapText="1"/>
    </xf>
    <xf numFmtId="0" fontId="123" fillId="33" borderId="0" xfId="4" applyFont="1" applyFill="1" applyAlignment="1">
      <alignment horizontal="center"/>
    </xf>
    <xf numFmtId="0" fontId="119" fillId="33" borderId="0" xfId="4" quotePrefix="1" applyFont="1" applyFill="1" applyAlignment="1">
      <alignment horizontal="center"/>
    </xf>
    <xf numFmtId="0" fontId="124" fillId="33" borderId="0" xfId="0" applyFont="1" applyFill="1" applyAlignment="1">
      <alignment horizontal="center"/>
    </xf>
    <xf numFmtId="0" fontId="116" fillId="33" borderId="45" xfId="0" applyFont="1" applyFill="1" applyBorder="1" applyAlignment="1">
      <alignment horizontal="center" vertical="center"/>
    </xf>
    <xf numFmtId="0" fontId="116" fillId="33" borderId="0" xfId="0" applyFont="1" applyFill="1" applyBorder="1" applyAlignment="1">
      <alignment horizontal="center" vertical="center"/>
    </xf>
    <xf numFmtId="0" fontId="16" fillId="0" borderId="0" xfId="0" applyFont="1" applyAlignment="1">
      <alignment horizontal="center"/>
    </xf>
    <xf numFmtId="0" fontId="124" fillId="33" borderId="0" xfId="4" quotePrefix="1" applyFont="1" applyFill="1" applyAlignment="1">
      <alignment horizontal="center"/>
    </xf>
    <xf numFmtId="0" fontId="118" fillId="0" borderId="0" xfId="0" applyFont="1" applyFill="1" applyAlignment="1">
      <alignment horizontal="center"/>
    </xf>
    <xf numFmtId="0" fontId="115" fillId="0" borderId="0" xfId="0" applyFont="1" applyAlignment="1">
      <alignment horizontal="center"/>
    </xf>
    <xf numFmtId="0" fontId="144" fillId="0" borderId="0" xfId="0" applyFont="1" applyFill="1" applyAlignment="1">
      <alignment horizontal="center" wrapText="1"/>
    </xf>
    <xf numFmtId="0" fontId="115" fillId="0" borderId="0" xfId="0" applyFont="1" applyFill="1" applyAlignment="1">
      <alignment horizontal="right" wrapText="1"/>
    </xf>
    <xf numFmtId="165" fontId="118" fillId="0" borderId="0" xfId="2" applyNumberFormat="1" applyFont="1" applyFill="1" applyAlignment="1">
      <alignment horizontal="center" wrapText="1"/>
    </xf>
  </cellXfs>
  <cellStyles count="9555">
    <cellStyle name="_x0013_" xfId="7" xr:uid="{00000000-0005-0000-0000-000000000000}"/>
    <cellStyle name=" 1" xfId="8" xr:uid="{00000000-0005-0000-0000-000001000000}"/>
    <cellStyle name=" 1 2" xfId="9" xr:uid="{00000000-0005-0000-0000-000002000000}"/>
    <cellStyle name=" 1 3" xfId="10" xr:uid="{00000000-0005-0000-0000-000003000000}"/>
    <cellStyle name="_x0013_ 10" xfId="11" xr:uid="{00000000-0005-0000-0000-000004000000}"/>
    <cellStyle name="_x0013_ 11" xfId="12" xr:uid="{00000000-0005-0000-0000-000005000000}"/>
    <cellStyle name="_x0013_ 2" xfId="13" xr:uid="{00000000-0005-0000-0000-000006000000}"/>
    <cellStyle name="_x0013_ 2 2" xfId="14" xr:uid="{00000000-0005-0000-0000-000007000000}"/>
    <cellStyle name="_x0013_ 3" xfId="15" xr:uid="{00000000-0005-0000-0000-000008000000}"/>
    <cellStyle name="_x0013_ 4" xfId="16" xr:uid="{00000000-0005-0000-0000-000009000000}"/>
    <cellStyle name="_x0013_ 5" xfId="17" xr:uid="{00000000-0005-0000-0000-00000A000000}"/>
    <cellStyle name="_x0013_ 6" xfId="18" xr:uid="{00000000-0005-0000-0000-00000B000000}"/>
    <cellStyle name="_x0013_ 7" xfId="19" xr:uid="{00000000-0005-0000-0000-00000C000000}"/>
    <cellStyle name="_x0013_ 8" xfId="20" xr:uid="{00000000-0005-0000-0000-00000D000000}"/>
    <cellStyle name="_x0013_ 9" xfId="21" xr:uid="{00000000-0005-0000-0000-00000E000000}"/>
    <cellStyle name="_(C) 2007 CB Weather Adjust" xfId="22" xr:uid="{00000000-0005-0000-0000-00000F000000}"/>
    <cellStyle name="_(C) 2007 CB Weather Adjust (2)" xfId="23" xr:uid="{00000000-0005-0000-0000-000010000000}"/>
    <cellStyle name="_09GRC Gas Transport For Review" xfId="24" xr:uid="{00000000-0005-0000-0000-000011000000}"/>
    <cellStyle name="_09GRC Gas Transport For Review 2" xfId="25" xr:uid="{00000000-0005-0000-0000-000012000000}"/>
    <cellStyle name="_09GRC Gas Transport For Review 2 2" xfId="26" xr:uid="{00000000-0005-0000-0000-000013000000}"/>
    <cellStyle name="_09GRC Gas Transport For Review 3" xfId="27" xr:uid="{00000000-0005-0000-0000-000014000000}"/>
    <cellStyle name="_09GRC Gas Transport For Review_Book4" xfId="28" xr:uid="{00000000-0005-0000-0000-000015000000}"/>
    <cellStyle name="_09GRC Gas Transport For Review_Book4 2" xfId="29" xr:uid="{00000000-0005-0000-0000-000016000000}"/>
    <cellStyle name="_09GRC Gas Transport For Review_Book4 2 2" xfId="30" xr:uid="{00000000-0005-0000-0000-000017000000}"/>
    <cellStyle name="_09GRC Gas Transport For Review_Book4 3" xfId="31" xr:uid="{00000000-0005-0000-0000-000018000000}"/>
    <cellStyle name="_x0013__16.07E Wild Horse Wind Expansionwrkingfile" xfId="32" xr:uid="{00000000-0005-0000-0000-000019000000}"/>
    <cellStyle name="_x0013__16.07E Wild Horse Wind Expansionwrkingfile 2" xfId="33" xr:uid="{00000000-0005-0000-0000-00001A000000}"/>
    <cellStyle name="_x0013__16.07E Wild Horse Wind Expansionwrkingfile 2 2" xfId="34" xr:uid="{00000000-0005-0000-0000-00001B000000}"/>
    <cellStyle name="_x0013__16.07E Wild Horse Wind Expansionwrkingfile 3" xfId="35" xr:uid="{00000000-0005-0000-0000-00001C000000}"/>
    <cellStyle name="_x0013__16.07E Wild Horse Wind Expansionwrkingfile SF" xfId="36" xr:uid="{00000000-0005-0000-0000-00001D000000}"/>
    <cellStyle name="_x0013__16.07E Wild Horse Wind Expansionwrkingfile SF 2" xfId="37" xr:uid="{00000000-0005-0000-0000-00001E000000}"/>
    <cellStyle name="_x0013__16.07E Wild Horse Wind Expansionwrkingfile SF 2 2" xfId="38" xr:uid="{00000000-0005-0000-0000-00001F000000}"/>
    <cellStyle name="_x0013__16.07E Wild Horse Wind Expansionwrkingfile SF 3" xfId="39" xr:uid="{00000000-0005-0000-0000-000020000000}"/>
    <cellStyle name="_x0013__16.37E Wild Horse Expansion DeferralRevwrkingfile SF" xfId="40" xr:uid="{00000000-0005-0000-0000-000021000000}"/>
    <cellStyle name="_x0013__16.37E Wild Horse Expansion DeferralRevwrkingfile SF 2" xfId="41" xr:uid="{00000000-0005-0000-0000-000022000000}"/>
    <cellStyle name="_x0013__16.37E Wild Horse Expansion DeferralRevwrkingfile SF 2 2" xfId="42" xr:uid="{00000000-0005-0000-0000-000023000000}"/>
    <cellStyle name="_x0013__16.37E Wild Horse Expansion DeferralRevwrkingfile SF 3" xfId="43" xr:uid="{00000000-0005-0000-0000-000024000000}"/>
    <cellStyle name="_2.01G Temp Normalization(C)" xfId="44" xr:uid="{00000000-0005-0000-0000-000025000000}"/>
    <cellStyle name="_2.05G Pass-Through Revenue and Expenses" xfId="45" xr:uid="{00000000-0005-0000-0000-000026000000}"/>
    <cellStyle name="_2.11G Interest on Customer Deposits" xfId="46" xr:uid="{00000000-0005-0000-0000-000027000000}"/>
    <cellStyle name="_2008 Strat Plan Power Costs Forecast V2 (2009 Update)" xfId="47" xr:uid="{00000000-0005-0000-0000-000028000000}"/>
    <cellStyle name="_2008 Strat Plan Power Costs Forecast V2 (2009 Update) 2" xfId="48" xr:uid="{00000000-0005-0000-0000-000029000000}"/>
    <cellStyle name="_2008 Strat Plan Power Costs Forecast V2 (2009 Update)_NIM Summary" xfId="49" xr:uid="{00000000-0005-0000-0000-00002A000000}"/>
    <cellStyle name="_2008 Strat Plan Power Costs Forecast V2 (2009 Update)_NIM Summary 2" xfId="50" xr:uid="{00000000-0005-0000-0000-00002B000000}"/>
    <cellStyle name="_4.01E Temp Normalization" xfId="51" xr:uid="{00000000-0005-0000-0000-00002C000000}"/>
    <cellStyle name="_4.03G Lease Everett Delta" xfId="52" xr:uid="{00000000-0005-0000-0000-00002D000000}"/>
    <cellStyle name="_4.04G Pass-Through Revenue and ExpensesWFMI" xfId="53" xr:uid="{00000000-0005-0000-0000-00002E000000}"/>
    <cellStyle name="_4.06E Pass Throughs" xfId="54" xr:uid="{00000000-0005-0000-0000-00002F000000}"/>
    <cellStyle name="_4.06E Pass Throughs 2" xfId="55" xr:uid="{00000000-0005-0000-0000-000030000000}"/>
    <cellStyle name="_4.06E Pass Throughs 2 2" xfId="56" xr:uid="{00000000-0005-0000-0000-000031000000}"/>
    <cellStyle name="_4.06E Pass Throughs 2 2 2" xfId="57" xr:uid="{00000000-0005-0000-0000-000032000000}"/>
    <cellStyle name="_4.06E Pass Throughs 2 3" xfId="58" xr:uid="{00000000-0005-0000-0000-000033000000}"/>
    <cellStyle name="_4.06E Pass Throughs 3" xfId="59" xr:uid="{00000000-0005-0000-0000-000034000000}"/>
    <cellStyle name="_4.06E Pass Throughs 3 2" xfId="60" xr:uid="{00000000-0005-0000-0000-000035000000}"/>
    <cellStyle name="_4.06E Pass Throughs 3 2 2" xfId="61" xr:uid="{00000000-0005-0000-0000-000036000000}"/>
    <cellStyle name="_4.06E Pass Throughs 3 3" xfId="62" xr:uid="{00000000-0005-0000-0000-000037000000}"/>
    <cellStyle name="_4.06E Pass Throughs 3 3 2" xfId="63" xr:uid="{00000000-0005-0000-0000-000038000000}"/>
    <cellStyle name="_4.06E Pass Throughs 3 4" xfId="64" xr:uid="{00000000-0005-0000-0000-000039000000}"/>
    <cellStyle name="_4.06E Pass Throughs 3 4 2" xfId="65" xr:uid="{00000000-0005-0000-0000-00003A000000}"/>
    <cellStyle name="_4.06E Pass Throughs 4" xfId="66" xr:uid="{00000000-0005-0000-0000-00003B000000}"/>
    <cellStyle name="_4.06E Pass Throughs 4 2" xfId="67" xr:uid="{00000000-0005-0000-0000-00003C000000}"/>
    <cellStyle name="_4.06E Pass Throughs 5" xfId="68" xr:uid="{00000000-0005-0000-0000-00003D000000}"/>
    <cellStyle name="_4.06E Pass Throughs 6" xfId="69" xr:uid="{00000000-0005-0000-0000-00003E000000}"/>
    <cellStyle name="_4.06E Pass Throughs 7" xfId="70" xr:uid="{00000000-0005-0000-0000-00003F000000}"/>
    <cellStyle name="_4.06E Pass Throughs_04 07E Wild Horse Wind Expansion (C) (2)" xfId="71" xr:uid="{00000000-0005-0000-0000-000040000000}"/>
    <cellStyle name="_4.06E Pass Throughs_04 07E Wild Horse Wind Expansion (C) (2) 2" xfId="72" xr:uid="{00000000-0005-0000-0000-000041000000}"/>
    <cellStyle name="_4.06E Pass Throughs_04 07E Wild Horse Wind Expansion (C) (2) 2 2" xfId="73" xr:uid="{00000000-0005-0000-0000-000042000000}"/>
    <cellStyle name="_4.06E Pass Throughs_04 07E Wild Horse Wind Expansion (C) (2) 3" xfId="74" xr:uid="{00000000-0005-0000-0000-000043000000}"/>
    <cellStyle name="_4.06E Pass Throughs_04 07E Wild Horse Wind Expansion (C) (2)_Adj Bench DR 3 for Initial Briefs (Electric)" xfId="75" xr:uid="{00000000-0005-0000-0000-000044000000}"/>
    <cellStyle name="_4.06E Pass Throughs_04 07E Wild Horse Wind Expansion (C) (2)_Adj Bench DR 3 for Initial Briefs (Electric) 2" xfId="76" xr:uid="{00000000-0005-0000-0000-000045000000}"/>
    <cellStyle name="_4.06E Pass Throughs_04 07E Wild Horse Wind Expansion (C) (2)_Adj Bench DR 3 for Initial Briefs (Electric) 2 2" xfId="77" xr:uid="{00000000-0005-0000-0000-000046000000}"/>
    <cellStyle name="_4.06E Pass Throughs_04 07E Wild Horse Wind Expansion (C) (2)_Adj Bench DR 3 for Initial Briefs (Electric) 3" xfId="78" xr:uid="{00000000-0005-0000-0000-000047000000}"/>
    <cellStyle name="_4.06E Pass Throughs_04 07E Wild Horse Wind Expansion (C) (2)_Book1" xfId="79" xr:uid="{00000000-0005-0000-0000-000048000000}"/>
    <cellStyle name="_4.06E Pass Throughs_04 07E Wild Horse Wind Expansion (C) (2)_Electric Rev Req Model (2009 GRC) " xfId="80" xr:uid="{00000000-0005-0000-0000-000049000000}"/>
    <cellStyle name="_4.06E Pass Throughs_04 07E Wild Horse Wind Expansion (C) (2)_Electric Rev Req Model (2009 GRC)  2" xfId="81" xr:uid="{00000000-0005-0000-0000-00004A000000}"/>
    <cellStyle name="_4.06E Pass Throughs_04 07E Wild Horse Wind Expansion (C) (2)_Electric Rev Req Model (2009 GRC)  2 2" xfId="82" xr:uid="{00000000-0005-0000-0000-00004B000000}"/>
    <cellStyle name="_4.06E Pass Throughs_04 07E Wild Horse Wind Expansion (C) (2)_Electric Rev Req Model (2009 GRC)  3" xfId="83" xr:uid="{00000000-0005-0000-0000-00004C000000}"/>
    <cellStyle name="_4.06E Pass Throughs_04 07E Wild Horse Wind Expansion (C) (2)_Electric Rev Req Model (2009 GRC) Rebuttal" xfId="84" xr:uid="{00000000-0005-0000-0000-00004D000000}"/>
    <cellStyle name="_4.06E Pass Throughs_04 07E Wild Horse Wind Expansion (C) (2)_Electric Rev Req Model (2009 GRC) Rebuttal 2" xfId="85" xr:uid="{00000000-0005-0000-0000-00004E000000}"/>
    <cellStyle name="_4.06E Pass Throughs_04 07E Wild Horse Wind Expansion (C) (2)_Electric Rev Req Model (2009 GRC) Rebuttal 2 2" xfId="86" xr:uid="{00000000-0005-0000-0000-00004F000000}"/>
    <cellStyle name="_4.06E Pass Throughs_04 07E Wild Horse Wind Expansion (C) (2)_Electric Rev Req Model (2009 GRC) Rebuttal 3" xfId="87" xr:uid="{00000000-0005-0000-0000-000050000000}"/>
    <cellStyle name="_4.06E Pass Throughs_04 07E Wild Horse Wind Expansion (C) (2)_Electric Rev Req Model (2009 GRC) Rebuttal REmoval of New  WH Solar AdjustMI" xfId="88" xr:uid="{00000000-0005-0000-0000-000051000000}"/>
    <cellStyle name="_4.06E Pass Throughs_04 07E Wild Horse Wind Expansion (C) (2)_Electric Rev Req Model (2009 GRC) Rebuttal REmoval of New  WH Solar AdjustMI 2" xfId="89" xr:uid="{00000000-0005-0000-0000-000052000000}"/>
    <cellStyle name="_4.06E Pass Throughs_04 07E Wild Horse Wind Expansion (C) (2)_Electric Rev Req Model (2009 GRC) Rebuttal REmoval of New  WH Solar AdjustMI 2 2" xfId="90" xr:uid="{00000000-0005-0000-0000-000053000000}"/>
    <cellStyle name="_4.06E Pass Throughs_04 07E Wild Horse Wind Expansion (C) (2)_Electric Rev Req Model (2009 GRC) Rebuttal REmoval of New  WH Solar AdjustMI 3" xfId="91" xr:uid="{00000000-0005-0000-0000-000054000000}"/>
    <cellStyle name="_4.06E Pass Throughs_04 07E Wild Horse Wind Expansion (C) (2)_Electric Rev Req Model (2009 GRC) Revised 01-18-2010" xfId="92" xr:uid="{00000000-0005-0000-0000-000055000000}"/>
    <cellStyle name="_4.06E Pass Throughs_04 07E Wild Horse Wind Expansion (C) (2)_Electric Rev Req Model (2009 GRC) Revised 01-18-2010 2" xfId="93" xr:uid="{00000000-0005-0000-0000-000056000000}"/>
    <cellStyle name="_4.06E Pass Throughs_04 07E Wild Horse Wind Expansion (C) (2)_Electric Rev Req Model (2009 GRC) Revised 01-18-2010 2 2" xfId="94" xr:uid="{00000000-0005-0000-0000-000057000000}"/>
    <cellStyle name="_4.06E Pass Throughs_04 07E Wild Horse Wind Expansion (C) (2)_Electric Rev Req Model (2009 GRC) Revised 01-18-2010 3" xfId="95" xr:uid="{00000000-0005-0000-0000-000058000000}"/>
    <cellStyle name="_4.06E Pass Throughs_04 07E Wild Horse Wind Expansion (C) (2)_Electric Rev Req Model (2010 GRC)" xfId="96" xr:uid="{00000000-0005-0000-0000-000059000000}"/>
    <cellStyle name="_4.06E Pass Throughs_04 07E Wild Horse Wind Expansion (C) (2)_Electric Rev Req Model (2010 GRC) SF" xfId="97" xr:uid="{00000000-0005-0000-0000-00005A000000}"/>
    <cellStyle name="_4.06E Pass Throughs_04 07E Wild Horse Wind Expansion (C) (2)_Final Order Electric EXHIBIT A-1" xfId="98" xr:uid="{00000000-0005-0000-0000-00005B000000}"/>
    <cellStyle name="_4.06E Pass Throughs_04 07E Wild Horse Wind Expansion (C) (2)_Final Order Electric EXHIBIT A-1 2" xfId="99" xr:uid="{00000000-0005-0000-0000-00005C000000}"/>
    <cellStyle name="_4.06E Pass Throughs_04 07E Wild Horse Wind Expansion (C) (2)_Final Order Electric EXHIBIT A-1 2 2" xfId="100" xr:uid="{00000000-0005-0000-0000-00005D000000}"/>
    <cellStyle name="_4.06E Pass Throughs_04 07E Wild Horse Wind Expansion (C) (2)_Final Order Electric EXHIBIT A-1 3" xfId="101" xr:uid="{00000000-0005-0000-0000-00005E000000}"/>
    <cellStyle name="_4.06E Pass Throughs_04 07E Wild Horse Wind Expansion (C) (2)_TENASKA REGULATORY ASSET" xfId="102" xr:uid="{00000000-0005-0000-0000-00005F000000}"/>
    <cellStyle name="_4.06E Pass Throughs_04 07E Wild Horse Wind Expansion (C) (2)_TENASKA REGULATORY ASSET 2" xfId="103" xr:uid="{00000000-0005-0000-0000-000060000000}"/>
    <cellStyle name="_4.06E Pass Throughs_04 07E Wild Horse Wind Expansion (C) (2)_TENASKA REGULATORY ASSET 2 2" xfId="104" xr:uid="{00000000-0005-0000-0000-000061000000}"/>
    <cellStyle name="_4.06E Pass Throughs_04 07E Wild Horse Wind Expansion (C) (2)_TENASKA REGULATORY ASSET 3" xfId="105" xr:uid="{00000000-0005-0000-0000-000062000000}"/>
    <cellStyle name="_4.06E Pass Throughs_16.37E Wild Horse Expansion DeferralRevwrkingfile SF" xfId="106" xr:uid="{00000000-0005-0000-0000-000063000000}"/>
    <cellStyle name="_4.06E Pass Throughs_16.37E Wild Horse Expansion DeferralRevwrkingfile SF 2" xfId="107" xr:uid="{00000000-0005-0000-0000-000064000000}"/>
    <cellStyle name="_4.06E Pass Throughs_16.37E Wild Horse Expansion DeferralRevwrkingfile SF 2 2" xfId="108" xr:uid="{00000000-0005-0000-0000-000065000000}"/>
    <cellStyle name="_4.06E Pass Throughs_16.37E Wild Horse Expansion DeferralRevwrkingfile SF 3" xfId="109" xr:uid="{00000000-0005-0000-0000-000066000000}"/>
    <cellStyle name="_4.06E Pass Throughs_2009 Compliance Filing PCA Exhibits for GRC" xfId="110" xr:uid="{00000000-0005-0000-0000-000067000000}"/>
    <cellStyle name="_4.06E Pass Throughs_2009 GRC Compl Filing - Exhibit D" xfId="111" xr:uid="{00000000-0005-0000-0000-000068000000}"/>
    <cellStyle name="_4.06E Pass Throughs_2009 GRC Compl Filing - Exhibit D 2" xfId="112" xr:uid="{00000000-0005-0000-0000-000069000000}"/>
    <cellStyle name="_4.06E Pass Throughs_3.01 Income Statement" xfId="113" xr:uid="{00000000-0005-0000-0000-00006A000000}"/>
    <cellStyle name="_4.06E Pass Throughs_4 31 Regulatory Assets and Liabilities  7 06- Exhibit D" xfId="114" xr:uid="{00000000-0005-0000-0000-00006B000000}"/>
    <cellStyle name="_4.06E Pass Throughs_4 31 Regulatory Assets and Liabilities  7 06- Exhibit D 2" xfId="115" xr:uid="{00000000-0005-0000-0000-00006C000000}"/>
    <cellStyle name="_4.06E Pass Throughs_4 31 Regulatory Assets and Liabilities  7 06- Exhibit D 2 2" xfId="116" xr:uid="{00000000-0005-0000-0000-00006D000000}"/>
    <cellStyle name="_4.06E Pass Throughs_4 31 Regulatory Assets and Liabilities  7 06- Exhibit D 3" xfId="117" xr:uid="{00000000-0005-0000-0000-00006E000000}"/>
    <cellStyle name="_4.06E Pass Throughs_4 31 Regulatory Assets and Liabilities  7 06- Exhibit D_NIM Summary" xfId="118" xr:uid="{00000000-0005-0000-0000-00006F000000}"/>
    <cellStyle name="_4.06E Pass Throughs_4 31 Regulatory Assets and Liabilities  7 06- Exhibit D_NIM Summary 2" xfId="119" xr:uid="{00000000-0005-0000-0000-000070000000}"/>
    <cellStyle name="_4.06E Pass Throughs_4 32 Regulatory Assets and Liabilities  7 06- Exhibit D" xfId="120" xr:uid="{00000000-0005-0000-0000-000071000000}"/>
    <cellStyle name="_4.06E Pass Throughs_4 32 Regulatory Assets and Liabilities  7 06- Exhibit D 2" xfId="121" xr:uid="{00000000-0005-0000-0000-000072000000}"/>
    <cellStyle name="_4.06E Pass Throughs_4 32 Regulatory Assets and Liabilities  7 06- Exhibit D 2 2" xfId="122" xr:uid="{00000000-0005-0000-0000-000073000000}"/>
    <cellStyle name="_4.06E Pass Throughs_4 32 Regulatory Assets and Liabilities  7 06- Exhibit D 3" xfId="123" xr:uid="{00000000-0005-0000-0000-000074000000}"/>
    <cellStyle name="_4.06E Pass Throughs_4 32 Regulatory Assets and Liabilities  7 06- Exhibit D_NIM Summary" xfId="124" xr:uid="{00000000-0005-0000-0000-000075000000}"/>
    <cellStyle name="_4.06E Pass Throughs_4 32 Regulatory Assets and Liabilities  7 06- Exhibit D_NIM Summary 2" xfId="125" xr:uid="{00000000-0005-0000-0000-000076000000}"/>
    <cellStyle name="_4.06E Pass Throughs_AURORA Total New" xfId="126" xr:uid="{00000000-0005-0000-0000-000077000000}"/>
    <cellStyle name="_4.06E Pass Throughs_AURORA Total New 2" xfId="127" xr:uid="{00000000-0005-0000-0000-000078000000}"/>
    <cellStyle name="_4.06E Pass Throughs_Book2" xfId="128" xr:uid="{00000000-0005-0000-0000-000079000000}"/>
    <cellStyle name="_4.06E Pass Throughs_Book2 2" xfId="129" xr:uid="{00000000-0005-0000-0000-00007A000000}"/>
    <cellStyle name="_4.06E Pass Throughs_Book2 2 2" xfId="130" xr:uid="{00000000-0005-0000-0000-00007B000000}"/>
    <cellStyle name="_4.06E Pass Throughs_Book2 3" xfId="131" xr:uid="{00000000-0005-0000-0000-00007C000000}"/>
    <cellStyle name="_4.06E Pass Throughs_Book2_Adj Bench DR 3 for Initial Briefs (Electric)" xfId="132" xr:uid="{00000000-0005-0000-0000-00007D000000}"/>
    <cellStyle name="_4.06E Pass Throughs_Book2_Adj Bench DR 3 for Initial Briefs (Electric) 2" xfId="133" xr:uid="{00000000-0005-0000-0000-00007E000000}"/>
    <cellStyle name="_4.06E Pass Throughs_Book2_Adj Bench DR 3 for Initial Briefs (Electric) 2 2" xfId="134" xr:uid="{00000000-0005-0000-0000-00007F000000}"/>
    <cellStyle name="_4.06E Pass Throughs_Book2_Adj Bench DR 3 for Initial Briefs (Electric) 3" xfId="135" xr:uid="{00000000-0005-0000-0000-000080000000}"/>
    <cellStyle name="_4.06E Pass Throughs_Book2_Electric Rev Req Model (2009 GRC) Rebuttal" xfId="136" xr:uid="{00000000-0005-0000-0000-000081000000}"/>
    <cellStyle name="_4.06E Pass Throughs_Book2_Electric Rev Req Model (2009 GRC) Rebuttal 2" xfId="137" xr:uid="{00000000-0005-0000-0000-000082000000}"/>
    <cellStyle name="_4.06E Pass Throughs_Book2_Electric Rev Req Model (2009 GRC) Rebuttal 2 2" xfId="138" xr:uid="{00000000-0005-0000-0000-000083000000}"/>
    <cellStyle name="_4.06E Pass Throughs_Book2_Electric Rev Req Model (2009 GRC) Rebuttal 3" xfId="139" xr:uid="{00000000-0005-0000-0000-000084000000}"/>
    <cellStyle name="_4.06E Pass Throughs_Book2_Electric Rev Req Model (2009 GRC) Rebuttal REmoval of New  WH Solar AdjustMI" xfId="140" xr:uid="{00000000-0005-0000-0000-000085000000}"/>
    <cellStyle name="_4.06E Pass Throughs_Book2_Electric Rev Req Model (2009 GRC) Rebuttal REmoval of New  WH Solar AdjustMI 2" xfId="141" xr:uid="{00000000-0005-0000-0000-000086000000}"/>
    <cellStyle name="_4.06E Pass Throughs_Book2_Electric Rev Req Model (2009 GRC) Rebuttal REmoval of New  WH Solar AdjustMI 2 2" xfId="142" xr:uid="{00000000-0005-0000-0000-000087000000}"/>
    <cellStyle name="_4.06E Pass Throughs_Book2_Electric Rev Req Model (2009 GRC) Rebuttal REmoval of New  WH Solar AdjustMI 3" xfId="143" xr:uid="{00000000-0005-0000-0000-000088000000}"/>
    <cellStyle name="_4.06E Pass Throughs_Book2_Electric Rev Req Model (2009 GRC) Revised 01-18-2010" xfId="144" xr:uid="{00000000-0005-0000-0000-000089000000}"/>
    <cellStyle name="_4.06E Pass Throughs_Book2_Electric Rev Req Model (2009 GRC) Revised 01-18-2010 2" xfId="145" xr:uid="{00000000-0005-0000-0000-00008A000000}"/>
    <cellStyle name="_4.06E Pass Throughs_Book2_Electric Rev Req Model (2009 GRC) Revised 01-18-2010 2 2" xfId="146" xr:uid="{00000000-0005-0000-0000-00008B000000}"/>
    <cellStyle name="_4.06E Pass Throughs_Book2_Electric Rev Req Model (2009 GRC) Revised 01-18-2010 3" xfId="147" xr:uid="{00000000-0005-0000-0000-00008C000000}"/>
    <cellStyle name="_4.06E Pass Throughs_Book2_Final Order Electric EXHIBIT A-1" xfId="148" xr:uid="{00000000-0005-0000-0000-00008D000000}"/>
    <cellStyle name="_4.06E Pass Throughs_Book2_Final Order Electric EXHIBIT A-1 2" xfId="149" xr:uid="{00000000-0005-0000-0000-00008E000000}"/>
    <cellStyle name="_4.06E Pass Throughs_Book2_Final Order Electric EXHIBIT A-1 2 2" xfId="150" xr:uid="{00000000-0005-0000-0000-00008F000000}"/>
    <cellStyle name="_4.06E Pass Throughs_Book2_Final Order Electric EXHIBIT A-1 3" xfId="151" xr:uid="{00000000-0005-0000-0000-000090000000}"/>
    <cellStyle name="_4.06E Pass Throughs_Book4" xfId="152" xr:uid="{00000000-0005-0000-0000-000091000000}"/>
    <cellStyle name="_4.06E Pass Throughs_Book4 2" xfId="153" xr:uid="{00000000-0005-0000-0000-000092000000}"/>
    <cellStyle name="_4.06E Pass Throughs_Book4 2 2" xfId="154" xr:uid="{00000000-0005-0000-0000-000093000000}"/>
    <cellStyle name="_4.06E Pass Throughs_Book4 3" xfId="155" xr:uid="{00000000-0005-0000-0000-000094000000}"/>
    <cellStyle name="_4.06E Pass Throughs_Book9" xfId="156" xr:uid="{00000000-0005-0000-0000-000095000000}"/>
    <cellStyle name="_4.06E Pass Throughs_Book9 2" xfId="157" xr:uid="{00000000-0005-0000-0000-000096000000}"/>
    <cellStyle name="_4.06E Pass Throughs_Book9 2 2" xfId="158" xr:uid="{00000000-0005-0000-0000-000097000000}"/>
    <cellStyle name="_4.06E Pass Throughs_Book9 3" xfId="159" xr:uid="{00000000-0005-0000-0000-000098000000}"/>
    <cellStyle name="_4.06E Pass Throughs_Chelan PUD Power Costs (8-10)" xfId="160" xr:uid="{00000000-0005-0000-0000-000099000000}"/>
    <cellStyle name="_4.06E Pass Throughs_INPUTS" xfId="161" xr:uid="{00000000-0005-0000-0000-00009A000000}"/>
    <cellStyle name="_4.06E Pass Throughs_INPUTS 2" xfId="162" xr:uid="{00000000-0005-0000-0000-00009B000000}"/>
    <cellStyle name="_4.06E Pass Throughs_INPUTS 2 2" xfId="163" xr:uid="{00000000-0005-0000-0000-00009C000000}"/>
    <cellStyle name="_4.06E Pass Throughs_INPUTS 3" xfId="164" xr:uid="{00000000-0005-0000-0000-00009D000000}"/>
    <cellStyle name="_4.06E Pass Throughs_NIM Summary" xfId="165" xr:uid="{00000000-0005-0000-0000-00009E000000}"/>
    <cellStyle name="_4.06E Pass Throughs_NIM Summary 09GRC" xfId="166" xr:uid="{00000000-0005-0000-0000-00009F000000}"/>
    <cellStyle name="_4.06E Pass Throughs_NIM Summary 09GRC 2" xfId="167" xr:uid="{00000000-0005-0000-0000-0000A0000000}"/>
    <cellStyle name="_4.06E Pass Throughs_NIM Summary 2" xfId="168" xr:uid="{00000000-0005-0000-0000-0000A1000000}"/>
    <cellStyle name="_4.06E Pass Throughs_NIM Summary 3" xfId="169" xr:uid="{00000000-0005-0000-0000-0000A2000000}"/>
    <cellStyle name="_4.06E Pass Throughs_NIM Summary 4" xfId="170" xr:uid="{00000000-0005-0000-0000-0000A3000000}"/>
    <cellStyle name="_4.06E Pass Throughs_NIM Summary 5" xfId="171" xr:uid="{00000000-0005-0000-0000-0000A4000000}"/>
    <cellStyle name="_4.06E Pass Throughs_NIM Summary 6" xfId="172" xr:uid="{00000000-0005-0000-0000-0000A5000000}"/>
    <cellStyle name="_4.06E Pass Throughs_NIM Summary 7" xfId="173" xr:uid="{00000000-0005-0000-0000-0000A6000000}"/>
    <cellStyle name="_4.06E Pass Throughs_NIM Summary 8" xfId="174" xr:uid="{00000000-0005-0000-0000-0000A7000000}"/>
    <cellStyle name="_4.06E Pass Throughs_NIM Summary 9" xfId="175" xr:uid="{00000000-0005-0000-0000-0000A8000000}"/>
    <cellStyle name="_4.06E Pass Throughs_PCA 10 -  Exhibit D from A Kellogg Jan 2011" xfId="176" xr:uid="{00000000-0005-0000-0000-0000A9000000}"/>
    <cellStyle name="_4.06E Pass Throughs_PCA 10 -  Exhibit D from A Kellogg July 2011" xfId="177" xr:uid="{00000000-0005-0000-0000-0000AA000000}"/>
    <cellStyle name="_4.06E Pass Throughs_PCA 10 -  Exhibit D from S Free Rcv'd 12-11" xfId="178" xr:uid="{00000000-0005-0000-0000-0000AB000000}"/>
    <cellStyle name="_4.06E Pass Throughs_PCA 9 -  Exhibit D April 2010" xfId="179" xr:uid="{00000000-0005-0000-0000-0000AC000000}"/>
    <cellStyle name="_4.06E Pass Throughs_PCA 9 -  Exhibit D April 2010 (3)" xfId="180" xr:uid="{00000000-0005-0000-0000-0000AD000000}"/>
    <cellStyle name="_4.06E Pass Throughs_PCA 9 -  Exhibit D April 2010 (3) 2" xfId="181" xr:uid="{00000000-0005-0000-0000-0000AE000000}"/>
    <cellStyle name="_4.06E Pass Throughs_PCA 9 -  Exhibit D Nov 2010" xfId="182" xr:uid="{00000000-0005-0000-0000-0000AF000000}"/>
    <cellStyle name="_4.06E Pass Throughs_PCA 9 - Exhibit D at August 2010" xfId="183" xr:uid="{00000000-0005-0000-0000-0000B0000000}"/>
    <cellStyle name="_4.06E Pass Throughs_PCA 9 - Exhibit D June 2010 GRC" xfId="184" xr:uid="{00000000-0005-0000-0000-0000B1000000}"/>
    <cellStyle name="_4.06E Pass Throughs_Power Costs - Comparison bx Rbtl-Staff-Jt-PC" xfId="185" xr:uid="{00000000-0005-0000-0000-0000B2000000}"/>
    <cellStyle name="_4.06E Pass Throughs_Power Costs - Comparison bx Rbtl-Staff-Jt-PC 2" xfId="186" xr:uid="{00000000-0005-0000-0000-0000B3000000}"/>
    <cellStyle name="_4.06E Pass Throughs_Power Costs - Comparison bx Rbtl-Staff-Jt-PC 2 2" xfId="187" xr:uid="{00000000-0005-0000-0000-0000B4000000}"/>
    <cellStyle name="_4.06E Pass Throughs_Power Costs - Comparison bx Rbtl-Staff-Jt-PC 3" xfId="188" xr:uid="{00000000-0005-0000-0000-0000B5000000}"/>
    <cellStyle name="_4.06E Pass Throughs_Power Costs - Comparison bx Rbtl-Staff-Jt-PC_Adj Bench DR 3 for Initial Briefs (Electric)" xfId="189" xr:uid="{00000000-0005-0000-0000-0000B6000000}"/>
    <cellStyle name="_4.06E Pass Throughs_Power Costs - Comparison bx Rbtl-Staff-Jt-PC_Adj Bench DR 3 for Initial Briefs (Electric) 2" xfId="190" xr:uid="{00000000-0005-0000-0000-0000B7000000}"/>
    <cellStyle name="_4.06E Pass Throughs_Power Costs - Comparison bx Rbtl-Staff-Jt-PC_Adj Bench DR 3 for Initial Briefs (Electric) 2 2" xfId="191" xr:uid="{00000000-0005-0000-0000-0000B8000000}"/>
    <cellStyle name="_4.06E Pass Throughs_Power Costs - Comparison bx Rbtl-Staff-Jt-PC_Adj Bench DR 3 for Initial Briefs (Electric) 3" xfId="192" xr:uid="{00000000-0005-0000-0000-0000B9000000}"/>
    <cellStyle name="_4.06E Pass Throughs_Power Costs - Comparison bx Rbtl-Staff-Jt-PC_Electric Rev Req Model (2009 GRC) Rebuttal" xfId="193" xr:uid="{00000000-0005-0000-0000-0000BA000000}"/>
    <cellStyle name="_4.06E Pass Throughs_Power Costs - Comparison bx Rbtl-Staff-Jt-PC_Electric Rev Req Model (2009 GRC) Rebuttal 2" xfId="194" xr:uid="{00000000-0005-0000-0000-0000BB000000}"/>
    <cellStyle name="_4.06E Pass Throughs_Power Costs - Comparison bx Rbtl-Staff-Jt-PC_Electric Rev Req Model (2009 GRC) Rebuttal 2 2" xfId="195" xr:uid="{00000000-0005-0000-0000-0000BC000000}"/>
    <cellStyle name="_4.06E Pass Throughs_Power Costs - Comparison bx Rbtl-Staff-Jt-PC_Electric Rev Req Model (2009 GRC) Rebuttal 3" xfId="196" xr:uid="{00000000-0005-0000-0000-0000BD000000}"/>
    <cellStyle name="_4.06E Pass Throughs_Power Costs - Comparison bx Rbtl-Staff-Jt-PC_Electric Rev Req Model (2009 GRC) Rebuttal REmoval of New  WH Solar AdjustMI" xfId="197" xr:uid="{00000000-0005-0000-0000-0000BE000000}"/>
    <cellStyle name="_4.06E Pass Throughs_Power Costs - Comparison bx Rbtl-Staff-Jt-PC_Electric Rev Req Model (2009 GRC) Rebuttal REmoval of New  WH Solar AdjustMI 2" xfId="198" xr:uid="{00000000-0005-0000-0000-0000BF000000}"/>
    <cellStyle name="_4.06E Pass Throughs_Power Costs - Comparison bx Rbtl-Staff-Jt-PC_Electric Rev Req Model (2009 GRC) Rebuttal REmoval of New  WH Solar AdjustMI 2 2" xfId="199" xr:uid="{00000000-0005-0000-0000-0000C0000000}"/>
    <cellStyle name="_4.06E Pass Throughs_Power Costs - Comparison bx Rbtl-Staff-Jt-PC_Electric Rev Req Model (2009 GRC) Rebuttal REmoval of New  WH Solar AdjustMI 3" xfId="200" xr:uid="{00000000-0005-0000-0000-0000C1000000}"/>
    <cellStyle name="_4.06E Pass Throughs_Power Costs - Comparison bx Rbtl-Staff-Jt-PC_Electric Rev Req Model (2009 GRC) Revised 01-18-2010" xfId="201" xr:uid="{00000000-0005-0000-0000-0000C2000000}"/>
    <cellStyle name="_4.06E Pass Throughs_Power Costs - Comparison bx Rbtl-Staff-Jt-PC_Electric Rev Req Model (2009 GRC) Revised 01-18-2010 2" xfId="202" xr:uid="{00000000-0005-0000-0000-0000C3000000}"/>
    <cellStyle name="_4.06E Pass Throughs_Power Costs - Comparison bx Rbtl-Staff-Jt-PC_Electric Rev Req Model (2009 GRC) Revised 01-18-2010 2 2" xfId="203" xr:uid="{00000000-0005-0000-0000-0000C4000000}"/>
    <cellStyle name="_4.06E Pass Throughs_Power Costs - Comparison bx Rbtl-Staff-Jt-PC_Electric Rev Req Model (2009 GRC) Revised 01-18-2010 3" xfId="204" xr:uid="{00000000-0005-0000-0000-0000C5000000}"/>
    <cellStyle name="_4.06E Pass Throughs_Power Costs - Comparison bx Rbtl-Staff-Jt-PC_Final Order Electric EXHIBIT A-1" xfId="205" xr:uid="{00000000-0005-0000-0000-0000C6000000}"/>
    <cellStyle name="_4.06E Pass Throughs_Power Costs - Comparison bx Rbtl-Staff-Jt-PC_Final Order Electric EXHIBIT A-1 2" xfId="206" xr:uid="{00000000-0005-0000-0000-0000C7000000}"/>
    <cellStyle name="_4.06E Pass Throughs_Power Costs - Comparison bx Rbtl-Staff-Jt-PC_Final Order Electric EXHIBIT A-1 2 2" xfId="207" xr:uid="{00000000-0005-0000-0000-0000C8000000}"/>
    <cellStyle name="_4.06E Pass Throughs_Power Costs - Comparison bx Rbtl-Staff-Jt-PC_Final Order Electric EXHIBIT A-1 3" xfId="208" xr:uid="{00000000-0005-0000-0000-0000C9000000}"/>
    <cellStyle name="_4.06E Pass Throughs_Production Adj 4.37" xfId="209" xr:uid="{00000000-0005-0000-0000-0000CA000000}"/>
    <cellStyle name="_4.06E Pass Throughs_Production Adj 4.37 2" xfId="210" xr:uid="{00000000-0005-0000-0000-0000CB000000}"/>
    <cellStyle name="_4.06E Pass Throughs_Production Adj 4.37 2 2" xfId="211" xr:uid="{00000000-0005-0000-0000-0000CC000000}"/>
    <cellStyle name="_4.06E Pass Throughs_Production Adj 4.37 3" xfId="212" xr:uid="{00000000-0005-0000-0000-0000CD000000}"/>
    <cellStyle name="_4.06E Pass Throughs_Purchased Power Adj 4.03" xfId="213" xr:uid="{00000000-0005-0000-0000-0000CE000000}"/>
    <cellStyle name="_4.06E Pass Throughs_Purchased Power Adj 4.03 2" xfId="214" xr:uid="{00000000-0005-0000-0000-0000CF000000}"/>
    <cellStyle name="_4.06E Pass Throughs_Purchased Power Adj 4.03 2 2" xfId="215" xr:uid="{00000000-0005-0000-0000-0000D0000000}"/>
    <cellStyle name="_4.06E Pass Throughs_Purchased Power Adj 4.03 3" xfId="216" xr:uid="{00000000-0005-0000-0000-0000D1000000}"/>
    <cellStyle name="_4.06E Pass Throughs_Rebuttal Power Costs" xfId="217" xr:uid="{00000000-0005-0000-0000-0000D2000000}"/>
    <cellStyle name="_4.06E Pass Throughs_Rebuttal Power Costs 2" xfId="218" xr:uid="{00000000-0005-0000-0000-0000D3000000}"/>
    <cellStyle name="_4.06E Pass Throughs_Rebuttal Power Costs 2 2" xfId="219" xr:uid="{00000000-0005-0000-0000-0000D4000000}"/>
    <cellStyle name="_4.06E Pass Throughs_Rebuttal Power Costs 3" xfId="220" xr:uid="{00000000-0005-0000-0000-0000D5000000}"/>
    <cellStyle name="_4.06E Pass Throughs_Rebuttal Power Costs_Adj Bench DR 3 for Initial Briefs (Electric)" xfId="221" xr:uid="{00000000-0005-0000-0000-0000D6000000}"/>
    <cellStyle name="_4.06E Pass Throughs_Rebuttal Power Costs_Adj Bench DR 3 for Initial Briefs (Electric) 2" xfId="222" xr:uid="{00000000-0005-0000-0000-0000D7000000}"/>
    <cellStyle name="_4.06E Pass Throughs_Rebuttal Power Costs_Adj Bench DR 3 for Initial Briefs (Electric) 2 2" xfId="223" xr:uid="{00000000-0005-0000-0000-0000D8000000}"/>
    <cellStyle name="_4.06E Pass Throughs_Rebuttal Power Costs_Adj Bench DR 3 for Initial Briefs (Electric) 3" xfId="224" xr:uid="{00000000-0005-0000-0000-0000D9000000}"/>
    <cellStyle name="_4.06E Pass Throughs_Rebuttal Power Costs_Electric Rev Req Model (2009 GRC) Rebuttal" xfId="225" xr:uid="{00000000-0005-0000-0000-0000DA000000}"/>
    <cellStyle name="_4.06E Pass Throughs_Rebuttal Power Costs_Electric Rev Req Model (2009 GRC) Rebuttal 2" xfId="226" xr:uid="{00000000-0005-0000-0000-0000DB000000}"/>
    <cellStyle name="_4.06E Pass Throughs_Rebuttal Power Costs_Electric Rev Req Model (2009 GRC) Rebuttal 2 2" xfId="227" xr:uid="{00000000-0005-0000-0000-0000DC000000}"/>
    <cellStyle name="_4.06E Pass Throughs_Rebuttal Power Costs_Electric Rev Req Model (2009 GRC) Rebuttal 3" xfId="228" xr:uid="{00000000-0005-0000-0000-0000DD000000}"/>
    <cellStyle name="_4.06E Pass Throughs_Rebuttal Power Costs_Electric Rev Req Model (2009 GRC) Rebuttal REmoval of New  WH Solar AdjustMI" xfId="229" xr:uid="{00000000-0005-0000-0000-0000DE000000}"/>
    <cellStyle name="_4.06E Pass Throughs_Rebuttal Power Costs_Electric Rev Req Model (2009 GRC) Rebuttal REmoval of New  WH Solar AdjustMI 2" xfId="230" xr:uid="{00000000-0005-0000-0000-0000DF000000}"/>
    <cellStyle name="_4.06E Pass Throughs_Rebuttal Power Costs_Electric Rev Req Model (2009 GRC) Rebuttal REmoval of New  WH Solar AdjustMI 2 2" xfId="231" xr:uid="{00000000-0005-0000-0000-0000E0000000}"/>
    <cellStyle name="_4.06E Pass Throughs_Rebuttal Power Costs_Electric Rev Req Model (2009 GRC) Rebuttal REmoval of New  WH Solar AdjustMI 3" xfId="232" xr:uid="{00000000-0005-0000-0000-0000E1000000}"/>
    <cellStyle name="_4.06E Pass Throughs_Rebuttal Power Costs_Electric Rev Req Model (2009 GRC) Revised 01-18-2010" xfId="233" xr:uid="{00000000-0005-0000-0000-0000E2000000}"/>
    <cellStyle name="_4.06E Pass Throughs_Rebuttal Power Costs_Electric Rev Req Model (2009 GRC) Revised 01-18-2010 2" xfId="234" xr:uid="{00000000-0005-0000-0000-0000E3000000}"/>
    <cellStyle name="_4.06E Pass Throughs_Rebuttal Power Costs_Electric Rev Req Model (2009 GRC) Revised 01-18-2010 2 2" xfId="235" xr:uid="{00000000-0005-0000-0000-0000E4000000}"/>
    <cellStyle name="_4.06E Pass Throughs_Rebuttal Power Costs_Electric Rev Req Model (2009 GRC) Revised 01-18-2010 3" xfId="236" xr:uid="{00000000-0005-0000-0000-0000E5000000}"/>
    <cellStyle name="_4.06E Pass Throughs_Rebuttal Power Costs_Final Order Electric EXHIBIT A-1" xfId="237" xr:uid="{00000000-0005-0000-0000-0000E6000000}"/>
    <cellStyle name="_4.06E Pass Throughs_Rebuttal Power Costs_Final Order Electric EXHIBIT A-1 2" xfId="238" xr:uid="{00000000-0005-0000-0000-0000E7000000}"/>
    <cellStyle name="_4.06E Pass Throughs_Rebuttal Power Costs_Final Order Electric EXHIBIT A-1 2 2" xfId="239" xr:uid="{00000000-0005-0000-0000-0000E8000000}"/>
    <cellStyle name="_4.06E Pass Throughs_Rebuttal Power Costs_Final Order Electric EXHIBIT A-1 3" xfId="240" xr:uid="{00000000-0005-0000-0000-0000E9000000}"/>
    <cellStyle name="_4.06E Pass Throughs_ROR &amp; CONV FACTOR" xfId="241" xr:uid="{00000000-0005-0000-0000-0000EA000000}"/>
    <cellStyle name="_4.06E Pass Throughs_ROR &amp; CONV FACTOR 2" xfId="242" xr:uid="{00000000-0005-0000-0000-0000EB000000}"/>
    <cellStyle name="_4.06E Pass Throughs_ROR &amp; CONV FACTOR 2 2" xfId="243" xr:uid="{00000000-0005-0000-0000-0000EC000000}"/>
    <cellStyle name="_4.06E Pass Throughs_ROR &amp; CONV FACTOR 3" xfId="244" xr:uid="{00000000-0005-0000-0000-0000ED000000}"/>
    <cellStyle name="_4.06E Pass Throughs_ROR 5.02" xfId="245" xr:uid="{00000000-0005-0000-0000-0000EE000000}"/>
    <cellStyle name="_4.06E Pass Throughs_ROR 5.02 2" xfId="246" xr:uid="{00000000-0005-0000-0000-0000EF000000}"/>
    <cellStyle name="_4.06E Pass Throughs_ROR 5.02 2 2" xfId="247" xr:uid="{00000000-0005-0000-0000-0000F0000000}"/>
    <cellStyle name="_4.06E Pass Throughs_ROR 5.02 3" xfId="248" xr:uid="{00000000-0005-0000-0000-0000F1000000}"/>
    <cellStyle name="_4.06E Pass Throughs_Wind Integration 10GRC" xfId="249" xr:uid="{00000000-0005-0000-0000-0000F2000000}"/>
    <cellStyle name="_4.06E Pass Throughs_Wind Integration 10GRC 2" xfId="250" xr:uid="{00000000-0005-0000-0000-0000F3000000}"/>
    <cellStyle name="_4.13E Montana Energy Tax" xfId="251" xr:uid="{00000000-0005-0000-0000-0000F4000000}"/>
    <cellStyle name="_4.13E Montana Energy Tax 2" xfId="252" xr:uid="{00000000-0005-0000-0000-0000F5000000}"/>
    <cellStyle name="_4.13E Montana Energy Tax 2 2" xfId="253" xr:uid="{00000000-0005-0000-0000-0000F6000000}"/>
    <cellStyle name="_4.13E Montana Energy Tax 2 2 2" xfId="254" xr:uid="{00000000-0005-0000-0000-0000F7000000}"/>
    <cellStyle name="_4.13E Montana Energy Tax 2 3" xfId="255" xr:uid="{00000000-0005-0000-0000-0000F8000000}"/>
    <cellStyle name="_4.13E Montana Energy Tax 3" xfId="256" xr:uid="{00000000-0005-0000-0000-0000F9000000}"/>
    <cellStyle name="_4.13E Montana Energy Tax 3 2" xfId="257" xr:uid="{00000000-0005-0000-0000-0000FA000000}"/>
    <cellStyle name="_4.13E Montana Energy Tax 3 2 2" xfId="258" xr:uid="{00000000-0005-0000-0000-0000FB000000}"/>
    <cellStyle name="_4.13E Montana Energy Tax 3 3" xfId="259" xr:uid="{00000000-0005-0000-0000-0000FC000000}"/>
    <cellStyle name="_4.13E Montana Energy Tax 3 3 2" xfId="260" xr:uid="{00000000-0005-0000-0000-0000FD000000}"/>
    <cellStyle name="_4.13E Montana Energy Tax 3 4" xfId="261" xr:uid="{00000000-0005-0000-0000-0000FE000000}"/>
    <cellStyle name="_4.13E Montana Energy Tax 3 4 2" xfId="262" xr:uid="{00000000-0005-0000-0000-0000FF000000}"/>
    <cellStyle name="_4.13E Montana Energy Tax 4" xfId="263" xr:uid="{00000000-0005-0000-0000-000000010000}"/>
    <cellStyle name="_4.13E Montana Energy Tax 4 2" xfId="264" xr:uid="{00000000-0005-0000-0000-000001010000}"/>
    <cellStyle name="_4.13E Montana Energy Tax 5" xfId="265" xr:uid="{00000000-0005-0000-0000-000002010000}"/>
    <cellStyle name="_4.13E Montana Energy Tax 6" xfId="266" xr:uid="{00000000-0005-0000-0000-000003010000}"/>
    <cellStyle name="_4.13E Montana Energy Tax 7" xfId="267" xr:uid="{00000000-0005-0000-0000-000004010000}"/>
    <cellStyle name="_4.13E Montana Energy Tax_04 07E Wild Horse Wind Expansion (C) (2)" xfId="268" xr:uid="{00000000-0005-0000-0000-000005010000}"/>
    <cellStyle name="_4.13E Montana Energy Tax_04 07E Wild Horse Wind Expansion (C) (2) 2" xfId="269" xr:uid="{00000000-0005-0000-0000-000006010000}"/>
    <cellStyle name="_4.13E Montana Energy Tax_04 07E Wild Horse Wind Expansion (C) (2) 2 2" xfId="270" xr:uid="{00000000-0005-0000-0000-000007010000}"/>
    <cellStyle name="_4.13E Montana Energy Tax_04 07E Wild Horse Wind Expansion (C) (2) 3" xfId="271" xr:uid="{00000000-0005-0000-0000-000008010000}"/>
    <cellStyle name="_4.13E Montana Energy Tax_04 07E Wild Horse Wind Expansion (C) (2)_Adj Bench DR 3 for Initial Briefs (Electric)" xfId="272" xr:uid="{00000000-0005-0000-0000-000009010000}"/>
    <cellStyle name="_4.13E Montana Energy Tax_04 07E Wild Horse Wind Expansion (C) (2)_Adj Bench DR 3 for Initial Briefs (Electric) 2" xfId="273" xr:uid="{00000000-0005-0000-0000-00000A010000}"/>
    <cellStyle name="_4.13E Montana Energy Tax_04 07E Wild Horse Wind Expansion (C) (2)_Adj Bench DR 3 for Initial Briefs (Electric) 2 2" xfId="274" xr:uid="{00000000-0005-0000-0000-00000B010000}"/>
    <cellStyle name="_4.13E Montana Energy Tax_04 07E Wild Horse Wind Expansion (C) (2)_Adj Bench DR 3 for Initial Briefs (Electric) 3" xfId="275" xr:uid="{00000000-0005-0000-0000-00000C010000}"/>
    <cellStyle name="_4.13E Montana Energy Tax_04 07E Wild Horse Wind Expansion (C) (2)_Book1" xfId="276" xr:uid="{00000000-0005-0000-0000-00000D010000}"/>
    <cellStyle name="_4.13E Montana Energy Tax_04 07E Wild Horse Wind Expansion (C) (2)_Electric Rev Req Model (2009 GRC) " xfId="277" xr:uid="{00000000-0005-0000-0000-00000E010000}"/>
    <cellStyle name="_4.13E Montana Energy Tax_04 07E Wild Horse Wind Expansion (C) (2)_Electric Rev Req Model (2009 GRC)  2" xfId="278" xr:uid="{00000000-0005-0000-0000-00000F010000}"/>
    <cellStyle name="_4.13E Montana Energy Tax_04 07E Wild Horse Wind Expansion (C) (2)_Electric Rev Req Model (2009 GRC)  2 2" xfId="279" xr:uid="{00000000-0005-0000-0000-000010010000}"/>
    <cellStyle name="_4.13E Montana Energy Tax_04 07E Wild Horse Wind Expansion (C) (2)_Electric Rev Req Model (2009 GRC)  3" xfId="280" xr:uid="{00000000-0005-0000-0000-000011010000}"/>
    <cellStyle name="_4.13E Montana Energy Tax_04 07E Wild Horse Wind Expansion (C) (2)_Electric Rev Req Model (2009 GRC) Rebuttal" xfId="281" xr:uid="{00000000-0005-0000-0000-000012010000}"/>
    <cellStyle name="_4.13E Montana Energy Tax_04 07E Wild Horse Wind Expansion (C) (2)_Electric Rev Req Model (2009 GRC) Rebuttal 2" xfId="282" xr:uid="{00000000-0005-0000-0000-000013010000}"/>
    <cellStyle name="_4.13E Montana Energy Tax_04 07E Wild Horse Wind Expansion (C) (2)_Electric Rev Req Model (2009 GRC) Rebuttal 2 2" xfId="283" xr:uid="{00000000-0005-0000-0000-000014010000}"/>
    <cellStyle name="_4.13E Montana Energy Tax_04 07E Wild Horse Wind Expansion (C) (2)_Electric Rev Req Model (2009 GRC) Rebuttal 3" xfId="284" xr:uid="{00000000-0005-0000-0000-000015010000}"/>
    <cellStyle name="_4.13E Montana Energy Tax_04 07E Wild Horse Wind Expansion (C) (2)_Electric Rev Req Model (2009 GRC) Rebuttal REmoval of New  WH Solar AdjustMI" xfId="285" xr:uid="{00000000-0005-0000-0000-000016010000}"/>
    <cellStyle name="_4.13E Montana Energy Tax_04 07E Wild Horse Wind Expansion (C) (2)_Electric Rev Req Model (2009 GRC) Rebuttal REmoval of New  WH Solar AdjustMI 2" xfId="286" xr:uid="{00000000-0005-0000-0000-000017010000}"/>
    <cellStyle name="_4.13E Montana Energy Tax_04 07E Wild Horse Wind Expansion (C) (2)_Electric Rev Req Model (2009 GRC) Rebuttal REmoval of New  WH Solar AdjustMI 2 2" xfId="287" xr:uid="{00000000-0005-0000-0000-000018010000}"/>
    <cellStyle name="_4.13E Montana Energy Tax_04 07E Wild Horse Wind Expansion (C) (2)_Electric Rev Req Model (2009 GRC) Rebuttal REmoval of New  WH Solar AdjustMI 3" xfId="288" xr:uid="{00000000-0005-0000-0000-000019010000}"/>
    <cellStyle name="_4.13E Montana Energy Tax_04 07E Wild Horse Wind Expansion (C) (2)_Electric Rev Req Model (2009 GRC) Revised 01-18-2010" xfId="289" xr:uid="{00000000-0005-0000-0000-00001A010000}"/>
    <cellStyle name="_4.13E Montana Energy Tax_04 07E Wild Horse Wind Expansion (C) (2)_Electric Rev Req Model (2009 GRC) Revised 01-18-2010 2" xfId="290" xr:uid="{00000000-0005-0000-0000-00001B010000}"/>
    <cellStyle name="_4.13E Montana Energy Tax_04 07E Wild Horse Wind Expansion (C) (2)_Electric Rev Req Model (2009 GRC) Revised 01-18-2010 2 2" xfId="291" xr:uid="{00000000-0005-0000-0000-00001C010000}"/>
    <cellStyle name="_4.13E Montana Energy Tax_04 07E Wild Horse Wind Expansion (C) (2)_Electric Rev Req Model (2009 GRC) Revised 01-18-2010 3" xfId="292" xr:uid="{00000000-0005-0000-0000-00001D010000}"/>
    <cellStyle name="_4.13E Montana Energy Tax_04 07E Wild Horse Wind Expansion (C) (2)_Electric Rev Req Model (2010 GRC)" xfId="293" xr:uid="{00000000-0005-0000-0000-00001E010000}"/>
    <cellStyle name="_4.13E Montana Energy Tax_04 07E Wild Horse Wind Expansion (C) (2)_Electric Rev Req Model (2010 GRC) SF" xfId="294" xr:uid="{00000000-0005-0000-0000-00001F010000}"/>
    <cellStyle name="_4.13E Montana Energy Tax_04 07E Wild Horse Wind Expansion (C) (2)_Final Order Electric EXHIBIT A-1" xfId="295" xr:uid="{00000000-0005-0000-0000-000020010000}"/>
    <cellStyle name="_4.13E Montana Energy Tax_04 07E Wild Horse Wind Expansion (C) (2)_Final Order Electric EXHIBIT A-1 2" xfId="296" xr:uid="{00000000-0005-0000-0000-000021010000}"/>
    <cellStyle name="_4.13E Montana Energy Tax_04 07E Wild Horse Wind Expansion (C) (2)_Final Order Electric EXHIBIT A-1 2 2" xfId="297" xr:uid="{00000000-0005-0000-0000-000022010000}"/>
    <cellStyle name="_4.13E Montana Energy Tax_04 07E Wild Horse Wind Expansion (C) (2)_Final Order Electric EXHIBIT A-1 3" xfId="298" xr:uid="{00000000-0005-0000-0000-000023010000}"/>
    <cellStyle name="_4.13E Montana Energy Tax_04 07E Wild Horse Wind Expansion (C) (2)_TENASKA REGULATORY ASSET" xfId="299" xr:uid="{00000000-0005-0000-0000-000024010000}"/>
    <cellStyle name="_4.13E Montana Energy Tax_04 07E Wild Horse Wind Expansion (C) (2)_TENASKA REGULATORY ASSET 2" xfId="300" xr:uid="{00000000-0005-0000-0000-000025010000}"/>
    <cellStyle name="_4.13E Montana Energy Tax_04 07E Wild Horse Wind Expansion (C) (2)_TENASKA REGULATORY ASSET 2 2" xfId="301" xr:uid="{00000000-0005-0000-0000-000026010000}"/>
    <cellStyle name="_4.13E Montana Energy Tax_04 07E Wild Horse Wind Expansion (C) (2)_TENASKA REGULATORY ASSET 3" xfId="302" xr:uid="{00000000-0005-0000-0000-000027010000}"/>
    <cellStyle name="_4.13E Montana Energy Tax_16.37E Wild Horse Expansion DeferralRevwrkingfile SF" xfId="303" xr:uid="{00000000-0005-0000-0000-000028010000}"/>
    <cellStyle name="_4.13E Montana Energy Tax_16.37E Wild Horse Expansion DeferralRevwrkingfile SF 2" xfId="304" xr:uid="{00000000-0005-0000-0000-000029010000}"/>
    <cellStyle name="_4.13E Montana Energy Tax_16.37E Wild Horse Expansion DeferralRevwrkingfile SF 2 2" xfId="305" xr:uid="{00000000-0005-0000-0000-00002A010000}"/>
    <cellStyle name="_4.13E Montana Energy Tax_16.37E Wild Horse Expansion DeferralRevwrkingfile SF 3" xfId="306" xr:uid="{00000000-0005-0000-0000-00002B010000}"/>
    <cellStyle name="_4.13E Montana Energy Tax_2009 Compliance Filing PCA Exhibits for GRC" xfId="307" xr:uid="{00000000-0005-0000-0000-00002C010000}"/>
    <cellStyle name="_4.13E Montana Energy Tax_2009 GRC Compl Filing - Exhibit D" xfId="308" xr:uid="{00000000-0005-0000-0000-00002D010000}"/>
    <cellStyle name="_4.13E Montana Energy Tax_2009 GRC Compl Filing - Exhibit D 2" xfId="309" xr:uid="{00000000-0005-0000-0000-00002E010000}"/>
    <cellStyle name="_4.13E Montana Energy Tax_3.01 Income Statement" xfId="310" xr:uid="{00000000-0005-0000-0000-00002F010000}"/>
    <cellStyle name="_4.13E Montana Energy Tax_4 31 Regulatory Assets and Liabilities  7 06- Exhibit D" xfId="311" xr:uid="{00000000-0005-0000-0000-000030010000}"/>
    <cellStyle name="_4.13E Montana Energy Tax_4 31 Regulatory Assets and Liabilities  7 06- Exhibit D 2" xfId="312" xr:uid="{00000000-0005-0000-0000-000031010000}"/>
    <cellStyle name="_4.13E Montana Energy Tax_4 31 Regulatory Assets and Liabilities  7 06- Exhibit D 2 2" xfId="313" xr:uid="{00000000-0005-0000-0000-000032010000}"/>
    <cellStyle name="_4.13E Montana Energy Tax_4 31 Regulatory Assets and Liabilities  7 06- Exhibit D 3" xfId="314" xr:uid="{00000000-0005-0000-0000-000033010000}"/>
    <cellStyle name="_4.13E Montana Energy Tax_4 31 Regulatory Assets and Liabilities  7 06- Exhibit D_NIM Summary" xfId="315" xr:uid="{00000000-0005-0000-0000-000034010000}"/>
    <cellStyle name="_4.13E Montana Energy Tax_4 31 Regulatory Assets and Liabilities  7 06- Exhibit D_NIM Summary 2" xfId="316" xr:uid="{00000000-0005-0000-0000-000035010000}"/>
    <cellStyle name="_4.13E Montana Energy Tax_4 32 Regulatory Assets and Liabilities  7 06- Exhibit D" xfId="317" xr:uid="{00000000-0005-0000-0000-000036010000}"/>
    <cellStyle name="_4.13E Montana Energy Tax_4 32 Regulatory Assets and Liabilities  7 06- Exhibit D 2" xfId="318" xr:uid="{00000000-0005-0000-0000-000037010000}"/>
    <cellStyle name="_4.13E Montana Energy Tax_4 32 Regulatory Assets and Liabilities  7 06- Exhibit D 2 2" xfId="319" xr:uid="{00000000-0005-0000-0000-000038010000}"/>
    <cellStyle name="_4.13E Montana Energy Tax_4 32 Regulatory Assets and Liabilities  7 06- Exhibit D 3" xfId="320" xr:uid="{00000000-0005-0000-0000-000039010000}"/>
    <cellStyle name="_4.13E Montana Energy Tax_4 32 Regulatory Assets and Liabilities  7 06- Exhibit D_NIM Summary" xfId="321" xr:uid="{00000000-0005-0000-0000-00003A010000}"/>
    <cellStyle name="_4.13E Montana Energy Tax_4 32 Regulatory Assets and Liabilities  7 06- Exhibit D_NIM Summary 2" xfId="322" xr:uid="{00000000-0005-0000-0000-00003B010000}"/>
    <cellStyle name="_4.13E Montana Energy Tax_AURORA Total New" xfId="323" xr:uid="{00000000-0005-0000-0000-00003C010000}"/>
    <cellStyle name="_4.13E Montana Energy Tax_AURORA Total New 2" xfId="324" xr:uid="{00000000-0005-0000-0000-00003D010000}"/>
    <cellStyle name="_4.13E Montana Energy Tax_Book2" xfId="325" xr:uid="{00000000-0005-0000-0000-00003E010000}"/>
    <cellStyle name="_4.13E Montana Energy Tax_Book2 2" xfId="326" xr:uid="{00000000-0005-0000-0000-00003F010000}"/>
    <cellStyle name="_4.13E Montana Energy Tax_Book2 2 2" xfId="327" xr:uid="{00000000-0005-0000-0000-000040010000}"/>
    <cellStyle name="_4.13E Montana Energy Tax_Book2 3" xfId="328" xr:uid="{00000000-0005-0000-0000-000041010000}"/>
    <cellStyle name="_4.13E Montana Energy Tax_Book2_Adj Bench DR 3 for Initial Briefs (Electric)" xfId="329" xr:uid="{00000000-0005-0000-0000-000042010000}"/>
    <cellStyle name="_4.13E Montana Energy Tax_Book2_Adj Bench DR 3 for Initial Briefs (Electric) 2" xfId="330" xr:uid="{00000000-0005-0000-0000-000043010000}"/>
    <cellStyle name="_4.13E Montana Energy Tax_Book2_Adj Bench DR 3 for Initial Briefs (Electric) 2 2" xfId="331" xr:uid="{00000000-0005-0000-0000-000044010000}"/>
    <cellStyle name="_4.13E Montana Energy Tax_Book2_Adj Bench DR 3 for Initial Briefs (Electric) 3" xfId="332" xr:uid="{00000000-0005-0000-0000-000045010000}"/>
    <cellStyle name="_4.13E Montana Energy Tax_Book2_Electric Rev Req Model (2009 GRC) Rebuttal" xfId="333" xr:uid="{00000000-0005-0000-0000-000046010000}"/>
    <cellStyle name="_4.13E Montana Energy Tax_Book2_Electric Rev Req Model (2009 GRC) Rebuttal 2" xfId="334" xr:uid="{00000000-0005-0000-0000-000047010000}"/>
    <cellStyle name="_4.13E Montana Energy Tax_Book2_Electric Rev Req Model (2009 GRC) Rebuttal 2 2" xfId="335" xr:uid="{00000000-0005-0000-0000-000048010000}"/>
    <cellStyle name="_4.13E Montana Energy Tax_Book2_Electric Rev Req Model (2009 GRC) Rebuttal 3" xfId="336" xr:uid="{00000000-0005-0000-0000-000049010000}"/>
    <cellStyle name="_4.13E Montana Energy Tax_Book2_Electric Rev Req Model (2009 GRC) Rebuttal REmoval of New  WH Solar AdjustMI" xfId="337" xr:uid="{00000000-0005-0000-0000-00004A010000}"/>
    <cellStyle name="_4.13E Montana Energy Tax_Book2_Electric Rev Req Model (2009 GRC) Rebuttal REmoval of New  WH Solar AdjustMI 2" xfId="338" xr:uid="{00000000-0005-0000-0000-00004B010000}"/>
    <cellStyle name="_4.13E Montana Energy Tax_Book2_Electric Rev Req Model (2009 GRC) Rebuttal REmoval of New  WH Solar AdjustMI 2 2" xfId="339" xr:uid="{00000000-0005-0000-0000-00004C010000}"/>
    <cellStyle name="_4.13E Montana Energy Tax_Book2_Electric Rev Req Model (2009 GRC) Rebuttal REmoval of New  WH Solar AdjustMI 3" xfId="340" xr:uid="{00000000-0005-0000-0000-00004D010000}"/>
    <cellStyle name="_4.13E Montana Energy Tax_Book2_Electric Rev Req Model (2009 GRC) Revised 01-18-2010" xfId="341" xr:uid="{00000000-0005-0000-0000-00004E010000}"/>
    <cellStyle name="_4.13E Montana Energy Tax_Book2_Electric Rev Req Model (2009 GRC) Revised 01-18-2010 2" xfId="342" xr:uid="{00000000-0005-0000-0000-00004F010000}"/>
    <cellStyle name="_4.13E Montana Energy Tax_Book2_Electric Rev Req Model (2009 GRC) Revised 01-18-2010 2 2" xfId="343" xr:uid="{00000000-0005-0000-0000-000050010000}"/>
    <cellStyle name="_4.13E Montana Energy Tax_Book2_Electric Rev Req Model (2009 GRC) Revised 01-18-2010 3" xfId="344" xr:uid="{00000000-0005-0000-0000-000051010000}"/>
    <cellStyle name="_4.13E Montana Energy Tax_Book2_Final Order Electric EXHIBIT A-1" xfId="345" xr:uid="{00000000-0005-0000-0000-000052010000}"/>
    <cellStyle name="_4.13E Montana Energy Tax_Book2_Final Order Electric EXHIBIT A-1 2" xfId="346" xr:uid="{00000000-0005-0000-0000-000053010000}"/>
    <cellStyle name="_4.13E Montana Energy Tax_Book2_Final Order Electric EXHIBIT A-1 2 2" xfId="347" xr:uid="{00000000-0005-0000-0000-000054010000}"/>
    <cellStyle name="_4.13E Montana Energy Tax_Book2_Final Order Electric EXHIBIT A-1 3" xfId="348" xr:uid="{00000000-0005-0000-0000-000055010000}"/>
    <cellStyle name="_4.13E Montana Energy Tax_Book4" xfId="349" xr:uid="{00000000-0005-0000-0000-000056010000}"/>
    <cellStyle name="_4.13E Montana Energy Tax_Book4 2" xfId="350" xr:uid="{00000000-0005-0000-0000-000057010000}"/>
    <cellStyle name="_4.13E Montana Energy Tax_Book4 2 2" xfId="351" xr:uid="{00000000-0005-0000-0000-000058010000}"/>
    <cellStyle name="_4.13E Montana Energy Tax_Book4 3" xfId="352" xr:uid="{00000000-0005-0000-0000-000059010000}"/>
    <cellStyle name="_4.13E Montana Energy Tax_Book9" xfId="353" xr:uid="{00000000-0005-0000-0000-00005A010000}"/>
    <cellStyle name="_4.13E Montana Energy Tax_Book9 2" xfId="354" xr:uid="{00000000-0005-0000-0000-00005B010000}"/>
    <cellStyle name="_4.13E Montana Energy Tax_Book9 2 2" xfId="355" xr:uid="{00000000-0005-0000-0000-00005C010000}"/>
    <cellStyle name="_4.13E Montana Energy Tax_Book9 3" xfId="356" xr:uid="{00000000-0005-0000-0000-00005D010000}"/>
    <cellStyle name="_4.13E Montana Energy Tax_Chelan PUD Power Costs (8-10)" xfId="357" xr:uid="{00000000-0005-0000-0000-00005E010000}"/>
    <cellStyle name="_4.13E Montana Energy Tax_INPUTS" xfId="358" xr:uid="{00000000-0005-0000-0000-00005F010000}"/>
    <cellStyle name="_4.13E Montana Energy Tax_INPUTS 2" xfId="359" xr:uid="{00000000-0005-0000-0000-000060010000}"/>
    <cellStyle name="_4.13E Montana Energy Tax_INPUTS 2 2" xfId="360" xr:uid="{00000000-0005-0000-0000-000061010000}"/>
    <cellStyle name="_4.13E Montana Energy Tax_INPUTS 3" xfId="361" xr:uid="{00000000-0005-0000-0000-000062010000}"/>
    <cellStyle name="_4.13E Montana Energy Tax_NIM Summary" xfId="362" xr:uid="{00000000-0005-0000-0000-000063010000}"/>
    <cellStyle name="_4.13E Montana Energy Tax_NIM Summary 09GRC" xfId="363" xr:uid="{00000000-0005-0000-0000-000064010000}"/>
    <cellStyle name="_4.13E Montana Energy Tax_NIM Summary 09GRC 2" xfId="364" xr:uid="{00000000-0005-0000-0000-000065010000}"/>
    <cellStyle name="_4.13E Montana Energy Tax_NIM Summary 2" xfId="365" xr:uid="{00000000-0005-0000-0000-000066010000}"/>
    <cellStyle name="_4.13E Montana Energy Tax_NIM Summary 3" xfId="366" xr:uid="{00000000-0005-0000-0000-000067010000}"/>
    <cellStyle name="_4.13E Montana Energy Tax_NIM Summary 4" xfId="367" xr:uid="{00000000-0005-0000-0000-000068010000}"/>
    <cellStyle name="_4.13E Montana Energy Tax_NIM Summary 5" xfId="368" xr:uid="{00000000-0005-0000-0000-000069010000}"/>
    <cellStyle name="_4.13E Montana Energy Tax_NIM Summary 6" xfId="369" xr:uid="{00000000-0005-0000-0000-00006A010000}"/>
    <cellStyle name="_4.13E Montana Energy Tax_NIM Summary 7" xfId="370" xr:uid="{00000000-0005-0000-0000-00006B010000}"/>
    <cellStyle name="_4.13E Montana Energy Tax_NIM Summary 8" xfId="371" xr:uid="{00000000-0005-0000-0000-00006C010000}"/>
    <cellStyle name="_4.13E Montana Energy Tax_NIM Summary 9" xfId="372" xr:uid="{00000000-0005-0000-0000-00006D010000}"/>
    <cellStyle name="_4.13E Montana Energy Tax_PCA 10 -  Exhibit D from A Kellogg Jan 2011" xfId="373" xr:uid="{00000000-0005-0000-0000-00006E010000}"/>
    <cellStyle name="_4.13E Montana Energy Tax_PCA 10 -  Exhibit D from A Kellogg July 2011" xfId="374" xr:uid="{00000000-0005-0000-0000-00006F010000}"/>
    <cellStyle name="_4.13E Montana Energy Tax_PCA 10 -  Exhibit D from S Free Rcv'd 12-11" xfId="375" xr:uid="{00000000-0005-0000-0000-000070010000}"/>
    <cellStyle name="_4.13E Montana Energy Tax_PCA 9 -  Exhibit D April 2010" xfId="376" xr:uid="{00000000-0005-0000-0000-000071010000}"/>
    <cellStyle name="_4.13E Montana Energy Tax_PCA 9 -  Exhibit D April 2010 (3)" xfId="377" xr:uid="{00000000-0005-0000-0000-000072010000}"/>
    <cellStyle name="_4.13E Montana Energy Tax_PCA 9 -  Exhibit D April 2010 (3) 2" xfId="378" xr:uid="{00000000-0005-0000-0000-000073010000}"/>
    <cellStyle name="_4.13E Montana Energy Tax_PCA 9 -  Exhibit D Nov 2010" xfId="379" xr:uid="{00000000-0005-0000-0000-000074010000}"/>
    <cellStyle name="_4.13E Montana Energy Tax_PCA 9 - Exhibit D at August 2010" xfId="380" xr:uid="{00000000-0005-0000-0000-000075010000}"/>
    <cellStyle name="_4.13E Montana Energy Tax_PCA 9 - Exhibit D June 2010 GRC" xfId="381" xr:uid="{00000000-0005-0000-0000-000076010000}"/>
    <cellStyle name="_4.13E Montana Energy Tax_Power Costs - Comparison bx Rbtl-Staff-Jt-PC" xfId="382" xr:uid="{00000000-0005-0000-0000-000077010000}"/>
    <cellStyle name="_4.13E Montana Energy Tax_Power Costs - Comparison bx Rbtl-Staff-Jt-PC 2" xfId="383" xr:uid="{00000000-0005-0000-0000-000078010000}"/>
    <cellStyle name="_4.13E Montana Energy Tax_Power Costs - Comparison bx Rbtl-Staff-Jt-PC 2 2" xfId="384" xr:uid="{00000000-0005-0000-0000-000079010000}"/>
    <cellStyle name="_4.13E Montana Energy Tax_Power Costs - Comparison bx Rbtl-Staff-Jt-PC 3" xfId="385" xr:uid="{00000000-0005-0000-0000-00007A010000}"/>
    <cellStyle name="_4.13E Montana Energy Tax_Power Costs - Comparison bx Rbtl-Staff-Jt-PC_Adj Bench DR 3 for Initial Briefs (Electric)" xfId="386" xr:uid="{00000000-0005-0000-0000-00007B010000}"/>
    <cellStyle name="_4.13E Montana Energy Tax_Power Costs - Comparison bx Rbtl-Staff-Jt-PC_Adj Bench DR 3 for Initial Briefs (Electric) 2" xfId="387" xr:uid="{00000000-0005-0000-0000-00007C010000}"/>
    <cellStyle name="_4.13E Montana Energy Tax_Power Costs - Comparison bx Rbtl-Staff-Jt-PC_Adj Bench DR 3 for Initial Briefs (Electric) 2 2" xfId="388" xr:uid="{00000000-0005-0000-0000-00007D010000}"/>
    <cellStyle name="_4.13E Montana Energy Tax_Power Costs - Comparison bx Rbtl-Staff-Jt-PC_Adj Bench DR 3 for Initial Briefs (Electric) 3" xfId="389" xr:uid="{00000000-0005-0000-0000-00007E010000}"/>
    <cellStyle name="_4.13E Montana Energy Tax_Power Costs - Comparison bx Rbtl-Staff-Jt-PC_Electric Rev Req Model (2009 GRC) Rebuttal" xfId="390" xr:uid="{00000000-0005-0000-0000-00007F010000}"/>
    <cellStyle name="_4.13E Montana Energy Tax_Power Costs - Comparison bx Rbtl-Staff-Jt-PC_Electric Rev Req Model (2009 GRC) Rebuttal 2" xfId="391" xr:uid="{00000000-0005-0000-0000-000080010000}"/>
    <cellStyle name="_4.13E Montana Energy Tax_Power Costs - Comparison bx Rbtl-Staff-Jt-PC_Electric Rev Req Model (2009 GRC) Rebuttal 2 2" xfId="392" xr:uid="{00000000-0005-0000-0000-000081010000}"/>
    <cellStyle name="_4.13E Montana Energy Tax_Power Costs - Comparison bx Rbtl-Staff-Jt-PC_Electric Rev Req Model (2009 GRC) Rebuttal 3" xfId="393" xr:uid="{00000000-0005-0000-0000-000082010000}"/>
    <cellStyle name="_4.13E Montana Energy Tax_Power Costs - Comparison bx Rbtl-Staff-Jt-PC_Electric Rev Req Model (2009 GRC) Rebuttal REmoval of New  WH Solar AdjustMI" xfId="394" xr:uid="{00000000-0005-0000-0000-000083010000}"/>
    <cellStyle name="_4.13E Montana Energy Tax_Power Costs - Comparison bx Rbtl-Staff-Jt-PC_Electric Rev Req Model (2009 GRC) Rebuttal REmoval of New  WH Solar AdjustMI 2" xfId="395" xr:uid="{00000000-0005-0000-0000-000084010000}"/>
    <cellStyle name="_4.13E Montana Energy Tax_Power Costs - Comparison bx Rbtl-Staff-Jt-PC_Electric Rev Req Model (2009 GRC) Rebuttal REmoval of New  WH Solar AdjustMI 2 2" xfId="396" xr:uid="{00000000-0005-0000-0000-000085010000}"/>
    <cellStyle name="_4.13E Montana Energy Tax_Power Costs - Comparison bx Rbtl-Staff-Jt-PC_Electric Rev Req Model (2009 GRC) Rebuttal REmoval of New  WH Solar AdjustMI 3" xfId="397" xr:uid="{00000000-0005-0000-0000-000086010000}"/>
    <cellStyle name="_4.13E Montana Energy Tax_Power Costs - Comparison bx Rbtl-Staff-Jt-PC_Electric Rev Req Model (2009 GRC) Revised 01-18-2010" xfId="398" xr:uid="{00000000-0005-0000-0000-000087010000}"/>
    <cellStyle name="_4.13E Montana Energy Tax_Power Costs - Comparison bx Rbtl-Staff-Jt-PC_Electric Rev Req Model (2009 GRC) Revised 01-18-2010 2" xfId="399" xr:uid="{00000000-0005-0000-0000-000088010000}"/>
    <cellStyle name="_4.13E Montana Energy Tax_Power Costs - Comparison bx Rbtl-Staff-Jt-PC_Electric Rev Req Model (2009 GRC) Revised 01-18-2010 2 2" xfId="400" xr:uid="{00000000-0005-0000-0000-000089010000}"/>
    <cellStyle name="_4.13E Montana Energy Tax_Power Costs - Comparison bx Rbtl-Staff-Jt-PC_Electric Rev Req Model (2009 GRC) Revised 01-18-2010 3" xfId="401" xr:uid="{00000000-0005-0000-0000-00008A010000}"/>
    <cellStyle name="_4.13E Montana Energy Tax_Power Costs - Comparison bx Rbtl-Staff-Jt-PC_Final Order Electric EXHIBIT A-1" xfId="402" xr:uid="{00000000-0005-0000-0000-00008B010000}"/>
    <cellStyle name="_4.13E Montana Energy Tax_Power Costs - Comparison bx Rbtl-Staff-Jt-PC_Final Order Electric EXHIBIT A-1 2" xfId="403" xr:uid="{00000000-0005-0000-0000-00008C010000}"/>
    <cellStyle name="_4.13E Montana Energy Tax_Power Costs - Comparison bx Rbtl-Staff-Jt-PC_Final Order Electric EXHIBIT A-1 2 2" xfId="404" xr:uid="{00000000-0005-0000-0000-00008D010000}"/>
    <cellStyle name="_4.13E Montana Energy Tax_Power Costs - Comparison bx Rbtl-Staff-Jt-PC_Final Order Electric EXHIBIT A-1 3" xfId="405" xr:uid="{00000000-0005-0000-0000-00008E010000}"/>
    <cellStyle name="_4.13E Montana Energy Tax_Production Adj 4.37" xfId="406" xr:uid="{00000000-0005-0000-0000-00008F010000}"/>
    <cellStyle name="_4.13E Montana Energy Tax_Production Adj 4.37 2" xfId="407" xr:uid="{00000000-0005-0000-0000-000090010000}"/>
    <cellStyle name="_4.13E Montana Energy Tax_Production Adj 4.37 2 2" xfId="408" xr:uid="{00000000-0005-0000-0000-000091010000}"/>
    <cellStyle name="_4.13E Montana Energy Tax_Production Adj 4.37 3" xfId="409" xr:uid="{00000000-0005-0000-0000-000092010000}"/>
    <cellStyle name="_4.13E Montana Energy Tax_Purchased Power Adj 4.03" xfId="410" xr:uid="{00000000-0005-0000-0000-000093010000}"/>
    <cellStyle name="_4.13E Montana Energy Tax_Purchased Power Adj 4.03 2" xfId="411" xr:uid="{00000000-0005-0000-0000-000094010000}"/>
    <cellStyle name="_4.13E Montana Energy Tax_Purchased Power Adj 4.03 2 2" xfId="412" xr:uid="{00000000-0005-0000-0000-000095010000}"/>
    <cellStyle name="_4.13E Montana Energy Tax_Purchased Power Adj 4.03 3" xfId="413" xr:uid="{00000000-0005-0000-0000-000096010000}"/>
    <cellStyle name="_4.13E Montana Energy Tax_Rebuttal Power Costs" xfId="414" xr:uid="{00000000-0005-0000-0000-000097010000}"/>
    <cellStyle name="_4.13E Montana Energy Tax_Rebuttal Power Costs 2" xfId="415" xr:uid="{00000000-0005-0000-0000-000098010000}"/>
    <cellStyle name="_4.13E Montana Energy Tax_Rebuttal Power Costs 2 2" xfId="416" xr:uid="{00000000-0005-0000-0000-000099010000}"/>
    <cellStyle name="_4.13E Montana Energy Tax_Rebuttal Power Costs 3" xfId="417" xr:uid="{00000000-0005-0000-0000-00009A010000}"/>
    <cellStyle name="_4.13E Montana Energy Tax_Rebuttal Power Costs_Adj Bench DR 3 for Initial Briefs (Electric)" xfId="418" xr:uid="{00000000-0005-0000-0000-00009B010000}"/>
    <cellStyle name="_4.13E Montana Energy Tax_Rebuttal Power Costs_Adj Bench DR 3 for Initial Briefs (Electric) 2" xfId="419" xr:uid="{00000000-0005-0000-0000-00009C010000}"/>
    <cellStyle name="_4.13E Montana Energy Tax_Rebuttal Power Costs_Adj Bench DR 3 for Initial Briefs (Electric) 2 2" xfId="420" xr:uid="{00000000-0005-0000-0000-00009D010000}"/>
    <cellStyle name="_4.13E Montana Energy Tax_Rebuttal Power Costs_Adj Bench DR 3 for Initial Briefs (Electric) 3" xfId="421" xr:uid="{00000000-0005-0000-0000-00009E010000}"/>
    <cellStyle name="_4.13E Montana Energy Tax_Rebuttal Power Costs_Electric Rev Req Model (2009 GRC) Rebuttal" xfId="422" xr:uid="{00000000-0005-0000-0000-00009F010000}"/>
    <cellStyle name="_4.13E Montana Energy Tax_Rebuttal Power Costs_Electric Rev Req Model (2009 GRC) Rebuttal 2" xfId="423" xr:uid="{00000000-0005-0000-0000-0000A0010000}"/>
    <cellStyle name="_4.13E Montana Energy Tax_Rebuttal Power Costs_Electric Rev Req Model (2009 GRC) Rebuttal 2 2" xfId="424" xr:uid="{00000000-0005-0000-0000-0000A1010000}"/>
    <cellStyle name="_4.13E Montana Energy Tax_Rebuttal Power Costs_Electric Rev Req Model (2009 GRC) Rebuttal 3" xfId="425" xr:uid="{00000000-0005-0000-0000-0000A2010000}"/>
    <cellStyle name="_4.13E Montana Energy Tax_Rebuttal Power Costs_Electric Rev Req Model (2009 GRC) Rebuttal REmoval of New  WH Solar AdjustMI" xfId="426" xr:uid="{00000000-0005-0000-0000-0000A3010000}"/>
    <cellStyle name="_4.13E Montana Energy Tax_Rebuttal Power Costs_Electric Rev Req Model (2009 GRC) Rebuttal REmoval of New  WH Solar AdjustMI 2" xfId="427" xr:uid="{00000000-0005-0000-0000-0000A4010000}"/>
    <cellStyle name="_4.13E Montana Energy Tax_Rebuttal Power Costs_Electric Rev Req Model (2009 GRC) Rebuttal REmoval of New  WH Solar AdjustMI 2 2" xfId="428" xr:uid="{00000000-0005-0000-0000-0000A5010000}"/>
    <cellStyle name="_4.13E Montana Energy Tax_Rebuttal Power Costs_Electric Rev Req Model (2009 GRC) Rebuttal REmoval of New  WH Solar AdjustMI 3" xfId="429" xr:uid="{00000000-0005-0000-0000-0000A6010000}"/>
    <cellStyle name="_4.13E Montana Energy Tax_Rebuttal Power Costs_Electric Rev Req Model (2009 GRC) Revised 01-18-2010" xfId="430" xr:uid="{00000000-0005-0000-0000-0000A7010000}"/>
    <cellStyle name="_4.13E Montana Energy Tax_Rebuttal Power Costs_Electric Rev Req Model (2009 GRC) Revised 01-18-2010 2" xfId="431" xr:uid="{00000000-0005-0000-0000-0000A8010000}"/>
    <cellStyle name="_4.13E Montana Energy Tax_Rebuttal Power Costs_Electric Rev Req Model (2009 GRC) Revised 01-18-2010 2 2" xfId="432" xr:uid="{00000000-0005-0000-0000-0000A9010000}"/>
    <cellStyle name="_4.13E Montana Energy Tax_Rebuttal Power Costs_Electric Rev Req Model (2009 GRC) Revised 01-18-2010 3" xfId="433" xr:uid="{00000000-0005-0000-0000-0000AA010000}"/>
    <cellStyle name="_4.13E Montana Energy Tax_Rebuttal Power Costs_Final Order Electric EXHIBIT A-1" xfId="434" xr:uid="{00000000-0005-0000-0000-0000AB010000}"/>
    <cellStyle name="_4.13E Montana Energy Tax_Rebuttal Power Costs_Final Order Electric EXHIBIT A-1 2" xfId="435" xr:uid="{00000000-0005-0000-0000-0000AC010000}"/>
    <cellStyle name="_4.13E Montana Energy Tax_Rebuttal Power Costs_Final Order Electric EXHIBIT A-1 2 2" xfId="436" xr:uid="{00000000-0005-0000-0000-0000AD010000}"/>
    <cellStyle name="_4.13E Montana Energy Tax_Rebuttal Power Costs_Final Order Electric EXHIBIT A-1 3" xfId="437" xr:uid="{00000000-0005-0000-0000-0000AE010000}"/>
    <cellStyle name="_4.13E Montana Energy Tax_ROR &amp; CONV FACTOR" xfId="438" xr:uid="{00000000-0005-0000-0000-0000AF010000}"/>
    <cellStyle name="_4.13E Montana Energy Tax_ROR &amp; CONV FACTOR 2" xfId="439" xr:uid="{00000000-0005-0000-0000-0000B0010000}"/>
    <cellStyle name="_4.13E Montana Energy Tax_ROR &amp; CONV FACTOR 2 2" xfId="440" xr:uid="{00000000-0005-0000-0000-0000B1010000}"/>
    <cellStyle name="_4.13E Montana Energy Tax_ROR &amp; CONV FACTOR 3" xfId="441" xr:uid="{00000000-0005-0000-0000-0000B2010000}"/>
    <cellStyle name="_4.13E Montana Energy Tax_ROR 5.02" xfId="442" xr:uid="{00000000-0005-0000-0000-0000B3010000}"/>
    <cellStyle name="_4.13E Montana Energy Tax_ROR 5.02 2" xfId="443" xr:uid="{00000000-0005-0000-0000-0000B4010000}"/>
    <cellStyle name="_4.13E Montana Energy Tax_ROR 5.02 2 2" xfId="444" xr:uid="{00000000-0005-0000-0000-0000B5010000}"/>
    <cellStyle name="_4.13E Montana Energy Tax_ROR 5.02 3" xfId="445" xr:uid="{00000000-0005-0000-0000-0000B6010000}"/>
    <cellStyle name="_4.13E Montana Energy Tax_Wind Integration 10GRC" xfId="446" xr:uid="{00000000-0005-0000-0000-0000B7010000}"/>
    <cellStyle name="_4.13E Montana Energy Tax_Wind Integration 10GRC 2" xfId="447" xr:uid="{00000000-0005-0000-0000-0000B8010000}"/>
    <cellStyle name="_4.17E Montana Energy Tax Working File" xfId="448" xr:uid="{00000000-0005-0000-0000-0000B9010000}"/>
    <cellStyle name="_5 year summary (9-25-09)" xfId="449" xr:uid="{00000000-0005-0000-0000-0000BA010000}"/>
    <cellStyle name="_5.03G-Conversion Factor Working FileMI" xfId="450" xr:uid="{00000000-0005-0000-0000-0000BB010000}"/>
    <cellStyle name="_x0013__Adj Bench DR 3 for Initial Briefs (Electric)" xfId="451" xr:uid="{00000000-0005-0000-0000-0000BC010000}"/>
    <cellStyle name="_x0013__Adj Bench DR 3 for Initial Briefs (Electric) 2" xfId="452" xr:uid="{00000000-0005-0000-0000-0000BD010000}"/>
    <cellStyle name="_x0013__Adj Bench DR 3 for Initial Briefs (Electric) 2 2" xfId="453" xr:uid="{00000000-0005-0000-0000-0000BE010000}"/>
    <cellStyle name="_x0013__Adj Bench DR 3 for Initial Briefs (Electric) 3" xfId="454" xr:uid="{00000000-0005-0000-0000-0000BF010000}"/>
    <cellStyle name="_AURORA WIP" xfId="455" xr:uid="{00000000-0005-0000-0000-0000C0010000}"/>
    <cellStyle name="_AURORA WIP 2" xfId="456" xr:uid="{00000000-0005-0000-0000-0000C1010000}"/>
    <cellStyle name="_AURORA WIP 2 2" xfId="457" xr:uid="{00000000-0005-0000-0000-0000C2010000}"/>
    <cellStyle name="_AURORA WIP 3" xfId="458" xr:uid="{00000000-0005-0000-0000-0000C3010000}"/>
    <cellStyle name="_AURORA WIP_Chelan PUD Power Costs (8-10)" xfId="459" xr:uid="{00000000-0005-0000-0000-0000C4010000}"/>
    <cellStyle name="_AURORA WIP_DEM-WP(C) Costs Not In AURORA 2010GRC As Filed" xfId="460" xr:uid="{00000000-0005-0000-0000-0000C5010000}"/>
    <cellStyle name="_AURORA WIP_DEM-WP(C) Costs Not In AURORA 2010GRC As Filed 2" xfId="461" xr:uid="{00000000-0005-0000-0000-0000C6010000}"/>
    <cellStyle name="_AURORA WIP_NIM Summary" xfId="462" xr:uid="{00000000-0005-0000-0000-0000C7010000}"/>
    <cellStyle name="_AURORA WIP_NIM Summary 09GRC" xfId="463" xr:uid="{00000000-0005-0000-0000-0000C8010000}"/>
    <cellStyle name="_AURORA WIP_NIM Summary 09GRC 2" xfId="464" xr:uid="{00000000-0005-0000-0000-0000C9010000}"/>
    <cellStyle name="_AURORA WIP_NIM Summary 2" xfId="465" xr:uid="{00000000-0005-0000-0000-0000CA010000}"/>
    <cellStyle name="_AURORA WIP_NIM Summary 3" xfId="466" xr:uid="{00000000-0005-0000-0000-0000CB010000}"/>
    <cellStyle name="_AURORA WIP_NIM Summary 4" xfId="467" xr:uid="{00000000-0005-0000-0000-0000CC010000}"/>
    <cellStyle name="_AURORA WIP_NIM Summary 5" xfId="468" xr:uid="{00000000-0005-0000-0000-0000CD010000}"/>
    <cellStyle name="_AURORA WIP_NIM Summary 6" xfId="469" xr:uid="{00000000-0005-0000-0000-0000CE010000}"/>
    <cellStyle name="_AURORA WIP_NIM Summary 7" xfId="470" xr:uid="{00000000-0005-0000-0000-0000CF010000}"/>
    <cellStyle name="_AURORA WIP_NIM Summary 8" xfId="471" xr:uid="{00000000-0005-0000-0000-0000D0010000}"/>
    <cellStyle name="_AURORA WIP_NIM Summary 9" xfId="472" xr:uid="{00000000-0005-0000-0000-0000D1010000}"/>
    <cellStyle name="_AURORA WIP_PCA 9 -  Exhibit D April 2010 (3)" xfId="473" xr:uid="{00000000-0005-0000-0000-0000D2010000}"/>
    <cellStyle name="_AURORA WIP_PCA 9 -  Exhibit D April 2010 (3) 2" xfId="474" xr:uid="{00000000-0005-0000-0000-0000D3010000}"/>
    <cellStyle name="_AURORA WIP_Reconciliation" xfId="475" xr:uid="{00000000-0005-0000-0000-0000D4010000}"/>
    <cellStyle name="_AURORA WIP_Reconciliation 2" xfId="476" xr:uid="{00000000-0005-0000-0000-0000D5010000}"/>
    <cellStyle name="_AURORA WIP_Wind Integration 10GRC" xfId="477" xr:uid="{00000000-0005-0000-0000-0000D6010000}"/>
    <cellStyle name="_AURORA WIP_Wind Integration 10GRC 2" xfId="478" xr:uid="{00000000-0005-0000-0000-0000D7010000}"/>
    <cellStyle name="_Book1" xfId="479" xr:uid="{00000000-0005-0000-0000-0000D8010000}"/>
    <cellStyle name="_x0013__Book1" xfId="480" xr:uid="{00000000-0005-0000-0000-0000D9010000}"/>
    <cellStyle name="_Book1 (2)" xfId="481" xr:uid="{00000000-0005-0000-0000-0000DA010000}"/>
    <cellStyle name="_Book1 (2) 2" xfId="482" xr:uid="{00000000-0005-0000-0000-0000DB010000}"/>
    <cellStyle name="_Book1 (2) 2 2" xfId="483" xr:uid="{00000000-0005-0000-0000-0000DC010000}"/>
    <cellStyle name="_Book1 (2) 2 2 2" xfId="484" xr:uid="{00000000-0005-0000-0000-0000DD010000}"/>
    <cellStyle name="_Book1 (2) 2 3" xfId="485" xr:uid="{00000000-0005-0000-0000-0000DE010000}"/>
    <cellStyle name="_Book1 (2) 3" xfId="486" xr:uid="{00000000-0005-0000-0000-0000DF010000}"/>
    <cellStyle name="_Book1 (2) 3 2" xfId="487" xr:uid="{00000000-0005-0000-0000-0000E0010000}"/>
    <cellStyle name="_Book1 (2) 3 2 2" xfId="488" xr:uid="{00000000-0005-0000-0000-0000E1010000}"/>
    <cellStyle name="_Book1 (2) 3 3" xfId="489" xr:uid="{00000000-0005-0000-0000-0000E2010000}"/>
    <cellStyle name="_Book1 (2) 3 3 2" xfId="490" xr:uid="{00000000-0005-0000-0000-0000E3010000}"/>
    <cellStyle name="_Book1 (2) 3 4" xfId="491" xr:uid="{00000000-0005-0000-0000-0000E4010000}"/>
    <cellStyle name="_Book1 (2) 3 4 2" xfId="492" xr:uid="{00000000-0005-0000-0000-0000E5010000}"/>
    <cellStyle name="_Book1 (2) 4" xfId="493" xr:uid="{00000000-0005-0000-0000-0000E6010000}"/>
    <cellStyle name="_Book1 (2) 4 2" xfId="494" xr:uid="{00000000-0005-0000-0000-0000E7010000}"/>
    <cellStyle name="_Book1 (2) 5" xfId="495" xr:uid="{00000000-0005-0000-0000-0000E8010000}"/>
    <cellStyle name="_Book1 (2) 6" xfId="496" xr:uid="{00000000-0005-0000-0000-0000E9010000}"/>
    <cellStyle name="_Book1 (2) 7" xfId="497" xr:uid="{00000000-0005-0000-0000-0000EA010000}"/>
    <cellStyle name="_Book1 (2)_04 07E Wild Horse Wind Expansion (C) (2)" xfId="498" xr:uid="{00000000-0005-0000-0000-0000EB010000}"/>
    <cellStyle name="_Book1 (2)_04 07E Wild Horse Wind Expansion (C) (2) 2" xfId="499" xr:uid="{00000000-0005-0000-0000-0000EC010000}"/>
    <cellStyle name="_Book1 (2)_04 07E Wild Horse Wind Expansion (C) (2) 2 2" xfId="500" xr:uid="{00000000-0005-0000-0000-0000ED010000}"/>
    <cellStyle name="_Book1 (2)_04 07E Wild Horse Wind Expansion (C) (2) 3" xfId="501" xr:uid="{00000000-0005-0000-0000-0000EE010000}"/>
    <cellStyle name="_Book1 (2)_04 07E Wild Horse Wind Expansion (C) (2)_Adj Bench DR 3 for Initial Briefs (Electric)" xfId="502" xr:uid="{00000000-0005-0000-0000-0000EF010000}"/>
    <cellStyle name="_Book1 (2)_04 07E Wild Horse Wind Expansion (C) (2)_Adj Bench DR 3 for Initial Briefs (Electric) 2" xfId="503" xr:uid="{00000000-0005-0000-0000-0000F0010000}"/>
    <cellStyle name="_Book1 (2)_04 07E Wild Horse Wind Expansion (C) (2)_Adj Bench DR 3 for Initial Briefs (Electric) 2 2" xfId="504" xr:uid="{00000000-0005-0000-0000-0000F1010000}"/>
    <cellStyle name="_Book1 (2)_04 07E Wild Horse Wind Expansion (C) (2)_Adj Bench DR 3 for Initial Briefs (Electric) 3" xfId="505" xr:uid="{00000000-0005-0000-0000-0000F2010000}"/>
    <cellStyle name="_Book1 (2)_04 07E Wild Horse Wind Expansion (C) (2)_Book1" xfId="506" xr:uid="{00000000-0005-0000-0000-0000F3010000}"/>
    <cellStyle name="_Book1 (2)_04 07E Wild Horse Wind Expansion (C) (2)_Electric Rev Req Model (2009 GRC) " xfId="507" xr:uid="{00000000-0005-0000-0000-0000F4010000}"/>
    <cellStyle name="_Book1 (2)_04 07E Wild Horse Wind Expansion (C) (2)_Electric Rev Req Model (2009 GRC)  2" xfId="508" xr:uid="{00000000-0005-0000-0000-0000F5010000}"/>
    <cellStyle name="_Book1 (2)_04 07E Wild Horse Wind Expansion (C) (2)_Electric Rev Req Model (2009 GRC)  2 2" xfId="509" xr:uid="{00000000-0005-0000-0000-0000F6010000}"/>
    <cellStyle name="_Book1 (2)_04 07E Wild Horse Wind Expansion (C) (2)_Electric Rev Req Model (2009 GRC)  3" xfId="510" xr:uid="{00000000-0005-0000-0000-0000F7010000}"/>
    <cellStyle name="_Book1 (2)_04 07E Wild Horse Wind Expansion (C) (2)_Electric Rev Req Model (2009 GRC) Rebuttal" xfId="511" xr:uid="{00000000-0005-0000-0000-0000F8010000}"/>
    <cellStyle name="_Book1 (2)_04 07E Wild Horse Wind Expansion (C) (2)_Electric Rev Req Model (2009 GRC) Rebuttal 2" xfId="512" xr:uid="{00000000-0005-0000-0000-0000F9010000}"/>
    <cellStyle name="_Book1 (2)_04 07E Wild Horse Wind Expansion (C) (2)_Electric Rev Req Model (2009 GRC) Rebuttal 2 2" xfId="513" xr:uid="{00000000-0005-0000-0000-0000FA010000}"/>
    <cellStyle name="_Book1 (2)_04 07E Wild Horse Wind Expansion (C) (2)_Electric Rev Req Model (2009 GRC) Rebuttal 3" xfId="514" xr:uid="{00000000-0005-0000-0000-0000FB010000}"/>
    <cellStyle name="_Book1 (2)_04 07E Wild Horse Wind Expansion (C) (2)_Electric Rev Req Model (2009 GRC) Rebuttal REmoval of New  WH Solar AdjustMI" xfId="515" xr:uid="{00000000-0005-0000-0000-0000FC010000}"/>
    <cellStyle name="_Book1 (2)_04 07E Wild Horse Wind Expansion (C) (2)_Electric Rev Req Model (2009 GRC) Rebuttal REmoval of New  WH Solar AdjustMI 2" xfId="516" xr:uid="{00000000-0005-0000-0000-0000FD010000}"/>
    <cellStyle name="_Book1 (2)_04 07E Wild Horse Wind Expansion (C) (2)_Electric Rev Req Model (2009 GRC) Rebuttal REmoval of New  WH Solar AdjustMI 2 2" xfId="517" xr:uid="{00000000-0005-0000-0000-0000FE010000}"/>
    <cellStyle name="_Book1 (2)_04 07E Wild Horse Wind Expansion (C) (2)_Electric Rev Req Model (2009 GRC) Rebuttal REmoval of New  WH Solar AdjustMI 3" xfId="518" xr:uid="{00000000-0005-0000-0000-0000FF010000}"/>
    <cellStyle name="_Book1 (2)_04 07E Wild Horse Wind Expansion (C) (2)_Electric Rev Req Model (2009 GRC) Revised 01-18-2010" xfId="519" xr:uid="{00000000-0005-0000-0000-000000020000}"/>
    <cellStyle name="_Book1 (2)_04 07E Wild Horse Wind Expansion (C) (2)_Electric Rev Req Model (2009 GRC) Revised 01-18-2010 2" xfId="520" xr:uid="{00000000-0005-0000-0000-000001020000}"/>
    <cellStyle name="_Book1 (2)_04 07E Wild Horse Wind Expansion (C) (2)_Electric Rev Req Model (2009 GRC) Revised 01-18-2010 2 2" xfId="521" xr:uid="{00000000-0005-0000-0000-000002020000}"/>
    <cellStyle name="_Book1 (2)_04 07E Wild Horse Wind Expansion (C) (2)_Electric Rev Req Model (2009 GRC) Revised 01-18-2010 3" xfId="522" xr:uid="{00000000-0005-0000-0000-000003020000}"/>
    <cellStyle name="_Book1 (2)_04 07E Wild Horse Wind Expansion (C) (2)_Electric Rev Req Model (2010 GRC)" xfId="523" xr:uid="{00000000-0005-0000-0000-000004020000}"/>
    <cellStyle name="_Book1 (2)_04 07E Wild Horse Wind Expansion (C) (2)_Electric Rev Req Model (2010 GRC) SF" xfId="524" xr:uid="{00000000-0005-0000-0000-000005020000}"/>
    <cellStyle name="_Book1 (2)_04 07E Wild Horse Wind Expansion (C) (2)_Final Order Electric EXHIBIT A-1" xfId="525" xr:uid="{00000000-0005-0000-0000-000006020000}"/>
    <cellStyle name="_Book1 (2)_04 07E Wild Horse Wind Expansion (C) (2)_Final Order Electric EXHIBIT A-1 2" xfId="526" xr:uid="{00000000-0005-0000-0000-000007020000}"/>
    <cellStyle name="_Book1 (2)_04 07E Wild Horse Wind Expansion (C) (2)_Final Order Electric EXHIBIT A-1 2 2" xfId="527" xr:uid="{00000000-0005-0000-0000-000008020000}"/>
    <cellStyle name="_Book1 (2)_04 07E Wild Horse Wind Expansion (C) (2)_Final Order Electric EXHIBIT A-1 3" xfId="528" xr:uid="{00000000-0005-0000-0000-000009020000}"/>
    <cellStyle name="_Book1 (2)_04 07E Wild Horse Wind Expansion (C) (2)_TENASKA REGULATORY ASSET" xfId="529" xr:uid="{00000000-0005-0000-0000-00000A020000}"/>
    <cellStyle name="_Book1 (2)_04 07E Wild Horse Wind Expansion (C) (2)_TENASKA REGULATORY ASSET 2" xfId="530" xr:uid="{00000000-0005-0000-0000-00000B020000}"/>
    <cellStyle name="_Book1 (2)_04 07E Wild Horse Wind Expansion (C) (2)_TENASKA REGULATORY ASSET 2 2" xfId="531" xr:uid="{00000000-0005-0000-0000-00000C020000}"/>
    <cellStyle name="_Book1 (2)_04 07E Wild Horse Wind Expansion (C) (2)_TENASKA REGULATORY ASSET 3" xfId="532" xr:uid="{00000000-0005-0000-0000-00000D020000}"/>
    <cellStyle name="_Book1 (2)_16.37E Wild Horse Expansion DeferralRevwrkingfile SF" xfId="533" xr:uid="{00000000-0005-0000-0000-00000E020000}"/>
    <cellStyle name="_Book1 (2)_16.37E Wild Horse Expansion DeferralRevwrkingfile SF 2" xfId="534" xr:uid="{00000000-0005-0000-0000-00000F020000}"/>
    <cellStyle name="_Book1 (2)_16.37E Wild Horse Expansion DeferralRevwrkingfile SF 2 2" xfId="535" xr:uid="{00000000-0005-0000-0000-000010020000}"/>
    <cellStyle name="_Book1 (2)_16.37E Wild Horse Expansion DeferralRevwrkingfile SF 3" xfId="536" xr:uid="{00000000-0005-0000-0000-000011020000}"/>
    <cellStyle name="_Book1 (2)_2009 Compliance Filing PCA Exhibits for GRC" xfId="537" xr:uid="{00000000-0005-0000-0000-000012020000}"/>
    <cellStyle name="_Book1 (2)_2009 GRC Compl Filing - Exhibit D" xfId="538" xr:uid="{00000000-0005-0000-0000-000013020000}"/>
    <cellStyle name="_Book1 (2)_2009 GRC Compl Filing - Exhibit D 2" xfId="539" xr:uid="{00000000-0005-0000-0000-000014020000}"/>
    <cellStyle name="_Book1 (2)_3.01 Income Statement" xfId="540" xr:uid="{00000000-0005-0000-0000-000015020000}"/>
    <cellStyle name="_Book1 (2)_4 31 Regulatory Assets and Liabilities  7 06- Exhibit D" xfId="541" xr:uid="{00000000-0005-0000-0000-000016020000}"/>
    <cellStyle name="_Book1 (2)_4 31 Regulatory Assets and Liabilities  7 06- Exhibit D 2" xfId="542" xr:uid="{00000000-0005-0000-0000-000017020000}"/>
    <cellStyle name="_Book1 (2)_4 31 Regulatory Assets and Liabilities  7 06- Exhibit D 2 2" xfId="543" xr:uid="{00000000-0005-0000-0000-000018020000}"/>
    <cellStyle name="_Book1 (2)_4 31 Regulatory Assets and Liabilities  7 06- Exhibit D 3" xfId="544" xr:uid="{00000000-0005-0000-0000-000019020000}"/>
    <cellStyle name="_Book1 (2)_4 31 Regulatory Assets and Liabilities  7 06- Exhibit D_NIM Summary" xfId="545" xr:uid="{00000000-0005-0000-0000-00001A020000}"/>
    <cellStyle name="_Book1 (2)_4 31 Regulatory Assets and Liabilities  7 06- Exhibit D_NIM Summary 2" xfId="546" xr:uid="{00000000-0005-0000-0000-00001B020000}"/>
    <cellStyle name="_Book1 (2)_4 32 Regulatory Assets and Liabilities  7 06- Exhibit D" xfId="547" xr:uid="{00000000-0005-0000-0000-00001C020000}"/>
    <cellStyle name="_Book1 (2)_4 32 Regulatory Assets and Liabilities  7 06- Exhibit D 2" xfId="548" xr:uid="{00000000-0005-0000-0000-00001D020000}"/>
    <cellStyle name="_Book1 (2)_4 32 Regulatory Assets and Liabilities  7 06- Exhibit D 2 2" xfId="549" xr:uid="{00000000-0005-0000-0000-00001E020000}"/>
    <cellStyle name="_Book1 (2)_4 32 Regulatory Assets and Liabilities  7 06- Exhibit D 3" xfId="550" xr:uid="{00000000-0005-0000-0000-00001F020000}"/>
    <cellStyle name="_Book1 (2)_4 32 Regulatory Assets and Liabilities  7 06- Exhibit D_NIM Summary" xfId="551" xr:uid="{00000000-0005-0000-0000-000020020000}"/>
    <cellStyle name="_Book1 (2)_4 32 Regulatory Assets and Liabilities  7 06- Exhibit D_NIM Summary 2" xfId="552" xr:uid="{00000000-0005-0000-0000-000021020000}"/>
    <cellStyle name="_Book1 (2)_ACCOUNTS" xfId="553" xr:uid="{00000000-0005-0000-0000-000022020000}"/>
    <cellStyle name="_Book1 (2)_AURORA Total New" xfId="554" xr:uid="{00000000-0005-0000-0000-000023020000}"/>
    <cellStyle name="_Book1 (2)_AURORA Total New 2" xfId="555" xr:uid="{00000000-0005-0000-0000-000024020000}"/>
    <cellStyle name="_Book1 (2)_Book2" xfId="556" xr:uid="{00000000-0005-0000-0000-000025020000}"/>
    <cellStyle name="_Book1 (2)_Book2 2" xfId="557" xr:uid="{00000000-0005-0000-0000-000026020000}"/>
    <cellStyle name="_Book1 (2)_Book2 2 2" xfId="558" xr:uid="{00000000-0005-0000-0000-000027020000}"/>
    <cellStyle name="_Book1 (2)_Book2 3" xfId="559" xr:uid="{00000000-0005-0000-0000-000028020000}"/>
    <cellStyle name="_Book1 (2)_Book2_Adj Bench DR 3 for Initial Briefs (Electric)" xfId="560" xr:uid="{00000000-0005-0000-0000-000029020000}"/>
    <cellStyle name="_Book1 (2)_Book2_Adj Bench DR 3 for Initial Briefs (Electric) 2" xfId="561" xr:uid="{00000000-0005-0000-0000-00002A020000}"/>
    <cellStyle name="_Book1 (2)_Book2_Adj Bench DR 3 for Initial Briefs (Electric) 2 2" xfId="562" xr:uid="{00000000-0005-0000-0000-00002B020000}"/>
    <cellStyle name="_Book1 (2)_Book2_Adj Bench DR 3 for Initial Briefs (Electric) 3" xfId="563" xr:uid="{00000000-0005-0000-0000-00002C020000}"/>
    <cellStyle name="_Book1 (2)_Book2_Electric Rev Req Model (2009 GRC) Rebuttal" xfId="564" xr:uid="{00000000-0005-0000-0000-00002D020000}"/>
    <cellStyle name="_Book1 (2)_Book2_Electric Rev Req Model (2009 GRC) Rebuttal 2" xfId="565" xr:uid="{00000000-0005-0000-0000-00002E020000}"/>
    <cellStyle name="_Book1 (2)_Book2_Electric Rev Req Model (2009 GRC) Rebuttal 2 2" xfId="566" xr:uid="{00000000-0005-0000-0000-00002F020000}"/>
    <cellStyle name="_Book1 (2)_Book2_Electric Rev Req Model (2009 GRC) Rebuttal 3" xfId="567" xr:uid="{00000000-0005-0000-0000-000030020000}"/>
    <cellStyle name="_Book1 (2)_Book2_Electric Rev Req Model (2009 GRC) Rebuttal REmoval of New  WH Solar AdjustMI" xfId="568" xr:uid="{00000000-0005-0000-0000-000031020000}"/>
    <cellStyle name="_Book1 (2)_Book2_Electric Rev Req Model (2009 GRC) Rebuttal REmoval of New  WH Solar AdjustMI 2" xfId="569" xr:uid="{00000000-0005-0000-0000-000032020000}"/>
    <cellStyle name="_Book1 (2)_Book2_Electric Rev Req Model (2009 GRC) Rebuttal REmoval of New  WH Solar AdjustMI 2 2" xfId="570" xr:uid="{00000000-0005-0000-0000-000033020000}"/>
    <cellStyle name="_Book1 (2)_Book2_Electric Rev Req Model (2009 GRC) Rebuttal REmoval of New  WH Solar AdjustMI 3" xfId="571" xr:uid="{00000000-0005-0000-0000-000034020000}"/>
    <cellStyle name="_Book1 (2)_Book2_Electric Rev Req Model (2009 GRC) Revised 01-18-2010" xfId="572" xr:uid="{00000000-0005-0000-0000-000035020000}"/>
    <cellStyle name="_Book1 (2)_Book2_Electric Rev Req Model (2009 GRC) Revised 01-18-2010 2" xfId="573" xr:uid="{00000000-0005-0000-0000-000036020000}"/>
    <cellStyle name="_Book1 (2)_Book2_Electric Rev Req Model (2009 GRC) Revised 01-18-2010 2 2" xfId="574" xr:uid="{00000000-0005-0000-0000-000037020000}"/>
    <cellStyle name="_Book1 (2)_Book2_Electric Rev Req Model (2009 GRC) Revised 01-18-2010 3" xfId="575" xr:uid="{00000000-0005-0000-0000-000038020000}"/>
    <cellStyle name="_Book1 (2)_Book2_Final Order Electric EXHIBIT A-1" xfId="576" xr:uid="{00000000-0005-0000-0000-000039020000}"/>
    <cellStyle name="_Book1 (2)_Book2_Final Order Electric EXHIBIT A-1 2" xfId="577" xr:uid="{00000000-0005-0000-0000-00003A020000}"/>
    <cellStyle name="_Book1 (2)_Book2_Final Order Electric EXHIBIT A-1 2 2" xfId="578" xr:uid="{00000000-0005-0000-0000-00003B020000}"/>
    <cellStyle name="_Book1 (2)_Book2_Final Order Electric EXHIBIT A-1 3" xfId="579" xr:uid="{00000000-0005-0000-0000-00003C020000}"/>
    <cellStyle name="_Book1 (2)_Book4" xfId="580" xr:uid="{00000000-0005-0000-0000-00003D020000}"/>
    <cellStyle name="_Book1 (2)_Book4 2" xfId="581" xr:uid="{00000000-0005-0000-0000-00003E020000}"/>
    <cellStyle name="_Book1 (2)_Book4 2 2" xfId="582" xr:uid="{00000000-0005-0000-0000-00003F020000}"/>
    <cellStyle name="_Book1 (2)_Book4 3" xfId="583" xr:uid="{00000000-0005-0000-0000-000040020000}"/>
    <cellStyle name="_Book1 (2)_Book9" xfId="584" xr:uid="{00000000-0005-0000-0000-000041020000}"/>
    <cellStyle name="_Book1 (2)_Book9 2" xfId="585" xr:uid="{00000000-0005-0000-0000-000042020000}"/>
    <cellStyle name="_Book1 (2)_Book9 2 2" xfId="586" xr:uid="{00000000-0005-0000-0000-000043020000}"/>
    <cellStyle name="_Book1 (2)_Book9 3" xfId="587" xr:uid="{00000000-0005-0000-0000-000044020000}"/>
    <cellStyle name="_Book1 (2)_Chelan PUD Power Costs (8-10)" xfId="588" xr:uid="{00000000-0005-0000-0000-000045020000}"/>
    <cellStyle name="_Book1 (2)_Gas Rev Req Model (2010 GRC)" xfId="589" xr:uid="{00000000-0005-0000-0000-000046020000}"/>
    <cellStyle name="_Book1 (2)_INPUTS" xfId="590" xr:uid="{00000000-0005-0000-0000-000047020000}"/>
    <cellStyle name="_Book1 (2)_INPUTS 2" xfId="591" xr:uid="{00000000-0005-0000-0000-000048020000}"/>
    <cellStyle name="_Book1 (2)_INPUTS 2 2" xfId="592" xr:uid="{00000000-0005-0000-0000-000049020000}"/>
    <cellStyle name="_Book1 (2)_INPUTS 3" xfId="593" xr:uid="{00000000-0005-0000-0000-00004A020000}"/>
    <cellStyle name="_Book1 (2)_NIM Summary" xfId="594" xr:uid="{00000000-0005-0000-0000-00004B020000}"/>
    <cellStyle name="_Book1 (2)_NIM Summary 09GRC" xfId="595" xr:uid="{00000000-0005-0000-0000-00004C020000}"/>
    <cellStyle name="_Book1 (2)_NIM Summary 09GRC 2" xfId="596" xr:uid="{00000000-0005-0000-0000-00004D020000}"/>
    <cellStyle name="_Book1 (2)_NIM Summary 2" xfId="597" xr:uid="{00000000-0005-0000-0000-00004E020000}"/>
    <cellStyle name="_Book1 (2)_NIM Summary 3" xfId="598" xr:uid="{00000000-0005-0000-0000-00004F020000}"/>
    <cellStyle name="_Book1 (2)_NIM Summary 4" xfId="599" xr:uid="{00000000-0005-0000-0000-000050020000}"/>
    <cellStyle name="_Book1 (2)_NIM Summary 5" xfId="600" xr:uid="{00000000-0005-0000-0000-000051020000}"/>
    <cellStyle name="_Book1 (2)_NIM Summary 6" xfId="601" xr:uid="{00000000-0005-0000-0000-000052020000}"/>
    <cellStyle name="_Book1 (2)_NIM Summary 7" xfId="602" xr:uid="{00000000-0005-0000-0000-000053020000}"/>
    <cellStyle name="_Book1 (2)_NIM Summary 8" xfId="603" xr:uid="{00000000-0005-0000-0000-000054020000}"/>
    <cellStyle name="_Book1 (2)_NIM Summary 9" xfId="604" xr:uid="{00000000-0005-0000-0000-000055020000}"/>
    <cellStyle name="_Book1 (2)_PCA 10 -  Exhibit D from A Kellogg Jan 2011" xfId="605" xr:uid="{00000000-0005-0000-0000-000056020000}"/>
    <cellStyle name="_Book1 (2)_PCA 10 -  Exhibit D from A Kellogg July 2011" xfId="606" xr:uid="{00000000-0005-0000-0000-000057020000}"/>
    <cellStyle name="_Book1 (2)_PCA 10 -  Exhibit D from S Free Rcv'd 12-11" xfId="607" xr:uid="{00000000-0005-0000-0000-000058020000}"/>
    <cellStyle name="_Book1 (2)_PCA 9 -  Exhibit D April 2010" xfId="608" xr:uid="{00000000-0005-0000-0000-000059020000}"/>
    <cellStyle name="_Book1 (2)_PCA 9 -  Exhibit D April 2010 (3)" xfId="609" xr:uid="{00000000-0005-0000-0000-00005A020000}"/>
    <cellStyle name="_Book1 (2)_PCA 9 -  Exhibit D April 2010 (3) 2" xfId="610" xr:uid="{00000000-0005-0000-0000-00005B020000}"/>
    <cellStyle name="_Book1 (2)_PCA 9 -  Exhibit D Nov 2010" xfId="611" xr:uid="{00000000-0005-0000-0000-00005C020000}"/>
    <cellStyle name="_Book1 (2)_PCA 9 - Exhibit D at August 2010" xfId="612" xr:uid="{00000000-0005-0000-0000-00005D020000}"/>
    <cellStyle name="_Book1 (2)_PCA 9 - Exhibit D June 2010 GRC" xfId="613" xr:uid="{00000000-0005-0000-0000-00005E020000}"/>
    <cellStyle name="_Book1 (2)_Power Costs - Comparison bx Rbtl-Staff-Jt-PC" xfId="614" xr:uid="{00000000-0005-0000-0000-00005F020000}"/>
    <cellStyle name="_Book1 (2)_Power Costs - Comparison bx Rbtl-Staff-Jt-PC 2" xfId="615" xr:uid="{00000000-0005-0000-0000-000060020000}"/>
    <cellStyle name="_Book1 (2)_Power Costs - Comparison bx Rbtl-Staff-Jt-PC 2 2" xfId="616" xr:uid="{00000000-0005-0000-0000-000061020000}"/>
    <cellStyle name="_Book1 (2)_Power Costs - Comparison bx Rbtl-Staff-Jt-PC 3" xfId="617" xr:uid="{00000000-0005-0000-0000-000062020000}"/>
    <cellStyle name="_Book1 (2)_Power Costs - Comparison bx Rbtl-Staff-Jt-PC_Adj Bench DR 3 for Initial Briefs (Electric)" xfId="618" xr:uid="{00000000-0005-0000-0000-000063020000}"/>
    <cellStyle name="_Book1 (2)_Power Costs - Comparison bx Rbtl-Staff-Jt-PC_Adj Bench DR 3 for Initial Briefs (Electric) 2" xfId="619" xr:uid="{00000000-0005-0000-0000-000064020000}"/>
    <cellStyle name="_Book1 (2)_Power Costs - Comparison bx Rbtl-Staff-Jt-PC_Adj Bench DR 3 for Initial Briefs (Electric) 2 2" xfId="620" xr:uid="{00000000-0005-0000-0000-000065020000}"/>
    <cellStyle name="_Book1 (2)_Power Costs - Comparison bx Rbtl-Staff-Jt-PC_Adj Bench DR 3 for Initial Briefs (Electric) 3" xfId="621" xr:uid="{00000000-0005-0000-0000-000066020000}"/>
    <cellStyle name="_Book1 (2)_Power Costs - Comparison bx Rbtl-Staff-Jt-PC_Electric Rev Req Model (2009 GRC) Rebuttal" xfId="622" xr:uid="{00000000-0005-0000-0000-000067020000}"/>
    <cellStyle name="_Book1 (2)_Power Costs - Comparison bx Rbtl-Staff-Jt-PC_Electric Rev Req Model (2009 GRC) Rebuttal 2" xfId="623" xr:uid="{00000000-0005-0000-0000-000068020000}"/>
    <cellStyle name="_Book1 (2)_Power Costs - Comparison bx Rbtl-Staff-Jt-PC_Electric Rev Req Model (2009 GRC) Rebuttal 2 2" xfId="624" xr:uid="{00000000-0005-0000-0000-000069020000}"/>
    <cellStyle name="_Book1 (2)_Power Costs - Comparison bx Rbtl-Staff-Jt-PC_Electric Rev Req Model (2009 GRC) Rebuttal 3" xfId="625" xr:uid="{00000000-0005-0000-0000-00006A020000}"/>
    <cellStyle name="_Book1 (2)_Power Costs - Comparison bx Rbtl-Staff-Jt-PC_Electric Rev Req Model (2009 GRC) Rebuttal REmoval of New  WH Solar AdjustMI" xfId="626" xr:uid="{00000000-0005-0000-0000-00006B020000}"/>
    <cellStyle name="_Book1 (2)_Power Costs - Comparison bx Rbtl-Staff-Jt-PC_Electric Rev Req Model (2009 GRC) Rebuttal REmoval of New  WH Solar AdjustMI 2" xfId="627" xr:uid="{00000000-0005-0000-0000-00006C020000}"/>
    <cellStyle name="_Book1 (2)_Power Costs - Comparison bx Rbtl-Staff-Jt-PC_Electric Rev Req Model (2009 GRC) Rebuttal REmoval of New  WH Solar AdjustMI 2 2" xfId="628" xr:uid="{00000000-0005-0000-0000-00006D020000}"/>
    <cellStyle name="_Book1 (2)_Power Costs - Comparison bx Rbtl-Staff-Jt-PC_Electric Rev Req Model (2009 GRC) Rebuttal REmoval of New  WH Solar AdjustMI 3" xfId="629" xr:uid="{00000000-0005-0000-0000-00006E020000}"/>
    <cellStyle name="_Book1 (2)_Power Costs - Comparison bx Rbtl-Staff-Jt-PC_Electric Rev Req Model (2009 GRC) Revised 01-18-2010" xfId="630" xr:uid="{00000000-0005-0000-0000-00006F020000}"/>
    <cellStyle name="_Book1 (2)_Power Costs - Comparison bx Rbtl-Staff-Jt-PC_Electric Rev Req Model (2009 GRC) Revised 01-18-2010 2" xfId="631" xr:uid="{00000000-0005-0000-0000-000070020000}"/>
    <cellStyle name="_Book1 (2)_Power Costs - Comparison bx Rbtl-Staff-Jt-PC_Electric Rev Req Model (2009 GRC) Revised 01-18-2010 2 2" xfId="632" xr:uid="{00000000-0005-0000-0000-000071020000}"/>
    <cellStyle name="_Book1 (2)_Power Costs - Comparison bx Rbtl-Staff-Jt-PC_Electric Rev Req Model (2009 GRC) Revised 01-18-2010 3" xfId="633" xr:uid="{00000000-0005-0000-0000-000072020000}"/>
    <cellStyle name="_Book1 (2)_Power Costs - Comparison bx Rbtl-Staff-Jt-PC_Final Order Electric EXHIBIT A-1" xfId="634" xr:uid="{00000000-0005-0000-0000-000073020000}"/>
    <cellStyle name="_Book1 (2)_Power Costs - Comparison bx Rbtl-Staff-Jt-PC_Final Order Electric EXHIBIT A-1 2" xfId="635" xr:uid="{00000000-0005-0000-0000-000074020000}"/>
    <cellStyle name="_Book1 (2)_Power Costs - Comparison bx Rbtl-Staff-Jt-PC_Final Order Electric EXHIBIT A-1 2 2" xfId="636" xr:uid="{00000000-0005-0000-0000-000075020000}"/>
    <cellStyle name="_Book1 (2)_Power Costs - Comparison bx Rbtl-Staff-Jt-PC_Final Order Electric EXHIBIT A-1 3" xfId="637" xr:uid="{00000000-0005-0000-0000-000076020000}"/>
    <cellStyle name="_Book1 (2)_Production Adj 4.37" xfId="638" xr:uid="{00000000-0005-0000-0000-000077020000}"/>
    <cellStyle name="_Book1 (2)_Production Adj 4.37 2" xfId="639" xr:uid="{00000000-0005-0000-0000-000078020000}"/>
    <cellStyle name="_Book1 (2)_Production Adj 4.37 2 2" xfId="640" xr:uid="{00000000-0005-0000-0000-000079020000}"/>
    <cellStyle name="_Book1 (2)_Production Adj 4.37 3" xfId="641" xr:uid="{00000000-0005-0000-0000-00007A020000}"/>
    <cellStyle name="_Book1 (2)_Purchased Power Adj 4.03" xfId="642" xr:uid="{00000000-0005-0000-0000-00007B020000}"/>
    <cellStyle name="_Book1 (2)_Purchased Power Adj 4.03 2" xfId="643" xr:uid="{00000000-0005-0000-0000-00007C020000}"/>
    <cellStyle name="_Book1 (2)_Purchased Power Adj 4.03 2 2" xfId="644" xr:uid="{00000000-0005-0000-0000-00007D020000}"/>
    <cellStyle name="_Book1 (2)_Purchased Power Adj 4.03 3" xfId="645" xr:uid="{00000000-0005-0000-0000-00007E020000}"/>
    <cellStyle name="_Book1 (2)_Rebuttal Power Costs" xfId="646" xr:uid="{00000000-0005-0000-0000-00007F020000}"/>
    <cellStyle name="_Book1 (2)_Rebuttal Power Costs 2" xfId="647" xr:uid="{00000000-0005-0000-0000-000080020000}"/>
    <cellStyle name="_Book1 (2)_Rebuttal Power Costs 2 2" xfId="648" xr:uid="{00000000-0005-0000-0000-000081020000}"/>
    <cellStyle name="_Book1 (2)_Rebuttal Power Costs 3" xfId="649" xr:uid="{00000000-0005-0000-0000-000082020000}"/>
    <cellStyle name="_Book1 (2)_Rebuttal Power Costs_Adj Bench DR 3 for Initial Briefs (Electric)" xfId="650" xr:uid="{00000000-0005-0000-0000-000083020000}"/>
    <cellStyle name="_Book1 (2)_Rebuttal Power Costs_Adj Bench DR 3 for Initial Briefs (Electric) 2" xfId="651" xr:uid="{00000000-0005-0000-0000-000084020000}"/>
    <cellStyle name="_Book1 (2)_Rebuttal Power Costs_Adj Bench DR 3 for Initial Briefs (Electric) 2 2" xfId="652" xr:uid="{00000000-0005-0000-0000-000085020000}"/>
    <cellStyle name="_Book1 (2)_Rebuttal Power Costs_Adj Bench DR 3 for Initial Briefs (Electric) 3" xfId="653" xr:uid="{00000000-0005-0000-0000-000086020000}"/>
    <cellStyle name="_Book1 (2)_Rebuttal Power Costs_Electric Rev Req Model (2009 GRC) Rebuttal" xfId="654" xr:uid="{00000000-0005-0000-0000-000087020000}"/>
    <cellStyle name="_Book1 (2)_Rebuttal Power Costs_Electric Rev Req Model (2009 GRC) Rebuttal 2" xfId="655" xr:uid="{00000000-0005-0000-0000-000088020000}"/>
    <cellStyle name="_Book1 (2)_Rebuttal Power Costs_Electric Rev Req Model (2009 GRC) Rebuttal 2 2" xfId="656" xr:uid="{00000000-0005-0000-0000-000089020000}"/>
    <cellStyle name="_Book1 (2)_Rebuttal Power Costs_Electric Rev Req Model (2009 GRC) Rebuttal 3" xfId="657" xr:uid="{00000000-0005-0000-0000-00008A020000}"/>
    <cellStyle name="_Book1 (2)_Rebuttal Power Costs_Electric Rev Req Model (2009 GRC) Rebuttal REmoval of New  WH Solar AdjustMI" xfId="658" xr:uid="{00000000-0005-0000-0000-00008B020000}"/>
    <cellStyle name="_Book1 (2)_Rebuttal Power Costs_Electric Rev Req Model (2009 GRC) Rebuttal REmoval of New  WH Solar AdjustMI 2" xfId="659" xr:uid="{00000000-0005-0000-0000-00008C020000}"/>
    <cellStyle name="_Book1 (2)_Rebuttal Power Costs_Electric Rev Req Model (2009 GRC) Rebuttal REmoval of New  WH Solar AdjustMI 2 2" xfId="660" xr:uid="{00000000-0005-0000-0000-00008D020000}"/>
    <cellStyle name="_Book1 (2)_Rebuttal Power Costs_Electric Rev Req Model (2009 GRC) Rebuttal REmoval of New  WH Solar AdjustMI 3" xfId="661" xr:uid="{00000000-0005-0000-0000-00008E020000}"/>
    <cellStyle name="_Book1 (2)_Rebuttal Power Costs_Electric Rev Req Model (2009 GRC) Revised 01-18-2010" xfId="662" xr:uid="{00000000-0005-0000-0000-00008F020000}"/>
    <cellStyle name="_Book1 (2)_Rebuttal Power Costs_Electric Rev Req Model (2009 GRC) Revised 01-18-2010 2" xfId="663" xr:uid="{00000000-0005-0000-0000-000090020000}"/>
    <cellStyle name="_Book1 (2)_Rebuttal Power Costs_Electric Rev Req Model (2009 GRC) Revised 01-18-2010 2 2" xfId="664" xr:uid="{00000000-0005-0000-0000-000091020000}"/>
    <cellStyle name="_Book1 (2)_Rebuttal Power Costs_Electric Rev Req Model (2009 GRC) Revised 01-18-2010 3" xfId="665" xr:uid="{00000000-0005-0000-0000-000092020000}"/>
    <cellStyle name="_Book1 (2)_Rebuttal Power Costs_Final Order Electric EXHIBIT A-1" xfId="666" xr:uid="{00000000-0005-0000-0000-000093020000}"/>
    <cellStyle name="_Book1 (2)_Rebuttal Power Costs_Final Order Electric EXHIBIT A-1 2" xfId="667" xr:uid="{00000000-0005-0000-0000-000094020000}"/>
    <cellStyle name="_Book1 (2)_Rebuttal Power Costs_Final Order Electric EXHIBIT A-1 2 2" xfId="668" xr:uid="{00000000-0005-0000-0000-000095020000}"/>
    <cellStyle name="_Book1 (2)_Rebuttal Power Costs_Final Order Electric EXHIBIT A-1 3" xfId="669" xr:uid="{00000000-0005-0000-0000-000096020000}"/>
    <cellStyle name="_Book1 (2)_ROR &amp; CONV FACTOR" xfId="670" xr:uid="{00000000-0005-0000-0000-000097020000}"/>
    <cellStyle name="_Book1 (2)_ROR &amp; CONV FACTOR 2" xfId="671" xr:uid="{00000000-0005-0000-0000-000098020000}"/>
    <cellStyle name="_Book1 (2)_ROR &amp; CONV FACTOR 2 2" xfId="672" xr:uid="{00000000-0005-0000-0000-000099020000}"/>
    <cellStyle name="_Book1 (2)_ROR &amp; CONV FACTOR 3" xfId="673" xr:uid="{00000000-0005-0000-0000-00009A020000}"/>
    <cellStyle name="_Book1 (2)_ROR 5.02" xfId="674" xr:uid="{00000000-0005-0000-0000-00009B020000}"/>
    <cellStyle name="_Book1 (2)_ROR 5.02 2" xfId="675" xr:uid="{00000000-0005-0000-0000-00009C020000}"/>
    <cellStyle name="_Book1 (2)_ROR 5.02 2 2" xfId="676" xr:uid="{00000000-0005-0000-0000-00009D020000}"/>
    <cellStyle name="_Book1 (2)_ROR 5.02 3" xfId="677" xr:uid="{00000000-0005-0000-0000-00009E020000}"/>
    <cellStyle name="_Book1 (2)_Wind Integration 10GRC" xfId="678" xr:uid="{00000000-0005-0000-0000-00009F020000}"/>
    <cellStyle name="_Book1 (2)_Wind Integration 10GRC 2" xfId="679" xr:uid="{00000000-0005-0000-0000-0000A0020000}"/>
    <cellStyle name="_Book1 10" xfId="680" xr:uid="{00000000-0005-0000-0000-0000A1020000}"/>
    <cellStyle name="_Book1 10 2" xfId="681" xr:uid="{00000000-0005-0000-0000-0000A2020000}"/>
    <cellStyle name="_Book1 11" xfId="682" xr:uid="{00000000-0005-0000-0000-0000A3020000}"/>
    <cellStyle name="_Book1 12" xfId="683" xr:uid="{00000000-0005-0000-0000-0000A4020000}"/>
    <cellStyle name="_Book1 13" xfId="684" xr:uid="{00000000-0005-0000-0000-0000A5020000}"/>
    <cellStyle name="_Book1 2" xfId="685" xr:uid="{00000000-0005-0000-0000-0000A6020000}"/>
    <cellStyle name="_Book1 2 2" xfId="686" xr:uid="{00000000-0005-0000-0000-0000A7020000}"/>
    <cellStyle name="_Book1 2 2 2" xfId="687" xr:uid="{00000000-0005-0000-0000-0000A8020000}"/>
    <cellStyle name="_Book1 2 3" xfId="688" xr:uid="{00000000-0005-0000-0000-0000A9020000}"/>
    <cellStyle name="_Book1 3" xfId="689" xr:uid="{00000000-0005-0000-0000-0000AA020000}"/>
    <cellStyle name="_Book1 3 2" xfId="690" xr:uid="{00000000-0005-0000-0000-0000AB020000}"/>
    <cellStyle name="_Book1 4" xfId="691" xr:uid="{00000000-0005-0000-0000-0000AC020000}"/>
    <cellStyle name="_Book1 4 2" xfId="692" xr:uid="{00000000-0005-0000-0000-0000AD020000}"/>
    <cellStyle name="_Book1 5" xfId="693" xr:uid="{00000000-0005-0000-0000-0000AE020000}"/>
    <cellStyle name="_Book1 5 2" xfId="694" xr:uid="{00000000-0005-0000-0000-0000AF020000}"/>
    <cellStyle name="_Book1 6" xfId="695" xr:uid="{00000000-0005-0000-0000-0000B0020000}"/>
    <cellStyle name="_Book1 6 2" xfId="696" xr:uid="{00000000-0005-0000-0000-0000B1020000}"/>
    <cellStyle name="_Book1 7" xfId="697" xr:uid="{00000000-0005-0000-0000-0000B2020000}"/>
    <cellStyle name="_Book1 7 2" xfId="698" xr:uid="{00000000-0005-0000-0000-0000B3020000}"/>
    <cellStyle name="_Book1 8" xfId="699" xr:uid="{00000000-0005-0000-0000-0000B4020000}"/>
    <cellStyle name="_Book1 8 2" xfId="700" xr:uid="{00000000-0005-0000-0000-0000B5020000}"/>
    <cellStyle name="_Book1 9" xfId="701" xr:uid="{00000000-0005-0000-0000-0000B6020000}"/>
    <cellStyle name="_Book1 9 2" xfId="702" xr:uid="{00000000-0005-0000-0000-0000B7020000}"/>
    <cellStyle name="_Book1_(C) WHE Proforma with ITC cash grant 10 Yr Amort_for deferral_102809" xfId="703" xr:uid="{00000000-0005-0000-0000-0000B8020000}"/>
    <cellStyle name="_Book1_(C) WHE Proforma with ITC cash grant 10 Yr Amort_for deferral_102809 2" xfId="704" xr:uid="{00000000-0005-0000-0000-0000B9020000}"/>
    <cellStyle name="_Book1_(C) WHE Proforma with ITC cash grant 10 Yr Amort_for deferral_102809 2 2" xfId="705" xr:uid="{00000000-0005-0000-0000-0000BA020000}"/>
    <cellStyle name="_Book1_(C) WHE Proforma with ITC cash grant 10 Yr Amort_for deferral_102809 3" xfId="706" xr:uid="{00000000-0005-0000-0000-0000BB020000}"/>
    <cellStyle name="_Book1_(C) WHE Proforma with ITC cash grant 10 Yr Amort_for deferral_102809_16.07E Wild Horse Wind Expansionwrkingfile" xfId="707" xr:uid="{00000000-0005-0000-0000-0000BC020000}"/>
    <cellStyle name="_Book1_(C) WHE Proforma with ITC cash grant 10 Yr Amort_for deferral_102809_16.07E Wild Horse Wind Expansionwrkingfile 2" xfId="708" xr:uid="{00000000-0005-0000-0000-0000BD020000}"/>
    <cellStyle name="_Book1_(C) WHE Proforma with ITC cash grant 10 Yr Amort_for deferral_102809_16.07E Wild Horse Wind Expansionwrkingfile 2 2" xfId="709" xr:uid="{00000000-0005-0000-0000-0000BE020000}"/>
    <cellStyle name="_Book1_(C) WHE Proforma with ITC cash grant 10 Yr Amort_for deferral_102809_16.07E Wild Horse Wind Expansionwrkingfile 3" xfId="710" xr:uid="{00000000-0005-0000-0000-0000BF020000}"/>
    <cellStyle name="_Book1_(C) WHE Proforma with ITC cash grant 10 Yr Amort_for deferral_102809_16.07E Wild Horse Wind Expansionwrkingfile SF" xfId="711" xr:uid="{00000000-0005-0000-0000-0000C0020000}"/>
    <cellStyle name="_Book1_(C) WHE Proforma with ITC cash grant 10 Yr Amort_for deferral_102809_16.07E Wild Horse Wind Expansionwrkingfile SF 2" xfId="712" xr:uid="{00000000-0005-0000-0000-0000C1020000}"/>
    <cellStyle name="_Book1_(C) WHE Proforma with ITC cash grant 10 Yr Amort_for deferral_102809_16.07E Wild Horse Wind Expansionwrkingfile SF 2 2" xfId="713" xr:uid="{00000000-0005-0000-0000-0000C2020000}"/>
    <cellStyle name="_Book1_(C) WHE Proforma with ITC cash grant 10 Yr Amort_for deferral_102809_16.07E Wild Horse Wind Expansionwrkingfile SF 3" xfId="714" xr:uid="{00000000-0005-0000-0000-0000C3020000}"/>
    <cellStyle name="_Book1_(C) WHE Proforma with ITC cash grant 10 Yr Amort_for deferral_102809_16.37E Wild Horse Expansion DeferralRevwrkingfile SF" xfId="715" xr:uid="{00000000-0005-0000-0000-0000C4020000}"/>
    <cellStyle name="_Book1_(C) WHE Proforma with ITC cash grant 10 Yr Amort_for deferral_102809_16.37E Wild Horse Expansion DeferralRevwrkingfile SF 2" xfId="716" xr:uid="{00000000-0005-0000-0000-0000C5020000}"/>
    <cellStyle name="_Book1_(C) WHE Proforma with ITC cash grant 10 Yr Amort_for deferral_102809_16.37E Wild Horse Expansion DeferralRevwrkingfile SF 2 2" xfId="717" xr:uid="{00000000-0005-0000-0000-0000C6020000}"/>
    <cellStyle name="_Book1_(C) WHE Proforma with ITC cash grant 10 Yr Amort_for deferral_102809_16.37E Wild Horse Expansion DeferralRevwrkingfile SF 3" xfId="718" xr:uid="{00000000-0005-0000-0000-0000C7020000}"/>
    <cellStyle name="_Book1_(C) WHE Proforma with ITC cash grant 10 Yr Amort_for rebuttal_120709" xfId="719" xr:uid="{00000000-0005-0000-0000-0000C8020000}"/>
    <cellStyle name="_Book1_(C) WHE Proforma with ITC cash grant 10 Yr Amort_for rebuttal_120709 2" xfId="720" xr:uid="{00000000-0005-0000-0000-0000C9020000}"/>
    <cellStyle name="_Book1_(C) WHE Proforma with ITC cash grant 10 Yr Amort_for rebuttal_120709 2 2" xfId="721" xr:uid="{00000000-0005-0000-0000-0000CA020000}"/>
    <cellStyle name="_Book1_(C) WHE Proforma with ITC cash grant 10 Yr Amort_for rebuttal_120709 3" xfId="722" xr:uid="{00000000-0005-0000-0000-0000CB020000}"/>
    <cellStyle name="_Book1_04.07E Wild Horse Wind Expansion" xfId="723" xr:uid="{00000000-0005-0000-0000-0000CC020000}"/>
    <cellStyle name="_Book1_04.07E Wild Horse Wind Expansion 2" xfId="724" xr:uid="{00000000-0005-0000-0000-0000CD020000}"/>
    <cellStyle name="_Book1_04.07E Wild Horse Wind Expansion 2 2" xfId="725" xr:uid="{00000000-0005-0000-0000-0000CE020000}"/>
    <cellStyle name="_Book1_04.07E Wild Horse Wind Expansion 3" xfId="726" xr:uid="{00000000-0005-0000-0000-0000CF020000}"/>
    <cellStyle name="_Book1_04.07E Wild Horse Wind Expansion_16.07E Wild Horse Wind Expansionwrkingfile" xfId="727" xr:uid="{00000000-0005-0000-0000-0000D0020000}"/>
    <cellStyle name="_Book1_04.07E Wild Horse Wind Expansion_16.07E Wild Horse Wind Expansionwrkingfile 2" xfId="728" xr:uid="{00000000-0005-0000-0000-0000D1020000}"/>
    <cellStyle name="_Book1_04.07E Wild Horse Wind Expansion_16.07E Wild Horse Wind Expansionwrkingfile 2 2" xfId="729" xr:uid="{00000000-0005-0000-0000-0000D2020000}"/>
    <cellStyle name="_Book1_04.07E Wild Horse Wind Expansion_16.07E Wild Horse Wind Expansionwrkingfile 3" xfId="730" xr:uid="{00000000-0005-0000-0000-0000D3020000}"/>
    <cellStyle name="_Book1_04.07E Wild Horse Wind Expansion_16.07E Wild Horse Wind Expansionwrkingfile SF" xfId="731" xr:uid="{00000000-0005-0000-0000-0000D4020000}"/>
    <cellStyle name="_Book1_04.07E Wild Horse Wind Expansion_16.07E Wild Horse Wind Expansionwrkingfile SF 2" xfId="732" xr:uid="{00000000-0005-0000-0000-0000D5020000}"/>
    <cellStyle name="_Book1_04.07E Wild Horse Wind Expansion_16.07E Wild Horse Wind Expansionwrkingfile SF 2 2" xfId="733" xr:uid="{00000000-0005-0000-0000-0000D6020000}"/>
    <cellStyle name="_Book1_04.07E Wild Horse Wind Expansion_16.07E Wild Horse Wind Expansionwrkingfile SF 3" xfId="734" xr:uid="{00000000-0005-0000-0000-0000D7020000}"/>
    <cellStyle name="_Book1_04.07E Wild Horse Wind Expansion_16.37E Wild Horse Expansion DeferralRevwrkingfile SF" xfId="735" xr:uid="{00000000-0005-0000-0000-0000D8020000}"/>
    <cellStyle name="_Book1_04.07E Wild Horse Wind Expansion_16.37E Wild Horse Expansion DeferralRevwrkingfile SF 2" xfId="736" xr:uid="{00000000-0005-0000-0000-0000D9020000}"/>
    <cellStyle name="_Book1_04.07E Wild Horse Wind Expansion_16.37E Wild Horse Expansion DeferralRevwrkingfile SF 2 2" xfId="737" xr:uid="{00000000-0005-0000-0000-0000DA020000}"/>
    <cellStyle name="_Book1_04.07E Wild Horse Wind Expansion_16.37E Wild Horse Expansion DeferralRevwrkingfile SF 3" xfId="738" xr:uid="{00000000-0005-0000-0000-0000DB020000}"/>
    <cellStyle name="_Book1_16.07E Wild Horse Wind Expansionwrkingfile" xfId="739" xr:uid="{00000000-0005-0000-0000-0000DC020000}"/>
    <cellStyle name="_Book1_16.07E Wild Horse Wind Expansionwrkingfile 2" xfId="740" xr:uid="{00000000-0005-0000-0000-0000DD020000}"/>
    <cellStyle name="_Book1_16.07E Wild Horse Wind Expansionwrkingfile 2 2" xfId="741" xr:uid="{00000000-0005-0000-0000-0000DE020000}"/>
    <cellStyle name="_Book1_16.07E Wild Horse Wind Expansionwrkingfile 3" xfId="742" xr:uid="{00000000-0005-0000-0000-0000DF020000}"/>
    <cellStyle name="_Book1_16.07E Wild Horse Wind Expansionwrkingfile SF" xfId="743" xr:uid="{00000000-0005-0000-0000-0000E0020000}"/>
    <cellStyle name="_Book1_16.07E Wild Horse Wind Expansionwrkingfile SF 2" xfId="744" xr:uid="{00000000-0005-0000-0000-0000E1020000}"/>
    <cellStyle name="_Book1_16.07E Wild Horse Wind Expansionwrkingfile SF 2 2" xfId="745" xr:uid="{00000000-0005-0000-0000-0000E2020000}"/>
    <cellStyle name="_Book1_16.07E Wild Horse Wind Expansionwrkingfile SF 3" xfId="746" xr:uid="{00000000-0005-0000-0000-0000E3020000}"/>
    <cellStyle name="_Book1_16.37E Wild Horse Expansion DeferralRevwrkingfile SF" xfId="747" xr:uid="{00000000-0005-0000-0000-0000E4020000}"/>
    <cellStyle name="_Book1_16.37E Wild Horse Expansion DeferralRevwrkingfile SF 2" xfId="748" xr:uid="{00000000-0005-0000-0000-0000E5020000}"/>
    <cellStyle name="_Book1_16.37E Wild Horse Expansion DeferralRevwrkingfile SF 2 2" xfId="749" xr:uid="{00000000-0005-0000-0000-0000E6020000}"/>
    <cellStyle name="_Book1_16.37E Wild Horse Expansion DeferralRevwrkingfile SF 3" xfId="750" xr:uid="{00000000-0005-0000-0000-0000E7020000}"/>
    <cellStyle name="_Book1_2009 Compliance Filing PCA Exhibits for GRC" xfId="751" xr:uid="{00000000-0005-0000-0000-0000E8020000}"/>
    <cellStyle name="_Book1_2009 GRC Compl Filing - Exhibit D" xfId="752" xr:uid="{00000000-0005-0000-0000-0000E9020000}"/>
    <cellStyle name="_Book1_2009 GRC Compl Filing - Exhibit D 2" xfId="753" xr:uid="{00000000-0005-0000-0000-0000EA020000}"/>
    <cellStyle name="_Book1_3.01 Income Statement" xfId="754" xr:uid="{00000000-0005-0000-0000-0000EB020000}"/>
    <cellStyle name="_Book1_4 31 Regulatory Assets and Liabilities  7 06- Exhibit D" xfId="755" xr:uid="{00000000-0005-0000-0000-0000EC020000}"/>
    <cellStyle name="_Book1_4 31 Regulatory Assets and Liabilities  7 06- Exhibit D 2" xfId="756" xr:uid="{00000000-0005-0000-0000-0000ED020000}"/>
    <cellStyle name="_Book1_4 31 Regulatory Assets and Liabilities  7 06- Exhibit D 2 2" xfId="757" xr:uid="{00000000-0005-0000-0000-0000EE020000}"/>
    <cellStyle name="_Book1_4 31 Regulatory Assets and Liabilities  7 06- Exhibit D 3" xfId="758" xr:uid="{00000000-0005-0000-0000-0000EF020000}"/>
    <cellStyle name="_Book1_4 31 Regulatory Assets and Liabilities  7 06- Exhibit D_NIM Summary" xfId="759" xr:uid="{00000000-0005-0000-0000-0000F0020000}"/>
    <cellStyle name="_Book1_4 31 Regulatory Assets and Liabilities  7 06- Exhibit D_NIM Summary 2" xfId="760" xr:uid="{00000000-0005-0000-0000-0000F1020000}"/>
    <cellStyle name="_Book1_4 32 Regulatory Assets and Liabilities  7 06- Exhibit D" xfId="761" xr:uid="{00000000-0005-0000-0000-0000F2020000}"/>
    <cellStyle name="_Book1_4 32 Regulatory Assets and Liabilities  7 06- Exhibit D 2" xfId="762" xr:uid="{00000000-0005-0000-0000-0000F3020000}"/>
    <cellStyle name="_Book1_4 32 Regulatory Assets and Liabilities  7 06- Exhibit D 2 2" xfId="763" xr:uid="{00000000-0005-0000-0000-0000F4020000}"/>
    <cellStyle name="_Book1_4 32 Regulatory Assets and Liabilities  7 06- Exhibit D 3" xfId="764" xr:uid="{00000000-0005-0000-0000-0000F5020000}"/>
    <cellStyle name="_Book1_4 32 Regulatory Assets and Liabilities  7 06- Exhibit D_NIM Summary" xfId="765" xr:uid="{00000000-0005-0000-0000-0000F6020000}"/>
    <cellStyle name="_Book1_4 32 Regulatory Assets and Liabilities  7 06- Exhibit D_NIM Summary 2" xfId="766" xr:uid="{00000000-0005-0000-0000-0000F7020000}"/>
    <cellStyle name="_Book1_AURORA Total New" xfId="767" xr:uid="{00000000-0005-0000-0000-0000F8020000}"/>
    <cellStyle name="_Book1_AURORA Total New 2" xfId="768" xr:uid="{00000000-0005-0000-0000-0000F9020000}"/>
    <cellStyle name="_Book1_Book2" xfId="769" xr:uid="{00000000-0005-0000-0000-0000FA020000}"/>
    <cellStyle name="_Book1_Book2 2" xfId="770" xr:uid="{00000000-0005-0000-0000-0000FB020000}"/>
    <cellStyle name="_Book1_Book2 2 2" xfId="771" xr:uid="{00000000-0005-0000-0000-0000FC020000}"/>
    <cellStyle name="_Book1_Book2 3" xfId="772" xr:uid="{00000000-0005-0000-0000-0000FD020000}"/>
    <cellStyle name="_Book1_Book2_Adj Bench DR 3 for Initial Briefs (Electric)" xfId="773" xr:uid="{00000000-0005-0000-0000-0000FE020000}"/>
    <cellStyle name="_Book1_Book2_Adj Bench DR 3 for Initial Briefs (Electric) 2" xfId="774" xr:uid="{00000000-0005-0000-0000-0000FF020000}"/>
    <cellStyle name="_Book1_Book2_Adj Bench DR 3 for Initial Briefs (Electric) 2 2" xfId="775" xr:uid="{00000000-0005-0000-0000-000000030000}"/>
    <cellStyle name="_Book1_Book2_Adj Bench DR 3 for Initial Briefs (Electric) 3" xfId="776" xr:uid="{00000000-0005-0000-0000-000001030000}"/>
    <cellStyle name="_Book1_Book2_Electric Rev Req Model (2009 GRC) Rebuttal" xfId="777" xr:uid="{00000000-0005-0000-0000-000002030000}"/>
    <cellStyle name="_Book1_Book2_Electric Rev Req Model (2009 GRC) Rebuttal 2" xfId="778" xr:uid="{00000000-0005-0000-0000-000003030000}"/>
    <cellStyle name="_Book1_Book2_Electric Rev Req Model (2009 GRC) Rebuttal 2 2" xfId="779" xr:uid="{00000000-0005-0000-0000-000004030000}"/>
    <cellStyle name="_Book1_Book2_Electric Rev Req Model (2009 GRC) Rebuttal 3" xfId="780" xr:uid="{00000000-0005-0000-0000-000005030000}"/>
    <cellStyle name="_Book1_Book2_Electric Rev Req Model (2009 GRC) Rebuttal REmoval of New  WH Solar AdjustMI" xfId="781" xr:uid="{00000000-0005-0000-0000-000006030000}"/>
    <cellStyle name="_Book1_Book2_Electric Rev Req Model (2009 GRC) Rebuttal REmoval of New  WH Solar AdjustMI 2" xfId="782" xr:uid="{00000000-0005-0000-0000-000007030000}"/>
    <cellStyle name="_Book1_Book2_Electric Rev Req Model (2009 GRC) Rebuttal REmoval of New  WH Solar AdjustMI 2 2" xfId="783" xr:uid="{00000000-0005-0000-0000-000008030000}"/>
    <cellStyle name="_Book1_Book2_Electric Rev Req Model (2009 GRC) Rebuttal REmoval of New  WH Solar AdjustMI 3" xfId="784" xr:uid="{00000000-0005-0000-0000-000009030000}"/>
    <cellStyle name="_Book1_Book2_Electric Rev Req Model (2009 GRC) Revised 01-18-2010" xfId="785" xr:uid="{00000000-0005-0000-0000-00000A030000}"/>
    <cellStyle name="_Book1_Book2_Electric Rev Req Model (2009 GRC) Revised 01-18-2010 2" xfId="786" xr:uid="{00000000-0005-0000-0000-00000B030000}"/>
    <cellStyle name="_Book1_Book2_Electric Rev Req Model (2009 GRC) Revised 01-18-2010 2 2" xfId="787" xr:uid="{00000000-0005-0000-0000-00000C030000}"/>
    <cellStyle name="_Book1_Book2_Electric Rev Req Model (2009 GRC) Revised 01-18-2010 3" xfId="788" xr:uid="{00000000-0005-0000-0000-00000D030000}"/>
    <cellStyle name="_Book1_Book2_Final Order Electric EXHIBIT A-1" xfId="789" xr:uid="{00000000-0005-0000-0000-00000E030000}"/>
    <cellStyle name="_Book1_Book2_Final Order Electric EXHIBIT A-1 2" xfId="790" xr:uid="{00000000-0005-0000-0000-00000F030000}"/>
    <cellStyle name="_Book1_Book2_Final Order Electric EXHIBIT A-1 2 2" xfId="791" xr:uid="{00000000-0005-0000-0000-000010030000}"/>
    <cellStyle name="_Book1_Book2_Final Order Electric EXHIBIT A-1 3" xfId="792" xr:uid="{00000000-0005-0000-0000-000011030000}"/>
    <cellStyle name="_Book1_Book4" xfId="793" xr:uid="{00000000-0005-0000-0000-000012030000}"/>
    <cellStyle name="_Book1_Book4 2" xfId="794" xr:uid="{00000000-0005-0000-0000-000013030000}"/>
    <cellStyle name="_Book1_Book4 2 2" xfId="795" xr:uid="{00000000-0005-0000-0000-000014030000}"/>
    <cellStyle name="_Book1_Book4 3" xfId="796" xr:uid="{00000000-0005-0000-0000-000015030000}"/>
    <cellStyle name="_Book1_Book9" xfId="797" xr:uid="{00000000-0005-0000-0000-000016030000}"/>
    <cellStyle name="_Book1_Book9 2" xfId="798" xr:uid="{00000000-0005-0000-0000-000017030000}"/>
    <cellStyle name="_Book1_Book9 2 2" xfId="799" xr:uid="{00000000-0005-0000-0000-000018030000}"/>
    <cellStyle name="_Book1_Book9 3" xfId="800" xr:uid="{00000000-0005-0000-0000-000019030000}"/>
    <cellStyle name="_Book1_Chelan PUD Power Costs (8-10)" xfId="801" xr:uid="{00000000-0005-0000-0000-00001A030000}"/>
    <cellStyle name="_Book1_Electric COS Inputs" xfId="802" xr:uid="{00000000-0005-0000-0000-00001B030000}"/>
    <cellStyle name="_Book1_Electric COS Inputs 2" xfId="803" xr:uid="{00000000-0005-0000-0000-00001C030000}"/>
    <cellStyle name="_Book1_Electric COS Inputs 2 2" xfId="804" xr:uid="{00000000-0005-0000-0000-00001D030000}"/>
    <cellStyle name="_Book1_Electric COS Inputs 2 2 2" xfId="805" xr:uid="{00000000-0005-0000-0000-00001E030000}"/>
    <cellStyle name="_Book1_Electric COS Inputs 2 3" xfId="806" xr:uid="{00000000-0005-0000-0000-00001F030000}"/>
    <cellStyle name="_Book1_Electric COS Inputs 2 3 2" xfId="807" xr:uid="{00000000-0005-0000-0000-000020030000}"/>
    <cellStyle name="_Book1_Electric COS Inputs 2 4" xfId="808" xr:uid="{00000000-0005-0000-0000-000021030000}"/>
    <cellStyle name="_Book1_Electric COS Inputs 2 4 2" xfId="809" xr:uid="{00000000-0005-0000-0000-000022030000}"/>
    <cellStyle name="_Book1_Electric COS Inputs 3" xfId="810" xr:uid="{00000000-0005-0000-0000-000023030000}"/>
    <cellStyle name="_Book1_Electric COS Inputs 3 2" xfId="811" xr:uid="{00000000-0005-0000-0000-000024030000}"/>
    <cellStyle name="_Book1_Electric COS Inputs 4" xfId="812" xr:uid="{00000000-0005-0000-0000-000025030000}"/>
    <cellStyle name="_Book1_Electric COS Inputs 4 2" xfId="813" xr:uid="{00000000-0005-0000-0000-000026030000}"/>
    <cellStyle name="_Book1_Electric COS Inputs 5" xfId="814" xr:uid="{00000000-0005-0000-0000-000027030000}"/>
    <cellStyle name="_Book1_Electric COS Inputs 6" xfId="815" xr:uid="{00000000-0005-0000-0000-000028030000}"/>
    <cellStyle name="_Book1_NIM Summary" xfId="816" xr:uid="{00000000-0005-0000-0000-000029030000}"/>
    <cellStyle name="_Book1_NIM Summary 09GRC" xfId="817" xr:uid="{00000000-0005-0000-0000-00002A030000}"/>
    <cellStyle name="_Book1_NIM Summary 09GRC 2" xfId="818" xr:uid="{00000000-0005-0000-0000-00002B030000}"/>
    <cellStyle name="_Book1_NIM Summary 2" xfId="819" xr:uid="{00000000-0005-0000-0000-00002C030000}"/>
    <cellStyle name="_Book1_NIM Summary 3" xfId="820" xr:uid="{00000000-0005-0000-0000-00002D030000}"/>
    <cellStyle name="_Book1_NIM Summary 4" xfId="821" xr:uid="{00000000-0005-0000-0000-00002E030000}"/>
    <cellStyle name="_Book1_NIM Summary 5" xfId="822" xr:uid="{00000000-0005-0000-0000-00002F030000}"/>
    <cellStyle name="_Book1_NIM Summary 6" xfId="823" xr:uid="{00000000-0005-0000-0000-000030030000}"/>
    <cellStyle name="_Book1_NIM Summary 7" xfId="824" xr:uid="{00000000-0005-0000-0000-000031030000}"/>
    <cellStyle name="_Book1_NIM Summary 8" xfId="825" xr:uid="{00000000-0005-0000-0000-000032030000}"/>
    <cellStyle name="_Book1_NIM Summary 9" xfId="826" xr:uid="{00000000-0005-0000-0000-000033030000}"/>
    <cellStyle name="_Book1_PCA 10 -  Exhibit D from A Kellogg Jan 2011" xfId="827" xr:uid="{00000000-0005-0000-0000-000034030000}"/>
    <cellStyle name="_Book1_PCA 10 -  Exhibit D from A Kellogg July 2011" xfId="828" xr:uid="{00000000-0005-0000-0000-000035030000}"/>
    <cellStyle name="_Book1_PCA 10 -  Exhibit D from S Free Rcv'd 12-11" xfId="829" xr:uid="{00000000-0005-0000-0000-000036030000}"/>
    <cellStyle name="_Book1_PCA 9 -  Exhibit D April 2010" xfId="830" xr:uid="{00000000-0005-0000-0000-000037030000}"/>
    <cellStyle name="_Book1_PCA 9 -  Exhibit D April 2010 (3)" xfId="831" xr:uid="{00000000-0005-0000-0000-000038030000}"/>
    <cellStyle name="_Book1_PCA 9 -  Exhibit D April 2010 (3) 2" xfId="832" xr:uid="{00000000-0005-0000-0000-000039030000}"/>
    <cellStyle name="_Book1_PCA 9 -  Exhibit D Nov 2010" xfId="833" xr:uid="{00000000-0005-0000-0000-00003A030000}"/>
    <cellStyle name="_Book1_PCA 9 - Exhibit D at August 2010" xfId="834" xr:uid="{00000000-0005-0000-0000-00003B030000}"/>
    <cellStyle name="_Book1_PCA 9 - Exhibit D June 2010 GRC" xfId="835" xr:uid="{00000000-0005-0000-0000-00003C030000}"/>
    <cellStyle name="_Book1_Power Costs - Comparison bx Rbtl-Staff-Jt-PC" xfId="836" xr:uid="{00000000-0005-0000-0000-00003D030000}"/>
    <cellStyle name="_Book1_Power Costs - Comparison bx Rbtl-Staff-Jt-PC 2" xfId="837" xr:uid="{00000000-0005-0000-0000-00003E030000}"/>
    <cellStyle name="_Book1_Power Costs - Comparison bx Rbtl-Staff-Jt-PC 2 2" xfId="838" xr:uid="{00000000-0005-0000-0000-00003F030000}"/>
    <cellStyle name="_Book1_Power Costs - Comparison bx Rbtl-Staff-Jt-PC 3" xfId="839" xr:uid="{00000000-0005-0000-0000-000040030000}"/>
    <cellStyle name="_Book1_Power Costs - Comparison bx Rbtl-Staff-Jt-PC_Adj Bench DR 3 for Initial Briefs (Electric)" xfId="840" xr:uid="{00000000-0005-0000-0000-000041030000}"/>
    <cellStyle name="_Book1_Power Costs - Comparison bx Rbtl-Staff-Jt-PC_Adj Bench DR 3 for Initial Briefs (Electric) 2" xfId="841" xr:uid="{00000000-0005-0000-0000-000042030000}"/>
    <cellStyle name="_Book1_Power Costs - Comparison bx Rbtl-Staff-Jt-PC_Adj Bench DR 3 for Initial Briefs (Electric) 2 2" xfId="842" xr:uid="{00000000-0005-0000-0000-000043030000}"/>
    <cellStyle name="_Book1_Power Costs - Comparison bx Rbtl-Staff-Jt-PC_Adj Bench DR 3 for Initial Briefs (Electric) 3" xfId="843" xr:uid="{00000000-0005-0000-0000-000044030000}"/>
    <cellStyle name="_Book1_Power Costs - Comparison bx Rbtl-Staff-Jt-PC_Electric Rev Req Model (2009 GRC) Rebuttal" xfId="844" xr:uid="{00000000-0005-0000-0000-000045030000}"/>
    <cellStyle name="_Book1_Power Costs - Comparison bx Rbtl-Staff-Jt-PC_Electric Rev Req Model (2009 GRC) Rebuttal 2" xfId="845" xr:uid="{00000000-0005-0000-0000-000046030000}"/>
    <cellStyle name="_Book1_Power Costs - Comparison bx Rbtl-Staff-Jt-PC_Electric Rev Req Model (2009 GRC) Rebuttal 2 2" xfId="846" xr:uid="{00000000-0005-0000-0000-000047030000}"/>
    <cellStyle name="_Book1_Power Costs - Comparison bx Rbtl-Staff-Jt-PC_Electric Rev Req Model (2009 GRC) Rebuttal 3" xfId="847" xr:uid="{00000000-0005-0000-0000-000048030000}"/>
    <cellStyle name="_Book1_Power Costs - Comparison bx Rbtl-Staff-Jt-PC_Electric Rev Req Model (2009 GRC) Rebuttal REmoval of New  WH Solar AdjustMI" xfId="848" xr:uid="{00000000-0005-0000-0000-000049030000}"/>
    <cellStyle name="_Book1_Power Costs - Comparison bx Rbtl-Staff-Jt-PC_Electric Rev Req Model (2009 GRC) Rebuttal REmoval of New  WH Solar AdjustMI 2" xfId="849" xr:uid="{00000000-0005-0000-0000-00004A030000}"/>
    <cellStyle name="_Book1_Power Costs - Comparison bx Rbtl-Staff-Jt-PC_Electric Rev Req Model (2009 GRC) Rebuttal REmoval of New  WH Solar AdjustMI 2 2" xfId="850" xr:uid="{00000000-0005-0000-0000-00004B030000}"/>
    <cellStyle name="_Book1_Power Costs - Comparison bx Rbtl-Staff-Jt-PC_Electric Rev Req Model (2009 GRC) Rebuttal REmoval of New  WH Solar AdjustMI 3" xfId="851" xr:uid="{00000000-0005-0000-0000-00004C030000}"/>
    <cellStyle name="_Book1_Power Costs - Comparison bx Rbtl-Staff-Jt-PC_Electric Rev Req Model (2009 GRC) Revised 01-18-2010" xfId="852" xr:uid="{00000000-0005-0000-0000-00004D030000}"/>
    <cellStyle name="_Book1_Power Costs - Comparison bx Rbtl-Staff-Jt-PC_Electric Rev Req Model (2009 GRC) Revised 01-18-2010 2" xfId="853" xr:uid="{00000000-0005-0000-0000-00004E030000}"/>
    <cellStyle name="_Book1_Power Costs - Comparison bx Rbtl-Staff-Jt-PC_Electric Rev Req Model (2009 GRC) Revised 01-18-2010 2 2" xfId="854" xr:uid="{00000000-0005-0000-0000-00004F030000}"/>
    <cellStyle name="_Book1_Power Costs - Comparison bx Rbtl-Staff-Jt-PC_Electric Rev Req Model (2009 GRC) Revised 01-18-2010 3" xfId="855" xr:uid="{00000000-0005-0000-0000-000050030000}"/>
    <cellStyle name="_Book1_Power Costs - Comparison bx Rbtl-Staff-Jt-PC_Final Order Electric EXHIBIT A-1" xfId="856" xr:uid="{00000000-0005-0000-0000-000051030000}"/>
    <cellStyle name="_Book1_Power Costs - Comparison bx Rbtl-Staff-Jt-PC_Final Order Electric EXHIBIT A-1 2" xfId="857" xr:uid="{00000000-0005-0000-0000-000052030000}"/>
    <cellStyle name="_Book1_Power Costs - Comparison bx Rbtl-Staff-Jt-PC_Final Order Electric EXHIBIT A-1 2 2" xfId="858" xr:uid="{00000000-0005-0000-0000-000053030000}"/>
    <cellStyle name="_Book1_Power Costs - Comparison bx Rbtl-Staff-Jt-PC_Final Order Electric EXHIBIT A-1 3" xfId="859" xr:uid="{00000000-0005-0000-0000-000054030000}"/>
    <cellStyle name="_Book1_Production Adj 4.37" xfId="860" xr:uid="{00000000-0005-0000-0000-000055030000}"/>
    <cellStyle name="_Book1_Production Adj 4.37 2" xfId="861" xr:uid="{00000000-0005-0000-0000-000056030000}"/>
    <cellStyle name="_Book1_Production Adj 4.37 2 2" xfId="862" xr:uid="{00000000-0005-0000-0000-000057030000}"/>
    <cellStyle name="_Book1_Production Adj 4.37 3" xfId="863" xr:uid="{00000000-0005-0000-0000-000058030000}"/>
    <cellStyle name="_Book1_Purchased Power Adj 4.03" xfId="864" xr:uid="{00000000-0005-0000-0000-000059030000}"/>
    <cellStyle name="_Book1_Purchased Power Adj 4.03 2" xfId="865" xr:uid="{00000000-0005-0000-0000-00005A030000}"/>
    <cellStyle name="_Book1_Purchased Power Adj 4.03 2 2" xfId="866" xr:uid="{00000000-0005-0000-0000-00005B030000}"/>
    <cellStyle name="_Book1_Purchased Power Adj 4.03 3" xfId="867" xr:uid="{00000000-0005-0000-0000-00005C030000}"/>
    <cellStyle name="_Book1_Rebuttal Power Costs" xfId="868" xr:uid="{00000000-0005-0000-0000-00005D030000}"/>
    <cellStyle name="_Book1_Rebuttal Power Costs 2" xfId="869" xr:uid="{00000000-0005-0000-0000-00005E030000}"/>
    <cellStyle name="_Book1_Rebuttal Power Costs 2 2" xfId="870" xr:uid="{00000000-0005-0000-0000-00005F030000}"/>
    <cellStyle name="_Book1_Rebuttal Power Costs 3" xfId="871" xr:uid="{00000000-0005-0000-0000-000060030000}"/>
    <cellStyle name="_Book1_Rebuttal Power Costs_Adj Bench DR 3 for Initial Briefs (Electric)" xfId="872" xr:uid="{00000000-0005-0000-0000-000061030000}"/>
    <cellStyle name="_Book1_Rebuttal Power Costs_Adj Bench DR 3 for Initial Briefs (Electric) 2" xfId="873" xr:uid="{00000000-0005-0000-0000-000062030000}"/>
    <cellStyle name="_Book1_Rebuttal Power Costs_Adj Bench DR 3 for Initial Briefs (Electric) 2 2" xfId="874" xr:uid="{00000000-0005-0000-0000-000063030000}"/>
    <cellStyle name="_Book1_Rebuttal Power Costs_Adj Bench DR 3 for Initial Briefs (Electric) 3" xfId="875" xr:uid="{00000000-0005-0000-0000-000064030000}"/>
    <cellStyle name="_Book1_Rebuttal Power Costs_Electric Rev Req Model (2009 GRC) Rebuttal" xfId="876" xr:uid="{00000000-0005-0000-0000-000065030000}"/>
    <cellStyle name="_Book1_Rebuttal Power Costs_Electric Rev Req Model (2009 GRC) Rebuttal 2" xfId="877" xr:uid="{00000000-0005-0000-0000-000066030000}"/>
    <cellStyle name="_Book1_Rebuttal Power Costs_Electric Rev Req Model (2009 GRC) Rebuttal 2 2" xfId="878" xr:uid="{00000000-0005-0000-0000-000067030000}"/>
    <cellStyle name="_Book1_Rebuttal Power Costs_Electric Rev Req Model (2009 GRC) Rebuttal 3" xfId="879" xr:uid="{00000000-0005-0000-0000-000068030000}"/>
    <cellStyle name="_Book1_Rebuttal Power Costs_Electric Rev Req Model (2009 GRC) Rebuttal REmoval of New  WH Solar AdjustMI" xfId="880" xr:uid="{00000000-0005-0000-0000-000069030000}"/>
    <cellStyle name="_Book1_Rebuttal Power Costs_Electric Rev Req Model (2009 GRC) Rebuttal REmoval of New  WH Solar AdjustMI 2" xfId="881" xr:uid="{00000000-0005-0000-0000-00006A030000}"/>
    <cellStyle name="_Book1_Rebuttal Power Costs_Electric Rev Req Model (2009 GRC) Rebuttal REmoval of New  WH Solar AdjustMI 2 2" xfId="882" xr:uid="{00000000-0005-0000-0000-00006B030000}"/>
    <cellStyle name="_Book1_Rebuttal Power Costs_Electric Rev Req Model (2009 GRC) Rebuttal REmoval of New  WH Solar AdjustMI 3" xfId="883" xr:uid="{00000000-0005-0000-0000-00006C030000}"/>
    <cellStyle name="_Book1_Rebuttal Power Costs_Electric Rev Req Model (2009 GRC) Revised 01-18-2010" xfId="884" xr:uid="{00000000-0005-0000-0000-00006D030000}"/>
    <cellStyle name="_Book1_Rebuttal Power Costs_Electric Rev Req Model (2009 GRC) Revised 01-18-2010 2" xfId="885" xr:uid="{00000000-0005-0000-0000-00006E030000}"/>
    <cellStyle name="_Book1_Rebuttal Power Costs_Electric Rev Req Model (2009 GRC) Revised 01-18-2010 2 2" xfId="886" xr:uid="{00000000-0005-0000-0000-00006F030000}"/>
    <cellStyle name="_Book1_Rebuttal Power Costs_Electric Rev Req Model (2009 GRC) Revised 01-18-2010 3" xfId="887" xr:uid="{00000000-0005-0000-0000-000070030000}"/>
    <cellStyle name="_Book1_Rebuttal Power Costs_Final Order Electric EXHIBIT A-1" xfId="888" xr:uid="{00000000-0005-0000-0000-000071030000}"/>
    <cellStyle name="_Book1_Rebuttal Power Costs_Final Order Electric EXHIBIT A-1 2" xfId="889" xr:uid="{00000000-0005-0000-0000-000072030000}"/>
    <cellStyle name="_Book1_Rebuttal Power Costs_Final Order Electric EXHIBIT A-1 2 2" xfId="890" xr:uid="{00000000-0005-0000-0000-000073030000}"/>
    <cellStyle name="_Book1_Rebuttal Power Costs_Final Order Electric EXHIBIT A-1 3" xfId="891" xr:uid="{00000000-0005-0000-0000-000074030000}"/>
    <cellStyle name="_Book1_ROR 5.02" xfId="892" xr:uid="{00000000-0005-0000-0000-000075030000}"/>
    <cellStyle name="_Book1_ROR 5.02 2" xfId="893" xr:uid="{00000000-0005-0000-0000-000076030000}"/>
    <cellStyle name="_Book1_ROR 5.02 2 2" xfId="894" xr:uid="{00000000-0005-0000-0000-000077030000}"/>
    <cellStyle name="_Book1_ROR 5.02 3" xfId="895" xr:uid="{00000000-0005-0000-0000-000078030000}"/>
    <cellStyle name="_Book1_Transmission Workbook for May BOD" xfId="896" xr:uid="{00000000-0005-0000-0000-000079030000}"/>
    <cellStyle name="_Book1_Transmission Workbook for May BOD 2" xfId="897" xr:uid="{00000000-0005-0000-0000-00007A030000}"/>
    <cellStyle name="_Book1_Wind Integration 10GRC" xfId="898" xr:uid="{00000000-0005-0000-0000-00007B030000}"/>
    <cellStyle name="_Book1_Wind Integration 10GRC 2" xfId="899" xr:uid="{00000000-0005-0000-0000-00007C030000}"/>
    <cellStyle name="_Book2" xfId="900" xr:uid="{00000000-0005-0000-0000-00007D030000}"/>
    <cellStyle name="_x0013__Book2" xfId="901" xr:uid="{00000000-0005-0000-0000-00007E030000}"/>
    <cellStyle name="_Book2 10" xfId="902" xr:uid="{00000000-0005-0000-0000-00007F030000}"/>
    <cellStyle name="_x0013__Book2 10" xfId="903" xr:uid="{00000000-0005-0000-0000-000080030000}"/>
    <cellStyle name="_Book2 10 2" xfId="904" xr:uid="{00000000-0005-0000-0000-000081030000}"/>
    <cellStyle name="_Book2 11" xfId="905" xr:uid="{00000000-0005-0000-0000-000082030000}"/>
    <cellStyle name="_x0013__Book2 11" xfId="906" xr:uid="{00000000-0005-0000-0000-000083030000}"/>
    <cellStyle name="_Book2 11 2" xfId="907" xr:uid="{00000000-0005-0000-0000-000084030000}"/>
    <cellStyle name="_Book2 12" xfId="908" xr:uid="{00000000-0005-0000-0000-000085030000}"/>
    <cellStyle name="_x0013__Book2 12" xfId="909" xr:uid="{00000000-0005-0000-0000-000086030000}"/>
    <cellStyle name="_Book2 12 2" xfId="910" xr:uid="{00000000-0005-0000-0000-000087030000}"/>
    <cellStyle name="_Book2 13" xfId="911" xr:uid="{00000000-0005-0000-0000-000088030000}"/>
    <cellStyle name="_Book2 13 2" xfId="912" xr:uid="{00000000-0005-0000-0000-000089030000}"/>
    <cellStyle name="_Book2 14" xfId="913" xr:uid="{00000000-0005-0000-0000-00008A030000}"/>
    <cellStyle name="_Book2 14 2" xfId="914" xr:uid="{00000000-0005-0000-0000-00008B030000}"/>
    <cellStyle name="_Book2 15" xfId="915" xr:uid="{00000000-0005-0000-0000-00008C030000}"/>
    <cellStyle name="_Book2 15 2" xfId="916" xr:uid="{00000000-0005-0000-0000-00008D030000}"/>
    <cellStyle name="_Book2 16" xfId="917" xr:uid="{00000000-0005-0000-0000-00008E030000}"/>
    <cellStyle name="_Book2 16 2" xfId="918" xr:uid="{00000000-0005-0000-0000-00008F030000}"/>
    <cellStyle name="_Book2 17" xfId="919" xr:uid="{00000000-0005-0000-0000-000090030000}"/>
    <cellStyle name="_Book2 17 2" xfId="920" xr:uid="{00000000-0005-0000-0000-000091030000}"/>
    <cellStyle name="_Book2 18" xfId="921" xr:uid="{00000000-0005-0000-0000-000092030000}"/>
    <cellStyle name="_Book2 18 2" xfId="922" xr:uid="{00000000-0005-0000-0000-000093030000}"/>
    <cellStyle name="_Book2 19" xfId="923" xr:uid="{00000000-0005-0000-0000-000094030000}"/>
    <cellStyle name="_Book2 2" xfId="924" xr:uid="{00000000-0005-0000-0000-000095030000}"/>
    <cellStyle name="_x0013__Book2 2" xfId="925" xr:uid="{00000000-0005-0000-0000-000096030000}"/>
    <cellStyle name="_Book2 2 10" xfId="926" xr:uid="{00000000-0005-0000-0000-000097030000}"/>
    <cellStyle name="_Book2 2 2" xfId="927" xr:uid="{00000000-0005-0000-0000-000098030000}"/>
    <cellStyle name="_x0013__Book2 2 2" xfId="928" xr:uid="{00000000-0005-0000-0000-000099030000}"/>
    <cellStyle name="_Book2 2 2 2" xfId="929" xr:uid="{00000000-0005-0000-0000-00009A030000}"/>
    <cellStyle name="_Book2 2 3" xfId="930" xr:uid="{00000000-0005-0000-0000-00009B030000}"/>
    <cellStyle name="_Book2 2 3 2" xfId="931" xr:uid="{00000000-0005-0000-0000-00009C030000}"/>
    <cellStyle name="_Book2 2 4" xfId="932" xr:uid="{00000000-0005-0000-0000-00009D030000}"/>
    <cellStyle name="_Book2 2 4 2" xfId="933" xr:uid="{00000000-0005-0000-0000-00009E030000}"/>
    <cellStyle name="_Book2 2 5" xfId="934" xr:uid="{00000000-0005-0000-0000-00009F030000}"/>
    <cellStyle name="_Book2 2 5 2" xfId="935" xr:uid="{00000000-0005-0000-0000-0000A0030000}"/>
    <cellStyle name="_Book2 2 6" xfId="936" xr:uid="{00000000-0005-0000-0000-0000A1030000}"/>
    <cellStyle name="_Book2 2 6 2" xfId="937" xr:uid="{00000000-0005-0000-0000-0000A2030000}"/>
    <cellStyle name="_Book2 2 7" xfId="938" xr:uid="{00000000-0005-0000-0000-0000A3030000}"/>
    <cellStyle name="_Book2 2 7 2" xfId="939" xr:uid="{00000000-0005-0000-0000-0000A4030000}"/>
    <cellStyle name="_Book2 2 8" xfId="940" xr:uid="{00000000-0005-0000-0000-0000A5030000}"/>
    <cellStyle name="_Book2 2 8 2" xfId="941" xr:uid="{00000000-0005-0000-0000-0000A6030000}"/>
    <cellStyle name="_Book2 2 9" xfId="942" xr:uid="{00000000-0005-0000-0000-0000A7030000}"/>
    <cellStyle name="_Book2 2 9 2" xfId="943" xr:uid="{00000000-0005-0000-0000-0000A8030000}"/>
    <cellStyle name="_Book2 20" xfId="944" xr:uid="{00000000-0005-0000-0000-0000A9030000}"/>
    <cellStyle name="_Book2 21" xfId="945" xr:uid="{00000000-0005-0000-0000-0000AA030000}"/>
    <cellStyle name="_Book2 22" xfId="946" xr:uid="{00000000-0005-0000-0000-0000AB030000}"/>
    <cellStyle name="_Book2 23" xfId="947" xr:uid="{00000000-0005-0000-0000-0000AC030000}"/>
    <cellStyle name="_Book2 24" xfId="948" xr:uid="{00000000-0005-0000-0000-0000AD030000}"/>
    <cellStyle name="_Book2 25" xfId="949" xr:uid="{00000000-0005-0000-0000-0000AE030000}"/>
    <cellStyle name="_Book2 26" xfId="950" xr:uid="{00000000-0005-0000-0000-0000AF030000}"/>
    <cellStyle name="_Book2 27" xfId="951" xr:uid="{00000000-0005-0000-0000-0000B0030000}"/>
    <cellStyle name="_Book2 28" xfId="952" xr:uid="{00000000-0005-0000-0000-0000B1030000}"/>
    <cellStyle name="_Book2 29" xfId="953" xr:uid="{00000000-0005-0000-0000-0000B2030000}"/>
    <cellStyle name="_Book2 3" xfId="954" xr:uid="{00000000-0005-0000-0000-0000B3030000}"/>
    <cellStyle name="_x0013__Book2 3" xfId="955" xr:uid="{00000000-0005-0000-0000-0000B4030000}"/>
    <cellStyle name="_Book2 3 10" xfId="956" xr:uid="{00000000-0005-0000-0000-0000B5030000}"/>
    <cellStyle name="_Book2 3 10 2" xfId="957" xr:uid="{00000000-0005-0000-0000-0000B6030000}"/>
    <cellStyle name="_Book2 3 11" xfId="958" xr:uid="{00000000-0005-0000-0000-0000B7030000}"/>
    <cellStyle name="_Book2 3 11 2" xfId="959" xr:uid="{00000000-0005-0000-0000-0000B8030000}"/>
    <cellStyle name="_Book2 3 12" xfId="960" xr:uid="{00000000-0005-0000-0000-0000B9030000}"/>
    <cellStyle name="_Book2 3 12 2" xfId="961" xr:uid="{00000000-0005-0000-0000-0000BA030000}"/>
    <cellStyle name="_Book2 3 13" xfId="962" xr:uid="{00000000-0005-0000-0000-0000BB030000}"/>
    <cellStyle name="_Book2 3 13 2" xfId="963" xr:uid="{00000000-0005-0000-0000-0000BC030000}"/>
    <cellStyle name="_Book2 3 14" xfId="964" xr:uid="{00000000-0005-0000-0000-0000BD030000}"/>
    <cellStyle name="_Book2 3 14 2" xfId="965" xr:uid="{00000000-0005-0000-0000-0000BE030000}"/>
    <cellStyle name="_Book2 3 15" xfId="966" xr:uid="{00000000-0005-0000-0000-0000BF030000}"/>
    <cellStyle name="_Book2 3 15 2" xfId="967" xr:uid="{00000000-0005-0000-0000-0000C0030000}"/>
    <cellStyle name="_Book2 3 16" xfId="968" xr:uid="{00000000-0005-0000-0000-0000C1030000}"/>
    <cellStyle name="_Book2 3 16 2" xfId="969" xr:uid="{00000000-0005-0000-0000-0000C2030000}"/>
    <cellStyle name="_Book2 3 17" xfId="970" xr:uid="{00000000-0005-0000-0000-0000C3030000}"/>
    <cellStyle name="_Book2 3 17 2" xfId="971" xr:uid="{00000000-0005-0000-0000-0000C4030000}"/>
    <cellStyle name="_Book2 3 18" xfId="972" xr:uid="{00000000-0005-0000-0000-0000C5030000}"/>
    <cellStyle name="_Book2 3 18 2" xfId="973" xr:uid="{00000000-0005-0000-0000-0000C6030000}"/>
    <cellStyle name="_Book2 3 19" xfId="974" xr:uid="{00000000-0005-0000-0000-0000C7030000}"/>
    <cellStyle name="_Book2 3 19 2" xfId="975" xr:uid="{00000000-0005-0000-0000-0000C8030000}"/>
    <cellStyle name="_Book2 3 2" xfId="976" xr:uid="{00000000-0005-0000-0000-0000C9030000}"/>
    <cellStyle name="_x0013__Book2 3 2" xfId="977" xr:uid="{00000000-0005-0000-0000-0000CA030000}"/>
    <cellStyle name="_Book2 3 2 2" xfId="978" xr:uid="{00000000-0005-0000-0000-0000CB030000}"/>
    <cellStyle name="_Book2 3 20" xfId="979" xr:uid="{00000000-0005-0000-0000-0000CC030000}"/>
    <cellStyle name="_Book2 3 20 2" xfId="980" xr:uid="{00000000-0005-0000-0000-0000CD030000}"/>
    <cellStyle name="_Book2 3 21" xfId="981" xr:uid="{00000000-0005-0000-0000-0000CE030000}"/>
    <cellStyle name="_Book2 3 21 2" xfId="982" xr:uid="{00000000-0005-0000-0000-0000CF030000}"/>
    <cellStyle name="_Book2 3 22" xfId="983" xr:uid="{00000000-0005-0000-0000-0000D0030000}"/>
    <cellStyle name="_Book2 3 23" xfId="984" xr:uid="{00000000-0005-0000-0000-0000D1030000}"/>
    <cellStyle name="_Book2 3 24" xfId="985" xr:uid="{00000000-0005-0000-0000-0000D2030000}"/>
    <cellStyle name="_Book2 3 25" xfId="986" xr:uid="{00000000-0005-0000-0000-0000D3030000}"/>
    <cellStyle name="_Book2 3 26" xfId="987" xr:uid="{00000000-0005-0000-0000-0000D4030000}"/>
    <cellStyle name="_Book2 3 27" xfId="988" xr:uid="{00000000-0005-0000-0000-0000D5030000}"/>
    <cellStyle name="_Book2 3 28" xfId="989" xr:uid="{00000000-0005-0000-0000-0000D6030000}"/>
    <cellStyle name="_Book2 3 29" xfId="990" xr:uid="{00000000-0005-0000-0000-0000D7030000}"/>
    <cellStyle name="_Book2 3 3" xfId="991" xr:uid="{00000000-0005-0000-0000-0000D8030000}"/>
    <cellStyle name="_Book2 3 3 2" xfId="992" xr:uid="{00000000-0005-0000-0000-0000D9030000}"/>
    <cellStyle name="_Book2 3 30" xfId="993" xr:uid="{00000000-0005-0000-0000-0000DA030000}"/>
    <cellStyle name="_Book2 3 31" xfId="994" xr:uid="{00000000-0005-0000-0000-0000DB030000}"/>
    <cellStyle name="_Book2 3 32" xfId="995" xr:uid="{00000000-0005-0000-0000-0000DC030000}"/>
    <cellStyle name="_Book2 3 33" xfId="996" xr:uid="{00000000-0005-0000-0000-0000DD030000}"/>
    <cellStyle name="_Book2 3 34" xfId="997" xr:uid="{00000000-0005-0000-0000-0000DE030000}"/>
    <cellStyle name="_Book2 3 35" xfId="998" xr:uid="{00000000-0005-0000-0000-0000DF030000}"/>
    <cellStyle name="_Book2 3 36" xfId="999" xr:uid="{00000000-0005-0000-0000-0000E0030000}"/>
    <cellStyle name="_Book2 3 37" xfId="1000" xr:uid="{00000000-0005-0000-0000-0000E1030000}"/>
    <cellStyle name="_Book2 3 38" xfId="1001" xr:uid="{00000000-0005-0000-0000-0000E2030000}"/>
    <cellStyle name="_Book2 3 39" xfId="1002" xr:uid="{00000000-0005-0000-0000-0000E3030000}"/>
    <cellStyle name="_Book2 3 4" xfId="1003" xr:uid="{00000000-0005-0000-0000-0000E4030000}"/>
    <cellStyle name="_Book2 3 4 2" xfId="1004" xr:uid="{00000000-0005-0000-0000-0000E5030000}"/>
    <cellStyle name="_Book2 3 40" xfId="1005" xr:uid="{00000000-0005-0000-0000-0000E6030000}"/>
    <cellStyle name="_Book2 3 41" xfId="1006" xr:uid="{00000000-0005-0000-0000-0000E7030000}"/>
    <cellStyle name="_Book2 3 42" xfId="1007" xr:uid="{00000000-0005-0000-0000-0000E8030000}"/>
    <cellStyle name="_Book2 3 43" xfId="1008" xr:uid="{00000000-0005-0000-0000-0000E9030000}"/>
    <cellStyle name="_Book2 3 44" xfId="1009" xr:uid="{00000000-0005-0000-0000-0000EA030000}"/>
    <cellStyle name="_Book2 3 45" xfId="1010" xr:uid="{00000000-0005-0000-0000-0000EB030000}"/>
    <cellStyle name="_Book2 3 5" xfId="1011" xr:uid="{00000000-0005-0000-0000-0000EC030000}"/>
    <cellStyle name="_Book2 3 5 2" xfId="1012" xr:uid="{00000000-0005-0000-0000-0000ED030000}"/>
    <cellStyle name="_Book2 3 6" xfId="1013" xr:uid="{00000000-0005-0000-0000-0000EE030000}"/>
    <cellStyle name="_Book2 3 6 2" xfId="1014" xr:uid="{00000000-0005-0000-0000-0000EF030000}"/>
    <cellStyle name="_Book2 3 7" xfId="1015" xr:uid="{00000000-0005-0000-0000-0000F0030000}"/>
    <cellStyle name="_Book2 3 7 2" xfId="1016" xr:uid="{00000000-0005-0000-0000-0000F1030000}"/>
    <cellStyle name="_Book2 3 8" xfId="1017" xr:uid="{00000000-0005-0000-0000-0000F2030000}"/>
    <cellStyle name="_Book2 3 8 2" xfId="1018" xr:uid="{00000000-0005-0000-0000-0000F3030000}"/>
    <cellStyle name="_Book2 3 9" xfId="1019" xr:uid="{00000000-0005-0000-0000-0000F4030000}"/>
    <cellStyle name="_Book2 3 9 2" xfId="1020" xr:uid="{00000000-0005-0000-0000-0000F5030000}"/>
    <cellStyle name="_Book2 30" xfId="1021" xr:uid="{00000000-0005-0000-0000-0000F6030000}"/>
    <cellStyle name="_Book2 31" xfId="1022" xr:uid="{00000000-0005-0000-0000-0000F7030000}"/>
    <cellStyle name="_Book2 32" xfId="1023" xr:uid="{00000000-0005-0000-0000-0000F8030000}"/>
    <cellStyle name="_Book2 33" xfId="1024" xr:uid="{00000000-0005-0000-0000-0000F9030000}"/>
    <cellStyle name="_Book2 34" xfId="1025" xr:uid="{00000000-0005-0000-0000-0000FA030000}"/>
    <cellStyle name="_Book2 35" xfId="1026" xr:uid="{00000000-0005-0000-0000-0000FB030000}"/>
    <cellStyle name="_Book2 36" xfId="1027" xr:uid="{00000000-0005-0000-0000-0000FC030000}"/>
    <cellStyle name="_Book2 37" xfId="1028" xr:uid="{00000000-0005-0000-0000-0000FD030000}"/>
    <cellStyle name="_Book2 38" xfId="1029" xr:uid="{00000000-0005-0000-0000-0000FE030000}"/>
    <cellStyle name="_Book2 39" xfId="1030" xr:uid="{00000000-0005-0000-0000-0000FF030000}"/>
    <cellStyle name="_Book2 4" xfId="1031" xr:uid="{00000000-0005-0000-0000-000000040000}"/>
    <cellStyle name="_x0013__Book2 4" xfId="1032" xr:uid="{00000000-0005-0000-0000-000001040000}"/>
    <cellStyle name="_Book2 4 10" xfId="1033" xr:uid="{00000000-0005-0000-0000-000002040000}"/>
    <cellStyle name="_Book2 4 10 2" xfId="1034" xr:uid="{00000000-0005-0000-0000-000003040000}"/>
    <cellStyle name="_Book2 4 11" xfId="1035" xr:uid="{00000000-0005-0000-0000-000004040000}"/>
    <cellStyle name="_Book2 4 11 2" xfId="1036" xr:uid="{00000000-0005-0000-0000-000005040000}"/>
    <cellStyle name="_Book2 4 12" xfId="1037" xr:uid="{00000000-0005-0000-0000-000006040000}"/>
    <cellStyle name="_Book2 4 12 2" xfId="1038" xr:uid="{00000000-0005-0000-0000-000007040000}"/>
    <cellStyle name="_Book2 4 13" xfId="1039" xr:uid="{00000000-0005-0000-0000-000008040000}"/>
    <cellStyle name="_Book2 4 13 2" xfId="1040" xr:uid="{00000000-0005-0000-0000-000009040000}"/>
    <cellStyle name="_Book2 4 14" xfId="1041" xr:uid="{00000000-0005-0000-0000-00000A040000}"/>
    <cellStyle name="_Book2 4 14 2" xfId="1042" xr:uid="{00000000-0005-0000-0000-00000B040000}"/>
    <cellStyle name="_Book2 4 15" xfId="1043" xr:uid="{00000000-0005-0000-0000-00000C040000}"/>
    <cellStyle name="_Book2 4 15 2" xfId="1044" xr:uid="{00000000-0005-0000-0000-00000D040000}"/>
    <cellStyle name="_Book2 4 16" xfId="1045" xr:uid="{00000000-0005-0000-0000-00000E040000}"/>
    <cellStyle name="_Book2 4 16 2" xfId="1046" xr:uid="{00000000-0005-0000-0000-00000F040000}"/>
    <cellStyle name="_Book2 4 17" xfId="1047" xr:uid="{00000000-0005-0000-0000-000010040000}"/>
    <cellStyle name="_Book2 4 17 2" xfId="1048" xr:uid="{00000000-0005-0000-0000-000011040000}"/>
    <cellStyle name="_Book2 4 18" xfId="1049" xr:uid="{00000000-0005-0000-0000-000012040000}"/>
    <cellStyle name="_Book2 4 18 2" xfId="1050" xr:uid="{00000000-0005-0000-0000-000013040000}"/>
    <cellStyle name="_Book2 4 19" xfId="1051" xr:uid="{00000000-0005-0000-0000-000014040000}"/>
    <cellStyle name="_Book2 4 19 2" xfId="1052" xr:uid="{00000000-0005-0000-0000-000015040000}"/>
    <cellStyle name="_Book2 4 2" xfId="1053" xr:uid="{00000000-0005-0000-0000-000016040000}"/>
    <cellStyle name="_x0013__Book2 4 2" xfId="1054" xr:uid="{00000000-0005-0000-0000-000017040000}"/>
    <cellStyle name="_Book2 4 2 2" xfId="1055" xr:uid="{00000000-0005-0000-0000-000018040000}"/>
    <cellStyle name="_Book2 4 20" xfId="1056" xr:uid="{00000000-0005-0000-0000-000019040000}"/>
    <cellStyle name="_Book2 4 20 2" xfId="1057" xr:uid="{00000000-0005-0000-0000-00001A040000}"/>
    <cellStyle name="_Book2 4 21" xfId="1058" xr:uid="{00000000-0005-0000-0000-00001B040000}"/>
    <cellStyle name="_Book2 4 22" xfId="1059" xr:uid="{00000000-0005-0000-0000-00001C040000}"/>
    <cellStyle name="_Book2 4 23" xfId="1060" xr:uid="{00000000-0005-0000-0000-00001D040000}"/>
    <cellStyle name="_Book2 4 24" xfId="1061" xr:uid="{00000000-0005-0000-0000-00001E040000}"/>
    <cellStyle name="_Book2 4 25" xfId="1062" xr:uid="{00000000-0005-0000-0000-00001F040000}"/>
    <cellStyle name="_Book2 4 26" xfId="1063" xr:uid="{00000000-0005-0000-0000-000020040000}"/>
    <cellStyle name="_Book2 4 27" xfId="1064" xr:uid="{00000000-0005-0000-0000-000021040000}"/>
    <cellStyle name="_Book2 4 28" xfId="1065" xr:uid="{00000000-0005-0000-0000-000022040000}"/>
    <cellStyle name="_Book2 4 29" xfId="1066" xr:uid="{00000000-0005-0000-0000-000023040000}"/>
    <cellStyle name="_Book2 4 3" xfId="1067" xr:uid="{00000000-0005-0000-0000-000024040000}"/>
    <cellStyle name="_Book2 4 3 2" xfId="1068" xr:uid="{00000000-0005-0000-0000-000025040000}"/>
    <cellStyle name="_Book2 4 30" xfId="1069" xr:uid="{00000000-0005-0000-0000-000026040000}"/>
    <cellStyle name="_Book2 4 31" xfId="1070" xr:uid="{00000000-0005-0000-0000-000027040000}"/>
    <cellStyle name="_Book2 4 32" xfId="1071" xr:uid="{00000000-0005-0000-0000-000028040000}"/>
    <cellStyle name="_Book2 4 33" xfId="1072" xr:uid="{00000000-0005-0000-0000-000029040000}"/>
    <cellStyle name="_Book2 4 34" xfId="1073" xr:uid="{00000000-0005-0000-0000-00002A040000}"/>
    <cellStyle name="_Book2 4 35" xfId="1074" xr:uid="{00000000-0005-0000-0000-00002B040000}"/>
    <cellStyle name="_Book2 4 36" xfId="1075" xr:uid="{00000000-0005-0000-0000-00002C040000}"/>
    <cellStyle name="_Book2 4 37" xfId="1076" xr:uid="{00000000-0005-0000-0000-00002D040000}"/>
    <cellStyle name="_Book2 4 38" xfId="1077" xr:uid="{00000000-0005-0000-0000-00002E040000}"/>
    <cellStyle name="_Book2 4 39" xfId="1078" xr:uid="{00000000-0005-0000-0000-00002F040000}"/>
    <cellStyle name="_Book2 4 4" xfId="1079" xr:uid="{00000000-0005-0000-0000-000030040000}"/>
    <cellStyle name="_Book2 4 4 2" xfId="1080" xr:uid="{00000000-0005-0000-0000-000031040000}"/>
    <cellStyle name="_Book2 4 40" xfId="1081" xr:uid="{00000000-0005-0000-0000-000032040000}"/>
    <cellStyle name="_Book2 4 41" xfId="1082" xr:uid="{00000000-0005-0000-0000-000033040000}"/>
    <cellStyle name="_Book2 4 42" xfId="1083" xr:uid="{00000000-0005-0000-0000-000034040000}"/>
    <cellStyle name="_Book2 4 43" xfId="1084" xr:uid="{00000000-0005-0000-0000-000035040000}"/>
    <cellStyle name="_Book2 4 44" xfId="1085" xr:uid="{00000000-0005-0000-0000-000036040000}"/>
    <cellStyle name="_Book2 4 45" xfId="1086" xr:uid="{00000000-0005-0000-0000-000037040000}"/>
    <cellStyle name="_Book2 4 5" xfId="1087" xr:uid="{00000000-0005-0000-0000-000038040000}"/>
    <cellStyle name="_Book2 4 5 2" xfId="1088" xr:uid="{00000000-0005-0000-0000-000039040000}"/>
    <cellStyle name="_Book2 4 6" xfId="1089" xr:uid="{00000000-0005-0000-0000-00003A040000}"/>
    <cellStyle name="_Book2 4 6 2" xfId="1090" xr:uid="{00000000-0005-0000-0000-00003B040000}"/>
    <cellStyle name="_Book2 4 7" xfId="1091" xr:uid="{00000000-0005-0000-0000-00003C040000}"/>
    <cellStyle name="_Book2 4 7 2" xfId="1092" xr:uid="{00000000-0005-0000-0000-00003D040000}"/>
    <cellStyle name="_Book2 4 8" xfId="1093" xr:uid="{00000000-0005-0000-0000-00003E040000}"/>
    <cellStyle name="_Book2 4 8 2" xfId="1094" xr:uid="{00000000-0005-0000-0000-00003F040000}"/>
    <cellStyle name="_Book2 4 9" xfId="1095" xr:uid="{00000000-0005-0000-0000-000040040000}"/>
    <cellStyle name="_Book2 4 9 2" xfId="1096" xr:uid="{00000000-0005-0000-0000-000041040000}"/>
    <cellStyle name="_Book2 40" xfId="1097" xr:uid="{00000000-0005-0000-0000-000042040000}"/>
    <cellStyle name="_Book2 41" xfId="1098" xr:uid="{00000000-0005-0000-0000-000043040000}"/>
    <cellStyle name="_Book2 42" xfId="1099" xr:uid="{00000000-0005-0000-0000-000044040000}"/>
    <cellStyle name="_Book2 43" xfId="1100" xr:uid="{00000000-0005-0000-0000-000045040000}"/>
    <cellStyle name="_Book2 44" xfId="1101" xr:uid="{00000000-0005-0000-0000-000046040000}"/>
    <cellStyle name="_Book2 45" xfId="1102" xr:uid="{00000000-0005-0000-0000-000047040000}"/>
    <cellStyle name="_Book2 46" xfId="1103" xr:uid="{00000000-0005-0000-0000-000048040000}"/>
    <cellStyle name="_Book2 47" xfId="1104" xr:uid="{00000000-0005-0000-0000-000049040000}"/>
    <cellStyle name="_Book2 48" xfId="1105" xr:uid="{00000000-0005-0000-0000-00004A040000}"/>
    <cellStyle name="_Book2 49" xfId="1106" xr:uid="{00000000-0005-0000-0000-00004B040000}"/>
    <cellStyle name="_Book2 5" xfId="1107" xr:uid="{00000000-0005-0000-0000-00004C040000}"/>
    <cellStyle name="_x0013__Book2 5" xfId="1108" xr:uid="{00000000-0005-0000-0000-00004D040000}"/>
    <cellStyle name="_Book2 5 2" xfId="1109" xr:uid="{00000000-0005-0000-0000-00004E040000}"/>
    <cellStyle name="_x0013__Book2 5 2" xfId="1110" xr:uid="{00000000-0005-0000-0000-00004F040000}"/>
    <cellStyle name="_Book2 5 2 2" xfId="1111" xr:uid="{00000000-0005-0000-0000-000050040000}"/>
    <cellStyle name="_Book2 5 3" xfId="1112" xr:uid="{00000000-0005-0000-0000-000051040000}"/>
    <cellStyle name="_Book2 5 3 2" xfId="1113" xr:uid="{00000000-0005-0000-0000-000052040000}"/>
    <cellStyle name="_Book2 5 4" xfId="1114" xr:uid="{00000000-0005-0000-0000-000053040000}"/>
    <cellStyle name="_Book2 5 4 2" xfId="1115" xr:uid="{00000000-0005-0000-0000-000054040000}"/>
    <cellStyle name="_Book2 5 5" xfId="1116" xr:uid="{00000000-0005-0000-0000-000055040000}"/>
    <cellStyle name="_Book2 5 5 2" xfId="1117" xr:uid="{00000000-0005-0000-0000-000056040000}"/>
    <cellStyle name="_Book2 5 6" xfId="1118" xr:uid="{00000000-0005-0000-0000-000057040000}"/>
    <cellStyle name="_Book2 5 6 2" xfId="1119" xr:uid="{00000000-0005-0000-0000-000058040000}"/>
    <cellStyle name="_Book2 5 7" xfId="1120" xr:uid="{00000000-0005-0000-0000-000059040000}"/>
    <cellStyle name="_Book2 50" xfId="1121" xr:uid="{00000000-0005-0000-0000-00005A040000}"/>
    <cellStyle name="_Book2 51" xfId="1122" xr:uid="{00000000-0005-0000-0000-00005B040000}"/>
    <cellStyle name="_Book2 52" xfId="1123" xr:uid="{00000000-0005-0000-0000-00005C040000}"/>
    <cellStyle name="_Book2 53" xfId="1124" xr:uid="{00000000-0005-0000-0000-00005D040000}"/>
    <cellStyle name="_Book2 54" xfId="1125" xr:uid="{00000000-0005-0000-0000-00005E040000}"/>
    <cellStyle name="_Book2 55" xfId="1126" xr:uid="{00000000-0005-0000-0000-00005F040000}"/>
    <cellStyle name="_Book2 6" xfId="1127" xr:uid="{00000000-0005-0000-0000-000060040000}"/>
    <cellStyle name="_x0013__Book2 6" xfId="1128" xr:uid="{00000000-0005-0000-0000-000061040000}"/>
    <cellStyle name="_Book2 6 2" xfId="1129" xr:uid="{00000000-0005-0000-0000-000062040000}"/>
    <cellStyle name="_x0013__Book2 6 2" xfId="1130" xr:uid="{00000000-0005-0000-0000-000063040000}"/>
    <cellStyle name="_Book2 7" xfId="1131" xr:uid="{00000000-0005-0000-0000-000064040000}"/>
    <cellStyle name="_x0013__Book2 7" xfId="1132" xr:uid="{00000000-0005-0000-0000-000065040000}"/>
    <cellStyle name="_Book2 7 2" xfId="1133" xr:uid="{00000000-0005-0000-0000-000066040000}"/>
    <cellStyle name="_x0013__Book2 7 2" xfId="1134" xr:uid="{00000000-0005-0000-0000-000067040000}"/>
    <cellStyle name="_Book2 8" xfId="1135" xr:uid="{00000000-0005-0000-0000-000068040000}"/>
    <cellStyle name="_x0013__Book2 8" xfId="1136" xr:uid="{00000000-0005-0000-0000-000069040000}"/>
    <cellStyle name="_Book2 8 2" xfId="1137" xr:uid="{00000000-0005-0000-0000-00006A040000}"/>
    <cellStyle name="_x0013__Book2 8 2" xfId="1138" xr:uid="{00000000-0005-0000-0000-00006B040000}"/>
    <cellStyle name="_Book2 9" xfId="1139" xr:uid="{00000000-0005-0000-0000-00006C040000}"/>
    <cellStyle name="_x0013__Book2 9" xfId="1140" xr:uid="{00000000-0005-0000-0000-00006D040000}"/>
    <cellStyle name="_Book2 9 2" xfId="1141" xr:uid="{00000000-0005-0000-0000-00006E040000}"/>
    <cellStyle name="_x0013__Book2 9 2" xfId="1142" xr:uid="{00000000-0005-0000-0000-00006F040000}"/>
    <cellStyle name="_Book2_04 07E Wild Horse Wind Expansion (C) (2)" xfId="1143" xr:uid="{00000000-0005-0000-0000-000070040000}"/>
    <cellStyle name="_Book2_04 07E Wild Horse Wind Expansion (C) (2) 2" xfId="1144" xr:uid="{00000000-0005-0000-0000-000071040000}"/>
    <cellStyle name="_Book2_04 07E Wild Horse Wind Expansion (C) (2) 2 2" xfId="1145" xr:uid="{00000000-0005-0000-0000-000072040000}"/>
    <cellStyle name="_Book2_04 07E Wild Horse Wind Expansion (C) (2) 3" xfId="1146" xr:uid="{00000000-0005-0000-0000-000073040000}"/>
    <cellStyle name="_Book2_04 07E Wild Horse Wind Expansion (C) (2)_Adj Bench DR 3 for Initial Briefs (Electric)" xfId="1147" xr:uid="{00000000-0005-0000-0000-000074040000}"/>
    <cellStyle name="_Book2_04 07E Wild Horse Wind Expansion (C) (2)_Adj Bench DR 3 for Initial Briefs (Electric) 2" xfId="1148" xr:uid="{00000000-0005-0000-0000-000075040000}"/>
    <cellStyle name="_Book2_04 07E Wild Horse Wind Expansion (C) (2)_Adj Bench DR 3 for Initial Briefs (Electric) 2 2" xfId="1149" xr:uid="{00000000-0005-0000-0000-000076040000}"/>
    <cellStyle name="_Book2_04 07E Wild Horse Wind Expansion (C) (2)_Adj Bench DR 3 for Initial Briefs (Electric) 3" xfId="1150" xr:uid="{00000000-0005-0000-0000-000077040000}"/>
    <cellStyle name="_Book2_04 07E Wild Horse Wind Expansion (C) (2)_Book1" xfId="1151" xr:uid="{00000000-0005-0000-0000-000078040000}"/>
    <cellStyle name="_Book2_04 07E Wild Horse Wind Expansion (C) (2)_Electric Rev Req Model (2009 GRC) " xfId="1152" xr:uid="{00000000-0005-0000-0000-000079040000}"/>
    <cellStyle name="_Book2_04 07E Wild Horse Wind Expansion (C) (2)_Electric Rev Req Model (2009 GRC)  2" xfId="1153" xr:uid="{00000000-0005-0000-0000-00007A040000}"/>
    <cellStyle name="_Book2_04 07E Wild Horse Wind Expansion (C) (2)_Electric Rev Req Model (2009 GRC)  2 2" xfId="1154" xr:uid="{00000000-0005-0000-0000-00007B040000}"/>
    <cellStyle name="_Book2_04 07E Wild Horse Wind Expansion (C) (2)_Electric Rev Req Model (2009 GRC)  3" xfId="1155" xr:uid="{00000000-0005-0000-0000-00007C040000}"/>
    <cellStyle name="_Book2_04 07E Wild Horse Wind Expansion (C) (2)_Electric Rev Req Model (2009 GRC) Rebuttal" xfId="1156" xr:uid="{00000000-0005-0000-0000-00007D040000}"/>
    <cellStyle name="_Book2_04 07E Wild Horse Wind Expansion (C) (2)_Electric Rev Req Model (2009 GRC) Rebuttal 2" xfId="1157" xr:uid="{00000000-0005-0000-0000-00007E040000}"/>
    <cellStyle name="_Book2_04 07E Wild Horse Wind Expansion (C) (2)_Electric Rev Req Model (2009 GRC) Rebuttal 2 2" xfId="1158" xr:uid="{00000000-0005-0000-0000-00007F040000}"/>
    <cellStyle name="_Book2_04 07E Wild Horse Wind Expansion (C) (2)_Electric Rev Req Model (2009 GRC) Rebuttal 3" xfId="1159" xr:uid="{00000000-0005-0000-0000-000080040000}"/>
    <cellStyle name="_Book2_04 07E Wild Horse Wind Expansion (C) (2)_Electric Rev Req Model (2009 GRC) Rebuttal REmoval of New  WH Solar AdjustMI" xfId="1160" xr:uid="{00000000-0005-0000-0000-000081040000}"/>
    <cellStyle name="_Book2_04 07E Wild Horse Wind Expansion (C) (2)_Electric Rev Req Model (2009 GRC) Rebuttal REmoval of New  WH Solar AdjustMI 2" xfId="1161" xr:uid="{00000000-0005-0000-0000-000082040000}"/>
    <cellStyle name="_Book2_04 07E Wild Horse Wind Expansion (C) (2)_Electric Rev Req Model (2009 GRC) Rebuttal REmoval of New  WH Solar AdjustMI 2 2" xfId="1162" xr:uid="{00000000-0005-0000-0000-000083040000}"/>
    <cellStyle name="_Book2_04 07E Wild Horse Wind Expansion (C) (2)_Electric Rev Req Model (2009 GRC) Rebuttal REmoval of New  WH Solar AdjustMI 3" xfId="1163" xr:uid="{00000000-0005-0000-0000-000084040000}"/>
    <cellStyle name="_Book2_04 07E Wild Horse Wind Expansion (C) (2)_Electric Rev Req Model (2009 GRC) Revised 01-18-2010" xfId="1164" xr:uid="{00000000-0005-0000-0000-000085040000}"/>
    <cellStyle name="_Book2_04 07E Wild Horse Wind Expansion (C) (2)_Electric Rev Req Model (2009 GRC) Revised 01-18-2010 2" xfId="1165" xr:uid="{00000000-0005-0000-0000-000086040000}"/>
    <cellStyle name="_Book2_04 07E Wild Horse Wind Expansion (C) (2)_Electric Rev Req Model (2009 GRC) Revised 01-18-2010 2 2" xfId="1166" xr:uid="{00000000-0005-0000-0000-000087040000}"/>
    <cellStyle name="_Book2_04 07E Wild Horse Wind Expansion (C) (2)_Electric Rev Req Model (2009 GRC) Revised 01-18-2010 3" xfId="1167" xr:uid="{00000000-0005-0000-0000-000088040000}"/>
    <cellStyle name="_Book2_04 07E Wild Horse Wind Expansion (C) (2)_Electric Rev Req Model (2010 GRC)" xfId="1168" xr:uid="{00000000-0005-0000-0000-000089040000}"/>
    <cellStyle name="_Book2_04 07E Wild Horse Wind Expansion (C) (2)_Electric Rev Req Model (2010 GRC) SF" xfId="1169" xr:uid="{00000000-0005-0000-0000-00008A040000}"/>
    <cellStyle name="_Book2_04 07E Wild Horse Wind Expansion (C) (2)_Final Order Electric EXHIBIT A-1" xfId="1170" xr:uid="{00000000-0005-0000-0000-00008B040000}"/>
    <cellStyle name="_Book2_04 07E Wild Horse Wind Expansion (C) (2)_Final Order Electric EXHIBIT A-1 2" xfId="1171" xr:uid="{00000000-0005-0000-0000-00008C040000}"/>
    <cellStyle name="_Book2_04 07E Wild Horse Wind Expansion (C) (2)_Final Order Electric EXHIBIT A-1 2 2" xfId="1172" xr:uid="{00000000-0005-0000-0000-00008D040000}"/>
    <cellStyle name="_Book2_04 07E Wild Horse Wind Expansion (C) (2)_Final Order Electric EXHIBIT A-1 3" xfId="1173" xr:uid="{00000000-0005-0000-0000-00008E040000}"/>
    <cellStyle name="_Book2_04 07E Wild Horse Wind Expansion (C) (2)_TENASKA REGULATORY ASSET" xfId="1174" xr:uid="{00000000-0005-0000-0000-00008F040000}"/>
    <cellStyle name="_Book2_04 07E Wild Horse Wind Expansion (C) (2)_TENASKA REGULATORY ASSET 2" xfId="1175" xr:uid="{00000000-0005-0000-0000-000090040000}"/>
    <cellStyle name="_Book2_04 07E Wild Horse Wind Expansion (C) (2)_TENASKA REGULATORY ASSET 2 2" xfId="1176" xr:uid="{00000000-0005-0000-0000-000091040000}"/>
    <cellStyle name="_Book2_04 07E Wild Horse Wind Expansion (C) (2)_TENASKA REGULATORY ASSET 3" xfId="1177" xr:uid="{00000000-0005-0000-0000-000092040000}"/>
    <cellStyle name="_Book2_16.37E Wild Horse Expansion DeferralRevwrkingfile SF" xfId="1178" xr:uid="{00000000-0005-0000-0000-000093040000}"/>
    <cellStyle name="_Book2_16.37E Wild Horse Expansion DeferralRevwrkingfile SF 2" xfId="1179" xr:uid="{00000000-0005-0000-0000-000094040000}"/>
    <cellStyle name="_Book2_16.37E Wild Horse Expansion DeferralRevwrkingfile SF 2 2" xfId="1180" xr:uid="{00000000-0005-0000-0000-000095040000}"/>
    <cellStyle name="_Book2_16.37E Wild Horse Expansion DeferralRevwrkingfile SF 3" xfId="1181" xr:uid="{00000000-0005-0000-0000-000096040000}"/>
    <cellStyle name="_Book2_2009 Compliance Filing PCA Exhibits for GRC" xfId="1182" xr:uid="{00000000-0005-0000-0000-000097040000}"/>
    <cellStyle name="_Book2_2009 GRC Compl Filing - Exhibit D" xfId="1183" xr:uid="{00000000-0005-0000-0000-000098040000}"/>
    <cellStyle name="_Book2_2009 GRC Compl Filing - Exhibit D 2" xfId="1184" xr:uid="{00000000-0005-0000-0000-000099040000}"/>
    <cellStyle name="_Book2_3.01 Income Statement" xfId="1185" xr:uid="{00000000-0005-0000-0000-00009A040000}"/>
    <cellStyle name="_Book2_4 31 Regulatory Assets and Liabilities  7 06- Exhibit D" xfId="1186" xr:uid="{00000000-0005-0000-0000-00009B040000}"/>
    <cellStyle name="_Book2_4 31 Regulatory Assets and Liabilities  7 06- Exhibit D 2" xfId="1187" xr:uid="{00000000-0005-0000-0000-00009C040000}"/>
    <cellStyle name="_Book2_4 31 Regulatory Assets and Liabilities  7 06- Exhibit D 2 2" xfId="1188" xr:uid="{00000000-0005-0000-0000-00009D040000}"/>
    <cellStyle name="_Book2_4 31 Regulatory Assets and Liabilities  7 06- Exhibit D 3" xfId="1189" xr:uid="{00000000-0005-0000-0000-00009E040000}"/>
    <cellStyle name="_Book2_4 31 Regulatory Assets and Liabilities  7 06- Exhibit D_NIM Summary" xfId="1190" xr:uid="{00000000-0005-0000-0000-00009F040000}"/>
    <cellStyle name="_Book2_4 31 Regulatory Assets and Liabilities  7 06- Exhibit D_NIM Summary 2" xfId="1191" xr:uid="{00000000-0005-0000-0000-0000A0040000}"/>
    <cellStyle name="_Book2_4 32 Regulatory Assets and Liabilities  7 06- Exhibit D" xfId="1192" xr:uid="{00000000-0005-0000-0000-0000A1040000}"/>
    <cellStyle name="_Book2_4 32 Regulatory Assets and Liabilities  7 06- Exhibit D 2" xfId="1193" xr:uid="{00000000-0005-0000-0000-0000A2040000}"/>
    <cellStyle name="_Book2_4 32 Regulatory Assets and Liabilities  7 06- Exhibit D 2 2" xfId="1194" xr:uid="{00000000-0005-0000-0000-0000A3040000}"/>
    <cellStyle name="_Book2_4 32 Regulatory Assets and Liabilities  7 06- Exhibit D 3" xfId="1195" xr:uid="{00000000-0005-0000-0000-0000A4040000}"/>
    <cellStyle name="_Book2_4 32 Regulatory Assets and Liabilities  7 06- Exhibit D_NIM Summary" xfId="1196" xr:uid="{00000000-0005-0000-0000-0000A5040000}"/>
    <cellStyle name="_Book2_4 32 Regulatory Assets and Liabilities  7 06- Exhibit D_NIM Summary 2" xfId="1197" xr:uid="{00000000-0005-0000-0000-0000A6040000}"/>
    <cellStyle name="_Book2_ACCOUNTS" xfId="1198" xr:uid="{00000000-0005-0000-0000-0000A7040000}"/>
    <cellStyle name="_x0013__Book2_Adj Bench DR 3 for Initial Briefs (Electric)" xfId="1199" xr:uid="{00000000-0005-0000-0000-0000A8040000}"/>
    <cellStyle name="_x0013__Book2_Adj Bench DR 3 for Initial Briefs (Electric) 2" xfId="1200" xr:uid="{00000000-0005-0000-0000-0000A9040000}"/>
    <cellStyle name="_x0013__Book2_Adj Bench DR 3 for Initial Briefs (Electric) 2 2" xfId="1201" xr:uid="{00000000-0005-0000-0000-0000AA040000}"/>
    <cellStyle name="_x0013__Book2_Adj Bench DR 3 for Initial Briefs (Electric) 3" xfId="1202" xr:uid="{00000000-0005-0000-0000-0000AB040000}"/>
    <cellStyle name="_Book2_AURORA Total New" xfId="1203" xr:uid="{00000000-0005-0000-0000-0000AC040000}"/>
    <cellStyle name="_Book2_AURORA Total New 2" xfId="1204" xr:uid="{00000000-0005-0000-0000-0000AD040000}"/>
    <cellStyle name="_Book2_Book2" xfId="1205" xr:uid="{00000000-0005-0000-0000-0000AE040000}"/>
    <cellStyle name="_Book2_Book2 2" xfId="1206" xr:uid="{00000000-0005-0000-0000-0000AF040000}"/>
    <cellStyle name="_Book2_Book2 2 2" xfId="1207" xr:uid="{00000000-0005-0000-0000-0000B0040000}"/>
    <cellStyle name="_Book2_Book2 3" xfId="1208" xr:uid="{00000000-0005-0000-0000-0000B1040000}"/>
    <cellStyle name="_Book2_Book2_Adj Bench DR 3 for Initial Briefs (Electric)" xfId="1209" xr:uid="{00000000-0005-0000-0000-0000B2040000}"/>
    <cellStyle name="_Book2_Book2_Adj Bench DR 3 for Initial Briefs (Electric) 2" xfId="1210" xr:uid="{00000000-0005-0000-0000-0000B3040000}"/>
    <cellStyle name="_Book2_Book2_Adj Bench DR 3 for Initial Briefs (Electric) 2 2" xfId="1211" xr:uid="{00000000-0005-0000-0000-0000B4040000}"/>
    <cellStyle name="_Book2_Book2_Adj Bench DR 3 for Initial Briefs (Electric) 3" xfId="1212" xr:uid="{00000000-0005-0000-0000-0000B5040000}"/>
    <cellStyle name="_Book2_Book2_Electric Rev Req Model (2009 GRC) Rebuttal" xfId="1213" xr:uid="{00000000-0005-0000-0000-0000B6040000}"/>
    <cellStyle name="_Book2_Book2_Electric Rev Req Model (2009 GRC) Rebuttal 2" xfId="1214" xr:uid="{00000000-0005-0000-0000-0000B7040000}"/>
    <cellStyle name="_Book2_Book2_Electric Rev Req Model (2009 GRC) Rebuttal 2 2" xfId="1215" xr:uid="{00000000-0005-0000-0000-0000B8040000}"/>
    <cellStyle name="_Book2_Book2_Electric Rev Req Model (2009 GRC) Rebuttal 3" xfId="1216" xr:uid="{00000000-0005-0000-0000-0000B9040000}"/>
    <cellStyle name="_Book2_Book2_Electric Rev Req Model (2009 GRC) Rebuttal REmoval of New  WH Solar AdjustMI" xfId="1217" xr:uid="{00000000-0005-0000-0000-0000BA040000}"/>
    <cellStyle name="_Book2_Book2_Electric Rev Req Model (2009 GRC) Rebuttal REmoval of New  WH Solar AdjustMI 2" xfId="1218" xr:uid="{00000000-0005-0000-0000-0000BB040000}"/>
    <cellStyle name="_Book2_Book2_Electric Rev Req Model (2009 GRC) Rebuttal REmoval of New  WH Solar AdjustMI 2 2" xfId="1219" xr:uid="{00000000-0005-0000-0000-0000BC040000}"/>
    <cellStyle name="_Book2_Book2_Electric Rev Req Model (2009 GRC) Rebuttal REmoval of New  WH Solar AdjustMI 3" xfId="1220" xr:uid="{00000000-0005-0000-0000-0000BD040000}"/>
    <cellStyle name="_Book2_Book2_Electric Rev Req Model (2009 GRC) Revised 01-18-2010" xfId="1221" xr:uid="{00000000-0005-0000-0000-0000BE040000}"/>
    <cellStyle name="_Book2_Book2_Electric Rev Req Model (2009 GRC) Revised 01-18-2010 2" xfId="1222" xr:uid="{00000000-0005-0000-0000-0000BF040000}"/>
    <cellStyle name="_Book2_Book2_Electric Rev Req Model (2009 GRC) Revised 01-18-2010 2 2" xfId="1223" xr:uid="{00000000-0005-0000-0000-0000C0040000}"/>
    <cellStyle name="_Book2_Book2_Electric Rev Req Model (2009 GRC) Revised 01-18-2010 3" xfId="1224" xr:uid="{00000000-0005-0000-0000-0000C1040000}"/>
    <cellStyle name="_Book2_Book2_Final Order Electric EXHIBIT A-1" xfId="1225" xr:uid="{00000000-0005-0000-0000-0000C2040000}"/>
    <cellStyle name="_Book2_Book2_Final Order Electric EXHIBIT A-1 2" xfId="1226" xr:uid="{00000000-0005-0000-0000-0000C3040000}"/>
    <cellStyle name="_Book2_Book2_Final Order Electric EXHIBIT A-1 2 2" xfId="1227" xr:uid="{00000000-0005-0000-0000-0000C4040000}"/>
    <cellStyle name="_Book2_Book2_Final Order Electric EXHIBIT A-1 3" xfId="1228" xr:uid="{00000000-0005-0000-0000-0000C5040000}"/>
    <cellStyle name="_Book2_Book4" xfId="1229" xr:uid="{00000000-0005-0000-0000-0000C6040000}"/>
    <cellStyle name="_Book2_Book4 2" xfId="1230" xr:uid="{00000000-0005-0000-0000-0000C7040000}"/>
    <cellStyle name="_Book2_Book4 2 2" xfId="1231" xr:uid="{00000000-0005-0000-0000-0000C8040000}"/>
    <cellStyle name="_Book2_Book4 3" xfId="1232" xr:uid="{00000000-0005-0000-0000-0000C9040000}"/>
    <cellStyle name="_Book2_Book9" xfId="1233" xr:uid="{00000000-0005-0000-0000-0000CA040000}"/>
    <cellStyle name="_Book2_Book9 2" xfId="1234" xr:uid="{00000000-0005-0000-0000-0000CB040000}"/>
    <cellStyle name="_Book2_Book9 2 2" xfId="1235" xr:uid="{00000000-0005-0000-0000-0000CC040000}"/>
    <cellStyle name="_Book2_Book9 3" xfId="1236" xr:uid="{00000000-0005-0000-0000-0000CD040000}"/>
    <cellStyle name="_Book2_Check the Interest Calculation" xfId="1237" xr:uid="{00000000-0005-0000-0000-0000CE040000}"/>
    <cellStyle name="_Book2_Check the Interest Calculation_Scenario 1 REC vs PTC Offset" xfId="1238" xr:uid="{00000000-0005-0000-0000-0000CF040000}"/>
    <cellStyle name="_Book2_Check the Interest Calculation_Scenario 3" xfId="1239" xr:uid="{00000000-0005-0000-0000-0000D0040000}"/>
    <cellStyle name="_Book2_Chelan PUD Power Costs (8-10)" xfId="1240" xr:uid="{00000000-0005-0000-0000-0000D1040000}"/>
    <cellStyle name="_x0013__Book2_Electric Rev Req Model (2009 GRC) Rebuttal" xfId="1241" xr:uid="{00000000-0005-0000-0000-0000D2040000}"/>
    <cellStyle name="_x0013__Book2_Electric Rev Req Model (2009 GRC) Rebuttal 2" xfId="1242" xr:uid="{00000000-0005-0000-0000-0000D3040000}"/>
    <cellStyle name="_x0013__Book2_Electric Rev Req Model (2009 GRC) Rebuttal 2 2" xfId="1243" xr:uid="{00000000-0005-0000-0000-0000D4040000}"/>
    <cellStyle name="_x0013__Book2_Electric Rev Req Model (2009 GRC) Rebuttal 3" xfId="1244" xr:uid="{00000000-0005-0000-0000-0000D5040000}"/>
    <cellStyle name="_x0013__Book2_Electric Rev Req Model (2009 GRC) Rebuttal REmoval of New  WH Solar AdjustMI" xfId="1245" xr:uid="{00000000-0005-0000-0000-0000D6040000}"/>
    <cellStyle name="_x0013__Book2_Electric Rev Req Model (2009 GRC) Rebuttal REmoval of New  WH Solar AdjustMI 2" xfId="1246" xr:uid="{00000000-0005-0000-0000-0000D7040000}"/>
    <cellStyle name="_x0013__Book2_Electric Rev Req Model (2009 GRC) Rebuttal REmoval of New  WH Solar AdjustMI 2 2" xfId="1247" xr:uid="{00000000-0005-0000-0000-0000D8040000}"/>
    <cellStyle name="_x0013__Book2_Electric Rev Req Model (2009 GRC) Rebuttal REmoval of New  WH Solar AdjustMI 3" xfId="1248" xr:uid="{00000000-0005-0000-0000-0000D9040000}"/>
    <cellStyle name="_x0013__Book2_Electric Rev Req Model (2009 GRC) Revised 01-18-2010" xfId="1249" xr:uid="{00000000-0005-0000-0000-0000DA040000}"/>
    <cellStyle name="_x0013__Book2_Electric Rev Req Model (2009 GRC) Revised 01-18-2010 2" xfId="1250" xr:uid="{00000000-0005-0000-0000-0000DB040000}"/>
    <cellStyle name="_x0013__Book2_Electric Rev Req Model (2009 GRC) Revised 01-18-2010 2 2" xfId="1251" xr:uid="{00000000-0005-0000-0000-0000DC040000}"/>
    <cellStyle name="_x0013__Book2_Electric Rev Req Model (2009 GRC) Revised 01-18-2010 3" xfId="1252" xr:uid="{00000000-0005-0000-0000-0000DD040000}"/>
    <cellStyle name="_x0013__Book2_Final Order Electric EXHIBIT A-1" xfId="1253" xr:uid="{00000000-0005-0000-0000-0000DE040000}"/>
    <cellStyle name="_x0013__Book2_Final Order Electric EXHIBIT A-1 2" xfId="1254" xr:uid="{00000000-0005-0000-0000-0000DF040000}"/>
    <cellStyle name="_x0013__Book2_Final Order Electric EXHIBIT A-1 2 2" xfId="1255" xr:uid="{00000000-0005-0000-0000-0000E0040000}"/>
    <cellStyle name="_x0013__Book2_Final Order Electric EXHIBIT A-1 3" xfId="1256" xr:uid="{00000000-0005-0000-0000-0000E1040000}"/>
    <cellStyle name="_Book2_Gas Rev Req Model (2010 GRC)" xfId="1257" xr:uid="{00000000-0005-0000-0000-0000E2040000}"/>
    <cellStyle name="_Book2_INPUTS" xfId="1258" xr:uid="{00000000-0005-0000-0000-0000E3040000}"/>
    <cellStyle name="_Book2_INPUTS 2" xfId="1259" xr:uid="{00000000-0005-0000-0000-0000E4040000}"/>
    <cellStyle name="_Book2_INPUTS 2 2" xfId="1260" xr:uid="{00000000-0005-0000-0000-0000E5040000}"/>
    <cellStyle name="_Book2_INPUTS 3" xfId="1261" xr:uid="{00000000-0005-0000-0000-0000E6040000}"/>
    <cellStyle name="_Book2_NIM Summary" xfId="1262" xr:uid="{00000000-0005-0000-0000-0000E7040000}"/>
    <cellStyle name="_Book2_NIM Summary 09GRC" xfId="1263" xr:uid="{00000000-0005-0000-0000-0000E8040000}"/>
    <cellStyle name="_Book2_NIM Summary 09GRC 2" xfId="1264" xr:uid="{00000000-0005-0000-0000-0000E9040000}"/>
    <cellStyle name="_Book2_NIM Summary 2" xfId="1265" xr:uid="{00000000-0005-0000-0000-0000EA040000}"/>
    <cellStyle name="_Book2_NIM Summary 3" xfId="1266" xr:uid="{00000000-0005-0000-0000-0000EB040000}"/>
    <cellStyle name="_Book2_NIM Summary 4" xfId="1267" xr:uid="{00000000-0005-0000-0000-0000EC040000}"/>
    <cellStyle name="_Book2_NIM Summary 5" xfId="1268" xr:uid="{00000000-0005-0000-0000-0000ED040000}"/>
    <cellStyle name="_Book2_NIM Summary 6" xfId="1269" xr:uid="{00000000-0005-0000-0000-0000EE040000}"/>
    <cellStyle name="_Book2_NIM Summary 7" xfId="1270" xr:uid="{00000000-0005-0000-0000-0000EF040000}"/>
    <cellStyle name="_Book2_NIM Summary 8" xfId="1271" xr:uid="{00000000-0005-0000-0000-0000F0040000}"/>
    <cellStyle name="_Book2_NIM Summary 9" xfId="1272" xr:uid="{00000000-0005-0000-0000-0000F1040000}"/>
    <cellStyle name="_Book2_PCA 10 -  Exhibit D from A Kellogg Jan 2011" xfId="1273" xr:uid="{00000000-0005-0000-0000-0000F2040000}"/>
    <cellStyle name="_Book2_PCA 10 -  Exhibit D from A Kellogg July 2011" xfId="1274" xr:uid="{00000000-0005-0000-0000-0000F3040000}"/>
    <cellStyle name="_Book2_PCA 10 -  Exhibit D from S Free Rcv'd 12-11" xfId="1275" xr:uid="{00000000-0005-0000-0000-0000F4040000}"/>
    <cellStyle name="_Book2_PCA 9 -  Exhibit D April 2010" xfId="1276" xr:uid="{00000000-0005-0000-0000-0000F5040000}"/>
    <cellStyle name="_Book2_PCA 9 -  Exhibit D April 2010 (3)" xfId="1277" xr:uid="{00000000-0005-0000-0000-0000F6040000}"/>
    <cellStyle name="_Book2_PCA 9 -  Exhibit D April 2010 (3) 2" xfId="1278" xr:uid="{00000000-0005-0000-0000-0000F7040000}"/>
    <cellStyle name="_Book2_PCA 9 -  Exhibit D Nov 2010" xfId="1279" xr:uid="{00000000-0005-0000-0000-0000F8040000}"/>
    <cellStyle name="_Book2_PCA 9 - Exhibit D at August 2010" xfId="1280" xr:uid="{00000000-0005-0000-0000-0000F9040000}"/>
    <cellStyle name="_Book2_PCA 9 - Exhibit D June 2010 GRC" xfId="1281" xr:uid="{00000000-0005-0000-0000-0000FA040000}"/>
    <cellStyle name="_Book2_Power Costs - Comparison bx Rbtl-Staff-Jt-PC" xfId="1282" xr:uid="{00000000-0005-0000-0000-0000FB040000}"/>
    <cellStyle name="_Book2_Power Costs - Comparison bx Rbtl-Staff-Jt-PC 2" xfId="1283" xr:uid="{00000000-0005-0000-0000-0000FC040000}"/>
    <cellStyle name="_Book2_Power Costs - Comparison bx Rbtl-Staff-Jt-PC 2 2" xfId="1284" xr:uid="{00000000-0005-0000-0000-0000FD040000}"/>
    <cellStyle name="_Book2_Power Costs - Comparison bx Rbtl-Staff-Jt-PC 3" xfId="1285" xr:uid="{00000000-0005-0000-0000-0000FE040000}"/>
    <cellStyle name="_Book2_Power Costs - Comparison bx Rbtl-Staff-Jt-PC_Adj Bench DR 3 for Initial Briefs (Electric)" xfId="1286" xr:uid="{00000000-0005-0000-0000-0000FF040000}"/>
    <cellStyle name="_Book2_Power Costs - Comparison bx Rbtl-Staff-Jt-PC_Adj Bench DR 3 for Initial Briefs (Electric) 2" xfId="1287" xr:uid="{00000000-0005-0000-0000-000000050000}"/>
    <cellStyle name="_Book2_Power Costs - Comparison bx Rbtl-Staff-Jt-PC_Adj Bench DR 3 for Initial Briefs (Electric) 2 2" xfId="1288" xr:uid="{00000000-0005-0000-0000-000001050000}"/>
    <cellStyle name="_Book2_Power Costs - Comparison bx Rbtl-Staff-Jt-PC_Adj Bench DR 3 for Initial Briefs (Electric) 3" xfId="1289" xr:uid="{00000000-0005-0000-0000-000002050000}"/>
    <cellStyle name="_Book2_Power Costs - Comparison bx Rbtl-Staff-Jt-PC_Electric Rev Req Model (2009 GRC) Rebuttal" xfId="1290" xr:uid="{00000000-0005-0000-0000-000003050000}"/>
    <cellStyle name="_Book2_Power Costs - Comparison bx Rbtl-Staff-Jt-PC_Electric Rev Req Model (2009 GRC) Rebuttal 2" xfId="1291" xr:uid="{00000000-0005-0000-0000-000004050000}"/>
    <cellStyle name="_Book2_Power Costs - Comparison bx Rbtl-Staff-Jt-PC_Electric Rev Req Model (2009 GRC) Rebuttal 2 2" xfId="1292" xr:uid="{00000000-0005-0000-0000-000005050000}"/>
    <cellStyle name="_Book2_Power Costs - Comparison bx Rbtl-Staff-Jt-PC_Electric Rev Req Model (2009 GRC) Rebuttal 3" xfId="1293" xr:uid="{00000000-0005-0000-0000-000006050000}"/>
    <cellStyle name="_Book2_Power Costs - Comparison bx Rbtl-Staff-Jt-PC_Electric Rev Req Model (2009 GRC) Rebuttal REmoval of New  WH Solar AdjustMI" xfId="1294" xr:uid="{00000000-0005-0000-0000-000007050000}"/>
    <cellStyle name="_Book2_Power Costs - Comparison bx Rbtl-Staff-Jt-PC_Electric Rev Req Model (2009 GRC) Rebuttal REmoval of New  WH Solar AdjustMI 2" xfId="1295" xr:uid="{00000000-0005-0000-0000-000008050000}"/>
    <cellStyle name="_Book2_Power Costs - Comparison bx Rbtl-Staff-Jt-PC_Electric Rev Req Model (2009 GRC) Rebuttal REmoval of New  WH Solar AdjustMI 2 2" xfId="1296" xr:uid="{00000000-0005-0000-0000-000009050000}"/>
    <cellStyle name="_Book2_Power Costs - Comparison bx Rbtl-Staff-Jt-PC_Electric Rev Req Model (2009 GRC) Rebuttal REmoval of New  WH Solar AdjustMI 3" xfId="1297" xr:uid="{00000000-0005-0000-0000-00000A050000}"/>
    <cellStyle name="_Book2_Power Costs - Comparison bx Rbtl-Staff-Jt-PC_Electric Rev Req Model (2009 GRC) Revised 01-18-2010" xfId="1298" xr:uid="{00000000-0005-0000-0000-00000B050000}"/>
    <cellStyle name="_Book2_Power Costs - Comparison bx Rbtl-Staff-Jt-PC_Electric Rev Req Model (2009 GRC) Revised 01-18-2010 2" xfId="1299" xr:uid="{00000000-0005-0000-0000-00000C050000}"/>
    <cellStyle name="_Book2_Power Costs - Comparison bx Rbtl-Staff-Jt-PC_Electric Rev Req Model (2009 GRC) Revised 01-18-2010 2 2" xfId="1300" xr:uid="{00000000-0005-0000-0000-00000D050000}"/>
    <cellStyle name="_Book2_Power Costs - Comparison bx Rbtl-Staff-Jt-PC_Electric Rev Req Model (2009 GRC) Revised 01-18-2010 3" xfId="1301" xr:uid="{00000000-0005-0000-0000-00000E050000}"/>
    <cellStyle name="_Book2_Power Costs - Comparison bx Rbtl-Staff-Jt-PC_Final Order Electric EXHIBIT A-1" xfId="1302" xr:uid="{00000000-0005-0000-0000-00000F050000}"/>
    <cellStyle name="_Book2_Power Costs - Comparison bx Rbtl-Staff-Jt-PC_Final Order Electric EXHIBIT A-1 2" xfId="1303" xr:uid="{00000000-0005-0000-0000-000010050000}"/>
    <cellStyle name="_Book2_Power Costs - Comparison bx Rbtl-Staff-Jt-PC_Final Order Electric EXHIBIT A-1 2 2" xfId="1304" xr:uid="{00000000-0005-0000-0000-000011050000}"/>
    <cellStyle name="_Book2_Power Costs - Comparison bx Rbtl-Staff-Jt-PC_Final Order Electric EXHIBIT A-1 3" xfId="1305" xr:uid="{00000000-0005-0000-0000-000012050000}"/>
    <cellStyle name="_Book2_Production Adj 4.37" xfId="1306" xr:uid="{00000000-0005-0000-0000-000013050000}"/>
    <cellStyle name="_Book2_Production Adj 4.37 2" xfId="1307" xr:uid="{00000000-0005-0000-0000-000014050000}"/>
    <cellStyle name="_Book2_Production Adj 4.37 2 2" xfId="1308" xr:uid="{00000000-0005-0000-0000-000015050000}"/>
    <cellStyle name="_Book2_Production Adj 4.37 3" xfId="1309" xr:uid="{00000000-0005-0000-0000-000016050000}"/>
    <cellStyle name="_Book2_Purchased Power Adj 4.03" xfId="1310" xr:uid="{00000000-0005-0000-0000-000017050000}"/>
    <cellStyle name="_Book2_Purchased Power Adj 4.03 2" xfId="1311" xr:uid="{00000000-0005-0000-0000-000018050000}"/>
    <cellStyle name="_Book2_Purchased Power Adj 4.03 2 2" xfId="1312" xr:uid="{00000000-0005-0000-0000-000019050000}"/>
    <cellStyle name="_Book2_Purchased Power Adj 4.03 3" xfId="1313" xr:uid="{00000000-0005-0000-0000-00001A050000}"/>
    <cellStyle name="_Book2_Rebuttal Power Costs" xfId="1314" xr:uid="{00000000-0005-0000-0000-00001B050000}"/>
    <cellStyle name="_Book2_Rebuttal Power Costs 2" xfId="1315" xr:uid="{00000000-0005-0000-0000-00001C050000}"/>
    <cellStyle name="_Book2_Rebuttal Power Costs 2 2" xfId="1316" xr:uid="{00000000-0005-0000-0000-00001D050000}"/>
    <cellStyle name="_Book2_Rebuttal Power Costs 3" xfId="1317" xr:uid="{00000000-0005-0000-0000-00001E050000}"/>
    <cellStyle name="_Book2_Rebuttal Power Costs_Adj Bench DR 3 for Initial Briefs (Electric)" xfId="1318" xr:uid="{00000000-0005-0000-0000-00001F050000}"/>
    <cellStyle name="_Book2_Rebuttal Power Costs_Adj Bench DR 3 for Initial Briefs (Electric) 2" xfId="1319" xr:uid="{00000000-0005-0000-0000-000020050000}"/>
    <cellStyle name="_Book2_Rebuttal Power Costs_Adj Bench DR 3 for Initial Briefs (Electric) 2 2" xfId="1320" xr:uid="{00000000-0005-0000-0000-000021050000}"/>
    <cellStyle name="_Book2_Rebuttal Power Costs_Adj Bench DR 3 for Initial Briefs (Electric) 3" xfId="1321" xr:uid="{00000000-0005-0000-0000-000022050000}"/>
    <cellStyle name="_Book2_Rebuttal Power Costs_Electric Rev Req Model (2009 GRC) Rebuttal" xfId="1322" xr:uid="{00000000-0005-0000-0000-000023050000}"/>
    <cellStyle name="_Book2_Rebuttal Power Costs_Electric Rev Req Model (2009 GRC) Rebuttal 2" xfId="1323" xr:uid="{00000000-0005-0000-0000-000024050000}"/>
    <cellStyle name="_Book2_Rebuttal Power Costs_Electric Rev Req Model (2009 GRC) Rebuttal 2 2" xfId="1324" xr:uid="{00000000-0005-0000-0000-000025050000}"/>
    <cellStyle name="_Book2_Rebuttal Power Costs_Electric Rev Req Model (2009 GRC) Rebuttal 3" xfId="1325" xr:uid="{00000000-0005-0000-0000-000026050000}"/>
    <cellStyle name="_Book2_Rebuttal Power Costs_Electric Rev Req Model (2009 GRC) Rebuttal REmoval of New  WH Solar AdjustMI" xfId="1326" xr:uid="{00000000-0005-0000-0000-000027050000}"/>
    <cellStyle name="_Book2_Rebuttal Power Costs_Electric Rev Req Model (2009 GRC) Rebuttal REmoval of New  WH Solar AdjustMI 2" xfId="1327" xr:uid="{00000000-0005-0000-0000-000028050000}"/>
    <cellStyle name="_Book2_Rebuttal Power Costs_Electric Rev Req Model (2009 GRC) Rebuttal REmoval of New  WH Solar AdjustMI 2 2" xfId="1328" xr:uid="{00000000-0005-0000-0000-000029050000}"/>
    <cellStyle name="_Book2_Rebuttal Power Costs_Electric Rev Req Model (2009 GRC) Rebuttal REmoval of New  WH Solar AdjustMI 3" xfId="1329" xr:uid="{00000000-0005-0000-0000-00002A050000}"/>
    <cellStyle name="_Book2_Rebuttal Power Costs_Electric Rev Req Model (2009 GRC) Revised 01-18-2010" xfId="1330" xr:uid="{00000000-0005-0000-0000-00002B050000}"/>
    <cellStyle name="_Book2_Rebuttal Power Costs_Electric Rev Req Model (2009 GRC) Revised 01-18-2010 2" xfId="1331" xr:uid="{00000000-0005-0000-0000-00002C050000}"/>
    <cellStyle name="_Book2_Rebuttal Power Costs_Electric Rev Req Model (2009 GRC) Revised 01-18-2010 2 2" xfId="1332" xr:uid="{00000000-0005-0000-0000-00002D050000}"/>
    <cellStyle name="_Book2_Rebuttal Power Costs_Electric Rev Req Model (2009 GRC) Revised 01-18-2010 3" xfId="1333" xr:uid="{00000000-0005-0000-0000-00002E050000}"/>
    <cellStyle name="_Book2_Rebuttal Power Costs_Final Order Electric EXHIBIT A-1" xfId="1334" xr:uid="{00000000-0005-0000-0000-00002F050000}"/>
    <cellStyle name="_Book2_Rebuttal Power Costs_Final Order Electric EXHIBIT A-1 2" xfId="1335" xr:uid="{00000000-0005-0000-0000-000030050000}"/>
    <cellStyle name="_Book2_Rebuttal Power Costs_Final Order Electric EXHIBIT A-1 2 2" xfId="1336" xr:uid="{00000000-0005-0000-0000-000031050000}"/>
    <cellStyle name="_Book2_Rebuttal Power Costs_Final Order Electric EXHIBIT A-1 3" xfId="1337" xr:uid="{00000000-0005-0000-0000-000032050000}"/>
    <cellStyle name="_Book2_ROR &amp; CONV FACTOR" xfId="1338" xr:uid="{00000000-0005-0000-0000-000033050000}"/>
    <cellStyle name="_Book2_ROR &amp; CONV FACTOR 2" xfId="1339" xr:uid="{00000000-0005-0000-0000-000034050000}"/>
    <cellStyle name="_Book2_ROR &amp; CONV FACTOR 2 2" xfId="1340" xr:uid="{00000000-0005-0000-0000-000035050000}"/>
    <cellStyle name="_Book2_ROR &amp; CONV FACTOR 3" xfId="1341" xr:uid="{00000000-0005-0000-0000-000036050000}"/>
    <cellStyle name="_Book2_ROR 5.02" xfId="1342" xr:uid="{00000000-0005-0000-0000-000037050000}"/>
    <cellStyle name="_Book2_ROR 5.02 2" xfId="1343" xr:uid="{00000000-0005-0000-0000-000038050000}"/>
    <cellStyle name="_Book2_ROR 5.02 2 2" xfId="1344" xr:uid="{00000000-0005-0000-0000-000039050000}"/>
    <cellStyle name="_Book2_ROR 5.02 3" xfId="1345" xr:uid="{00000000-0005-0000-0000-00003A050000}"/>
    <cellStyle name="_Book2_Wind Integration 10GRC" xfId="1346" xr:uid="{00000000-0005-0000-0000-00003B050000}"/>
    <cellStyle name="_Book2_Wind Integration 10GRC 2" xfId="1347" xr:uid="{00000000-0005-0000-0000-00003C050000}"/>
    <cellStyle name="_Book3" xfId="1348" xr:uid="{00000000-0005-0000-0000-00003D050000}"/>
    <cellStyle name="_Book5" xfId="1349" xr:uid="{00000000-0005-0000-0000-00003E050000}"/>
    <cellStyle name="_Book5_Chelan PUD Power Costs (8-10)" xfId="1350" xr:uid="{00000000-0005-0000-0000-00003F050000}"/>
    <cellStyle name="_Book5_DEM-WP(C) Costs Not In AURORA 2010GRC As Filed" xfId="1351" xr:uid="{00000000-0005-0000-0000-000040050000}"/>
    <cellStyle name="_Book5_DEM-WP(C) Costs Not In AURORA 2010GRC As Filed 2" xfId="1352" xr:uid="{00000000-0005-0000-0000-000041050000}"/>
    <cellStyle name="_Book5_NIM Summary" xfId="1353" xr:uid="{00000000-0005-0000-0000-000042050000}"/>
    <cellStyle name="_Book5_NIM Summary 09GRC" xfId="1354" xr:uid="{00000000-0005-0000-0000-000043050000}"/>
    <cellStyle name="_Book5_NIM Summary 2" xfId="1355" xr:uid="{00000000-0005-0000-0000-000044050000}"/>
    <cellStyle name="_Book5_NIM Summary 3" xfId="1356" xr:uid="{00000000-0005-0000-0000-000045050000}"/>
    <cellStyle name="_Book5_NIM Summary 4" xfId="1357" xr:uid="{00000000-0005-0000-0000-000046050000}"/>
    <cellStyle name="_Book5_NIM Summary 5" xfId="1358" xr:uid="{00000000-0005-0000-0000-000047050000}"/>
    <cellStyle name="_Book5_NIM Summary 6" xfId="1359" xr:uid="{00000000-0005-0000-0000-000048050000}"/>
    <cellStyle name="_Book5_NIM Summary 7" xfId="1360" xr:uid="{00000000-0005-0000-0000-000049050000}"/>
    <cellStyle name="_Book5_NIM Summary 8" xfId="1361" xr:uid="{00000000-0005-0000-0000-00004A050000}"/>
    <cellStyle name="_Book5_NIM Summary 9" xfId="1362" xr:uid="{00000000-0005-0000-0000-00004B050000}"/>
    <cellStyle name="_Book5_PCA 9 -  Exhibit D April 2010 (3)" xfId="1363" xr:uid="{00000000-0005-0000-0000-00004C050000}"/>
    <cellStyle name="_Book5_Reconciliation" xfId="1364" xr:uid="{00000000-0005-0000-0000-00004D050000}"/>
    <cellStyle name="_Book5_Reconciliation 2" xfId="1365" xr:uid="{00000000-0005-0000-0000-00004E050000}"/>
    <cellStyle name="_Book5_Wind Integration 10GRC" xfId="1366" xr:uid="{00000000-0005-0000-0000-00004F050000}"/>
    <cellStyle name="_Book5_Wind Integration 10GRC 2" xfId="1367" xr:uid="{00000000-0005-0000-0000-000050050000}"/>
    <cellStyle name="_BPA NOS" xfId="1368" xr:uid="{00000000-0005-0000-0000-000051050000}"/>
    <cellStyle name="_BPA NOS 2" xfId="1369" xr:uid="{00000000-0005-0000-0000-000052050000}"/>
    <cellStyle name="_BPA NOS_DEM-WP(C) Wind Integration Summary 2010GRC" xfId="1370" xr:uid="{00000000-0005-0000-0000-000053050000}"/>
    <cellStyle name="_BPA NOS_DEM-WP(C) Wind Integration Summary 2010GRC 2" xfId="1371" xr:uid="{00000000-0005-0000-0000-000054050000}"/>
    <cellStyle name="_BPA NOS_NIM Summary" xfId="1372" xr:uid="{00000000-0005-0000-0000-000055050000}"/>
    <cellStyle name="_BPA NOS_NIM Summary 2" xfId="1373" xr:uid="{00000000-0005-0000-0000-000056050000}"/>
    <cellStyle name="_Chelan Debt Forecast 12.19.05" xfId="1374" xr:uid="{00000000-0005-0000-0000-000057050000}"/>
    <cellStyle name="_Chelan Debt Forecast 12.19.05 2" xfId="1375" xr:uid="{00000000-0005-0000-0000-000058050000}"/>
    <cellStyle name="_Chelan Debt Forecast 12.19.05 2 2" xfId="1376" xr:uid="{00000000-0005-0000-0000-000059050000}"/>
    <cellStyle name="_Chelan Debt Forecast 12.19.05 2 2 2" xfId="1377" xr:uid="{00000000-0005-0000-0000-00005A050000}"/>
    <cellStyle name="_Chelan Debt Forecast 12.19.05 2 3" xfId="1378" xr:uid="{00000000-0005-0000-0000-00005B050000}"/>
    <cellStyle name="_Chelan Debt Forecast 12.19.05 3" xfId="1379" xr:uid="{00000000-0005-0000-0000-00005C050000}"/>
    <cellStyle name="_Chelan Debt Forecast 12.19.05 3 2" xfId="1380" xr:uid="{00000000-0005-0000-0000-00005D050000}"/>
    <cellStyle name="_Chelan Debt Forecast 12.19.05 3 2 2" xfId="1381" xr:uid="{00000000-0005-0000-0000-00005E050000}"/>
    <cellStyle name="_Chelan Debt Forecast 12.19.05 3 3" xfId="1382" xr:uid="{00000000-0005-0000-0000-00005F050000}"/>
    <cellStyle name="_Chelan Debt Forecast 12.19.05 3 3 2" xfId="1383" xr:uid="{00000000-0005-0000-0000-000060050000}"/>
    <cellStyle name="_Chelan Debt Forecast 12.19.05 3 4" xfId="1384" xr:uid="{00000000-0005-0000-0000-000061050000}"/>
    <cellStyle name="_Chelan Debt Forecast 12.19.05 3 4 2" xfId="1385" xr:uid="{00000000-0005-0000-0000-000062050000}"/>
    <cellStyle name="_Chelan Debt Forecast 12.19.05 4" xfId="1386" xr:uid="{00000000-0005-0000-0000-000063050000}"/>
    <cellStyle name="_Chelan Debt Forecast 12.19.05 4 2" xfId="1387" xr:uid="{00000000-0005-0000-0000-000064050000}"/>
    <cellStyle name="_Chelan Debt Forecast 12.19.05 5" xfId="1388" xr:uid="{00000000-0005-0000-0000-000065050000}"/>
    <cellStyle name="_Chelan Debt Forecast 12.19.05 6" xfId="1389" xr:uid="{00000000-0005-0000-0000-000066050000}"/>
    <cellStyle name="_Chelan Debt Forecast 12.19.05 7" xfId="1390" xr:uid="{00000000-0005-0000-0000-000067050000}"/>
    <cellStyle name="_Chelan Debt Forecast 12.19.05_(C) WHE Proforma with ITC cash grant 10 Yr Amort_for deferral_102809" xfId="1391" xr:uid="{00000000-0005-0000-0000-000068050000}"/>
    <cellStyle name="_Chelan Debt Forecast 12.19.05_(C) WHE Proforma with ITC cash grant 10 Yr Amort_for deferral_102809 2" xfId="1392" xr:uid="{00000000-0005-0000-0000-000069050000}"/>
    <cellStyle name="_Chelan Debt Forecast 12.19.05_(C) WHE Proforma with ITC cash grant 10 Yr Amort_for deferral_102809 2 2" xfId="1393" xr:uid="{00000000-0005-0000-0000-00006A050000}"/>
    <cellStyle name="_Chelan Debt Forecast 12.19.05_(C) WHE Proforma with ITC cash grant 10 Yr Amort_for deferral_102809 3" xfId="1394" xr:uid="{00000000-0005-0000-0000-00006B050000}"/>
    <cellStyle name="_Chelan Debt Forecast 12.19.05_(C) WHE Proforma with ITC cash grant 10 Yr Amort_for deferral_102809_16.07E Wild Horse Wind Expansionwrkingfile" xfId="1395" xr:uid="{00000000-0005-0000-0000-00006C050000}"/>
    <cellStyle name="_Chelan Debt Forecast 12.19.05_(C) WHE Proforma with ITC cash grant 10 Yr Amort_for deferral_102809_16.07E Wild Horse Wind Expansionwrkingfile 2" xfId="1396" xr:uid="{00000000-0005-0000-0000-00006D050000}"/>
    <cellStyle name="_Chelan Debt Forecast 12.19.05_(C) WHE Proforma with ITC cash grant 10 Yr Amort_for deferral_102809_16.07E Wild Horse Wind Expansionwrkingfile 2 2" xfId="1397" xr:uid="{00000000-0005-0000-0000-00006E050000}"/>
    <cellStyle name="_Chelan Debt Forecast 12.19.05_(C) WHE Proforma with ITC cash grant 10 Yr Amort_for deferral_102809_16.07E Wild Horse Wind Expansionwrkingfile 3" xfId="1398" xr:uid="{00000000-0005-0000-0000-00006F050000}"/>
    <cellStyle name="_Chelan Debt Forecast 12.19.05_(C) WHE Proforma with ITC cash grant 10 Yr Amort_for deferral_102809_16.07E Wild Horse Wind Expansionwrkingfile SF" xfId="1399" xr:uid="{00000000-0005-0000-0000-000070050000}"/>
    <cellStyle name="_Chelan Debt Forecast 12.19.05_(C) WHE Proforma with ITC cash grant 10 Yr Amort_for deferral_102809_16.07E Wild Horse Wind Expansionwrkingfile SF 2" xfId="1400" xr:uid="{00000000-0005-0000-0000-000071050000}"/>
    <cellStyle name="_Chelan Debt Forecast 12.19.05_(C) WHE Proforma with ITC cash grant 10 Yr Amort_for deferral_102809_16.07E Wild Horse Wind Expansionwrkingfile SF 2 2" xfId="1401" xr:uid="{00000000-0005-0000-0000-000072050000}"/>
    <cellStyle name="_Chelan Debt Forecast 12.19.05_(C) WHE Proforma with ITC cash grant 10 Yr Amort_for deferral_102809_16.07E Wild Horse Wind Expansionwrkingfile SF 3" xfId="1402" xr:uid="{00000000-0005-0000-0000-000073050000}"/>
    <cellStyle name="_Chelan Debt Forecast 12.19.05_(C) WHE Proforma with ITC cash grant 10 Yr Amort_for deferral_102809_16.37E Wild Horse Expansion DeferralRevwrkingfile SF" xfId="1403" xr:uid="{00000000-0005-0000-0000-000074050000}"/>
    <cellStyle name="_Chelan Debt Forecast 12.19.05_(C) WHE Proforma with ITC cash grant 10 Yr Amort_for deferral_102809_16.37E Wild Horse Expansion DeferralRevwrkingfile SF 2" xfId="1404" xr:uid="{00000000-0005-0000-0000-000075050000}"/>
    <cellStyle name="_Chelan Debt Forecast 12.19.05_(C) WHE Proforma with ITC cash grant 10 Yr Amort_for deferral_102809_16.37E Wild Horse Expansion DeferralRevwrkingfile SF 2 2" xfId="1405" xr:uid="{00000000-0005-0000-0000-000076050000}"/>
    <cellStyle name="_Chelan Debt Forecast 12.19.05_(C) WHE Proforma with ITC cash grant 10 Yr Amort_for deferral_102809_16.37E Wild Horse Expansion DeferralRevwrkingfile SF 3" xfId="1406" xr:uid="{00000000-0005-0000-0000-000077050000}"/>
    <cellStyle name="_Chelan Debt Forecast 12.19.05_(C) WHE Proforma with ITC cash grant 10 Yr Amort_for rebuttal_120709" xfId="1407" xr:uid="{00000000-0005-0000-0000-000078050000}"/>
    <cellStyle name="_Chelan Debt Forecast 12.19.05_(C) WHE Proforma with ITC cash grant 10 Yr Amort_for rebuttal_120709 2" xfId="1408" xr:uid="{00000000-0005-0000-0000-000079050000}"/>
    <cellStyle name="_Chelan Debt Forecast 12.19.05_(C) WHE Proforma with ITC cash grant 10 Yr Amort_for rebuttal_120709 2 2" xfId="1409" xr:uid="{00000000-0005-0000-0000-00007A050000}"/>
    <cellStyle name="_Chelan Debt Forecast 12.19.05_(C) WHE Proforma with ITC cash grant 10 Yr Amort_for rebuttal_120709 3" xfId="1410" xr:uid="{00000000-0005-0000-0000-00007B050000}"/>
    <cellStyle name="_Chelan Debt Forecast 12.19.05_04.07E Wild Horse Wind Expansion" xfId="1411" xr:uid="{00000000-0005-0000-0000-00007C050000}"/>
    <cellStyle name="_Chelan Debt Forecast 12.19.05_04.07E Wild Horse Wind Expansion 2" xfId="1412" xr:uid="{00000000-0005-0000-0000-00007D050000}"/>
    <cellStyle name="_Chelan Debt Forecast 12.19.05_04.07E Wild Horse Wind Expansion 2 2" xfId="1413" xr:uid="{00000000-0005-0000-0000-00007E050000}"/>
    <cellStyle name="_Chelan Debt Forecast 12.19.05_04.07E Wild Horse Wind Expansion 3" xfId="1414" xr:uid="{00000000-0005-0000-0000-00007F050000}"/>
    <cellStyle name="_Chelan Debt Forecast 12.19.05_04.07E Wild Horse Wind Expansion_16.07E Wild Horse Wind Expansionwrkingfile" xfId="1415" xr:uid="{00000000-0005-0000-0000-000080050000}"/>
    <cellStyle name="_Chelan Debt Forecast 12.19.05_04.07E Wild Horse Wind Expansion_16.07E Wild Horse Wind Expansionwrkingfile 2" xfId="1416" xr:uid="{00000000-0005-0000-0000-000081050000}"/>
    <cellStyle name="_Chelan Debt Forecast 12.19.05_04.07E Wild Horse Wind Expansion_16.07E Wild Horse Wind Expansionwrkingfile 2 2" xfId="1417" xr:uid="{00000000-0005-0000-0000-000082050000}"/>
    <cellStyle name="_Chelan Debt Forecast 12.19.05_04.07E Wild Horse Wind Expansion_16.07E Wild Horse Wind Expansionwrkingfile 3" xfId="1418" xr:uid="{00000000-0005-0000-0000-000083050000}"/>
    <cellStyle name="_Chelan Debt Forecast 12.19.05_04.07E Wild Horse Wind Expansion_16.07E Wild Horse Wind Expansionwrkingfile SF" xfId="1419" xr:uid="{00000000-0005-0000-0000-000084050000}"/>
    <cellStyle name="_Chelan Debt Forecast 12.19.05_04.07E Wild Horse Wind Expansion_16.07E Wild Horse Wind Expansionwrkingfile SF 2" xfId="1420" xr:uid="{00000000-0005-0000-0000-000085050000}"/>
    <cellStyle name="_Chelan Debt Forecast 12.19.05_04.07E Wild Horse Wind Expansion_16.07E Wild Horse Wind Expansionwrkingfile SF 2 2" xfId="1421" xr:uid="{00000000-0005-0000-0000-000086050000}"/>
    <cellStyle name="_Chelan Debt Forecast 12.19.05_04.07E Wild Horse Wind Expansion_16.07E Wild Horse Wind Expansionwrkingfile SF 3" xfId="1422" xr:uid="{00000000-0005-0000-0000-000087050000}"/>
    <cellStyle name="_Chelan Debt Forecast 12.19.05_04.07E Wild Horse Wind Expansion_16.37E Wild Horse Expansion DeferralRevwrkingfile SF" xfId="1423" xr:uid="{00000000-0005-0000-0000-000088050000}"/>
    <cellStyle name="_Chelan Debt Forecast 12.19.05_04.07E Wild Horse Wind Expansion_16.37E Wild Horse Expansion DeferralRevwrkingfile SF 2" xfId="1424" xr:uid="{00000000-0005-0000-0000-000089050000}"/>
    <cellStyle name="_Chelan Debt Forecast 12.19.05_04.07E Wild Horse Wind Expansion_16.37E Wild Horse Expansion DeferralRevwrkingfile SF 2 2" xfId="1425" xr:uid="{00000000-0005-0000-0000-00008A050000}"/>
    <cellStyle name="_Chelan Debt Forecast 12.19.05_04.07E Wild Horse Wind Expansion_16.37E Wild Horse Expansion DeferralRevwrkingfile SF 3" xfId="1426" xr:uid="{00000000-0005-0000-0000-00008B050000}"/>
    <cellStyle name="_Chelan Debt Forecast 12.19.05_16.07E Wild Horse Wind Expansionwrkingfile" xfId="1427" xr:uid="{00000000-0005-0000-0000-00008C050000}"/>
    <cellStyle name="_Chelan Debt Forecast 12.19.05_16.07E Wild Horse Wind Expansionwrkingfile 2" xfId="1428" xr:uid="{00000000-0005-0000-0000-00008D050000}"/>
    <cellStyle name="_Chelan Debt Forecast 12.19.05_16.07E Wild Horse Wind Expansionwrkingfile 2 2" xfId="1429" xr:uid="{00000000-0005-0000-0000-00008E050000}"/>
    <cellStyle name="_Chelan Debt Forecast 12.19.05_16.07E Wild Horse Wind Expansionwrkingfile 3" xfId="1430" xr:uid="{00000000-0005-0000-0000-00008F050000}"/>
    <cellStyle name="_Chelan Debt Forecast 12.19.05_16.07E Wild Horse Wind Expansionwrkingfile SF" xfId="1431" xr:uid="{00000000-0005-0000-0000-000090050000}"/>
    <cellStyle name="_Chelan Debt Forecast 12.19.05_16.07E Wild Horse Wind Expansionwrkingfile SF 2" xfId="1432" xr:uid="{00000000-0005-0000-0000-000091050000}"/>
    <cellStyle name="_Chelan Debt Forecast 12.19.05_16.07E Wild Horse Wind Expansionwrkingfile SF 2 2" xfId="1433" xr:uid="{00000000-0005-0000-0000-000092050000}"/>
    <cellStyle name="_Chelan Debt Forecast 12.19.05_16.07E Wild Horse Wind Expansionwrkingfile SF 3" xfId="1434" xr:uid="{00000000-0005-0000-0000-000093050000}"/>
    <cellStyle name="_Chelan Debt Forecast 12.19.05_16.37E Wild Horse Expansion DeferralRevwrkingfile SF" xfId="1435" xr:uid="{00000000-0005-0000-0000-000094050000}"/>
    <cellStyle name="_Chelan Debt Forecast 12.19.05_16.37E Wild Horse Expansion DeferralRevwrkingfile SF 2" xfId="1436" xr:uid="{00000000-0005-0000-0000-000095050000}"/>
    <cellStyle name="_Chelan Debt Forecast 12.19.05_16.37E Wild Horse Expansion DeferralRevwrkingfile SF 2 2" xfId="1437" xr:uid="{00000000-0005-0000-0000-000096050000}"/>
    <cellStyle name="_Chelan Debt Forecast 12.19.05_16.37E Wild Horse Expansion DeferralRevwrkingfile SF 3" xfId="1438" xr:uid="{00000000-0005-0000-0000-000097050000}"/>
    <cellStyle name="_Chelan Debt Forecast 12.19.05_2009 Compliance Filing PCA Exhibits for GRC" xfId="1439" xr:uid="{00000000-0005-0000-0000-000098050000}"/>
    <cellStyle name="_Chelan Debt Forecast 12.19.05_2009 GRC Compl Filing - Exhibit D" xfId="1440" xr:uid="{00000000-0005-0000-0000-000099050000}"/>
    <cellStyle name="_Chelan Debt Forecast 12.19.05_2009 GRC Compl Filing - Exhibit D 2" xfId="1441" xr:uid="{00000000-0005-0000-0000-00009A050000}"/>
    <cellStyle name="_Chelan Debt Forecast 12.19.05_3.01 Income Statement" xfId="1442" xr:uid="{00000000-0005-0000-0000-00009B050000}"/>
    <cellStyle name="_Chelan Debt Forecast 12.19.05_4 31 Regulatory Assets and Liabilities  7 06- Exhibit D" xfId="1443" xr:uid="{00000000-0005-0000-0000-00009C050000}"/>
    <cellStyle name="_Chelan Debt Forecast 12.19.05_4 31 Regulatory Assets and Liabilities  7 06- Exhibit D 2" xfId="1444" xr:uid="{00000000-0005-0000-0000-00009D050000}"/>
    <cellStyle name="_Chelan Debt Forecast 12.19.05_4 31 Regulatory Assets and Liabilities  7 06- Exhibit D 2 2" xfId="1445" xr:uid="{00000000-0005-0000-0000-00009E050000}"/>
    <cellStyle name="_Chelan Debt Forecast 12.19.05_4 31 Regulatory Assets and Liabilities  7 06- Exhibit D 3" xfId="1446" xr:uid="{00000000-0005-0000-0000-00009F050000}"/>
    <cellStyle name="_Chelan Debt Forecast 12.19.05_4 31 Regulatory Assets and Liabilities  7 06- Exhibit D_NIM Summary" xfId="1447" xr:uid="{00000000-0005-0000-0000-0000A0050000}"/>
    <cellStyle name="_Chelan Debt Forecast 12.19.05_4 31 Regulatory Assets and Liabilities  7 06- Exhibit D_NIM Summary 2" xfId="1448" xr:uid="{00000000-0005-0000-0000-0000A1050000}"/>
    <cellStyle name="_Chelan Debt Forecast 12.19.05_4 32 Regulatory Assets and Liabilities  7 06- Exhibit D" xfId="1449" xr:uid="{00000000-0005-0000-0000-0000A2050000}"/>
    <cellStyle name="_Chelan Debt Forecast 12.19.05_4 32 Regulatory Assets and Liabilities  7 06- Exhibit D 2" xfId="1450" xr:uid="{00000000-0005-0000-0000-0000A3050000}"/>
    <cellStyle name="_Chelan Debt Forecast 12.19.05_4 32 Regulatory Assets and Liabilities  7 06- Exhibit D 2 2" xfId="1451" xr:uid="{00000000-0005-0000-0000-0000A4050000}"/>
    <cellStyle name="_Chelan Debt Forecast 12.19.05_4 32 Regulatory Assets and Liabilities  7 06- Exhibit D 3" xfId="1452" xr:uid="{00000000-0005-0000-0000-0000A5050000}"/>
    <cellStyle name="_Chelan Debt Forecast 12.19.05_4 32 Regulatory Assets and Liabilities  7 06- Exhibit D_NIM Summary" xfId="1453" xr:uid="{00000000-0005-0000-0000-0000A6050000}"/>
    <cellStyle name="_Chelan Debt Forecast 12.19.05_4 32 Regulatory Assets and Liabilities  7 06- Exhibit D_NIM Summary 2" xfId="1454" xr:uid="{00000000-0005-0000-0000-0000A7050000}"/>
    <cellStyle name="_Chelan Debt Forecast 12.19.05_ACCOUNTS" xfId="1455" xr:uid="{00000000-0005-0000-0000-0000A8050000}"/>
    <cellStyle name="_Chelan Debt Forecast 12.19.05_AURORA Total New" xfId="1456" xr:uid="{00000000-0005-0000-0000-0000A9050000}"/>
    <cellStyle name="_Chelan Debt Forecast 12.19.05_AURORA Total New 2" xfId="1457" xr:uid="{00000000-0005-0000-0000-0000AA050000}"/>
    <cellStyle name="_Chelan Debt Forecast 12.19.05_Book2" xfId="1458" xr:uid="{00000000-0005-0000-0000-0000AB050000}"/>
    <cellStyle name="_Chelan Debt Forecast 12.19.05_Book2 2" xfId="1459" xr:uid="{00000000-0005-0000-0000-0000AC050000}"/>
    <cellStyle name="_Chelan Debt Forecast 12.19.05_Book2 2 2" xfId="1460" xr:uid="{00000000-0005-0000-0000-0000AD050000}"/>
    <cellStyle name="_Chelan Debt Forecast 12.19.05_Book2 3" xfId="1461" xr:uid="{00000000-0005-0000-0000-0000AE050000}"/>
    <cellStyle name="_Chelan Debt Forecast 12.19.05_Book2_Adj Bench DR 3 for Initial Briefs (Electric)" xfId="1462" xr:uid="{00000000-0005-0000-0000-0000AF050000}"/>
    <cellStyle name="_Chelan Debt Forecast 12.19.05_Book2_Adj Bench DR 3 for Initial Briefs (Electric) 2" xfId="1463" xr:uid="{00000000-0005-0000-0000-0000B0050000}"/>
    <cellStyle name="_Chelan Debt Forecast 12.19.05_Book2_Adj Bench DR 3 for Initial Briefs (Electric) 2 2" xfId="1464" xr:uid="{00000000-0005-0000-0000-0000B1050000}"/>
    <cellStyle name="_Chelan Debt Forecast 12.19.05_Book2_Adj Bench DR 3 for Initial Briefs (Electric) 3" xfId="1465" xr:uid="{00000000-0005-0000-0000-0000B2050000}"/>
    <cellStyle name="_Chelan Debt Forecast 12.19.05_Book2_Electric Rev Req Model (2009 GRC) Rebuttal" xfId="1466" xr:uid="{00000000-0005-0000-0000-0000B3050000}"/>
    <cellStyle name="_Chelan Debt Forecast 12.19.05_Book2_Electric Rev Req Model (2009 GRC) Rebuttal 2" xfId="1467" xr:uid="{00000000-0005-0000-0000-0000B4050000}"/>
    <cellStyle name="_Chelan Debt Forecast 12.19.05_Book2_Electric Rev Req Model (2009 GRC) Rebuttal 2 2" xfId="1468" xr:uid="{00000000-0005-0000-0000-0000B5050000}"/>
    <cellStyle name="_Chelan Debt Forecast 12.19.05_Book2_Electric Rev Req Model (2009 GRC) Rebuttal 3" xfId="1469" xr:uid="{00000000-0005-0000-0000-0000B6050000}"/>
    <cellStyle name="_Chelan Debt Forecast 12.19.05_Book2_Electric Rev Req Model (2009 GRC) Rebuttal REmoval of New  WH Solar AdjustMI" xfId="1470" xr:uid="{00000000-0005-0000-0000-0000B7050000}"/>
    <cellStyle name="_Chelan Debt Forecast 12.19.05_Book2_Electric Rev Req Model (2009 GRC) Rebuttal REmoval of New  WH Solar AdjustMI 2" xfId="1471" xr:uid="{00000000-0005-0000-0000-0000B8050000}"/>
    <cellStyle name="_Chelan Debt Forecast 12.19.05_Book2_Electric Rev Req Model (2009 GRC) Rebuttal REmoval of New  WH Solar AdjustMI 2 2" xfId="1472" xr:uid="{00000000-0005-0000-0000-0000B9050000}"/>
    <cellStyle name="_Chelan Debt Forecast 12.19.05_Book2_Electric Rev Req Model (2009 GRC) Rebuttal REmoval of New  WH Solar AdjustMI 3" xfId="1473" xr:uid="{00000000-0005-0000-0000-0000BA050000}"/>
    <cellStyle name="_Chelan Debt Forecast 12.19.05_Book2_Electric Rev Req Model (2009 GRC) Revised 01-18-2010" xfId="1474" xr:uid="{00000000-0005-0000-0000-0000BB050000}"/>
    <cellStyle name="_Chelan Debt Forecast 12.19.05_Book2_Electric Rev Req Model (2009 GRC) Revised 01-18-2010 2" xfId="1475" xr:uid="{00000000-0005-0000-0000-0000BC050000}"/>
    <cellStyle name="_Chelan Debt Forecast 12.19.05_Book2_Electric Rev Req Model (2009 GRC) Revised 01-18-2010 2 2" xfId="1476" xr:uid="{00000000-0005-0000-0000-0000BD050000}"/>
    <cellStyle name="_Chelan Debt Forecast 12.19.05_Book2_Electric Rev Req Model (2009 GRC) Revised 01-18-2010 3" xfId="1477" xr:uid="{00000000-0005-0000-0000-0000BE050000}"/>
    <cellStyle name="_Chelan Debt Forecast 12.19.05_Book2_Final Order Electric EXHIBIT A-1" xfId="1478" xr:uid="{00000000-0005-0000-0000-0000BF050000}"/>
    <cellStyle name="_Chelan Debt Forecast 12.19.05_Book2_Final Order Electric EXHIBIT A-1 2" xfId="1479" xr:uid="{00000000-0005-0000-0000-0000C0050000}"/>
    <cellStyle name="_Chelan Debt Forecast 12.19.05_Book2_Final Order Electric EXHIBIT A-1 2 2" xfId="1480" xr:uid="{00000000-0005-0000-0000-0000C1050000}"/>
    <cellStyle name="_Chelan Debt Forecast 12.19.05_Book2_Final Order Electric EXHIBIT A-1 3" xfId="1481" xr:uid="{00000000-0005-0000-0000-0000C2050000}"/>
    <cellStyle name="_Chelan Debt Forecast 12.19.05_Book4" xfId="1482" xr:uid="{00000000-0005-0000-0000-0000C3050000}"/>
    <cellStyle name="_Chelan Debt Forecast 12.19.05_Book4 2" xfId="1483" xr:uid="{00000000-0005-0000-0000-0000C4050000}"/>
    <cellStyle name="_Chelan Debt Forecast 12.19.05_Book4 2 2" xfId="1484" xr:uid="{00000000-0005-0000-0000-0000C5050000}"/>
    <cellStyle name="_Chelan Debt Forecast 12.19.05_Book4 3" xfId="1485" xr:uid="{00000000-0005-0000-0000-0000C6050000}"/>
    <cellStyle name="_Chelan Debt Forecast 12.19.05_Book9" xfId="1486" xr:uid="{00000000-0005-0000-0000-0000C7050000}"/>
    <cellStyle name="_Chelan Debt Forecast 12.19.05_Book9 2" xfId="1487" xr:uid="{00000000-0005-0000-0000-0000C8050000}"/>
    <cellStyle name="_Chelan Debt Forecast 12.19.05_Book9 2 2" xfId="1488" xr:uid="{00000000-0005-0000-0000-0000C9050000}"/>
    <cellStyle name="_Chelan Debt Forecast 12.19.05_Book9 3" xfId="1489" xr:uid="{00000000-0005-0000-0000-0000CA050000}"/>
    <cellStyle name="_Chelan Debt Forecast 12.19.05_Check the Interest Calculation" xfId="1490" xr:uid="{00000000-0005-0000-0000-0000CB050000}"/>
    <cellStyle name="_Chelan Debt Forecast 12.19.05_Check the Interest Calculation_Scenario 1 REC vs PTC Offset" xfId="1491" xr:uid="{00000000-0005-0000-0000-0000CC050000}"/>
    <cellStyle name="_Chelan Debt Forecast 12.19.05_Check the Interest Calculation_Scenario 3" xfId="1492" xr:uid="{00000000-0005-0000-0000-0000CD050000}"/>
    <cellStyle name="_Chelan Debt Forecast 12.19.05_Chelan PUD Power Costs (8-10)" xfId="1493" xr:uid="{00000000-0005-0000-0000-0000CE050000}"/>
    <cellStyle name="_Chelan Debt Forecast 12.19.05_Exhibit D fr R Gho 12-31-08" xfId="1494" xr:uid="{00000000-0005-0000-0000-0000CF050000}"/>
    <cellStyle name="_Chelan Debt Forecast 12.19.05_Exhibit D fr R Gho 12-31-08 2" xfId="1495" xr:uid="{00000000-0005-0000-0000-0000D0050000}"/>
    <cellStyle name="_Chelan Debt Forecast 12.19.05_Exhibit D fr R Gho 12-31-08 v2" xfId="1496" xr:uid="{00000000-0005-0000-0000-0000D1050000}"/>
    <cellStyle name="_Chelan Debt Forecast 12.19.05_Exhibit D fr R Gho 12-31-08 v2 2" xfId="1497" xr:uid="{00000000-0005-0000-0000-0000D2050000}"/>
    <cellStyle name="_Chelan Debt Forecast 12.19.05_Exhibit D fr R Gho 12-31-08 v2_NIM Summary" xfId="1498" xr:uid="{00000000-0005-0000-0000-0000D3050000}"/>
    <cellStyle name="_Chelan Debt Forecast 12.19.05_Exhibit D fr R Gho 12-31-08 v2_NIM Summary 2" xfId="1499" xr:uid="{00000000-0005-0000-0000-0000D4050000}"/>
    <cellStyle name="_Chelan Debt Forecast 12.19.05_Exhibit D fr R Gho 12-31-08_NIM Summary" xfId="1500" xr:uid="{00000000-0005-0000-0000-0000D5050000}"/>
    <cellStyle name="_Chelan Debt Forecast 12.19.05_Exhibit D fr R Gho 12-31-08_NIM Summary 2" xfId="1501" xr:uid="{00000000-0005-0000-0000-0000D6050000}"/>
    <cellStyle name="_Chelan Debt Forecast 12.19.05_Gas Rev Req Model (2010 GRC)" xfId="1502" xr:uid="{00000000-0005-0000-0000-0000D7050000}"/>
    <cellStyle name="_Chelan Debt Forecast 12.19.05_Hopkins Ridge Prepaid Tran - Interest Earned RY 12ME Feb  '11" xfId="1503" xr:uid="{00000000-0005-0000-0000-0000D8050000}"/>
    <cellStyle name="_Chelan Debt Forecast 12.19.05_Hopkins Ridge Prepaid Tran - Interest Earned RY 12ME Feb  '11 2" xfId="1504" xr:uid="{00000000-0005-0000-0000-0000D9050000}"/>
    <cellStyle name="_Chelan Debt Forecast 12.19.05_Hopkins Ridge Prepaid Tran - Interest Earned RY 12ME Feb  '11_NIM Summary" xfId="1505" xr:uid="{00000000-0005-0000-0000-0000DA050000}"/>
    <cellStyle name="_Chelan Debt Forecast 12.19.05_Hopkins Ridge Prepaid Tran - Interest Earned RY 12ME Feb  '11_NIM Summary 2" xfId="1506" xr:uid="{00000000-0005-0000-0000-0000DB050000}"/>
    <cellStyle name="_Chelan Debt Forecast 12.19.05_Hopkins Ridge Prepaid Tran - Interest Earned RY 12ME Feb  '11_Transmission Workbook for May BOD" xfId="1507" xr:uid="{00000000-0005-0000-0000-0000DC050000}"/>
    <cellStyle name="_Chelan Debt Forecast 12.19.05_Hopkins Ridge Prepaid Tran - Interest Earned RY 12ME Feb  '11_Transmission Workbook for May BOD 2" xfId="1508" xr:uid="{00000000-0005-0000-0000-0000DD050000}"/>
    <cellStyle name="_Chelan Debt Forecast 12.19.05_INPUTS" xfId="1509" xr:uid="{00000000-0005-0000-0000-0000DE050000}"/>
    <cellStyle name="_Chelan Debt Forecast 12.19.05_INPUTS 2" xfId="1510" xr:uid="{00000000-0005-0000-0000-0000DF050000}"/>
    <cellStyle name="_Chelan Debt Forecast 12.19.05_INPUTS 2 2" xfId="1511" xr:uid="{00000000-0005-0000-0000-0000E0050000}"/>
    <cellStyle name="_Chelan Debt Forecast 12.19.05_INPUTS 3" xfId="1512" xr:uid="{00000000-0005-0000-0000-0000E1050000}"/>
    <cellStyle name="_Chelan Debt Forecast 12.19.05_NIM Summary" xfId="1513" xr:uid="{00000000-0005-0000-0000-0000E2050000}"/>
    <cellStyle name="_Chelan Debt Forecast 12.19.05_NIM Summary 09GRC" xfId="1514" xr:uid="{00000000-0005-0000-0000-0000E3050000}"/>
    <cellStyle name="_Chelan Debt Forecast 12.19.05_NIM Summary 09GRC 2" xfId="1515" xr:uid="{00000000-0005-0000-0000-0000E4050000}"/>
    <cellStyle name="_Chelan Debt Forecast 12.19.05_NIM Summary 2" xfId="1516" xr:uid="{00000000-0005-0000-0000-0000E5050000}"/>
    <cellStyle name="_Chelan Debt Forecast 12.19.05_NIM Summary 3" xfId="1517" xr:uid="{00000000-0005-0000-0000-0000E6050000}"/>
    <cellStyle name="_Chelan Debt Forecast 12.19.05_NIM Summary 4" xfId="1518" xr:uid="{00000000-0005-0000-0000-0000E7050000}"/>
    <cellStyle name="_Chelan Debt Forecast 12.19.05_NIM Summary 5" xfId="1519" xr:uid="{00000000-0005-0000-0000-0000E8050000}"/>
    <cellStyle name="_Chelan Debt Forecast 12.19.05_NIM Summary 6" xfId="1520" xr:uid="{00000000-0005-0000-0000-0000E9050000}"/>
    <cellStyle name="_Chelan Debt Forecast 12.19.05_NIM Summary 7" xfId="1521" xr:uid="{00000000-0005-0000-0000-0000EA050000}"/>
    <cellStyle name="_Chelan Debt Forecast 12.19.05_NIM Summary 8" xfId="1522" xr:uid="{00000000-0005-0000-0000-0000EB050000}"/>
    <cellStyle name="_Chelan Debt Forecast 12.19.05_NIM Summary 9" xfId="1523" xr:uid="{00000000-0005-0000-0000-0000EC050000}"/>
    <cellStyle name="_Chelan Debt Forecast 12.19.05_PCA 10 -  Exhibit D from A Kellogg Jan 2011" xfId="1524" xr:uid="{00000000-0005-0000-0000-0000ED050000}"/>
    <cellStyle name="_Chelan Debt Forecast 12.19.05_PCA 10 -  Exhibit D from A Kellogg July 2011" xfId="1525" xr:uid="{00000000-0005-0000-0000-0000EE050000}"/>
    <cellStyle name="_Chelan Debt Forecast 12.19.05_PCA 10 -  Exhibit D from S Free Rcv'd 12-11" xfId="1526" xr:uid="{00000000-0005-0000-0000-0000EF050000}"/>
    <cellStyle name="_Chelan Debt Forecast 12.19.05_PCA 7 - Exhibit D update 11_30_08 (2)" xfId="1527" xr:uid="{00000000-0005-0000-0000-0000F0050000}"/>
    <cellStyle name="_Chelan Debt Forecast 12.19.05_PCA 7 - Exhibit D update 11_30_08 (2) 2" xfId="1528" xr:uid="{00000000-0005-0000-0000-0000F1050000}"/>
    <cellStyle name="_Chelan Debt Forecast 12.19.05_PCA 7 - Exhibit D update 11_30_08 (2) 2 2" xfId="1529" xr:uid="{00000000-0005-0000-0000-0000F2050000}"/>
    <cellStyle name="_Chelan Debt Forecast 12.19.05_PCA 7 - Exhibit D update 11_30_08 (2) 3" xfId="1530" xr:uid="{00000000-0005-0000-0000-0000F3050000}"/>
    <cellStyle name="_Chelan Debt Forecast 12.19.05_PCA 7 - Exhibit D update 11_30_08 (2)_NIM Summary" xfId="1531" xr:uid="{00000000-0005-0000-0000-0000F4050000}"/>
    <cellStyle name="_Chelan Debt Forecast 12.19.05_PCA 7 - Exhibit D update 11_30_08 (2)_NIM Summary 2" xfId="1532" xr:uid="{00000000-0005-0000-0000-0000F5050000}"/>
    <cellStyle name="_Chelan Debt Forecast 12.19.05_PCA 8 - Exhibit D update 12_31_09" xfId="1533" xr:uid="{00000000-0005-0000-0000-0000F6050000}"/>
    <cellStyle name="_Chelan Debt Forecast 12.19.05_PCA 9 -  Exhibit D April 2010" xfId="1534" xr:uid="{00000000-0005-0000-0000-0000F7050000}"/>
    <cellStyle name="_Chelan Debt Forecast 12.19.05_PCA 9 -  Exhibit D April 2010 (3)" xfId="1535" xr:uid="{00000000-0005-0000-0000-0000F8050000}"/>
    <cellStyle name="_Chelan Debt Forecast 12.19.05_PCA 9 -  Exhibit D April 2010 (3) 2" xfId="1536" xr:uid="{00000000-0005-0000-0000-0000F9050000}"/>
    <cellStyle name="_Chelan Debt Forecast 12.19.05_PCA 9 -  Exhibit D Feb 2010" xfId="1537" xr:uid="{00000000-0005-0000-0000-0000FA050000}"/>
    <cellStyle name="_Chelan Debt Forecast 12.19.05_PCA 9 -  Exhibit D Feb 2010 v2" xfId="1538" xr:uid="{00000000-0005-0000-0000-0000FB050000}"/>
    <cellStyle name="_Chelan Debt Forecast 12.19.05_PCA 9 -  Exhibit D Feb 2010 WF" xfId="1539" xr:uid="{00000000-0005-0000-0000-0000FC050000}"/>
    <cellStyle name="_Chelan Debt Forecast 12.19.05_PCA 9 -  Exhibit D Jan 2010" xfId="1540" xr:uid="{00000000-0005-0000-0000-0000FD050000}"/>
    <cellStyle name="_Chelan Debt Forecast 12.19.05_PCA 9 -  Exhibit D March 2010 (2)" xfId="1541" xr:uid="{00000000-0005-0000-0000-0000FE050000}"/>
    <cellStyle name="_Chelan Debt Forecast 12.19.05_PCA 9 -  Exhibit D Nov 2010" xfId="1542" xr:uid="{00000000-0005-0000-0000-0000FF050000}"/>
    <cellStyle name="_Chelan Debt Forecast 12.19.05_PCA 9 - Exhibit D at August 2010" xfId="1543" xr:uid="{00000000-0005-0000-0000-000000060000}"/>
    <cellStyle name="_Chelan Debt Forecast 12.19.05_PCA 9 - Exhibit D June 2010 GRC" xfId="1544" xr:uid="{00000000-0005-0000-0000-000001060000}"/>
    <cellStyle name="_Chelan Debt Forecast 12.19.05_Power Costs - Comparison bx Rbtl-Staff-Jt-PC" xfId="1545" xr:uid="{00000000-0005-0000-0000-000002060000}"/>
    <cellStyle name="_Chelan Debt Forecast 12.19.05_Power Costs - Comparison bx Rbtl-Staff-Jt-PC 2" xfId="1546" xr:uid="{00000000-0005-0000-0000-000003060000}"/>
    <cellStyle name="_Chelan Debt Forecast 12.19.05_Power Costs - Comparison bx Rbtl-Staff-Jt-PC 2 2" xfId="1547" xr:uid="{00000000-0005-0000-0000-000004060000}"/>
    <cellStyle name="_Chelan Debt Forecast 12.19.05_Power Costs - Comparison bx Rbtl-Staff-Jt-PC 3" xfId="1548" xr:uid="{00000000-0005-0000-0000-000005060000}"/>
    <cellStyle name="_Chelan Debt Forecast 12.19.05_Power Costs - Comparison bx Rbtl-Staff-Jt-PC_Adj Bench DR 3 for Initial Briefs (Electric)" xfId="1549" xr:uid="{00000000-0005-0000-0000-000006060000}"/>
    <cellStyle name="_Chelan Debt Forecast 12.19.05_Power Costs - Comparison bx Rbtl-Staff-Jt-PC_Adj Bench DR 3 for Initial Briefs (Electric) 2" xfId="1550" xr:uid="{00000000-0005-0000-0000-000007060000}"/>
    <cellStyle name="_Chelan Debt Forecast 12.19.05_Power Costs - Comparison bx Rbtl-Staff-Jt-PC_Adj Bench DR 3 for Initial Briefs (Electric) 2 2" xfId="1551" xr:uid="{00000000-0005-0000-0000-000008060000}"/>
    <cellStyle name="_Chelan Debt Forecast 12.19.05_Power Costs - Comparison bx Rbtl-Staff-Jt-PC_Adj Bench DR 3 for Initial Briefs (Electric) 3" xfId="1552" xr:uid="{00000000-0005-0000-0000-000009060000}"/>
    <cellStyle name="_Chelan Debt Forecast 12.19.05_Power Costs - Comparison bx Rbtl-Staff-Jt-PC_Electric Rev Req Model (2009 GRC) Rebuttal" xfId="1553" xr:uid="{00000000-0005-0000-0000-00000A060000}"/>
    <cellStyle name="_Chelan Debt Forecast 12.19.05_Power Costs - Comparison bx Rbtl-Staff-Jt-PC_Electric Rev Req Model (2009 GRC) Rebuttal 2" xfId="1554" xr:uid="{00000000-0005-0000-0000-00000B060000}"/>
    <cellStyle name="_Chelan Debt Forecast 12.19.05_Power Costs - Comparison bx Rbtl-Staff-Jt-PC_Electric Rev Req Model (2009 GRC) Rebuttal 2 2" xfId="1555" xr:uid="{00000000-0005-0000-0000-00000C060000}"/>
    <cellStyle name="_Chelan Debt Forecast 12.19.05_Power Costs - Comparison bx Rbtl-Staff-Jt-PC_Electric Rev Req Model (2009 GRC) Rebuttal 3" xfId="1556" xr:uid="{00000000-0005-0000-0000-00000D060000}"/>
    <cellStyle name="_Chelan Debt Forecast 12.19.05_Power Costs - Comparison bx Rbtl-Staff-Jt-PC_Electric Rev Req Model (2009 GRC) Rebuttal REmoval of New  WH Solar AdjustMI" xfId="1557" xr:uid="{00000000-0005-0000-0000-00000E060000}"/>
    <cellStyle name="_Chelan Debt Forecast 12.19.05_Power Costs - Comparison bx Rbtl-Staff-Jt-PC_Electric Rev Req Model (2009 GRC) Rebuttal REmoval of New  WH Solar AdjustMI 2" xfId="1558" xr:uid="{00000000-0005-0000-0000-00000F060000}"/>
    <cellStyle name="_Chelan Debt Forecast 12.19.05_Power Costs - Comparison bx Rbtl-Staff-Jt-PC_Electric Rev Req Model (2009 GRC) Rebuttal REmoval of New  WH Solar AdjustMI 2 2" xfId="1559" xr:uid="{00000000-0005-0000-0000-000010060000}"/>
    <cellStyle name="_Chelan Debt Forecast 12.19.05_Power Costs - Comparison bx Rbtl-Staff-Jt-PC_Electric Rev Req Model (2009 GRC) Rebuttal REmoval of New  WH Solar AdjustMI 3" xfId="1560" xr:uid="{00000000-0005-0000-0000-000011060000}"/>
    <cellStyle name="_Chelan Debt Forecast 12.19.05_Power Costs - Comparison bx Rbtl-Staff-Jt-PC_Electric Rev Req Model (2009 GRC) Revised 01-18-2010" xfId="1561" xr:uid="{00000000-0005-0000-0000-000012060000}"/>
    <cellStyle name="_Chelan Debt Forecast 12.19.05_Power Costs - Comparison bx Rbtl-Staff-Jt-PC_Electric Rev Req Model (2009 GRC) Revised 01-18-2010 2" xfId="1562" xr:uid="{00000000-0005-0000-0000-000013060000}"/>
    <cellStyle name="_Chelan Debt Forecast 12.19.05_Power Costs - Comparison bx Rbtl-Staff-Jt-PC_Electric Rev Req Model (2009 GRC) Revised 01-18-2010 2 2" xfId="1563" xr:uid="{00000000-0005-0000-0000-000014060000}"/>
    <cellStyle name="_Chelan Debt Forecast 12.19.05_Power Costs - Comparison bx Rbtl-Staff-Jt-PC_Electric Rev Req Model (2009 GRC) Revised 01-18-2010 3" xfId="1564" xr:uid="{00000000-0005-0000-0000-000015060000}"/>
    <cellStyle name="_Chelan Debt Forecast 12.19.05_Power Costs - Comparison bx Rbtl-Staff-Jt-PC_Final Order Electric EXHIBIT A-1" xfId="1565" xr:uid="{00000000-0005-0000-0000-000016060000}"/>
    <cellStyle name="_Chelan Debt Forecast 12.19.05_Power Costs - Comparison bx Rbtl-Staff-Jt-PC_Final Order Electric EXHIBIT A-1 2" xfId="1566" xr:uid="{00000000-0005-0000-0000-000017060000}"/>
    <cellStyle name="_Chelan Debt Forecast 12.19.05_Power Costs - Comparison bx Rbtl-Staff-Jt-PC_Final Order Electric EXHIBIT A-1 2 2" xfId="1567" xr:uid="{00000000-0005-0000-0000-000018060000}"/>
    <cellStyle name="_Chelan Debt Forecast 12.19.05_Power Costs - Comparison bx Rbtl-Staff-Jt-PC_Final Order Electric EXHIBIT A-1 3" xfId="1568" xr:uid="{00000000-0005-0000-0000-000019060000}"/>
    <cellStyle name="_Chelan Debt Forecast 12.19.05_Production Adj 4.37" xfId="1569" xr:uid="{00000000-0005-0000-0000-00001A060000}"/>
    <cellStyle name="_Chelan Debt Forecast 12.19.05_Production Adj 4.37 2" xfId="1570" xr:uid="{00000000-0005-0000-0000-00001B060000}"/>
    <cellStyle name="_Chelan Debt Forecast 12.19.05_Production Adj 4.37 2 2" xfId="1571" xr:uid="{00000000-0005-0000-0000-00001C060000}"/>
    <cellStyle name="_Chelan Debt Forecast 12.19.05_Production Adj 4.37 3" xfId="1572" xr:uid="{00000000-0005-0000-0000-00001D060000}"/>
    <cellStyle name="_Chelan Debt Forecast 12.19.05_Purchased Power Adj 4.03" xfId="1573" xr:uid="{00000000-0005-0000-0000-00001E060000}"/>
    <cellStyle name="_Chelan Debt Forecast 12.19.05_Purchased Power Adj 4.03 2" xfId="1574" xr:uid="{00000000-0005-0000-0000-00001F060000}"/>
    <cellStyle name="_Chelan Debt Forecast 12.19.05_Purchased Power Adj 4.03 2 2" xfId="1575" xr:uid="{00000000-0005-0000-0000-000020060000}"/>
    <cellStyle name="_Chelan Debt Forecast 12.19.05_Purchased Power Adj 4.03 3" xfId="1576" xr:uid="{00000000-0005-0000-0000-000021060000}"/>
    <cellStyle name="_Chelan Debt Forecast 12.19.05_Rebuttal Power Costs" xfId="1577" xr:uid="{00000000-0005-0000-0000-000022060000}"/>
    <cellStyle name="_Chelan Debt Forecast 12.19.05_Rebuttal Power Costs 2" xfId="1578" xr:uid="{00000000-0005-0000-0000-000023060000}"/>
    <cellStyle name="_Chelan Debt Forecast 12.19.05_Rebuttal Power Costs 2 2" xfId="1579" xr:uid="{00000000-0005-0000-0000-000024060000}"/>
    <cellStyle name="_Chelan Debt Forecast 12.19.05_Rebuttal Power Costs 3" xfId="1580" xr:uid="{00000000-0005-0000-0000-000025060000}"/>
    <cellStyle name="_Chelan Debt Forecast 12.19.05_Rebuttal Power Costs_Adj Bench DR 3 for Initial Briefs (Electric)" xfId="1581" xr:uid="{00000000-0005-0000-0000-000026060000}"/>
    <cellStyle name="_Chelan Debt Forecast 12.19.05_Rebuttal Power Costs_Adj Bench DR 3 for Initial Briefs (Electric) 2" xfId="1582" xr:uid="{00000000-0005-0000-0000-000027060000}"/>
    <cellStyle name="_Chelan Debt Forecast 12.19.05_Rebuttal Power Costs_Adj Bench DR 3 for Initial Briefs (Electric) 2 2" xfId="1583" xr:uid="{00000000-0005-0000-0000-000028060000}"/>
    <cellStyle name="_Chelan Debt Forecast 12.19.05_Rebuttal Power Costs_Adj Bench DR 3 for Initial Briefs (Electric) 3" xfId="1584" xr:uid="{00000000-0005-0000-0000-000029060000}"/>
    <cellStyle name="_Chelan Debt Forecast 12.19.05_Rebuttal Power Costs_Electric Rev Req Model (2009 GRC) Rebuttal" xfId="1585" xr:uid="{00000000-0005-0000-0000-00002A060000}"/>
    <cellStyle name="_Chelan Debt Forecast 12.19.05_Rebuttal Power Costs_Electric Rev Req Model (2009 GRC) Rebuttal 2" xfId="1586" xr:uid="{00000000-0005-0000-0000-00002B060000}"/>
    <cellStyle name="_Chelan Debt Forecast 12.19.05_Rebuttal Power Costs_Electric Rev Req Model (2009 GRC) Rebuttal 2 2" xfId="1587" xr:uid="{00000000-0005-0000-0000-00002C060000}"/>
    <cellStyle name="_Chelan Debt Forecast 12.19.05_Rebuttal Power Costs_Electric Rev Req Model (2009 GRC) Rebuttal 3" xfId="1588" xr:uid="{00000000-0005-0000-0000-00002D060000}"/>
    <cellStyle name="_Chelan Debt Forecast 12.19.05_Rebuttal Power Costs_Electric Rev Req Model (2009 GRC) Rebuttal REmoval of New  WH Solar AdjustMI" xfId="1589" xr:uid="{00000000-0005-0000-0000-00002E060000}"/>
    <cellStyle name="_Chelan Debt Forecast 12.19.05_Rebuttal Power Costs_Electric Rev Req Model (2009 GRC) Rebuttal REmoval of New  WH Solar AdjustMI 2" xfId="1590" xr:uid="{00000000-0005-0000-0000-00002F060000}"/>
    <cellStyle name="_Chelan Debt Forecast 12.19.05_Rebuttal Power Costs_Electric Rev Req Model (2009 GRC) Rebuttal REmoval of New  WH Solar AdjustMI 2 2" xfId="1591" xr:uid="{00000000-0005-0000-0000-000030060000}"/>
    <cellStyle name="_Chelan Debt Forecast 12.19.05_Rebuttal Power Costs_Electric Rev Req Model (2009 GRC) Rebuttal REmoval of New  WH Solar AdjustMI 3" xfId="1592" xr:uid="{00000000-0005-0000-0000-000031060000}"/>
    <cellStyle name="_Chelan Debt Forecast 12.19.05_Rebuttal Power Costs_Electric Rev Req Model (2009 GRC) Revised 01-18-2010" xfId="1593" xr:uid="{00000000-0005-0000-0000-000032060000}"/>
    <cellStyle name="_Chelan Debt Forecast 12.19.05_Rebuttal Power Costs_Electric Rev Req Model (2009 GRC) Revised 01-18-2010 2" xfId="1594" xr:uid="{00000000-0005-0000-0000-000033060000}"/>
    <cellStyle name="_Chelan Debt Forecast 12.19.05_Rebuttal Power Costs_Electric Rev Req Model (2009 GRC) Revised 01-18-2010 2 2" xfId="1595" xr:uid="{00000000-0005-0000-0000-000034060000}"/>
    <cellStyle name="_Chelan Debt Forecast 12.19.05_Rebuttal Power Costs_Electric Rev Req Model (2009 GRC) Revised 01-18-2010 3" xfId="1596" xr:uid="{00000000-0005-0000-0000-000035060000}"/>
    <cellStyle name="_Chelan Debt Forecast 12.19.05_Rebuttal Power Costs_Final Order Electric EXHIBIT A-1" xfId="1597" xr:uid="{00000000-0005-0000-0000-000036060000}"/>
    <cellStyle name="_Chelan Debt Forecast 12.19.05_Rebuttal Power Costs_Final Order Electric EXHIBIT A-1 2" xfId="1598" xr:uid="{00000000-0005-0000-0000-000037060000}"/>
    <cellStyle name="_Chelan Debt Forecast 12.19.05_Rebuttal Power Costs_Final Order Electric EXHIBIT A-1 2 2" xfId="1599" xr:uid="{00000000-0005-0000-0000-000038060000}"/>
    <cellStyle name="_Chelan Debt Forecast 12.19.05_Rebuttal Power Costs_Final Order Electric EXHIBIT A-1 3" xfId="1600" xr:uid="{00000000-0005-0000-0000-000039060000}"/>
    <cellStyle name="_Chelan Debt Forecast 12.19.05_ROR &amp; CONV FACTOR" xfId="1601" xr:uid="{00000000-0005-0000-0000-00003A060000}"/>
    <cellStyle name="_Chelan Debt Forecast 12.19.05_ROR &amp; CONV FACTOR 2" xfId="1602" xr:uid="{00000000-0005-0000-0000-00003B060000}"/>
    <cellStyle name="_Chelan Debt Forecast 12.19.05_ROR &amp; CONV FACTOR 2 2" xfId="1603" xr:uid="{00000000-0005-0000-0000-00003C060000}"/>
    <cellStyle name="_Chelan Debt Forecast 12.19.05_ROR &amp; CONV FACTOR 3" xfId="1604" xr:uid="{00000000-0005-0000-0000-00003D060000}"/>
    <cellStyle name="_Chelan Debt Forecast 12.19.05_ROR 5.02" xfId="1605" xr:uid="{00000000-0005-0000-0000-00003E060000}"/>
    <cellStyle name="_Chelan Debt Forecast 12.19.05_ROR 5.02 2" xfId="1606" xr:uid="{00000000-0005-0000-0000-00003F060000}"/>
    <cellStyle name="_Chelan Debt Forecast 12.19.05_ROR 5.02 2 2" xfId="1607" xr:uid="{00000000-0005-0000-0000-000040060000}"/>
    <cellStyle name="_Chelan Debt Forecast 12.19.05_ROR 5.02 3" xfId="1608" xr:uid="{00000000-0005-0000-0000-000041060000}"/>
    <cellStyle name="_Chelan Debt Forecast 12.19.05_Transmission Workbook for May BOD" xfId="1609" xr:uid="{00000000-0005-0000-0000-000042060000}"/>
    <cellStyle name="_Chelan Debt Forecast 12.19.05_Transmission Workbook for May BOD 2" xfId="1610" xr:uid="{00000000-0005-0000-0000-000043060000}"/>
    <cellStyle name="_Chelan Debt Forecast 12.19.05_Wind Integration 10GRC" xfId="1611" xr:uid="{00000000-0005-0000-0000-000044060000}"/>
    <cellStyle name="_Chelan Debt Forecast 12.19.05_Wind Integration 10GRC 2" xfId="1612" xr:uid="{00000000-0005-0000-0000-000045060000}"/>
    <cellStyle name="_Colstrip FOR - GADS 1990-2009" xfId="1613" xr:uid="{00000000-0005-0000-0000-000046060000}"/>
    <cellStyle name="_Colstrip FOR - GADS 1990-2009 2" xfId="1614" xr:uid="{00000000-0005-0000-0000-000047060000}"/>
    <cellStyle name="_x0013__Confidential Material" xfId="1615" xr:uid="{00000000-0005-0000-0000-000048060000}"/>
    <cellStyle name="_Copy 11-9 Sumas Proforma - Current" xfId="1616" xr:uid="{00000000-0005-0000-0000-000049060000}"/>
    <cellStyle name="_Costs not in AURORA 06GRC" xfId="1617" xr:uid="{00000000-0005-0000-0000-00004A060000}"/>
    <cellStyle name="_Costs not in AURORA 06GRC 2" xfId="1618" xr:uid="{00000000-0005-0000-0000-00004B060000}"/>
    <cellStyle name="_Costs not in AURORA 06GRC 2 2" xfId="1619" xr:uid="{00000000-0005-0000-0000-00004C060000}"/>
    <cellStyle name="_Costs not in AURORA 06GRC 2 2 2" xfId="1620" xr:uid="{00000000-0005-0000-0000-00004D060000}"/>
    <cellStyle name="_Costs not in AURORA 06GRC 2 3" xfId="1621" xr:uid="{00000000-0005-0000-0000-00004E060000}"/>
    <cellStyle name="_Costs not in AURORA 06GRC 3" xfId="1622" xr:uid="{00000000-0005-0000-0000-00004F060000}"/>
    <cellStyle name="_Costs not in AURORA 06GRC 3 2" xfId="1623" xr:uid="{00000000-0005-0000-0000-000050060000}"/>
    <cellStyle name="_Costs not in AURORA 06GRC 3 2 2" xfId="1624" xr:uid="{00000000-0005-0000-0000-000051060000}"/>
    <cellStyle name="_Costs not in AURORA 06GRC 3 3" xfId="1625" xr:uid="{00000000-0005-0000-0000-000052060000}"/>
    <cellStyle name="_Costs not in AURORA 06GRC 3 3 2" xfId="1626" xr:uid="{00000000-0005-0000-0000-000053060000}"/>
    <cellStyle name="_Costs not in AURORA 06GRC 3 4" xfId="1627" xr:uid="{00000000-0005-0000-0000-000054060000}"/>
    <cellStyle name="_Costs not in AURORA 06GRC 3 4 2" xfId="1628" xr:uid="{00000000-0005-0000-0000-000055060000}"/>
    <cellStyle name="_Costs not in AURORA 06GRC 4" xfId="1629" xr:uid="{00000000-0005-0000-0000-000056060000}"/>
    <cellStyle name="_Costs not in AURORA 06GRC 4 2" xfId="1630" xr:uid="{00000000-0005-0000-0000-000057060000}"/>
    <cellStyle name="_Costs not in AURORA 06GRC 5" xfId="1631" xr:uid="{00000000-0005-0000-0000-000058060000}"/>
    <cellStyle name="_Costs not in AURORA 06GRC 6" xfId="1632" xr:uid="{00000000-0005-0000-0000-000059060000}"/>
    <cellStyle name="_Costs not in AURORA 06GRC 7" xfId="1633" xr:uid="{00000000-0005-0000-0000-00005A060000}"/>
    <cellStyle name="_Costs not in AURORA 06GRC_04 07E Wild Horse Wind Expansion (C) (2)" xfId="1634" xr:uid="{00000000-0005-0000-0000-00005B060000}"/>
    <cellStyle name="_Costs not in AURORA 06GRC_04 07E Wild Horse Wind Expansion (C) (2) 2" xfId="1635" xr:uid="{00000000-0005-0000-0000-00005C060000}"/>
    <cellStyle name="_Costs not in AURORA 06GRC_04 07E Wild Horse Wind Expansion (C) (2) 2 2" xfId="1636" xr:uid="{00000000-0005-0000-0000-00005D060000}"/>
    <cellStyle name="_Costs not in AURORA 06GRC_04 07E Wild Horse Wind Expansion (C) (2) 3" xfId="1637" xr:uid="{00000000-0005-0000-0000-00005E060000}"/>
    <cellStyle name="_Costs not in AURORA 06GRC_04 07E Wild Horse Wind Expansion (C) (2)_Adj Bench DR 3 for Initial Briefs (Electric)" xfId="1638" xr:uid="{00000000-0005-0000-0000-00005F060000}"/>
    <cellStyle name="_Costs not in AURORA 06GRC_04 07E Wild Horse Wind Expansion (C) (2)_Adj Bench DR 3 for Initial Briefs (Electric) 2" xfId="1639" xr:uid="{00000000-0005-0000-0000-000060060000}"/>
    <cellStyle name="_Costs not in AURORA 06GRC_04 07E Wild Horse Wind Expansion (C) (2)_Adj Bench DR 3 for Initial Briefs (Electric) 2 2" xfId="1640" xr:uid="{00000000-0005-0000-0000-000061060000}"/>
    <cellStyle name="_Costs not in AURORA 06GRC_04 07E Wild Horse Wind Expansion (C) (2)_Adj Bench DR 3 for Initial Briefs (Electric) 3" xfId="1641" xr:uid="{00000000-0005-0000-0000-000062060000}"/>
    <cellStyle name="_Costs not in AURORA 06GRC_04 07E Wild Horse Wind Expansion (C) (2)_Book1" xfId="1642" xr:uid="{00000000-0005-0000-0000-000063060000}"/>
    <cellStyle name="_Costs not in AURORA 06GRC_04 07E Wild Horse Wind Expansion (C) (2)_Electric Rev Req Model (2009 GRC) " xfId="1643" xr:uid="{00000000-0005-0000-0000-000064060000}"/>
    <cellStyle name="_Costs not in AURORA 06GRC_04 07E Wild Horse Wind Expansion (C) (2)_Electric Rev Req Model (2009 GRC)  2" xfId="1644" xr:uid="{00000000-0005-0000-0000-000065060000}"/>
    <cellStyle name="_Costs not in AURORA 06GRC_04 07E Wild Horse Wind Expansion (C) (2)_Electric Rev Req Model (2009 GRC)  2 2" xfId="1645" xr:uid="{00000000-0005-0000-0000-000066060000}"/>
    <cellStyle name="_Costs not in AURORA 06GRC_04 07E Wild Horse Wind Expansion (C) (2)_Electric Rev Req Model (2009 GRC)  3" xfId="1646" xr:uid="{00000000-0005-0000-0000-000067060000}"/>
    <cellStyle name="_Costs not in AURORA 06GRC_04 07E Wild Horse Wind Expansion (C) (2)_Electric Rev Req Model (2009 GRC) Rebuttal" xfId="1647" xr:uid="{00000000-0005-0000-0000-000068060000}"/>
    <cellStyle name="_Costs not in AURORA 06GRC_04 07E Wild Horse Wind Expansion (C) (2)_Electric Rev Req Model (2009 GRC) Rebuttal 2" xfId="1648" xr:uid="{00000000-0005-0000-0000-000069060000}"/>
    <cellStyle name="_Costs not in AURORA 06GRC_04 07E Wild Horse Wind Expansion (C) (2)_Electric Rev Req Model (2009 GRC) Rebuttal 2 2" xfId="1649" xr:uid="{00000000-0005-0000-0000-00006A060000}"/>
    <cellStyle name="_Costs not in AURORA 06GRC_04 07E Wild Horse Wind Expansion (C) (2)_Electric Rev Req Model (2009 GRC) Rebuttal 3" xfId="1650" xr:uid="{00000000-0005-0000-0000-00006B060000}"/>
    <cellStyle name="_Costs not in AURORA 06GRC_04 07E Wild Horse Wind Expansion (C) (2)_Electric Rev Req Model (2009 GRC) Rebuttal REmoval of New  WH Solar AdjustMI" xfId="1651" xr:uid="{00000000-0005-0000-0000-00006C060000}"/>
    <cellStyle name="_Costs not in AURORA 06GRC_04 07E Wild Horse Wind Expansion (C) (2)_Electric Rev Req Model (2009 GRC) Rebuttal REmoval of New  WH Solar AdjustMI 2" xfId="1652" xr:uid="{00000000-0005-0000-0000-00006D060000}"/>
    <cellStyle name="_Costs not in AURORA 06GRC_04 07E Wild Horse Wind Expansion (C) (2)_Electric Rev Req Model (2009 GRC) Rebuttal REmoval of New  WH Solar AdjustMI 2 2" xfId="1653" xr:uid="{00000000-0005-0000-0000-00006E060000}"/>
    <cellStyle name="_Costs not in AURORA 06GRC_04 07E Wild Horse Wind Expansion (C) (2)_Electric Rev Req Model (2009 GRC) Rebuttal REmoval of New  WH Solar AdjustMI 3" xfId="1654" xr:uid="{00000000-0005-0000-0000-00006F060000}"/>
    <cellStyle name="_Costs not in AURORA 06GRC_04 07E Wild Horse Wind Expansion (C) (2)_Electric Rev Req Model (2009 GRC) Revised 01-18-2010" xfId="1655" xr:uid="{00000000-0005-0000-0000-000070060000}"/>
    <cellStyle name="_Costs not in AURORA 06GRC_04 07E Wild Horse Wind Expansion (C) (2)_Electric Rev Req Model (2009 GRC) Revised 01-18-2010 2" xfId="1656" xr:uid="{00000000-0005-0000-0000-000071060000}"/>
    <cellStyle name="_Costs not in AURORA 06GRC_04 07E Wild Horse Wind Expansion (C) (2)_Electric Rev Req Model (2009 GRC) Revised 01-18-2010 2 2" xfId="1657" xr:uid="{00000000-0005-0000-0000-000072060000}"/>
    <cellStyle name="_Costs not in AURORA 06GRC_04 07E Wild Horse Wind Expansion (C) (2)_Electric Rev Req Model (2009 GRC) Revised 01-18-2010 3" xfId="1658" xr:uid="{00000000-0005-0000-0000-000073060000}"/>
    <cellStyle name="_Costs not in AURORA 06GRC_04 07E Wild Horse Wind Expansion (C) (2)_Electric Rev Req Model (2010 GRC)" xfId="1659" xr:uid="{00000000-0005-0000-0000-000074060000}"/>
    <cellStyle name="_Costs not in AURORA 06GRC_04 07E Wild Horse Wind Expansion (C) (2)_Electric Rev Req Model (2010 GRC) SF" xfId="1660" xr:uid="{00000000-0005-0000-0000-000075060000}"/>
    <cellStyle name="_Costs not in AURORA 06GRC_04 07E Wild Horse Wind Expansion (C) (2)_Final Order Electric EXHIBIT A-1" xfId="1661" xr:uid="{00000000-0005-0000-0000-000076060000}"/>
    <cellStyle name="_Costs not in AURORA 06GRC_04 07E Wild Horse Wind Expansion (C) (2)_Final Order Electric EXHIBIT A-1 2" xfId="1662" xr:uid="{00000000-0005-0000-0000-000077060000}"/>
    <cellStyle name="_Costs not in AURORA 06GRC_04 07E Wild Horse Wind Expansion (C) (2)_Final Order Electric EXHIBIT A-1 2 2" xfId="1663" xr:uid="{00000000-0005-0000-0000-000078060000}"/>
    <cellStyle name="_Costs not in AURORA 06GRC_04 07E Wild Horse Wind Expansion (C) (2)_Final Order Electric EXHIBIT A-1 3" xfId="1664" xr:uid="{00000000-0005-0000-0000-000079060000}"/>
    <cellStyle name="_Costs not in AURORA 06GRC_04 07E Wild Horse Wind Expansion (C) (2)_TENASKA REGULATORY ASSET" xfId="1665" xr:uid="{00000000-0005-0000-0000-00007A060000}"/>
    <cellStyle name="_Costs not in AURORA 06GRC_04 07E Wild Horse Wind Expansion (C) (2)_TENASKA REGULATORY ASSET 2" xfId="1666" xr:uid="{00000000-0005-0000-0000-00007B060000}"/>
    <cellStyle name="_Costs not in AURORA 06GRC_04 07E Wild Horse Wind Expansion (C) (2)_TENASKA REGULATORY ASSET 2 2" xfId="1667" xr:uid="{00000000-0005-0000-0000-00007C060000}"/>
    <cellStyle name="_Costs not in AURORA 06GRC_04 07E Wild Horse Wind Expansion (C) (2)_TENASKA REGULATORY ASSET 3" xfId="1668" xr:uid="{00000000-0005-0000-0000-00007D060000}"/>
    <cellStyle name="_Costs not in AURORA 06GRC_16.37E Wild Horse Expansion DeferralRevwrkingfile SF" xfId="1669" xr:uid="{00000000-0005-0000-0000-00007E060000}"/>
    <cellStyle name="_Costs not in AURORA 06GRC_16.37E Wild Horse Expansion DeferralRevwrkingfile SF 2" xfId="1670" xr:uid="{00000000-0005-0000-0000-00007F060000}"/>
    <cellStyle name="_Costs not in AURORA 06GRC_16.37E Wild Horse Expansion DeferralRevwrkingfile SF 2 2" xfId="1671" xr:uid="{00000000-0005-0000-0000-000080060000}"/>
    <cellStyle name="_Costs not in AURORA 06GRC_16.37E Wild Horse Expansion DeferralRevwrkingfile SF 3" xfId="1672" xr:uid="{00000000-0005-0000-0000-000081060000}"/>
    <cellStyle name="_Costs not in AURORA 06GRC_2009 Compliance Filing PCA Exhibits for GRC" xfId="1673" xr:uid="{00000000-0005-0000-0000-000082060000}"/>
    <cellStyle name="_Costs not in AURORA 06GRC_2009 GRC Compl Filing - Exhibit D" xfId="1674" xr:uid="{00000000-0005-0000-0000-000083060000}"/>
    <cellStyle name="_Costs not in AURORA 06GRC_2009 GRC Compl Filing - Exhibit D 2" xfId="1675" xr:uid="{00000000-0005-0000-0000-000084060000}"/>
    <cellStyle name="_Costs not in AURORA 06GRC_3.01 Income Statement" xfId="1676" xr:uid="{00000000-0005-0000-0000-000085060000}"/>
    <cellStyle name="_Costs not in AURORA 06GRC_4 31 Regulatory Assets and Liabilities  7 06- Exhibit D" xfId="1677" xr:uid="{00000000-0005-0000-0000-000086060000}"/>
    <cellStyle name="_Costs not in AURORA 06GRC_4 31 Regulatory Assets and Liabilities  7 06- Exhibit D 2" xfId="1678" xr:uid="{00000000-0005-0000-0000-000087060000}"/>
    <cellStyle name="_Costs not in AURORA 06GRC_4 31 Regulatory Assets and Liabilities  7 06- Exhibit D 2 2" xfId="1679" xr:uid="{00000000-0005-0000-0000-000088060000}"/>
    <cellStyle name="_Costs not in AURORA 06GRC_4 31 Regulatory Assets and Liabilities  7 06- Exhibit D 3" xfId="1680" xr:uid="{00000000-0005-0000-0000-000089060000}"/>
    <cellStyle name="_Costs not in AURORA 06GRC_4 31 Regulatory Assets and Liabilities  7 06- Exhibit D_NIM Summary" xfId="1681" xr:uid="{00000000-0005-0000-0000-00008A060000}"/>
    <cellStyle name="_Costs not in AURORA 06GRC_4 31 Regulatory Assets and Liabilities  7 06- Exhibit D_NIM Summary 2" xfId="1682" xr:uid="{00000000-0005-0000-0000-00008B060000}"/>
    <cellStyle name="_Costs not in AURORA 06GRC_4 32 Regulatory Assets and Liabilities  7 06- Exhibit D" xfId="1683" xr:uid="{00000000-0005-0000-0000-00008C060000}"/>
    <cellStyle name="_Costs not in AURORA 06GRC_4 32 Regulatory Assets and Liabilities  7 06- Exhibit D 2" xfId="1684" xr:uid="{00000000-0005-0000-0000-00008D060000}"/>
    <cellStyle name="_Costs not in AURORA 06GRC_4 32 Regulatory Assets and Liabilities  7 06- Exhibit D 2 2" xfId="1685" xr:uid="{00000000-0005-0000-0000-00008E060000}"/>
    <cellStyle name="_Costs not in AURORA 06GRC_4 32 Regulatory Assets and Liabilities  7 06- Exhibit D 3" xfId="1686" xr:uid="{00000000-0005-0000-0000-00008F060000}"/>
    <cellStyle name="_Costs not in AURORA 06GRC_4 32 Regulatory Assets and Liabilities  7 06- Exhibit D_NIM Summary" xfId="1687" xr:uid="{00000000-0005-0000-0000-000090060000}"/>
    <cellStyle name="_Costs not in AURORA 06GRC_4 32 Regulatory Assets and Liabilities  7 06- Exhibit D_NIM Summary 2" xfId="1688" xr:uid="{00000000-0005-0000-0000-000091060000}"/>
    <cellStyle name="_Costs not in AURORA 06GRC_ACCOUNTS" xfId="1689" xr:uid="{00000000-0005-0000-0000-000092060000}"/>
    <cellStyle name="_Costs not in AURORA 06GRC_AURORA Total New" xfId="1690" xr:uid="{00000000-0005-0000-0000-000093060000}"/>
    <cellStyle name="_Costs not in AURORA 06GRC_AURORA Total New 2" xfId="1691" xr:uid="{00000000-0005-0000-0000-000094060000}"/>
    <cellStyle name="_Costs not in AURORA 06GRC_Book2" xfId="1692" xr:uid="{00000000-0005-0000-0000-000095060000}"/>
    <cellStyle name="_Costs not in AURORA 06GRC_Book2 2" xfId="1693" xr:uid="{00000000-0005-0000-0000-000096060000}"/>
    <cellStyle name="_Costs not in AURORA 06GRC_Book2 2 2" xfId="1694" xr:uid="{00000000-0005-0000-0000-000097060000}"/>
    <cellStyle name="_Costs not in AURORA 06GRC_Book2 3" xfId="1695" xr:uid="{00000000-0005-0000-0000-000098060000}"/>
    <cellStyle name="_Costs not in AURORA 06GRC_Book2_Adj Bench DR 3 for Initial Briefs (Electric)" xfId="1696" xr:uid="{00000000-0005-0000-0000-000099060000}"/>
    <cellStyle name="_Costs not in AURORA 06GRC_Book2_Adj Bench DR 3 for Initial Briefs (Electric) 2" xfId="1697" xr:uid="{00000000-0005-0000-0000-00009A060000}"/>
    <cellStyle name="_Costs not in AURORA 06GRC_Book2_Adj Bench DR 3 for Initial Briefs (Electric) 2 2" xfId="1698" xr:uid="{00000000-0005-0000-0000-00009B060000}"/>
    <cellStyle name="_Costs not in AURORA 06GRC_Book2_Adj Bench DR 3 for Initial Briefs (Electric) 3" xfId="1699" xr:uid="{00000000-0005-0000-0000-00009C060000}"/>
    <cellStyle name="_Costs not in AURORA 06GRC_Book2_Electric Rev Req Model (2009 GRC) Rebuttal" xfId="1700" xr:uid="{00000000-0005-0000-0000-00009D060000}"/>
    <cellStyle name="_Costs not in AURORA 06GRC_Book2_Electric Rev Req Model (2009 GRC) Rebuttal 2" xfId="1701" xr:uid="{00000000-0005-0000-0000-00009E060000}"/>
    <cellStyle name="_Costs not in AURORA 06GRC_Book2_Electric Rev Req Model (2009 GRC) Rebuttal 2 2" xfId="1702" xr:uid="{00000000-0005-0000-0000-00009F060000}"/>
    <cellStyle name="_Costs not in AURORA 06GRC_Book2_Electric Rev Req Model (2009 GRC) Rebuttal 3" xfId="1703" xr:uid="{00000000-0005-0000-0000-0000A0060000}"/>
    <cellStyle name="_Costs not in AURORA 06GRC_Book2_Electric Rev Req Model (2009 GRC) Rebuttal REmoval of New  WH Solar AdjustMI" xfId="1704" xr:uid="{00000000-0005-0000-0000-0000A1060000}"/>
    <cellStyle name="_Costs not in AURORA 06GRC_Book2_Electric Rev Req Model (2009 GRC) Rebuttal REmoval of New  WH Solar AdjustMI 2" xfId="1705" xr:uid="{00000000-0005-0000-0000-0000A2060000}"/>
    <cellStyle name="_Costs not in AURORA 06GRC_Book2_Electric Rev Req Model (2009 GRC) Rebuttal REmoval of New  WH Solar AdjustMI 2 2" xfId="1706" xr:uid="{00000000-0005-0000-0000-0000A3060000}"/>
    <cellStyle name="_Costs not in AURORA 06GRC_Book2_Electric Rev Req Model (2009 GRC) Rebuttal REmoval of New  WH Solar AdjustMI 3" xfId="1707" xr:uid="{00000000-0005-0000-0000-0000A4060000}"/>
    <cellStyle name="_Costs not in AURORA 06GRC_Book2_Electric Rev Req Model (2009 GRC) Revised 01-18-2010" xfId="1708" xr:uid="{00000000-0005-0000-0000-0000A5060000}"/>
    <cellStyle name="_Costs not in AURORA 06GRC_Book2_Electric Rev Req Model (2009 GRC) Revised 01-18-2010 2" xfId="1709" xr:uid="{00000000-0005-0000-0000-0000A6060000}"/>
    <cellStyle name="_Costs not in AURORA 06GRC_Book2_Electric Rev Req Model (2009 GRC) Revised 01-18-2010 2 2" xfId="1710" xr:uid="{00000000-0005-0000-0000-0000A7060000}"/>
    <cellStyle name="_Costs not in AURORA 06GRC_Book2_Electric Rev Req Model (2009 GRC) Revised 01-18-2010 3" xfId="1711" xr:uid="{00000000-0005-0000-0000-0000A8060000}"/>
    <cellStyle name="_Costs not in AURORA 06GRC_Book2_Final Order Electric EXHIBIT A-1" xfId="1712" xr:uid="{00000000-0005-0000-0000-0000A9060000}"/>
    <cellStyle name="_Costs not in AURORA 06GRC_Book2_Final Order Electric EXHIBIT A-1 2" xfId="1713" xr:uid="{00000000-0005-0000-0000-0000AA060000}"/>
    <cellStyle name="_Costs not in AURORA 06GRC_Book2_Final Order Electric EXHIBIT A-1 2 2" xfId="1714" xr:uid="{00000000-0005-0000-0000-0000AB060000}"/>
    <cellStyle name="_Costs not in AURORA 06GRC_Book2_Final Order Electric EXHIBIT A-1 3" xfId="1715" xr:uid="{00000000-0005-0000-0000-0000AC060000}"/>
    <cellStyle name="_Costs not in AURORA 06GRC_Book4" xfId="1716" xr:uid="{00000000-0005-0000-0000-0000AD060000}"/>
    <cellStyle name="_Costs not in AURORA 06GRC_Book4 2" xfId="1717" xr:uid="{00000000-0005-0000-0000-0000AE060000}"/>
    <cellStyle name="_Costs not in AURORA 06GRC_Book4 2 2" xfId="1718" xr:uid="{00000000-0005-0000-0000-0000AF060000}"/>
    <cellStyle name="_Costs not in AURORA 06GRC_Book4 3" xfId="1719" xr:uid="{00000000-0005-0000-0000-0000B0060000}"/>
    <cellStyle name="_Costs not in AURORA 06GRC_Book9" xfId="1720" xr:uid="{00000000-0005-0000-0000-0000B1060000}"/>
    <cellStyle name="_Costs not in AURORA 06GRC_Book9 2" xfId="1721" xr:uid="{00000000-0005-0000-0000-0000B2060000}"/>
    <cellStyle name="_Costs not in AURORA 06GRC_Book9 2 2" xfId="1722" xr:uid="{00000000-0005-0000-0000-0000B3060000}"/>
    <cellStyle name="_Costs not in AURORA 06GRC_Book9 3" xfId="1723" xr:uid="{00000000-0005-0000-0000-0000B4060000}"/>
    <cellStyle name="_Costs not in AURORA 06GRC_Check the Interest Calculation" xfId="1724" xr:uid="{00000000-0005-0000-0000-0000B5060000}"/>
    <cellStyle name="_Costs not in AURORA 06GRC_Check the Interest Calculation_Scenario 1 REC vs PTC Offset" xfId="1725" xr:uid="{00000000-0005-0000-0000-0000B6060000}"/>
    <cellStyle name="_Costs not in AURORA 06GRC_Check the Interest Calculation_Scenario 3" xfId="1726" xr:uid="{00000000-0005-0000-0000-0000B7060000}"/>
    <cellStyle name="_Costs not in AURORA 06GRC_Chelan PUD Power Costs (8-10)" xfId="1727" xr:uid="{00000000-0005-0000-0000-0000B8060000}"/>
    <cellStyle name="_Costs not in AURORA 06GRC_Exhibit D fr R Gho 12-31-08" xfId="1728" xr:uid="{00000000-0005-0000-0000-0000B9060000}"/>
    <cellStyle name="_Costs not in AURORA 06GRC_Exhibit D fr R Gho 12-31-08 2" xfId="1729" xr:uid="{00000000-0005-0000-0000-0000BA060000}"/>
    <cellStyle name="_Costs not in AURORA 06GRC_Exhibit D fr R Gho 12-31-08 v2" xfId="1730" xr:uid="{00000000-0005-0000-0000-0000BB060000}"/>
    <cellStyle name="_Costs not in AURORA 06GRC_Exhibit D fr R Gho 12-31-08 v2 2" xfId="1731" xr:uid="{00000000-0005-0000-0000-0000BC060000}"/>
    <cellStyle name="_Costs not in AURORA 06GRC_Exhibit D fr R Gho 12-31-08 v2_NIM Summary" xfId="1732" xr:uid="{00000000-0005-0000-0000-0000BD060000}"/>
    <cellStyle name="_Costs not in AURORA 06GRC_Exhibit D fr R Gho 12-31-08 v2_NIM Summary 2" xfId="1733" xr:uid="{00000000-0005-0000-0000-0000BE060000}"/>
    <cellStyle name="_Costs not in AURORA 06GRC_Exhibit D fr R Gho 12-31-08_NIM Summary" xfId="1734" xr:uid="{00000000-0005-0000-0000-0000BF060000}"/>
    <cellStyle name="_Costs not in AURORA 06GRC_Exhibit D fr R Gho 12-31-08_NIM Summary 2" xfId="1735" xr:uid="{00000000-0005-0000-0000-0000C0060000}"/>
    <cellStyle name="_Costs not in AURORA 06GRC_Gas Rev Req Model (2010 GRC)" xfId="1736" xr:uid="{00000000-0005-0000-0000-0000C1060000}"/>
    <cellStyle name="_Costs not in AURORA 06GRC_Hopkins Ridge Prepaid Tran - Interest Earned RY 12ME Feb  '11" xfId="1737" xr:uid="{00000000-0005-0000-0000-0000C2060000}"/>
    <cellStyle name="_Costs not in AURORA 06GRC_Hopkins Ridge Prepaid Tran - Interest Earned RY 12ME Feb  '11 2" xfId="1738" xr:uid="{00000000-0005-0000-0000-0000C3060000}"/>
    <cellStyle name="_Costs not in AURORA 06GRC_Hopkins Ridge Prepaid Tran - Interest Earned RY 12ME Feb  '11_NIM Summary" xfId="1739" xr:uid="{00000000-0005-0000-0000-0000C4060000}"/>
    <cellStyle name="_Costs not in AURORA 06GRC_Hopkins Ridge Prepaid Tran - Interest Earned RY 12ME Feb  '11_NIM Summary 2" xfId="1740" xr:uid="{00000000-0005-0000-0000-0000C5060000}"/>
    <cellStyle name="_Costs not in AURORA 06GRC_Hopkins Ridge Prepaid Tran - Interest Earned RY 12ME Feb  '11_Transmission Workbook for May BOD" xfId="1741" xr:uid="{00000000-0005-0000-0000-0000C6060000}"/>
    <cellStyle name="_Costs not in AURORA 06GRC_Hopkins Ridge Prepaid Tran - Interest Earned RY 12ME Feb  '11_Transmission Workbook for May BOD 2" xfId="1742" xr:uid="{00000000-0005-0000-0000-0000C7060000}"/>
    <cellStyle name="_Costs not in AURORA 06GRC_INPUTS" xfId="1743" xr:uid="{00000000-0005-0000-0000-0000C8060000}"/>
    <cellStyle name="_Costs not in AURORA 06GRC_INPUTS 2" xfId="1744" xr:uid="{00000000-0005-0000-0000-0000C9060000}"/>
    <cellStyle name="_Costs not in AURORA 06GRC_INPUTS 2 2" xfId="1745" xr:uid="{00000000-0005-0000-0000-0000CA060000}"/>
    <cellStyle name="_Costs not in AURORA 06GRC_INPUTS 3" xfId="1746" xr:uid="{00000000-0005-0000-0000-0000CB060000}"/>
    <cellStyle name="_Costs not in AURORA 06GRC_NIM Summary" xfId="1747" xr:uid="{00000000-0005-0000-0000-0000CC060000}"/>
    <cellStyle name="_Costs not in AURORA 06GRC_NIM Summary 09GRC" xfId="1748" xr:uid="{00000000-0005-0000-0000-0000CD060000}"/>
    <cellStyle name="_Costs not in AURORA 06GRC_NIM Summary 09GRC 2" xfId="1749" xr:uid="{00000000-0005-0000-0000-0000CE060000}"/>
    <cellStyle name="_Costs not in AURORA 06GRC_NIM Summary 2" xfId="1750" xr:uid="{00000000-0005-0000-0000-0000CF060000}"/>
    <cellStyle name="_Costs not in AURORA 06GRC_NIM Summary 3" xfId="1751" xr:uid="{00000000-0005-0000-0000-0000D0060000}"/>
    <cellStyle name="_Costs not in AURORA 06GRC_NIM Summary 4" xfId="1752" xr:uid="{00000000-0005-0000-0000-0000D1060000}"/>
    <cellStyle name="_Costs not in AURORA 06GRC_NIM Summary 5" xfId="1753" xr:uid="{00000000-0005-0000-0000-0000D2060000}"/>
    <cellStyle name="_Costs not in AURORA 06GRC_NIM Summary 6" xfId="1754" xr:uid="{00000000-0005-0000-0000-0000D3060000}"/>
    <cellStyle name="_Costs not in AURORA 06GRC_NIM Summary 7" xfId="1755" xr:uid="{00000000-0005-0000-0000-0000D4060000}"/>
    <cellStyle name="_Costs not in AURORA 06GRC_NIM Summary 8" xfId="1756" xr:uid="{00000000-0005-0000-0000-0000D5060000}"/>
    <cellStyle name="_Costs not in AURORA 06GRC_NIM Summary 9" xfId="1757" xr:uid="{00000000-0005-0000-0000-0000D6060000}"/>
    <cellStyle name="_Costs not in AURORA 06GRC_PCA 10 -  Exhibit D from A Kellogg Jan 2011" xfId="1758" xr:uid="{00000000-0005-0000-0000-0000D7060000}"/>
    <cellStyle name="_Costs not in AURORA 06GRC_PCA 10 -  Exhibit D from A Kellogg July 2011" xfId="1759" xr:uid="{00000000-0005-0000-0000-0000D8060000}"/>
    <cellStyle name="_Costs not in AURORA 06GRC_PCA 10 -  Exhibit D from S Free Rcv'd 12-11" xfId="1760" xr:uid="{00000000-0005-0000-0000-0000D9060000}"/>
    <cellStyle name="_Costs not in AURORA 06GRC_PCA 7 - Exhibit D update 11_30_08 (2)" xfId="1761" xr:uid="{00000000-0005-0000-0000-0000DA060000}"/>
    <cellStyle name="_Costs not in AURORA 06GRC_PCA 7 - Exhibit D update 11_30_08 (2) 2" xfId="1762" xr:uid="{00000000-0005-0000-0000-0000DB060000}"/>
    <cellStyle name="_Costs not in AURORA 06GRC_PCA 7 - Exhibit D update 11_30_08 (2) 2 2" xfId="1763" xr:uid="{00000000-0005-0000-0000-0000DC060000}"/>
    <cellStyle name="_Costs not in AURORA 06GRC_PCA 7 - Exhibit D update 11_30_08 (2) 3" xfId="1764" xr:uid="{00000000-0005-0000-0000-0000DD060000}"/>
    <cellStyle name="_Costs not in AURORA 06GRC_PCA 7 - Exhibit D update 11_30_08 (2)_NIM Summary" xfId="1765" xr:uid="{00000000-0005-0000-0000-0000DE060000}"/>
    <cellStyle name="_Costs not in AURORA 06GRC_PCA 7 - Exhibit D update 11_30_08 (2)_NIM Summary 2" xfId="1766" xr:uid="{00000000-0005-0000-0000-0000DF060000}"/>
    <cellStyle name="_Costs not in AURORA 06GRC_PCA 8 - Exhibit D update 12_31_09" xfId="1767" xr:uid="{00000000-0005-0000-0000-0000E0060000}"/>
    <cellStyle name="_Costs not in AURORA 06GRC_PCA 9 -  Exhibit D April 2010" xfId="1768" xr:uid="{00000000-0005-0000-0000-0000E1060000}"/>
    <cellStyle name="_Costs not in AURORA 06GRC_PCA 9 -  Exhibit D April 2010 (3)" xfId="1769" xr:uid="{00000000-0005-0000-0000-0000E2060000}"/>
    <cellStyle name="_Costs not in AURORA 06GRC_PCA 9 -  Exhibit D April 2010 (3) 2" xfId="1770" xr:uid="{00000000-0005-0000-0000-0000E3060000}"/>
    <cellStyle name="_Costs not in AURORA 06GRC_PCA 9 -  Exhibit D Feb 2010" xfId="1771" xr:uid="{00000000-0005-0000-0000-0000E4060000}"/>
    <cellStyle name="_Costs not in AURORA 06GRC_PCA 9 -  Exhibit D Feb 2010 v2" xfId="1772" xr:uid="{00000000-0005-0000-0000-0000E5060000}"/>
    <cellStyle name="_Costs not in AURORA 06GRC_PCA 9 -  Exhibit D Feb 2010 WF" xfId="1773" xr:uid="{00000000-0005-0000-0000-0000E6060000}"/>
    <cellStyle name="_Costs not in AURORA 06GRC_PCA 9 -  Exhibit D Jan 2010" xfId="1774" xr:uid="{00000000-0005-0000-0000-0000E7060000}"/>
    <cellStyle name="_Costs not in AURORA 06GRC_PCA 9 -  Exhibit D March 2010 (2)" xfId="1775" xr:uid="{00000000-0005-0000-0000-0000E8060000}"/>
    <cellStyle name="_Costs not in AURORA 06GRC_PCA 9 -  Exhibit D Nov 2010" xfId="1776" xr:uid="{00000000-0005-0000-0000-0000E9060000}"/>
    <cellStyle name="_Costs not in AURORA 06GRC_PCA 9 - Exhibit D at August 2010" xfId="1777" xr:uid="{00000000-0005-0000-0000-0000EA060000}"/>
    <cellStyle name="_Costs not in AURORA 06GRC_PCA 9 - Exhibit D June 2010 GRC" xfId="1778" xr:uid="{00000000-0005-0000-0000-0000EB060000}"/>
    <cellStyle name="_Costs not in AURORA 06GRC_Power Costs - Comparison bx Rbtl-Staff-Jt-PC" xfId="1779" xr:uid="{00000000-0005-0000-0000-0000EC060000}"/>
    <cellStyle name="_Costs not in AURORA 06GRC_Power Costs - Comparison bx Rbtl-Staff-Jt-PC 2" xfId="1780" xr:uid="{00000000-0005-0000-0000-0000ED060000}"/>
    <cellStyle name="_Costs not in AURORA 06GRC_Power Costs - Comparison bx Rbtl-Staff-Jt-PC 2 2" xfId="1781" xr:uid="{00000000-0005-0000-0000-0000EE060000}"/>
    <cellStyle name="_Costs not in AURORA 06GRC_Power Costs - Comparison bx Rbtl-Staff-Jt-PC 3" xfId="1782" xr:uid="{00000000-0005-0000-0000-0000EF060000}"/>
    <cellStyle name="_Costs not in AURORA 06GRC_Power Costs - Comparison bx Rbtl-Staff-Jt-PC_Adj Bench DR 3 for Initial Briefs (Electric)" xfId="1783" xr:uid="{00000000-0005-0000-0000-0000F0060000}"/>
    <cellStyle name="_Costs not in AURORA 06GRC_Power Costs - Comparison bx Rbtl-Staff-Jt-PC_Adj Bench DR 3 for Initial Briefs (Electric) 2" xfId="1784" xr:uid="{00000000-0005-0000-0000-0000F1060000}"/>
    <cellStyle name="_Costs not in AURORA 06GRC_Power Costs - Comparison bx Rbtl-Staff-Jt-PC_Adj Bench DR 3 for Initial Briefs (Electric) 2 2" xfId="1785" xr:uid="{00000000-0005-0000-0000-0000F2060000}"/>
    <cellStyle name="_Costs not in AURORA 06GRC_Power Costs - Comparison bx Rbtl-Staff-Jt-PC_Adj Bench DR 3 for Initial Briefs (Electric) 3" xfId="1786" xr:uid="{00000000-0005-0000-0000-0000F3060000}"/>
    <cellStyle name="_Costs not in AURORA 06GRC_Power Costs - Comparison bx Rbtl-Staff-Jt-PC_Electric Rev Req Model (2009 GRC) Rebuttal" xfId="1787" xr:uid="{00000000-0005-0000-0000-0000F4060000}"/>
    <cellStyle name="_Costs not in AURORA 06GRC_Power Costs - Comparison bx Rbtl-Staff-Jt-PC_Electric Rev Req Model (2009 GRC) Rebuttal 2" xfId="1788" xr:uid="{00000000-0005-0000-0000-0000F5060000}"/>
    <cellStyle name="_Costs not in AURORA 06GRC_Power Costs - Comparison bx Rbtl-Staff-Jt-PC_Electric Rev Req Model (2009 GRC) Rebuttal 2 2" xfId="1789" xr:uid="{00000000-0005-0000-0000-0000F6060000}"/>
    <cellStyle name="_Costs not in AURORA 06GRC_Power Costs - Comparison bx Rbtl-Staff-Jt-PC_Electric Rev Req Model (2009 GRC) Rebuttal 3" xfId="1790" xr:uid="{00000000-0005-0000-0000-0000F7060000}"/>
    <cellStyle name="_Costs not in AURORA 06GRC_Power Costs - Comparison bx Rbtl-Staff-Jt-PC_Electric Rev Req Model (2009 GRC) Rebuttal REmoval of New  WH Solar AdjustMI" xfId="1791" xr:uid="{00000000-0005-0000-0000-0000F8060000}"/>
    <cellStyle name="_Costs not in AURORA 06GRC_Power Costs - Comparison bx Rbtl-Staff-Jt-PC_Electric Rev Req Model (2009 GRC) Rebuttal REmoval of New  WH Solar AdjustMI 2" xfId="1792" xr:uid="{00000000-0005-0000-0000-0000F9060000}"/>
    <cellStyle name="_Costs not in AURORA 06GRC_Power Costs - Comparison bx Rbtl-Staff-Jt-PC_Electric Rev Req Model (2009 GRC) Rebuttal REmoval of New  WH Solar AdjustMI 2 2" xfId="1793" xr:uid="{00000000-0005-0000-0000-0000FA060000}"/>
    <cellStyle name="_Costs not in AURORA 06GRC_Power Costs - Comparison bx Rbtl-Staff-Jt-PC_Electric Rev Req Model (2009 GRC) Rebuttal REmoval of New  WH Solar AdjustMI 3" xfId="1794" xr:uid="{00000000-0005-0000-0000-0000FB060000}"/>
    <cellStyle name="_Costs not in AURORA 06GRC_Power Costs - Comparison bx Rbtl-Staff-Jt-PC_Electric Rev Req Model (2009 GRC) Revised 01-18-2010" xfId="1795" xr:uid="{00000000-0005-0000-0000-0000FC060000}"/>
    <cellStyle name="_Costs not in AURORA 06GRC_Power Costs - Comparison bx Rbtl-Staff-Jt-PC_Electric Rev Req Model (2009 GRC) Revised 01-18-2010 2" xfId="1796" xr:uid="{00000000-0005-0000-0000-0000FD060000}"/>
    <cellStyle name="_Costs not in AURORA 06GRC_Power Costs - Comparison bx Rbtl-Staff-Jt-PC_Electric Rev Req Model (2009 GRC) Revised 01-18-2010 2 2" xfId="1797" xr:uid="{00000000-0005-0000-0000-0000FE060000}"/>
    <cellStyle name="_Costs not in AURORA 06GRC_Power Costs - Comparison bx Rbtl-Staff-Jt-PC_Electric Rev Req Model (2009 GRC) Revised 01-18-2010 3" xfId="1798" xr:uid="{00000000-0005-0000-0000-0000FF060000}"/>
    <cellStyle name="_Costs not in AURORA 06GRC_Power Costs - Comparison bx Rbtl-Staff-Jt-PC_Final Order Electric EXHIBIT A-1" xfId="1799" xr:uid="{00000000-0005-0000-0000-000000070000}"/>
    <cellStyle name="_Costs not in AURORA 06GRC_Power Costs - Comparison bx Rbtl-Staff-Jt-PC_Final Order Electric EXHIBIT A-1 2" xfId="1800" xr:uid="{00000000-0005-0000-0000-000001070000}"/>
    <cellStyle name="_Costs not in AURORA 06GRC_Power Costs - Comparison bx Rbtl-Staff-Jt-PC_Final Order Electric EXHIBIT A-1 2 2" xfId="1801" xr:uid="{00000000-0005-0000-0000-000002070000}"/>
    <cellStyle name="_Costs not in AURORA 06GRC_Power Costs - Comparison bx Rbtl-Staff-Jt-PC_Final Order Electric EXHIBIT A-1 3" xfId="1802" xr:uid="{00000000-0005-0000-0000-000003070000}"/>
    <cellStyle name="_Costs not in AURORA 06GRC_Production Adj 4.37" xfId="1803" xr:uid="{00000000-0005-0000-0000-000004070000}"/>
    <cellStyle name="_Costs not in AURORA 06GRC_Production Adj 4.37 2" xfId="1804" xr:uid="{00000000-0005-0000-0000-000005070000}"/>
    <cellStyle name="_Costs not in AURORA 06GRC_Production Adj 4.37 2 2" xfId="1805" xr:uid="{00000000-0005-0000-0000-000006070000}"/>
    <cellStyle name="_Costs not in AURORA 06GRC_Production Adj 4.37 3" xfId="1806" xr:uid="{00000000-0005-0000-0000-000007070000}"/>
    <cellStyle name="_Costs not in AURORA 06GRC_Purchased Power Adj 4.03" xfId="1807" xr:uid="{00000000-0005-0000-0000-000008070000}"/>
    <cellStyle name="_Costs not in AURORA 06GRC_Purchased Power Adj 4.03 2" xfId="1808" xr:uid="{00000000-0005-0000-0000-000009070000}"/>
    <cellStyle name="_Costs not in AURORA 06GRC_Purchased Power Adj 4.03 2 2" xfId="1809" xr:uid="{00000000-0005-0000-0000-00000A070000}"/>
    <cellStyle name="_Costs not in AURORA 06GRC_Purchased Power Adj 4.03 3" xfId="1810" xr:uid="{00000000-0005-0000-0000-00000B070000}"/>
    <cellStyle name="_Costs not in AURORA 06GRC_Rebuttal Power Costs" xfId="1811" xr:uid="{00000000-0005-0000-0000-00000C070000}"/>
    <cellStyle name="_Costs not in AURORA 06GRC_Rebuttal Power Costs 2" xfId="1812" xr:uid="{00000000-0005-0000-0000-00000D070000}"/>
    <cellStyle name="_Costs not in AURORA 06GRC_Rebuttal Power Costs 2 2" xfId="1813" xr:uid="{00000000-0005-0000-0000-00000E070000}"/>
    <cellStyle name="_Costs not in AURORA 06GRC_Rebuttal Power Costs 3" xfId="1814" xr:uid="{00000000-0005-0000-0000-00000F070000}"/>
    <cellStyle name="_Costs not in AURORA 06GRC_Rebuttal Power Costs_Adj Bench DR 3 for Initial Briefs (Electric)" xfId="1815" xr:uid="{00000000-0005-0000-0000-000010070000}"/>
    <cellStyle name="_Costs not in AURORA 06GRC_Rebuttal Power Costs_Adj Bench DR 3 for Initial Briefs (Electric) 2" xfId="1816" xr:uid="{00000000-0005-0000-0000-000011070000}"/>
    <cellStyle name="_Costs not in AURORA 06GRC_Rebuttal Power Costs_Adj Bench DR 3 for Initial Briefs (Electric) 2 2" xfId="1817" xr:uid="{00000000-0005-0000-0000-000012070000}"/>
    <cellStyle name="_Costs not in AURORA 06GRC_Rebuttal Power Costs_Adj Bench DR 3 for Initial Briefs (Electric) 3" xfId="1818" xr:uid="{00000000-0005-0000-0000-000013070000}"/>
    <cellStyle name="_Costs not in AURORA 06GRC_Rebuttal Power Costs_Electric Rev Req Model (2009 GRC) Rebuttal" xfId="1819" xr:uid="{00000000-0005-0000-0000-000014070000}"/>
    <cellStyle name="_Costs not in AURORA 06GRC_Rebuttal Power Costs_Electric Rev Req Model (2009 GRC) Rebuttal 2" xfId="1820" xr:uid="{00000000-0005-0000-0000-000015070000}"/>
    <cellStyle name="_Costs not in AURORA 06GRC_Rebuttal Power Costs_Electric Rev Req Model (2009 GRC) Rebuttal 2 2" xfId="1821" xr:uid="{00000000-0005-0000-0000-000016070000}"/>
    <cellStyle name="_Costs not in AURORA 06GRC_Rebuttal Power Costs_Electric Rev Req Model (2009 GRC) Rebuttal 3" xfId="1822" xr:uid="{00000000-0005-0000-0000-000017070000}"/>
    <cellStyle name="_Costs not in AURORA 06GRC_Rebuttal Power Costs_Electric Rev Req Model (2009 GRC) Rebuttal REmoval of New  WH Solar AdjustMI" xfId="1823" xr:uid="{00000000-0005-0000-0000-000018070000}"/>
    <cellStyle name="_Costs not in AURORA 06GRC_Rebuttal Power Costs_Electric Rev Req Model (2009 GRC) Rebuttal REmoval of New  WH Solar AdjustMI 2" xfId="1824" xr:uid="{00000000-0005-0000-0000-000019070000}"/>
    <cellStyle name="_Costs not in AURORA 06GRC_Rebuttal Power Costs_Electric Rev Req Model (2009 GRC) Rebuttal REmoval of New  WH Solar AdjustMI 2 2" xfId="1825" xr:uid="{00000000-0005-0000-0000-00001A070000}"/>
    <cellStyle name="_Costs not in AURORA 06GRC_Rebuttal Power Costs_Electric Rev Req Model (2009 GRC) Rebuttal REmoval of New  WH Solar AdjustMI 3" xfId="1826" xr:uid="{00000000-0005-0000-0000-00001B070000}"/>
    <cellStyle name="_Costs not in AURORA 06GRC_Rebuttal Power Costs_Electric Rev Req Model (2009 GRC) Revised 01-18-2010" xfId="1827" xr:uid="{00000000-0005-0000-0000-00001C070000}"/>
    <cellStyle name="_Costs not in AURORA 06GRC_Rebuttal Power Costs_Electric Rev Req Model (2009 GRC) Revised 01-18-2010 2" xfId="1828" xr:uid="{00000000-0005-0000-0000-00001D070000}"/>
    <cellStyle name="_Costs not in AURORA 06GRC_Rebuttal Power Costs_Electric Rev Req Model (2009 GRC) Revised 01-18-2010 2 2" xfId="1829" xr:uid="{00000000-0005-0000-0000-00001E070000}"/>
    <cellStyle name="_Costs not in AURORA 06GRC_Rebuttal Power Costs_Electric Rev Req Model (2009 GRC) Revised 01-18-2010 3" xfId="1830" xr:uid="{00000000-0005-0000-0000-00001F070000}"/>
    <cellStyle name="_Costs not in AURORA 06GRC_Rebuttal Power Costs_Final Order Electric EXHIBIT A-1" xfId="1831" xr:uid="{00000000-0005-0000-0000-000020070000}"/>
    <cellStyle name="_Costs not in AURORA 06GRC_Rebuttal Power Costs_Final Order Electric EXHIBIT A-1 2" xfId="1832" xr:uid="{00000000-0005-0000-0000-000021070000}"/>
    <cellStyle name="_Costs not in AURORA 06GRC_Rebuttal Power Costs_Final Order Electric EXHIBIT A-1 2 2" xfId="1833" xr:uid="{00000000-0005-0000-0000-000022070000}"/>
    <cellStyle name="_Costs not in AURORA 06GRC_Rebuttal Power Costs_Final Order Electric EXHIBIT A-1 3" xfId="1834" xr:uid="{00000000-0005-0000-0000-000023070000}"/>
    <cellStyle name="_Costs not in AURORA 06GRC_ROR &amp; CONV FACTOR" xfId="1835" xr:uid="{00000000-0005-0000-0000-000024070000}"/>
    <cellStyle name="_Costs not in AURORA 06GRC_ROR &amp; CONV FACTOR 2" xfId="1836" xr:uid="{00000000-0005-0000-0000-000025070000}"/>
    <cellStyle name="_Costs not in AURORA 06GRC_ROR &amp; CONV FACTOR 2 2" xfId="1837" xr:uid="{00000000-0005-0000-0000-000026070000}"/>
    <cellStyle name="_Costs not in AURORA 06GRC_ROR &amp; CONV FACTOR 3" xfId="1838" xr:uid="{00000000-0005-0000-0000-000027070000}"/>
    <cellStyle name="_Costs not in AURORA 06GRC_ROR 5.02" xfId="1839" xr:uid="{00000000-0005-0000-0000-000028070000}"/>
    <cellStyle name="_Costs not in AURORA 06GRC_ROR 5.02 2" xfId="1840" xr:uid="{00000000-0005-0000-0000-000029070000}"/>
    <cellStyle name="_Costs not in AURORA 06GRC_ROR 5.02 2 2" xfId="1841" xr:uid="{00000000-0005-0000-0000-00002A070000}"/>
    <cellStyle name="_Costs not in AURORA 06GRC_ROR 5.02 3" xfId="1842" xr:uid="{00000000-0005-0000-0000-00002B070000}"/>
    <cellStyle name="_Costs not in AURORA 06GRC_Transmission Workbook for May BOD" xfId="1843" xr:uid="{00000000-0005-0000-0000-00002C070000}"/>
    <cellStyle name="_Costs not in AURORA 06GRC_Transmission Workbook for May BOD 2" xfId="1844" xr:uid="{00000000-0005-0000-0000-00002D070000}"/>
    <cellStyle name="_Costs not in AURORA 06GRC_Wind Integration 10GRC" xfId="1845" xr:uid="{00000000-0005-0000-0000-00002E070000}"/>
    <cellStyle name="_Costs not in AURORA 06GRC_Wind Integration 10GRC 2" xfId="1846" xr:uid="{00000000-0005-0000-0000-00002F070000}"/>
    <cellStyle name="_Costs not in AURORA 2006GRC 6.15.06" xfId="1847" xr:uid="{00000000-0005-0000-0000-000030070000}"/>
    <cellStyle name="_Costs not in AURORA 2006GRC 6.15.06 2" xfId="1848" xr:uid="{00000000-0005-0000-0000-000031070000}"/>
    <cellStyle name="_Costs not in AURORA 2006GRC 6.15.06 2 2" xfId="1849" xr:uid="{00000000-0005-0000-0000-000032070000}"/>
    <cellStyle name="_Costs not in AURORA 2006GRC 6.15.06 2 2 2" xfId="1850" xr:uid="{00000000-0005-0000-0000-000033070000}"/>
    <cellStyle name="_Costs not in AURORA 2006GRC 6.15.06 2 3" xfId="1851" xr:uid="{00000000-0005-0000-0000-000034070000}"/>
    <cellStyle name="_Costs not in AURORA 2006GRC 6.15.06 3" xfId="1852" xr:uid="{00000000-0005-0000-0000-000035070000}"/>
    <cellStyle name="_Costs not in AURORA 2006GRC 6.15.06 3 2" xfId="1853" xr:uid="{00000000-0005-0000-0000-000036070000}"/>
    <cellStyle name="_Costs not in AURORA 2006GRC 6.15.06 3 2 2" xfId="1854" xr:uid="{00000000-0005-0000-0000-000037070000}"/>
    <cellStyle name="_Costs not in AURORA 2006GRC 6.15.06 3 3" xfId="1855" xr:uid="{00000000-0005-0000-0000-000038070000}"/>
    <cellStyle name="_Costs not in AURORA 2006GRC 6.15.06 3 3 2" xfId="1856" xr:uid="{00000000-0005-0000-0000-000039070000}"/>
    <cellStyle name="_Costs not in AURORA 2006GRC 6.15.06 3 4" xfId="1857" xr:uid="{00000000-0005-0000-0000-00003A070000}"/>
    <cellStyle name="_Costs not in AURORA 2006GRC 6.15.06 3 4 2" xfId="1858" xr:uid="{00000000-0005-0000-0000-00003B070000}"/>
    <cellStyle name="_Costs not in AURORA 2006GRC 6.15.06 4" xfId="1859" xr:uid="{00000000-0005-0000-0000-00003C070000}"/>
    <cellStyle name="_Costs not in AURORA 2006GRC 6.15.06 4 2" xfId="1860" xr:uid="{00000000-0005-0000-0000-00003D070000}"/>
    <cellStyle name="_Costs not in AURORA 2006GRC 6.15.06 5" xfId="1861" xr:uid="{00000000-0005-0000-0000-00003E070000}"/>
    <cellStyle name="_Costs not in AURORA 2006GRC 6.15.06 6" xfId="1862" xr:uid="{00000000-0005-0000-0000-00003F070000}"/>
    <cellStyle name="_Costs not in AURORA 2006GRC 6.15.06 7" xfId="1863" xr:uid="{00000000-0005-0000-0000-000040070000}"/>
    <cellStyle name="_Costs not in AURORA 2006GRC 6.15.06_04 07E Wild Horse Wind Expansion (C) (2)" xfId="1864" xr:uid="{00000000-0005-0000-0000-000041070000}"/>
    <cellStyle name="_Costs not in AURORA 2006GRC 6.15.06_04 07E Wild Horse Wind Expansion (C) (2) 2" xfId="1865" xr:uid="{00000000-0005-0000-0000-000042070000}"/>
    <cellStyle name="_Costs not in AURORA 2006GRC 6.15.06_04 07E Wild Horse Wind Expansion (C) (2) 2 2" xfId="1866" xr:uid="{00000000-0005-0000-0000-000043070000}"/>
    <cellStyle name="_Costs not in AURORA 2006GRC 6.15.06_04 07E Wild Horse Wind Expansion (C) (2) 3" xfId="1867" xr:uid="{00000000-0005-0000-0000-000044070000}"/>
    <cellStyle name="_Costs not in AURORA 2006GRC 6.15.06_04 07E Wild Horse Wind Expansion (C) (2)_Adj Bench DR 3 for Initial Briefs (Electric)" xfId="1868" xr:uid="{00000000-0005-0000-0000-000045070000}"/>
    <cellStyle name="_Costs not in AURORA 2006GRC 6.15.06_04 07E Wild Horse Wind Expansion (C) (2)_Adj Bench DR 3 for Initial Briefs (Electric) 2" xfId="1869" xr:uid="{00000000-0005-0000-0000-000046070000}"/>
    <cellStyle name="_Costs not in AURORA 2006GRC 6.15.06_04 07E Wild Horse Wind Expansion (C) (2)_Adj Bench DR 3 for Initial Briefs (Electric) 2 2" xfId="1870" xr:uid="{00000000-0005-0000-0000-000047070000}"/>
    <cellStyle name="_Costs not in AURORA 2006GRC 6.15.06_04 07E Wild Horse Wind Expansion (C) (2)_Adj Bench DR 3 for Initial Briefs (Electric) 3" xfId="1871" xr:uid="{00000000-0005-0000-0000-000048070000}"/>
    <cellStyle name="_Costs not in AURORA 2006GRC 6.15.06_04 07E Wild Horse Wind Expansion (C) (2)_Book1" xfId="1872" xr:uid="{00000000-0005-0000-0000-000049070000}"/>
    <cellStyle name="_Costs not in AURORA 2006GRC 6.15.06_04 07E Wild Horse Wind Expansion (C) (2)_Electric Rev Req Model (2009 GRC) " xfId="1873" xr:uid="{00000000-0005-0000-0000-00004A070000}"/>
    <cellStyle name="_Costs not in AURORA 2006GRC 6.15.06_04 07E Wild Horse Wind Expansion (C) (2)_Electric Rev Req Model (2009 GRC)  2" xfId="1874" xr:uid="{00000000-0005-0000-0000-00004B070000}"/>
    <cellStyle name="_Costs not in AURORA 2006GRC 6.15.06_04 07E Wild Horse Wind Expansion (C) (2)_Electric Rev Req Model (2009 GRC)  2 2" xfId="1875" xr:uid="{00000000-0005-0000-0000-00004C070000}"/>
    <cellStyle name="_Costs not in AURORA 2006GRC 6.15.06_04 07E Wild Horse Wind Expansion (C) (2)_Electric Rev Req Model (2009 GRC)  3" xfId="1876" xr:uid="{00000000-0005-0000-0000-00004D070000}"/>
    <cellStyle name="_Costs not in AURORA 2006GRC 6.15.06_04 07E Wild Horse Wind Expansion (C) (2)_Electric Rev Req Model (2009 GRC) Rebuttal" xfId="1877" xr:uid="{00000000-0005-0000-0000-00004E070000}"/>
    <cellStyle name="_Costs not in AURORA 2006GRC 6.15.06_04 07E Wild Horse Wind Expansion (C) (2)_Electric Rev Req Model (2009 GRC) Rebuttal 2" xfId="1878" xr:uid="{00000000-0005-0000-0000-00004F070000}"/>
    <cellStyle name="_Costs not in AURORA 2006GRC 6.15.06_04 07E Wild Horse Wind Expansion (C) (2)_Electric Rev Req Model (2009 GRC) Rebuttal 2 2" xfId="1879" xr:uid="{00000000-0005-0000-0000-000050070000}"/>
    <cellStyle name="_Costs not in AURORA 2006GRC 6.15.06_04 07E Wild Horse Wind Expansion (C) (2)_Electric Rev Req Model (2009 GRC) Rebuttal 3" xfId="1880" xr:uid="{00000000-0005-0000-0000-000051070000}"/>
    <cellStyle name="_Costs not in AURORA 2006GRC 6.15.06_04 07E Wild Horse Wind Expansion (C) (2)_Electric Rev Req Model (2009 GRC) Rebuttal REmoval of New  WH Solar AdjustMI" xfId="1881" xr:uid="{00000000-0005-0000-0000-000052070000}"/>
    <cellStyle name="_Costs not in AURORA 2006GRC 6.15.06_04 07E Wild Horse Wind Expansion (C) (2)_Electric Rev Req Model (2009 GRC) Rebuttal REmoval of New  WH Solar AdjustMI 2" xfId="1882" xr:uid="{00000000-0005-0000-0000-000053070000}"/>
    <cellStyle name="_Costs not in AURORA 2006GRC 6.15.06_04 07E Wild Horse Wind Expansion (C) (2)_Electric Rev Req Model (2009 GRC) Rebuttal REmoval of New  WH Solar AdjustMI 2 2" xfId="1883" xr:uid="{00000000-0005-0000-0000-000054070000}"/>
    <cellStyle name="_Costs not in AURORA 2006GRC 6.15.06_04 07E Wild Horse Wind Expansion (C) (2)_Electric Rev Req Model (2009 GRC) Rebuttal REmoval of New  WH Solar AdjustMI 3" xfId="1884" xr:uid="{00000000-0005-0000-0000-000055070000}"/>
    <cellStyle name="_Costs not in AURORA 2006GRC 6.15.06_04 07E Wild Horse Wind Expansion (C) (2)_Electric Rev Req Model (2009 GRC) Revised 01-18-2010" xfId="1885" xr:uid="{00000000-0005-0000-0000-000056070000}"/>
    <cellStyle name="_Costs not in AURORA 2006GRC 6.15.06_04 07E Wild Horse Wind Expansion (C) (2)_Electric Rev Req Model (2009 GRC) Revised 01-18-2010 2" xfId="1886" xr:uid="{00000000-0005-0000-0000-000057070000}"/>
    <cellStyle name="_Costs not in AURORA 2006GRC 6.15.06_04 07E Wild Horse Wind Expansion (C) (2)_Electric Rev Req Model (2009 GRC) Revised 01-18-2010 2 2" xfId="1887" xr:uid="{00000000-0005-0000-0000-000058070000}"/>
    <cellStyle name="_Costs not in AURORA 2006GRC 6.15.06_04 07E Wild Horse Wind Expansion (C) (2)_Electric Rev Req Model (2009 GRC) Revised 01-18-2010 3" xfId="1888" xr:uid="{00000000-0005-0000-0000-000059070000}"/>
    <cellStyle name="_Costs not in AURORA 2006GRC 6.15.06_04 07E Wild Horse Wind Expansion (C) (2)_Electric Rev Req Model (2010 GRC)" xfId="1889" xr:uid="{00000000-0005-0000-0000-00005A070000}"/>
    <cellStyle name="_Costs not in AURORA 2006GRC 6.15.06_04 07E Wild Horse Wind Expansion (C) (2)_Electric Rev Req Model (2010 GRC) SF" xfId="1890" xr:uid="{00000000-0005-0000-0000-00005B070000}"/>
    <cellStyle name="_Costs not in AURORA 2006GRC 6.15.06_04 07E Wild Horse Wind Expansion (C) (2)_Final Order Electric EXHIBIT A-1" xfId="1891" xr:uid="{00000000-0005-0000-0000-00005C070000}"/>
    <cellStyle name="_Costs not in AURORA 2006GRC 6.15.06_04 07E Wild Horse Wind Expansion (C) (2)_Final Order Electric EXHIBIT A-1 2" xfId="1892" xr:uid="{00000000-0005-0000-0000-00005D070000}"/>
    <cellStyle name="_Costs not in AURORA 2006GRC 6.15.06_04 07E Wild Horse Wind Expansion (C) (2)_Final Order Electric EXHIBIT A-1 2 2" xfId="1893" xr:uid="{00000000-0005-0000-0000-00005E070000}"/>
    <cellStyle name="_Costs not in AURORA 2006GRC 6.15.06_04 07E Wild Horse Wind Expansion (C) (2)_Final Order Electric EXHIBIT A-1 3" xfId="1894" xr:uid="{00000000-0005-0000-0000-00005F070000}"/>
    <cellStyle name="_Costs not in AURORA 2006GRC 6.15.06_04 07E Wild Horse Wind Expansion (C) (2)_TENASKA REGULATORY ASSET" xfId="1895" xr:uid="{00000000-0005-0000-0000-000060070000}"/>
    <cellStyle name="_Costs not in AURORA 2006GRC 6.15.06_04 07E Wild Horse Wind Expansion (C) (2)_TENASKA REGULATORY ASSET 2" xfId="1896" xr:uid="{00000000-0005-0000-0000-000061070000}"/>
    <cellStyle name="_Costs not in AURORA 2006GRC 6.15.06_04 07E Wild Horse Wind Expansion (C) (2)_TENASKA REGULATORY ASSET 2 2" xfId="1897" xr:uid="{00000000-0005-0000-0000-000062070000}"/>
    <cellStyle name="_Costs not in AURORA 2006GRC 6.15.06_04 07E Wild Horse Wind Expansion (C) (2)_TENASKA REGULATORY ASSET 3" xfId="1898" xr:uid="{00000000-0005-0000-0000-000063070000}"/>
    <cellStyle name="_Costs not in AURORA 2006GRC 6.15.06_16.37E Wild Horse Expansion DeferralRevwrkingfile SF" xfId="1899" xr:uid="{00000000-0005-0000-0000-000064070000}"/>
    <cellStyle name="_Costs not in AURORA 2006GRC 6.15.06_16.37E Wild Horse Expansion DeferralRevwrkingfile SF 2" xfId="1900" xr:uid="{00000000-0005-0000-0000-000065070000}"/>
    <cellStyle name="_Costs not in AURORA 2006GRC 6.15.06_16.37E Wild Horse Expansion DeferralRevwrkingfile SF 2 2" xfId="1901" xr:uid="{00000000-0005-0000-0000-000066070000}"/>
    <cellStyle name="_Costs not in AURORA 2006GRC 6.15.06_16.37E Wild Horse Expansion DeferralRevwrkingfile SF 3" xfId="1902" xr:uid="{00000000-0005-0000-0000-000067070000}"/>
    <cellStyle name="_Costs not in AURORA 2006GRC 6.15.06_2009 Compliance Filing PCA Exhibits for GRC" xfId="1903" xr:uid="{00000000-0005-0000-0000-000068070000}"/>
    <cellStyle name="_Costs not in AURORA 2006GRC 6.15.06_2009 GRC Compl Filing - Exhibit D" xfId="1904" xr:uid="{00000000-0005-0000-0000-000069070000}"/>
    <cellStyle name="_Costs not in AURORA 2006GRC 6.15.06_2009 GRC Compl Filing - Exhibit D 2" xfId="1905" xr:uid="{00000000-0005-0000-0000-00006A070000}"/>
    <cellStyle name="_Costs not in AURORA 2006GRC 6.15.06_3.01 Income Statement" xfId="1906" xr:uid="{00000000-0005-0000-0000-00006B070000}"/>
    <cellStyle name="_Costs not in AURORA 2006GRC 6.15.06_4 31 Regulatory Assets and Liabilities  7 06- Exhibit D" xfId="1907" xr:uid="{00000000-0005-0000-0000-00006C070000}"/>
    <cellStyle name="_Costs not in AURORA 2006GRC 6.15.06_4 31 Regulatory Assets and Liabilities  7 06- Exhibit D 2" xfId="1908" xr:uid="{00000000-0005-0000-0000-00006D070000}"/>
    <cellStyle name="_Costs not in AURORA 2006GRC 6.15.06_4 31 Regulatory Assets and Liabilities  7 06- Exhibit D 2 2" xfId="1909" xr:uid="{00000000-0005-0000-0000-00006E070000}"/>
    <cellStyle name="_Costs not in AURORA 2006GRC 6.15.06_4 31 Regulatory Assets and Liabilities  7 06- Exhibit D 3" xfId="1910" xr:uid="{00000000-0005-0000-0000-00006F070000}"/>
    <cellStyle name="_Costs not in AURORA 2006GRC 6.15.06_4 31 Regulatory Assets and Liabilities  7 06- Exhibit D_NIM Summary" xfId="1911" xr:uid="{00000000-0005-0000-0000-000070070000}"/>
    <cellStyle name="_Costs not in AURORA 2006GRC 6.15.06_4 31 Regulatory Assets and Liabilities  7 06- Exhibit D_NIM Summary 2" xfId="1912" xr:uid="{00000000-0005-0000-0000-000071070000}"/>
    <cellStyle name="_Costs not in AURORA 2006GRC 6.15.06_4 32 Regulatory Assets and Liabilities  7 06- Exhibit D" xfId="1913" xr:uid="{00000000-0005-0000-0000-000072070000}"/>
    <cellStyle name="_Costs not in AURORA 2006GRC 6.15.06_4 32 Regulatory Assets and Liabilities  7 06- Exhibit D 2" xfId="1914" xr:uid="{00000000-0005-0000-0000-000073070000}"/>
    <cellStyle name="_Costs not in AURORA 2006GRC 6.15.06_4 32 Regulatory Assets and Liabilities  7 06- Exhibit D 2 2" xfId="1915" xr:uid="{00000000-0005-0000-0000-000074070000}"/>
    <cellStyle name="_Costs not in AURORA 2006GRC 6.15.06_4 32 Regulatory Assets and Liabilities  7 06- Exhibit D 3" xfId="1916" xr:uid="{00000000-0005-0000-0000-000075070000}"/>
    <cellStyle name="_Costs not in AURORA 2006GRC 6.15.06_4 32 Regulatory Assets and Liabilities  7 06- Exhibit D_NIM Summary" xfId="1917" xr:uid="{00000000-0005-0000-0000-000076070000}"/>
    <cellStyle name="_Costs not in AURORA 2006GRC 6.15.06_4 32 Regulatory Assets and Liabilities  7 06- Exhibit D_NIM Summary 2" xfId="1918" xr:uid="{00000000-0005-0000-0000-000077070000}"/>
    <cellStyle name="_Costs not in AURORA 2006GRC 6.15.06_ACCOUNTS" xfId="1919" xr:uid="{00000000-0005-0000-0000-000078070000}"/>
    <cellStyle name="_Costs not in AURORA 2006GRC 6.15.06_AURORA Total New" xfId="1920" xr:uid="{00000000-0005-0000-0000-000079070000}"/>
    <cellStyle name="_Costs not in AURORA 2006GRC 6.15.06_AURORA Total New 2" xfId="1921" xr:uid="{00000000-0005-0000-0000-00007A070000}"/>
    <cellStyle name="_Costs not in AURORA 2006GRC 6.15.06_Book2" xfId="1922" xr:uid="{00000000-0005-0000-0000-00007B070000}"/>
    <cellStyle name="_Costs not in AURORA 2006GRC 6.15.06_Book2 2" xfId="1923" xr:uid="{00000000-0005-0000-0000-00007C070000}"/>
    <cellStyle name="_Costs not in AURORA 2006GRC 6.15.06_Book2 2 2" xfId="1924" xr:uid="{00000000-0005-0000-0000-00007D070000}"/>
    <cellStyle name="_Costs not in AURORA 2006GRC 6.15.06_Book2 3" xfId="1925" xr:uid="{00000000-0005-0000-0000-00007E070000}"/>
    <cellStyle name="_Costs not in AURORA 2006GRC 6.15.06_Book2_Adj Bench DR 3 for Initial Briefs (Electric)" xfId="1926" xr:uid="{00000000-0005-0000-0000-00007F070000}"/>
    <cellStyle name="_Costs not in AURORA 2006GRC 6.15.06_Book2_Adj Bench DR 3 for Initial Briefs (Electric) 2" xfId="1927" xr:uid="{00000000-0005-0000-0000-000080070000}"/>
    <cellStyle name="_Costs not in AURORA 2006GRC 6.15.06_Book2_Adj Bench DR 3 for Initial Briefs (Electric) 2 2" xfId="1928" xr:uid="{00000000-0005-0000-0000-000081070000}"/>
    <cellStyle name="_Costs not in AURORA 2006GRC 6.15.06_Book2_Adj Bench DR 3 for Initial Briefs (Electric) 3" xfId="1929" xr:uid="{00000000-0005-0000-0000-000082070000}"/>
    <cellStyle name="_Costs not in AURORA 2006GRC 6.15.06_Book2_Electric Rev Req Model (2009 GRC) Rebuttal" xfId="1930" xr:uid="{00000000-0005-0000-0000-000083070000}"/>
    <cellStyle name="_Costs not in AURORA 2006GRC 6.15.06_Book2_Electric Rev Req Model (2009 GRC) Rebuttal 2" xfId="1931" xr:uid="{00000000-0005-0000-0000-000084070000}"/>
    <cellStyle name="_Costs not in AURORA 2006GRC 6.15.06_Book2_Electric Rev Req Model (2009 GRC) Rebuttal 2 2" xfId="1932" xr:uid="{00000000-0005-0000-0000-000085070000}"/>
    <cellStyle name="_Costs not in AURORA 2006GRC 6.15.06_Book2_Electric Rev Req Model (2009 GRC) Rebuttal 3" xfId="1933" xr:uid="{00000000-0005-0000-0000-000086070000}"/>
    <cellStyle name="_Costs not in AURORA 2006GRC 6.15.06_Book2_Electric Rev Req Model (2009 GRC) Rebuttal REmoval of New  WH Solar AdjustMI" xfId="1934" xr:uid="{00000000-0005-0000-0000-000087070000}"/>
    <cellStyle name="_Costs not in AURORA 2006GRC 6.15.06_Book2_Electric Rev Req Model (2009 GRC) Rebuttal REmoval of New  WH Solar AdjustMI 2" xfId="1935" xr:uid="{00000000-0005-0000-0000-000088070000}"/>
    <cellStyle name="_Costs not in AURORA 2006GRC 6.15.06_Book2_Electric Rev Req Model (2009 GRC) Rebuttal REmoval of New  WH Solar AdjustMI 2 2" xfId="1936" xr:uid="{00000000-0005-0000-0000-000089070000}"/>
    <cellStyle name="_Costs not in AURORA 2006GRC 6.15.06_Book2_Electric Rev Req Model (2009 GRC) Rebuttal REmoval of New  WH Solar AdjustMI 3" xfId="1937" xr:uid="{00000000-0005-0000-0000-00008A070000}"/>
    <cellStyle name="_Costs not in AURORA 2006GRC 6.15.06_Book2_Electric Rev Req Model (2009 GRC) Revised 01-18-2010" xfId="1938" xr:uid="{00000000-0005-0000-0000-00008B070000}"/>
    <cellStyle name="_Costs not in AURORA 2006GRC 6.15.06_Book2_Electric Rev Req Model (2009 GRC) Revised 01-18-2010 2" xfId="1939" xr:uid="{00000000-0005-0000-0000-00008C070000}"/>
    <cellStyle name="_Costs not in AURORA 2006GRC 6.15.06_Book2_Electric Rev Req Model (2009 GRC) Revised 01-18-2010 2 2" xfId="1940" xr:uid="{00000000-0005-0000-0000-00008D070000}"/>
    <cellStyle name="_Costs not in AURORA 2006GRC 6.15.06_Book2_Electric Rev Req Model (2009 GRC) Revised 01-18-2010 3" xfId="1941" xr:uid="{00000000-0005-0000-0000-00008E070000}"/>
    <cellStyle name="_Costs not in AURORA 2006GRC 6.15.06_Book2_Final Order Electric EXHIBIT A-1" xfId="1942" xr:uid="{00000000-0005-0000-0000-00008F070000}"/>
    <cellStyle name="_Costs not in AURORA 2006GRC 6.15.06_Book2_Final Order Electric EXHIBIT A-1 2" xfId="1943" xr:uid="{00000000-0005-0000-0000-000090070000}"/>
    <cellStyle name="_Costs not in AURORA 2006GRC 6.15.06_Book2_Final Order Electric EXHIBIT A-1 2 2" xfId="1944" xr:uid="{00000000-0005-0000-0000-000091070000}"/>
    <cellStyle name="_Costs not in AURORA 2006GRC 6.15.06_Book2_Final Order Electric EXHIBIT A-1 3" xfId="1945" xr:uid="{00000000-0005-0000-0000-000092070000}"/>
    <cellStyle name="_Costs not in AURORA 2006GRC 6.15.06_Book4" xfId="1946" xr:uid="{00000000-0005-0000-0000-000093070000}"/>
    <cellStyle name="_Costs not in AURORA 2006GRC 6.15.06_Book4 2" xfId="1947" xr:uid="{00000000-0005-0000-0000-000094070000}"/>
    <cellStyle name="_Costs not in AURORA 2006GRC 6.15.06_Book4 2 2" xfId="1948" xr:uid="{00000000-0005-0000-0000-000095070000}"/>
    <cellStyle name="_Costs not in AURORA 2006GRC 6.15.06_Book4 3" xfId="1949" xr:uid="{00000000-0005-0000-0000-000096070000}"/>
    <cellStyle name="_Costs not in AURORA 2006GRC 6.15.06_Book9" xfId="1950" xr:uid="{00000000-0005-0000-0000-000097070000}"/>
    <cellStyle name="_Costs not in AURORA 2006GRC 6.15.06_Book9 2" xfId="1951" xr:uid="{00000000-0005-0000-0000-000098070000}"/>
    <cellStyle name="_Costs not in AURORA 2006GRC 6.15.06_Book9 2 2" xfId="1952" xr:uid="{00000000-0005-0000-0000-000099070000}"/>
    <cellStyle name="_Costs not in AURORA 2006GRC 6.15.06_Book9 3" xfId="1953" xr:uid="{00000000-0005-0000-0000-00009A070000}"/>
    <cellStyle name="_Costs not in AURORA 2006GRC 6.15.06_Chelan PUD Power Costs (8-10)" xfId="1954" xr:uid="{00000000-0005-0000-0000-00009B070000}"/>
    <cellStyle name="_Costs not in AURORA 2006GRC 6.15.06_Gas Rev Req Model (2010 GRC)" xfId="1955" xr:uid="{00000000-0005-0000-0000-00009C070000}"/>
    <cellStyle name="_Costs not in AURORA 2006GRC 6.15.06_INPUTS" xfId="1956" xr:uid="{00000000-0005-0000-0000-00009D070000}"/>
    <cellStyle name="_Costs not in AURORA 2006GRC 6.15.06_INPUTS 2" xfId="1957" xr:uid="{00000000-0005-0000-0000-00009E070000}"/>
    <cellStyle name="_Costs not in AURORA 2006GRC 6.15.06_INPUTS 2 2" xfId="1958" xr:uid="{00000000-0005-0000-0000-00009F070000}"/>
    <cellStyle name="_Costs not in AURORA 2006GRC 6.15.06_INPUTS 3" xfId="1959" xr:uid="{00000000-0005-0000-0000-0000A0070000}"/>
    <cellStyle name="_Costs not in AURORA 2006GRC 6.15.06_NIM Summary" xfId="1960" xr:uid="{00000000-0005-0000-0000-0000A1070000}"/>
    <cellStyle name="_Costs not in AURORA 2006GRC 6.15.06_NIM Summary 09GRC" xfId="1961" xr:uid="{00000000-0005-0000-0000-0000A2070000}"/>
    <cellStyle name="_Costs not in AURORA 2006GRC 6.15.06_NIM Summary 09GRC 2" xfId="1962" xr:uid="{00000000-0005-0000-0000-0000A3070000}"/>
    <cellStyle name="_Costs not in AURORA 2006GRC 6.15.06_NIM Summary 2" xfId="1963" xr:uid="{00000000-0005-0000-0000-0000A4070000}"/>
    <cellStyle name="_Costs not in AURORA 2006GRC 6.15.06_NIM Summary 3" xfId="1964" xr:uid="{00000000-0005-0000-0000-0000A5070000}"/>
    <cellStyle name="_Costs not in AURORA 2006GRC 6.15.06_NIM Summary 4" xfId="1965" xr:uid="{00000000-0005-0000-0000-0000A6070000}"/>
    <cellStyle name="_Costs not in AURORA 2006GRC 6.15.06_NIM Summary 5" xfId="1966" xr:uid="{00000000-0005-0000-0000-0000A7070000}"/>
    <cellStyle name="_Costs not in AURORA 2006GRC 6.15.06_NIM Summary 6" xfId="1967" xr:uid="{00000000-0005-0000-0000-0000A8070000}"/>
    <cellStyle name="_Costs not in AURORA 2006GRC 6.15.06_NIM Summary 7" xfId="1968" xr:uid="{00000000-0005-0000-0000-0000A9070000}"/>
    <cellStyle name="_Costs not in AURORA 2006GRC 6.15.06_NIM Summary 8" xfId="1969" xr:uid="{00000000-0005-0000-0000-0000AA070000}"/>
    <cellStyle name="_Costs not in AURORA 2006GRC 6.15.06_NIM Summary 9" xfId="1970" xr:uid="{00000000-0005-0000-0000-0000AB070000}"/>
    <cellStyle name="_Costs not in AURORA 2006GRC 6.15.06_PCA 10 -  Exhibit D from A Kellogg Jan 2011" xfId="1971" xr:uid="{00000000-0005-0000-0000-0000AC070000}"/>
    <cellStyle name="_Costs not in AURORA 2006GRC 6.15.06_PCA 10 -  Exhibit D from A Kellogg July 2011" xfId="1972" xr:uid="{00000000-0005-0000-0000-0000AD070000}"/>
    <cellStyle name="_Costs not in AURORA 2006GRC 6.15.06_PCA 10 -  Exhibit D from S Free Rcv'd 12-11" xfId="1973" xr:uid="{00000000-0005-0000-0000-0000AE070000}"/>
    <cellStyle name="_Costs not in AURORA 2006GRC 6.15.06_PCA 9 -  Exhibit D April 2010" xfId="1974" xr:uid="{00000000-0005-0000-0000-0000AF070000}"/>
    <cellStyle name="_Costs not in AURORA 2006GRC 6.15.06_PCA 9 -  Exhibit D April 2010 (3)" xfId="1975" xr:uid="{00000000-0005-0000-0000-0000B0070000}"/>
    <cellStyle name="_Costs not in AURORA 2006GRC 6.15.06_PCA 9 -  Exhibit D April 2010 (3) 2" xfId="1976" xr:uid="{00000000-0005-0000-0000-0000B1070000}"/>
    <cellStyle name="_Costs not in AURORA 2006GRC 6.15.06_PCA 9 -  Exhibit D Nov 2010" xfId="1977" xr:uid="{00000000-0005-0000-0000-0000B2070000}"/>
    <cellStyle name="_Costs not in AURORA 2006GRC 6.15.06_PCA 9 - Exhibit D at August 2010" xfId="1978" xr:uid="{00000000-0005-0000-0000-0000B3070000}"/>
    <cellStyle name="_Costs not in AURORA 2006GRC 6.15.06_PCA 9 - Exhibit D June 2010 GRC" xfId="1979" xr:uid="{00000000-0005-0000-0000-0000B4070000}"/>
    <cellStyle name="_Costs not in AURORA 2006GRC 6.15.06_Power Costs - Comparison bx Rbtl-Staff-Jt-PC" xfId="1980" xr:uid="{00000000-0005-0000-0000-0000B5070000}"/>
    <cellStyle name="_Costs not in AURORA 2006GRC 6.15.06_Power Costs - Comparison bx Rbtl-Staff-Jt-PC 2" xfId="1981" xr:uid="{00000000-0005-0000-0000-0000B6070000}"/>
    <cellStyle name="_Costs not in AURORA 2006GRC 6.15.06_Power Costs - Comparison bx Rbtl-Staff-Jt-PC 2 2" xfId="1982" xr:uid="{00000000-0005-0000-0000-0000B7070000}"/>
    <cellStyle name="_Costs not in AURORA 2006GRC 6.15.06_Power Costs - Comparison bx Rbtl-Staff-Jt-PC 3" xfId="1983" xr:uid="{00000000-0005-0000-0000-0000B8070000}"/>
    <cellStyle name="_Costs not in AURORA 2006GRC 6.15.06_Power Costs - Comparison bx Rbtl-Staff-Jt-PC_Adj Bench DR 3 for Initial Briefs (Electric)" xfId="1984" xr:uid="{00000000-0005-0000-0000-0000B9070000}"/>
    <cellStyle name="_Costs not in AURORA 2006GRC 6.15.06_Power Costs - Comparison bx Rbtl-Staff-Jt-PC_Adj Bench DR 3 for Initial Briefs (Electric) 2" xfId="1985" xr:uid="{00000000-0005-0000-0000-0000BA070000}"/>
    <cellStyle name="_Costs not in AURORA 2006GRC 6.15.06_Power Costs - Comparison bx Rbtl-Staff-Jt-PC_Adj Bench DR 3 for Initial Briefs (Electric) 2 2" xfId="1986" xr:uid="{00000000-0005-0000-0000-0000BB070000}"/>
    <cellStyle name="_Costs not in AURORA 2006GRC 6.15.06_Power Costs - Comparison bx Rbtl-Staff-Jt-PC_Adj Bench DR 3 for Initial Briefs (Electric) 3" xfId="1987" xr:uid="{00000000-0005-0000-0000-0000BC070000}"/>
    <cellStyle name="_Costs not in AURORA 2006GRC 6.15.06_Power Costs - Comparison bx Rbtl-Staff-Jt-PC_Electric Rev Req Model (2009 GRC) Rebuttal" xfId="1988" xr:uid="{00000000-0005-0000-0000-0000BD070000}"/>
    <cellStyle name="_Costs not in AURORA 2006GRC 6.15.06_Power Costs - Comparison bx Rbtl-Staff-Jt-PC_Electric Rev Req Model (2009 GRC) Rebuttal 2" xfId="1989" xr:uid="{00000000-0005-0000-0000-0000BE070000}"/>
    <cellStyle name="_Costs not in AURORA 2006GRC 6.15.06_Power Costs - Comparison bx Rbtl-Staff-Jt-PC_Electric Rev Req Model (2009 GRC) Rebuttal 2 2" xfId="1990" xr:uid="{00000000-0005-0000-0000-0000BF070000}"/>
    <cellStyle name="_Costs not in AURORA 2006GRC 6.15.06_Power Costs - Comparison bx Rbtl-Staff-Jt-PC_Electric Rev Req Model (2009 GRC) Rebuttal 3" xfId="1991" xr:uid="{00000000-0005-0000-0000-0000C0070000}"/>
    <cellStyle name="_Costs not in AURORA 2006GRC 6.15.06_Power Costs - Comparison bx Rbtl-Staff-Jt-PC_Electric Rev Req Model (2009 GRC) Rebuttal REmoval of New  WH Solar AdjustMI" xfId="1992" xr:uid="{00000000-0005-0000-0000-0000C1070000}"/>
    <cellStyle name="_Costs not in AURORA 2006GRC 6.15.06_Power Costs - Comparison bx Rbtl-Staff-Jt-PC_Electric Rev Req Model (2009 GRC) Rebuttal REmoval of New  WH Solar AdjustMI 2" xfId="1993" xr:uid="{00000000-0005-0000-0000-0000C2070000}"/>
    <cellStyle name="_Costs not in AURORA 2006GRC 6.15.06_Power Costs - Comparison bx Rbtl-Staff-Jt-PC_Electric Rev Req Model (2009 GRC) Rebuttal REmoval of New  WH Solar AdjustMI 2 2" xfId="1994" xr:uid="{00000000-0005-0000-0000-0000C3070000}"/>
    <cellStyle name="_Costs not in AURORA 2006GRC 6.15.06_Power Costs - Comparison bx Rbtl-Staff-Jt-PC_Electric Rev Req Model (2009 GRC) Rebuttal REmoval of New  WH Solar AdjustMI 3" xfId="1995" xr:uid="{00000000-0005-0000-0000-0000C4070000}"/>
    <cellStyle name="_Costs not in AURORA 2006GRC 6.15.06_Power Costs - Comparison bx Rbtl-Staff-Jt-PC_Electric Rev Req Model (2009 GRC) Revised 01-18-2010" xfId="1996" xr:uid="{00000000-0005-0000-0000-0000C5070000}"/>
    <cellStyle name="_Costs not in AURORA 2006GRC 6.15.06_Power Costs - Comparison bx Rbtl-Staff-Jt-PC_Electric Rev Req Model (2009 GRC) Revised 01-18-2010 2" xfId="1997" xr:uid="{00000000-0005-0000-0000-0000C6070000}"/>
    <cellStyle name="_Costs not in AURORA 2006GRC 6.15.06_Power Costs - Comparison bx Rbtl-Staff-Jt-PC_Electric Rev Req Model (2009 GRC) Revised 01-18-2010 2 2" xfId="1998" xr:uid="{00000000-0005-0000-0000-0000C7070000}"/>
    <cellStyle name="_Costs not in AURORA 2006GRC 6.15.06_Power Costs - Comparison bx Rbtl-Staff-Jt-PC_Electric Rev Req Model (2009 GRC) Revised 01-18-2010 3" xfId="1999" xr:uid="{00000000-0005-0000-0000-0000C8070000}"/>
    <cellStyle name="_Costs not in AURORA 2006GRC 6.15.06_Power Costs - Comparison bx Rbtl-Staff-Jt-PC_Final Order Electric EXHIBIT A-1" xfId="2000" xr:uid="{00000000-0005-0000-0000-0000C9070000}"/>
    <cellStyle name="_Costs not in AURORA 2006GRC 6.15.06_Power Costs - Comparison bx Rbtl-Staff-Jt-PC_Final Order Electric EXHIBIT A-1 2" xfId="2001" xr:uid="{00000000-0005-0000-0000-0000CA070000}"/>
    <cellStyle name="_Costs not in AURORA 2006GRC 6.15.06_Power Costs - Comparison bx Rbtl-Staff-Jt-PC_Final Order Electric EXHIBIT A-1 2 2" xfId="2002" xr:uid="{00000000-0005-0000-0000-0000CB070000}"/>
    <cellStyle name="_Costs not in AURORA 2006GRC 6.15.06_Power Costs - Comparison bx Rbtl-Staff-Jt-PC_Final Order Electric EXHIBIT A-1 3" xfId="2003" xr:uid="{00000000-0005-0000-0000-0000CC070000}"/>
    <cellStyle name="_Costs not in AURORA 2006GRC 6.15.06_Production Adj 4.37" xfId="2004" xr:uid="{00000000-0005-0000-0000-0000CD070000}"/>
    <cellStyle name="_Costs not in AURORA 2006GRC 6.15.06_Production Adj 4.37 2" xfId="2005" xr:uid="{00000000-0005-0000-0000-0000CE070000}"/>
    <cellStyle name="_Costs not in AURORA 2006GRC 6.15.06_Production Adj 4.37 2 2" xfId="2006" xr:uid="{00000000-0005-0000-0000-0000CF070000}"/>
    <cellStyle name="_Costs not in AURORA 2006GRC 6.15.06_Production Adj 4.37 3" xfId="2007" xr:uid="{00000000-0005-0000-0000-0000D0070000}"/>
    <cellStyle name="_Costs not in AURORA 2006GRC 6.15.06_Purchased Power Adj 4.03" xfId="2008" xr:uid="{00000000-0005-0000-0000-0000D1070000}"/>
    <cellStyle name="_Costs not in AURORA 2006GRC 6.15.06_Purchased Power Adj 4.03 2" xfId="2009" xr:uid="{00000000-0005-0000-0000-0000D2070000}"/>
    <cellStyle name="_Costs not in AURORA 2006GRC 6.15.06_Purchased Power Adj 4.03 2 2" xfId="2010" xr:uid="{00000000-0005-0000-0000-0000D3070000}"/>
    <cellStyle name="_Costs not in AURORA 2006GRC 6.15.06_Purchased Power Adj 4.03 3" xfId="2011" xr:uid="{00000000-0005-0000-0000-0000D4070000}"/>
    <cellStyle name="_Costs not in AURORA 2006GRC 6.15.06_Rebuttal Power Costs" xfId="2012" xr:uid="{00000000-0005-0000-0000-0000D5070000}"/>
    <cellStyle name="_Costs not in AURORA 2006GRC 6.15.06_Rebuttal Power Costs 2" xfId="2013" xr:uid="{00000000-0005-0000-0000-0000D6070000}"/>
    <cellStyle name="_Costs not in AURORA 2006GRC 6.15.06_Rebuttal Power Costs 2 2" xfId="2014" xr:uid="{00000000-0005-0000-0000-0000D7070000}"/>
    <cellStyle name="_Costs not in AURORA 2006GRC 6.15.06_Rebuttal Power Costs 3" xfId="2015" xr:uid="{00000000-0005-0000-0000-0000D8070000}"/>
    <cellStyle name="_Costs not in AURORA 2006GRC 6.15.06_Rebuttal Power Costs_Adj Bench DR 3 for Initial Briefs (Electric)" xfId="2016" xr:uid="{00000000-0005-0000-0000-0000D9070000}"/>
    <cellStyle name="_Costs not in AURORA 2006GRC 6.15.06_Rebuttal Power Costs_Adj Bench DR 3 for Initial Briefs (Electric) 2" xfId="2017" xr:uid="{00000000-0005-0000-0000-0000DA070000}"/>
    <cellStyle name="_Costs not in AURORA 2006GRC 6.15.06_Rebuttal Power Costs_Adj Bench DR 3 for Initial Briefs (Electric) 2 2" xfId="2018" xr:uid="{00000000-0005-0000-0000-0000DB070000}"/>
    <cellStyle name="_Costs not in AURORA 2006GRC 6.15.06_Rebuttal Power Costs_Adj Bench DR 3 for Initial Briefs (Electric) 3" xfId="2019" xr:uid="{00000000-0005-0000-0000-0000DC070000}"/>
    <cellStyle name="_Costs not in AURORA 2006GRC 6.15.06_Rebuttal Power Costs_Electric Rev Req Model (2009 GRC) Rebuttal" xfId="2020" xr:uid="{00000000-0005-0000-0000-0000DD070000}"/>
    <cellStyle name="_Costs not in AURORA 2006GRC 6.15.06_Rebuttal Power Costs_Electric Rev Req Model (2009 GRC) Rebuttal 2" xfId="2021" xr:uid="{00000000-0005-0000-0000-0000DE070000}"/>
    <cellStyle name="_Costs not in AURORA 2006GRC 6.15.06_Rebuttal Power Costs_Electric Rev Req Model (2009 GRC) Rebuttal 2 2" xfId="2022" xr:uid="{00000000-0005-0000-0000-0000DF070000}"/>
    <cellStyle name="_Costs not in AURORA 2006GRC 6.15.06_Rebuttal Power Costs_Electric Rev Req Model (2009 GRC) Rebuttal 3" xfId="2023" xr:uid="{00000000-0005-0000-0000-0000E0070000}"/>
    <cellStyle name="_Costs not in AURORA 2006GRC 6.15.06_Rebuttal Power Costs_Electric Rev Req Model (2009 GRC) Rebuttal REmoval of New  WH Solar AdjustMI" xfId="2024" xr:uid="{00000000-0005-0000-0000-0000E1070000}"/>
    <cellStyle name="_Costs not in AURORA 2006GRC 6.15.06_Rebuttal Power Costs_Electric Rev Req Model (2009 GRC) Rebuttal REmoval of New  WH Solar AdjustMI 2" xfId="2025" xr:uid="{00000000-0005-0000-0000-0000E2070000}"/>
    <cellStyle name="_Costs not in AURORA 2006GRC 6.15.06_Rebuttal Power Costs_Electric Rev Req Model (2009 GRC) Rebuttal REmoval of New  WH Solar AdjustMI 2 2" xfId="2026" xr:uid="{00000000-0005-0000-0000-0000E3070000}"/>
    <cellStyle name="_Costs not in AURORA 2006GRC 6.15.06_Rebuttal Power Costs_Electric Rev Req Model (2009 GRC) Rebuttal REmoval of New  WH Solar AdjustMI 3" xfId="2027" xr:uid="{00000000-0005-0000-0000-0000E4070000}"/>
    <cellStyle name="_Costs not in AURORA 2006GRC 6.15.06_Rebuttal Power Costs_Electric Rev Req Model (2009 GRC) Revised 01-18-2010" xfId="2028" xr:uid="{00000000-0005-0000-0000-0000E5070000}"/>
    <cellStyle name="_Costs not in AURORA 2006GRC 6.15.06_Rebuttal Power Costs_Electric Rev Req Model (2009 GRC) Revised 01-18-2010 2" xfId="2029" xr:uid="{00000000-0005-0000-0000-0000E6070000}"/>
    <cellStyle name="_Costs not in AURORA 2006GRC 6.15.06_Rebuttal Power Costs_Electric Rev Req Model (2009 GRC) Revised 01-18-2010 2 2" xfId="2030" xr:uid="{00000000-0005-0000-0000-0000E7070000}"/>
    <cellStyle name="_Costs not in AURORA 2006GRC 6.15.06_Rebuttal Power Costs_Electric Rev Req Model (2009 GRC) Revised 01-18-2010 3" xfId="2031" xr:uid="{00000000-0005-0000-0000-0000E8070000}"/>
    <cellStyle name="_Costs not in AURORA 2006GRC 6.15.06_Rebuttal Power Costs_Final Order Electric EXHIBIT A-1" xfId="2032" xr:uid="{00000000-0005-0000-0000-0000E9070000}"/>
    <cellStyle name="_Costs not in AURORA 2006GRC 6.15.06_Rebuttal Power Costs_Final Order Electric EXHIBIT A-1 2" xfId="2033" xr:uid="{00000000-0005-0000-0000-0000EA070000}"/>
    <cellStyle name="_Costs not in AURORA 2006GRC 6.15.06_Rebuttal Power Costs_Final Order Electric EXHIBIT A-1 2 2" xfId="2034" xr:uid="{00000000-0005-0000-0000-0000EB070000}"/>
    <cellStyle name="_Costs not in AURORA 2006GRC 6.15.06_Rebuttal Power Costs_Final Order Electric EXHIBIT A-1 3" xfId="2035" xr:uid="{00000000-0005-0000-0000-0000EC070000}"/>
    <cellStyle name="_Costs not in AURORA 2006GRC 6.15.06_ROR &amp; CONV FACTOR" xfId="2036" xr:uid="{00000000-0005-0000-0000-0000ED070000}"/>
    <cellStyle name="_Costs not in AURORA 2006GRC 6.15.06_ROR &amp; CONV FACTOR 2" xfId="2037" xr:uid="{00000000-0005-0000-0000-0000EE070000}"/>
    <cellStyle name="_Costs not in AURORA 2006GRC 6.15.06_ROR &amp; CONV FACTOR 2 2" xfId="2038" xr:uid="{00000000-0005-0000-0000-0000EF070000}"/>
    <cellStyle name="_Costs not in AURORA 2006GRC 6.15.06_ROR &amp; CONV FACTOR 3" xfId="2039" xr:uid="{00000000-0005-0000-0000-0000F0070000}"/>
    <cellStyle name="_Costs not in AURORA 2006GRC 6.15.06_ROR 5.02" xfId="2040" xr:uid="{00000000-0005-0000-0000-0000F1070000}"/>
    <cellStyle name="_Costs not in AURORA 2006GRC 6.15.06_ROR 5.02 2" xfId="2041" xr:uid="{00000000-0005-0000-0000-0000F2070000}"/>
    <cellStyle name="_Costs not in AURORA 2006GRC 6.15.06_ROR 5.02 2 2" xfId="2042" xr:uid="{00000000-0005-0000-0000-0000F3070000}"/>
    <cellStyle name="_Costs not in AURORA 2006GRC 6.15.06_ROR 5.02 3" xfId="2043" xr:uid="{00000000-0005-0000-0000-0000F4070000}"/>
    <cellStyle name="_Costs not in AURORA 2006GRC 6.15.06_Wind Integration 10GRC" xfId="2044" xr:uid="{00000000-0005-0000-0000-0000F5070000}"/>
    <cellStyle name="_Costs not in AURORA 2006GRC 6.15.06_Wind Integration 10GRC 2" xfId="2045" xr:uid="{00000000-0005-0000-0000-0000F6070000}"/>
    <cellStyle name="_Costs not in AURORA 2006GRC w gas price updated" xfId="2046" xr:uid="{00000000-0005-0000-0000-0000F7070000}"/>
    <cellStyle name="_Costs not in AURORA 2006GRC w gas price updated 2" xfId="2047" xr:uid="{00000000-0005-0000-0000-0000F8070000}"/>
    <cellStyle name="_Costs not in AURORA 2006GRC w gas price updated 2 2" xfId="2048" xr:uid="{00000000-0005-0000-0000-0000F9070000}"/>
    <cellStyle name="_Costs not in AURORA 2006GRC w gas price updated 3" xfId="2049" xr:uid="{00000000-0005-0000-0000-0000FA070000}"/>
    <cellStyle name="_Costs not in AURORA 2006GRC w gas price updated_Adj Bench DR 3 for Initial Briefs (Electric)" xfId="2050" xr:uid="{00000000-0005-0000-0000-0000FB070000}"/>
    <cellStyle name="_Costs not in AURORA 2006GRC w gas price updated_Adj Bench DR 3 for Initial Briefs (Electric) 2" xfId="2051" xr:uid="{00000000-0005-0000-0000-0000FC070000}"/>
    <cellStyle name="_Costs not in AURORA 2006GRC w gas price updated_Adj Bench DR 3 for Initial Briefs (Electric) 2 2" xfId="2052" xr:uid="{00000000-0005-0000-0000-0000FD070000}"/>
    <cellStyle name="_Costs not in AURORA 2006GRC w gas price updated_Adj Bench DR 3 for Initial Briefs (Electric) 3" xfId="2053" xr:uid="{00000000-0005-0000-0000-0000FE070000}"/>
    <cellStyle name="_Costs not in AURORA 2006GRC w gas price updated_Book1" xfId="2054" xr:uid="{00000000-0005-0000-0000-0000FF070000}"/>
    <cellStyle name="_Costs not in AURORA 2006GRC w gas price updated_Book2" xfId="2055" xr:uid="{00000000-0005-0000-0000-000000080000}"/>
    <cellStyle name="_Costs not in AURORA 2006GRC w gas price updated_Book2 2" xfId="2056" xr:uid="{00000000-0005-0000-0000-000001080000}"/>
    <cellStyle name="_Costs not in AURORA 2006GRC w gas price updated_Book2 2 2" xfId="2057" xr:uid="{00000000-0005-0000-0000-000002080000}"/>
    <cellStyle name="_Costs not in AURORA 2006GRC w gas price updated_Book2 3" xfId="2058" xr:uid="{00000000-0005-0000-0000-000003080000}"/>
    <cellStyle name="_Costs not in AURORA 2006GRC w gas price updated_Book2_Adj Bench DR 3 for Initial Briefs (Electric)" xfId="2059" xr:uid="{00000000-0005-0000-0000-000004080000}"/>
    <cellStyle name="_Costs not in AURORA 2006GRC w gas price updated_Book2_Adj Bench DR 3 for Initial Briefs (Electric) 2" xfId="2060" xr:uid="{00000000-0005-0000-0000-000005080000}"/>
    <cellStyle name="_Costs not in AURORA 2006GRC w gas price updated_Book2_Adj Bench DR 3 for Initial Briefs (Electric) 2 2" xfId="2061" xr:uid="{00000000-0005-0000-0000-000006080000}"/>
    <cellStyle name="_Costs not in AURORA 2006GRC w gas price updated_Book2_Adj Bench DR 3 for Initial Briefs (Electric) 3" xfId="2062" xr:uid="{00000000-0005-0000-0000-000007080000}"/>
    <cellStyle name="_Costs not in AURORA 2006GRC w gas price updated_Book2_Electric Rev Req Model (2009 GRC) Rebuttal" xfId="2063" xr:uid="{00000000-0005-0000-0000-000008080000}"/>
    <cellStyle name="_Costs not in AURORA 2006GRC w gas price updated_Book2_Electric Rev Req Model (2009 GRC) Rebuttal 2" xfId="2064" xr:uid="{00000000-0005-0000-0000-000009080000}"/>
    <cellStyle name="_Costs not in AURORA 2006GRC w gas price updated_Book2_Electric Rev Req Model (2009 GRC) Rebuttal 2 2" xfId="2065" xr:uid="{00000000-0005-0000-0000-00000A080000}"/>
    <cellStyle name="_Costs not in AURORA 2006GRC w gas price updated_Book2_Electric Rev Req Model (2009 GRC) Rebuttal 3" xfId="2066" xr:uid="{00000000-0005-0000-0000-00000B080000}"/>
    <cellStyle name="_Costs not in AURORA 2006GRC w gas price updated_Book2_Electric Rev Req Model (2009 GRC) Rebuttal REmoval of New  WH Solar AdjustMI" xfId="2067" xr:uid="{00000000-0005-0000-0000-00000C080000}"/>
    <cellStyle name="_Costs not in AURORA 2006GRC w gas price updated_Book2_Electric Rev Req Model (2009 GRC) Rebuttal REmoval of New  WH Solar AdjustMI 2" xfId="2068" xr:uid="{00000000-0005-0000-0000-00000D080000}"/>
    <cellStyle name="_Costs not in AURORA 2006GRC w gas price updated_Book2_Electric Rev Req Model (2009 GRC) Rebuttal REmoval of New  WH Solar AdjustMI 2 2" xfId="2069" xr:uid="{00000000-0005-0000-0000-00000E080000}"/>
    <cellStyle name="_Costs not in AURORA 2006GRC w gas price updated_Book2_Electric Rev Req Model (2009 GRC) Rebuttal REmoval of New  WH Solar AdjustMI 3" xfId="2070" xr:uid="{00000000-0005-0000-0000-00000F080000}"/>
    <cellStyle name="_Costs not in AURORA 2006GRC w gas price updated_Book2_Electric Rev Req Model (2009 GRC) Revised 01-18-2010" xfId="2071" xr:uid="{00000000-0005-0000-0000-000010080000}"/>
    <cellStyle name="_Costs not in AURORA 2006GRC w gas price updated_Book2_Electric Rev Req Model (2009 GRC) Revised 01-18-2010 2" xfId="2072" xr:uid="{00000000-0005-0000-0000-000011080000}"/>
    <cellStyle name="_Costs not in AURORA 2006GRC w gas price updated_Book2_Electric Rev Req Model (2009 GRC) Revised 01-18-2010 2 2" xfId="2073" xr:uid="{00000000-0005-0000-0000-000012080000}"/>
    <cellStyle name="_Costs not in AURORA 2006GRC w gas price updated_Book2_Electric Rev Req Model (2009 GRC) Revised 01-18-2010 3" xfId="2074" xr:uid="{00000000-0005-0000-0000-000013080000}"/>
    <cellStyle name="_Costs not in AURORA 2006GRC w gas price updated_Book2_Final Order Electric EXHIBIT A-1" xfId="2075" xr:uid="{00000000-0005-0000-0000-000014080000}"/>
    <cellStyle name="_Costs not in AURORA 2006GRC w gas price updated_Book2_Final Order Electric EXHIBIT A-1 2" xfId="2076" xr:uid="{00000000-0005-0000-0000-000015080000}"/>
    <cellStyle name="_Costs not in AURORA 2006GRC w gas price updated_Book2_Final Order Electric EXHIBIT A-1 2 2" xfId="2077" xr:uid="{00000000-0005-0000-0000-000016080000}"/>
    <cellStyle name="_Costs not in AURORA 2006GRC w gas price updated_Book2_Final Order Electric EXHIBIT A-1 3" xfId="2078" xr:uid="{00000000-0005-0000-0000-000017080000}"/>
    <cellStyle name="_Costs not in AURORA 2006GRC w gas price updated_Chelan PUD Power Costs (8-10)" xfId="2079" xr:uid="{00000000-0005-0000-0000-000018080000}"/>
    <cellStyle name="_Costs not in AURORA 2006GRC w gas price updated_Confidential Material" xfId="2080" xr:uid="{00000000-0005-0000-0000-000019080000}"/>
    <cellStyle name="_Costs not in AURORA 2006GRC w gas price updated_DEM-WP(C) Colstrip 12 Coal Cost Forecast 2010GRC" xfId="2081" xr:uid="{00000000-0005-0000-0000-00001A080000}"/>
    <cellStyle name="_Costs not in AURORA 2006GRC w gas price updated_DEM-WP(C) Production O&amp;M 2010GRC As-Filed" xfId="2082" xr:uid="{00000000-0005-0000-0000-00001B080000}"/>
    <cellStyle name="_Costs not in AURORA 2006GRC w gas price updated_DEM-WP(C) Production O&amp;M 2010GRC As-Filed 2" xfId="2083" xr:uid="{00000000-0005-0000-0000-00001C080000}"/>
    <cellStyle name="_Costs not in AURORA 2006GRC w gas price updated_Electric Rev Req Model (2009 GRC) " xfId="2084" xr:uid="{00000000-0005-0000-0000-00001D080000}"/>
    <cellStyle name="_Costs not in AURORA 2006GRC w gas price updated_Electric Rev Req Model (2009 GRC)  2" xfId="2085" xr:uid="{00000000-0005-0000-0000-00001E080000}"/>
    <cellStyle name="_Costs not in AURORA 2006GRC w gas price updated_Electric Rev Req Model (2009 GRC)  2 2" xfId="2086" xr:uid="{00000000-0005-0000-0000-00001F080000}"/>
    <cellStyle name="_Costs not in AURORA 2006GRC w gas price updated_Electric Rev Req Model (2009 GRC)  3" xfId="2087" xr:uid="{00000000-0005-0000-0000-000020080000}"/>
    <cellStyle name="_Costs not in AURORA 2006GRC w gas price updated_Electric Rev Req Model (2009 GRC) Rebuttal" xfId="2088" xr:uid="{00000000-0005-0000-0000-000021080000}"/>
    <cellStyle name="_Costs not in AURORA 2006GRC w gas price updated_Electric Rev Req Model (2009 GRC) Rebuttal 2" xfId="2089" xr:uid="{00000000-0005-0000-0000-000022080000}"/>
    <cellStyle name="_Costs not in AURORA 2006GRC w gas price updated_Electric Rev Req Model (2009 GRC) Rebuttal 2 2" xfId="2090" xr:uid="{00000000-0005-0000-0000-000023080000}"/>
    <cellStyle name="_Costs not in AURORA 2006GRC w gas price updated_Electric Rev Req Model (2009 GRC) Rebuttal 3" xfId="2091" xr:uid="{00000000-0005-0000-0000-000024080000}"/>
    <cellStyle name="_Costs not in AURORA 2006GRC w gas price updated_Electric Rev Req Model (2009 GRC) Rebuttal REmoval of New  WH Solar AdjustMI" xfId="2092" xr:uid="{00000000-0005-0000-0000-000025080000}"/>
    <cellStyle name="_Costs not in AURORA 2006GRC w gas price updated_Electric Rev Req Model (2009 GRC) Rebuttal REmoval of New  WH Solar AdjustMI 2" xfId="2093" xr:uid="{00000000-0005-0000-0000-000026080000}"/>
    <cellStyle name="_Costs not in AURORA 2006GRC w gas price updated_Electric Rev Req Model (2009 GRC) Rebuttal REmoval of New  WH Solar AdjustMI 2 2" xfId="2094" xr:uid="{00000000-0005-0000-0000-000027080000}"/>
    <cellStyle name="_Costs not in AURORA 2006GRC w gas price updated_Electric Rev Req Model (2009 GRC) Rebuttal REmoval of New  WH Solar AdjustMI 3" xfId="2095" xr:uid="{00000000-0005-0000-0000-000028080000}"/>
    <cellStyle name="_Costs not in AURORA 2006GRC w gas price updated_Electric Rev Req Model (2009 GRC) Revised 01-18-2010" xfId="2096" xr:uid="{00000000-0005-0000-0000-000029080000}"/>
    <cellStyle name="_Costs not in AURORA 2006GRC w gas price updated_Electric Rev Req Model (2009 GRC) Revised 01-18-2010 2" xfId="2097" xr:uid="{00000000-0005-0000-0000-00002A080000}"/>
    <cellStyle name="_Costs not in AURORA 2006GRC w gas price updated_Electric Rev Req Model (2009 GRC) Revised 01-18-2010 2 2" xfId="2098" xr:uid="{00000000-0005-0000-0000-00002B080000}"/>
    <cellStyle name="_Costs not in AURORA 2006GRC w gas price updated_Electric Rev Req Model (2009 GRC) Revised 01-18-2010 3" xfId="2099" xr:uid="{00000000-0005-0000-0000-00002C080000}"/>
    <cellStyle name="_Costs not in AURORA 2006GRC w gas price updated_Electric Rev Req Model (2010 GRC)" xfId="2100" xr:uid="{00000000-0005-0000-0000-00002D080000}"/>
    <cellStyle name="_Costs not in AURORA 2006GRC w gas price updated_Electric Rev Req Model (2010 GRC) SF" xfId="2101" xr:uid="{00000000-0005-0000-0000-00002E080000}"/>
    <cellStyle name="_Costs not in AURORA 2006GRC w gas price updated_Final Order Electric EXHIBIT A-1" xfId="2102" xr:uid="{00000000-0005-0000-0000-00002F080000}"/>
    <cellStyle name="_Costs not in AURORA 2006GRC w gas price updated_Final Order Electric EXHIBIT A-1 2" xfId="2103" xr:uid="{00000000-0005-0000-0000-000030080000}"/>
    <cellStyle name="_Costs not in AURORA 2006GRC w gas price updated_Final Order Electric EXHIBIT A-1 2 2" xfId="2104" xr:uid="{00000000-0005-0000-0000-000031080000}"/>
    <cellStyle name="_Costs not in AURORA 2006GRC w gas price updated_Final Order Electric EXHIBIT A-1 3" xfId="2105" xr:uid="{00000000-0005-0000-0000-000032080000}"/>
    <cellStyle name="_Costs not in AURORA 2006GRC w gas price updated_NIM Summary" xfId="2106" xr:uid="{00000000-0005-0000-0000-000033080000}"/>
    <cellStyle name="_Costs not in AURORA 2006GRC w gas price updated_NIM Summary 2" xfId="2107" xr:uid="{00000000-0005-0000-0000-000034080000}"/>
    <cellStyle name="_Costs not in AURORA 2006GRC w gas price updated_Rebuttal Power Costs" xfId="2108" xr:uid="{00000000-0005-0000-0000-000035080000}"/>
    <cellStyle name="_Costs not in AURORA 2006GRC w gas price updated_Rebuttal Power Costs 2" xfId="2109" xr:uid="{00000000-0005-0000-0000-000036080000}"/>
    <cellStyle name="_Costs not in AURORA 2006GRC w gas price updated_Rebuttal Power Costs 2 2" xfId="2110" xr:uid="{00000000-0005-0000-0000-000037080000}"/>
    <cellStyle name="_Costs not in AURORA 2006GRC w gas price updated_Rebuttal Power Costs 3" xfId="2111" xr:uid="{00000000-0005-0000-0000-000038080000}"/>
    <cellStyle name="_Costs not in AURORA 2006GRC w gas price updated_Rebuttal Power Costs_Adj Bench DR 3 for Initial Briefs (Electric)" xfId="2112" xr:uid="{00000000-0005-0000-0000-000039080000}"/>
    <cellStyle name="_Costs not in AURORA 2006GRC w gas price updated_Rebuttal Power Costs_Adj Bench DR 3 for Initial Briefs (Electric) 2" xfId="2113" xr:uid="{00000000-0005-0000-0000-00003A080000}"/>
    <cellStyle name="_Costs not in AURORA 2006GRC w gas price updated_Rebuttal Power Costs_Adj Bench DR 3 for Initial Briefs (Electric) 2 2" xfId="2114" xr:uid="{00000000-0005-0000-0000-00003B080000}"/>
    <cellStyle name="_Costs not in AURORA 2006GRC w gas price updated_Rebuttal Power Costs_Adj Bench DR 3 for Initial Briefs (Electric) 3" xfId="2115" xr:uid="{00000000-0005-0000-0000-00003C080000}"/>
    <cellStyle name="_Costs not in AURORA 2006GRC w gas price updated_Rebuttal Power Costs_Electric Rev Req Model (2009 GRC) Rebuttal" xfId="2116" xr:uid="{00000000-0005-0000-0000-00003D080000}"/>
    <cellStyle name="_Costs not in AURORA 2006GRC w gas price updated_Rebuttal Power Costs_Electric Rev Req Model (2009 GRC) Rebuttal 2" xfId="2117" xr:uid="{00000000-0005-0000-0000-00003E080000}"/>
    <cellStyle name="_Costs not in AURORA 2006GRC w gas price updated_Rebuttal Power Costs_Electric Rev Req Model (2009 GRC) Rebuttal 2 2" xfId="2118" xr:uid="{00000000-0005-0000-0000-00003F080000}"/>
    <cellStyle name="_Costs not in AURORA 2006GRC w gas price updated_Rebuttal Power Costs_Electric Rev Req Model (2009 GRC) Rebuttal 3" xfId="2119" xr:uid="{00000000-0005-0000-0000-000040080000}"/>
    <cellStyle name="_Costs not in AURORA 2006GRC w gas price updated_Rebuttal Power Costs_Electric Rev Req Model (2009 GRC) Rebuttal REmoval of New  WH Solar AdjustMI" xfId="2120" xr:uid="{00000000-0005-0000-0000-000041080000}"/>
    <cellStyle name="_Costs not in AURORA 2006GRC w gas price updated_Rebuttal Power Costs_Electric Rev Req Model (2009 GRC) Rebuttal REmoval of New  WH Solar AdjustMI 2" xfId="2121" xr:uid="{00000000-0005-0000-0000-000042080000}"/>
    <cellStyle name="_Costs not in AURORA 2006GRC w gas price updated_Rebuttal Power Costs_Electric Rev Req Model (2009 GRC) Rebuttal REmoval of New  WH Solar AdjustMI 2 2" xfId="2122" xr:uid="{00000000-0005-0000-0000-000043080000}"/>
    <cellStyle name="_Costs not in AURORA 2006GRC w gas price updated_Rebuttal Power Costs_Electric Rev Req Model (2009 GRC) Rebuttal REmoval of New  WH Solar AdjustMI 3" xfId="2123" xr:uid="{00000000-0005-0000-0000-000044080000}"/>
    <cellStyle name="_Costs not in AURORA 2006GRC w gas price updated_Rebuttal Power Costs_Electric Rev Req Model (2009 GRC) Revised 01-18-2010" xfId="2124" xr:uid="{00000000-0005-0000-0000-000045080000}"/>
    <cellStyle name="_Costs not in AURORA 2006GRC w gas price updated_Rebuttal Power Costs_Electric Rev Req Model (2009 GRC) Revised 01-18-2010 2" xfId="2125" xr:uid="{00000000-0005-0000-0000-000046080000}"/>
    <cellStyle name="_Costs not in AURORA 2006GRC w gas price updated_Rebuttal Power Costs_Electric Rev Req Model (2009 GRC) Revised 01-18-2010 2 2" xfId="2126" xr:uid="{00000000-0005-0000-0000-000047080000}"/>
    <cellStyle name="_Costs not in AURORA 2006GRC w gas price updated_Rebuttal Power Costs_Electric Rev Req Model (2009 GRC) Revised 01-18-2010 3" xfId="2127" xr:uid="{00000000-0005-0000-0000-000048080000}"/>
    <cellStyle name="_Costs not in AURORA 2006GRC w gas price updated_Rebuttal Power Costs_Final Order Electric EXHIBIT A-1" xfId="2128" xr:uid="{00000000-0005-0000-0000-000049080000}"/>
    <cellStyle name="_Costs not in AURORA 2006GRC w gas price updated_Rebuttal Power Costs_Final Order Electric EXHIBIT A-1 2" xfId="2129" xr:uid="{00000000-0005-0000-0000-00004A080000}"/>
    <cellStyle name="_Costs not in AURORA 2006GRC w gas price updated_Rebuttal Power Costs_Final Order Electric EXHIBIT A-1 2 2" xfId="2130" xr:uid="{00000000-0005-0000-0000-00004B080000}"/>
    <cellStyle name="_Costs not in AURORA 2006GRC w gas price updated_Rebuttal Power Costs_Final Order Electric EXHIBIT A-1 3" xfId="2131" xr:uid="{00000000-0005-0000-0000-00004C080000}"/>
    <cellStyle name="_Costs not in AURORA 2006GRC w gas price updated_TENASKA REGULATORY ASSET" xfId="2132" xr:uid="{00000000-0005-0000-0000-00004D080000}"/>
    <cellStyle name="_Costs not in AURORA 2006GRC w gas price updated_TENASKA REGULATORY ASSET 2" xfId="2133" xr:uid="{00000000-0005-0000-0000-00004E080000}"/>
    <cellStyle name="_Costs not in AURORA 2006GRC w gas price updated_TENASKA REGULATORY ASSET 2 2" xfId="2134" xr:uid="{00000000-0005-0000-0000-00004F080000}"/>
    <cellStyle name="_Costs not in AURORA 2006GRC w gas price updated_TENASKA REGULATORY ASSET 3" xfId="2135" xr:uid="{00000000-0005-0000-0000-000050080000}"/>
    <cellStyle name="_Costs not in AURORA 2007 Rate Case" xfId="2136" xr:uid="{00000000-0005-0000-0000-000051080000}"/>
    <cellStyle name="_Costs not in AURORA 2007 Rate Case 2" xfId="2137" xr:uid="{00000000-0005-0000-0000-000052080000}"/>
    <cellStyle name="_Costs not in AURORA 2007 Rate Case 2 2" xfId="2138" xr:uid="{00000000-0005-0000-0000-000053080000}"/>
    <cellStyle name="_Costs not in AURORA 2007 Rate Case 2 2 2" xfId="2139" xr:uid="{00000000-0005-0000-0000-000054080000}"/>
    <cellStyle name="_Costs not in AURORA 2007 Rate Case 2 3" xfId="2140" xr:uid="{00000000-0005-0000-0000-000055080000}"/>
    <cellStyle name="_Costs not in AURORA 2007 Rate Case 3" xfId="2141" xr:uid="{00000000-0005-0000-0000-000056080000}"/>
    <cellStyle name="_Costs not in AURORA 2007 Rate Case 3 2" xfId="2142" xr:uid="{00000000-0005-0000-0000-000057080000}"/>
    <cellStyle name="_Costs not in AURORA 2007 Rate Case 4" xfId="2143" xr:uid="{00000000-0005-0000-0000-000058080000}"/>
    <cellStyle name="_Costs not in AURORA 2007 Rate Case 4 2" xfId="2144" xr:uid="{00000000-0005-0000-0000-000059080000}"/>
    <cellStyle name="_Costs not in AURORA 2007 Rate Case 5" xfId="2145" xr:uid="{00000000-0005-0000-0000-00005A080000}"/>
    <cellStyle name="_Costs not in AURORA 2007 Rate Case_(C) WHE Proforma with ITC cash grant 10 Yr Amort_for deferral_102809" xfId="2146" xr:uid="{00000000-0005-0000-0000-00005B080000}"/>
    <cellStyle name="_Costs not in AURORA 2007 Rate Case_(C) WHE Proforma with ITC cash grant 10 Yr Amort_for deferral_102809 2" xfId="2147" xr:uid="{00000000-0005-0000-0000-00005C080000}"/>
    <cellStyle name="_Costs not in AURORA 2007 Rate Case_(C) WHE Proforma with ITC cash grant 10 Yr Amort_for deferral_102809 2 2" xfId="2148" xr:uid="{00000000-0005-0000-0000-00005D080000}"/>
    <cellStyle name="_Costs not in AURORA 2007 Rate Case_(C) WHE Proforma with ITC cash grant 10 Yr Amort_for deferral_102809 3" xfId="2149" xr:uid="{00000000-0005-0000-0000-00005E080000}"/>
    <cellStyle name="_Costs not in AURORA 2007 Rate Case_(C) WHE Proforma with ITC cash grant 10 Yr Amort_for deferral_102809_16.07E Wild Horse Wind Expansionwrkingfile" xfId="2150" xr:uid="{00000000-0005-0000-0000-00005F080000}"/>
    <cellStyle name="_Costs not in AURORA 2007 Rate Case_(C) WHE Proforma with ITC cash grant 10 Yr Amort_for deferral_102809_16.07E Wild Horse Wind Expansionwrkingfile 2" xfId="2151" xr:uid="{00000000-0005-0000-0000-000060080000}"/>
    <cellStyle name="_Costs not in AURORA 2007 Rate Case_(C) WHE Proforma with ITC cash grant 10 Yr Amort_for deferral_102809_16.07E Wild Horse Wind Expansionwrkingfile 2 2" xfId="2152" xr:uid="{00000000-0005-0000-0000-000061080000}"/>
    <cellStyle name="_Costs not in AURORA 2007 Rate Case_(C) WHE Proforma with ITC cash grant 10 Yr Amort_for deferral_102809_16.07E Wild Horse Wind Expansionwrkingfile 3" xfId="2153" xr:uid="{00000000-0005-0000-0000-000062080000}"/>
    <cellStyle name="_Costs not in AURORA 2007 Rate Case_(C) WHE Proforma with ITC cash grant 10 Yr Amort_for deferral_102809_16.07E Wild Horse Wind Expansionwrkingfile SF" xfId="2154" xr:uid="{00000000-0005-0000-0000-000063080000}"/>
    <cellStyle name="_Costs not in AURORA 2007 Rate Case_(C) WHE Proforma with ITC cash grant 10 Yr Amort_for deferral_102809_16.07E Wild Horse Wind Expansionwrkingfile SF 2" xfId="2155" xr:uid="{00000000-0005-0000-0000-000064080000}"/>
    <cellStyle name="_Costs not in AURORA 2007 Rate Case_(C) WHE Proforma with ITC cash grant 10 Yr Amort_for deferral_102809_16.07E Wild Horse Wind Expansionwrkingfile SF 2 2" xfId="2156" xr:uid="{00000000-0005-0000-0000-000065080000}"/>
    <cellStyle name="_Costs not in AURORA 2007 Rate Case_(C) WHE Proforma with ITC cash grant 10 Yr Amort_for deferral_102809_16.07E Wild Horse Wind Expansionwrkingfile SF 3" xfId="2157" xr:uid="{00000000-0005-0000-0000-000066080000}"/>
    <cellStyle name="_Costs not in AURORA 2007 Rate Case_(C) WHE Proforma with ITC cash grant 10 Yr Amort_for deferral_102809_16.37E Wild Horse Expansion DeferralRevwrkingfile SF" xfId="2158" xr:uid="{00000000-0005-0000-0000-000067080000}"/>
    <cellStyle name="_Costs not in AURORA 2007 Rate Case_(C) WHE Proforma with ITC cash grant 10 Yr Amort_for deferral_102809_16.37E Wild Horse Expansion DeferralRevwrkingfile SF 2" xfId="2159" xr:uid="{00000000-0005-0000-0000-000068080000}"/>
    <cellStyle name="_Costs not in AURORA 2007 Rate Case_(C) WHE Proforma with ITC cash grant 10 Yr Amort_for deferral_102809_16.37E Wild Horse Expansion DeferralRevwrkingfile SF 2 2" xfId="2160" xr:uid="{00000000-0005-0000-0000-000069080000}"/>
    <cellStyle name="_Costs not in AURORA 2007 Rate Case_(C) WHE Proforma with ITC cash grant 10 Yr Amort_for deferral_102809_16.37E Wild Horse Expansion DeferralRevwrkingfile SF 3" xfId="2161" xr:uid="{00000000-0005-0000-0000-00006A080000}"/>
    <cellStyle name="_Costs not in AURORA 2007 Rate Case_(C) WHE Proforma with ITC cash grant 10 Yr Amort_for rebuttal_120709" xfId="2162" xr:uid="{00000000-0005-0000-0000-00006B080000}"/>
    <cellStyle name="_Costs not in AURORA 2007 Rate Case_(C) WHE Proforma with ITC cash grant 10 Yr Amort_for rebuttal_120709 2" xfId="2163" xr:uid="{00000000-0005-0000-0000-00006C080000}"/>
    <cellStyle name="_Costs not in AURORA 2007 Rate Case_(C) WHE Proforma with ITC cash grant 10 Yr Amort_for rebuttal_120709 2 2" xfId="2164" xr:uid="{00000000-0005-0000-0000-00006D080000}"/>
    <cellStyle name="_Costs not in AURORA 2007 Rate Case_(C) WHE Proforma with ITC cash grant 10 Yr Amort_for rebuttal_120709 3" xfId="2165" xr:uid="{00000000-0005-0000-0000-00006E080000}"/>
    <cellStyle name="_Costs not in AURORA 2007 Rate Case_04.07E Wild Horse Wind Expansion" xfId="2166" xr:uid="{00000000-0005-0000-0000-00006F080000}"/>
    <cellStyle name="_Costs not in AURORA 2007 Rate Case_04.07E Wild Horse Wind Expansion 2" xfId="2167" xr:uid="{00000000-0005-0000-0000-000070080000}"/>
    <cellStyle name="_Costs not in AURORA 2007 Rate Case_04.07E Wild Horse Wind Expansion 2 2" xfId="2168" xr:uid="{00000000-0005-0000-0000-000071080000}"/>
    <cellStyle name="_Costs not in AURORA 2007 Rate Case_04.07E Wild Horse Wind Expansion 3" xfId="2169" xr:uid="{00000000-0005-0000-0000-000072080000}"/>
    <cellStyle name="_Costs not in AURORA 2007 Rate Case_04.07E Wild Horse Wind Expansion_16.07E Wild Horse Wind Expansionwrkingfile" xfId="2170" xr:uid="{00000000-0005-0000-0000-000073080000}"/>
    <cellStyle name="_Costs not in AURORA 2007 Rate Case_04.07E Wild Horse Wind Expansion_16.07E Wild Horse Wind Expansionwrkingfile 2" xfId="2171" xr:uid="{00000000-0005-0000-0000-000074080000}"/>
    <cellStyle name="_Costs not in AURORA 2007 Rate Case_04.07E Wild Horse Wind Expansion_16.07E Wild Horse Wind Expansionwrkingfile 2 2" xfId="2172" xr:uid="{00000000-0005-0000-0000-000075080000}"/>
    <cellStyle name="_Costs not in AURORA 2007 Rate Case_04.07E Wild Horse Wind Expansion_16.07E Wild Horse Wind Expansionwrkingfile 3" xfId="2173" xr:uid="{00000000-0005-0000-0000-000076080000}"/>
    <cellStyle name="_Costs not in AURORA 2007 Rate Case_04.07E Wild Horse Wind Expansion_16.07E Wild Horse Wind Expansionwrkingfile SF" xfId="2174" xr:uid="{00000000-0005-0000-0000-000077080000}"/>
    <cellStyle name="_Costs not in AURORA 2007 Rate Case_04.07E Wild Horse Wind Expansion_16.07E Wild Horse Wind Expansionwrkingfile SF 2" xfId="2175" xr:uid="{00000000-0005-0000-0000-000078080000}"/>
    <cellStyle name="_Costs not in AURORA 2007 Rate Case_04.07E Wild Horse Wind Expansion_16.07E Wild Horse Wind Expansionwrkingfile SF 2 2" xfId="2176" xr:uid="{00000000-0005-0000-0000-000079080000}"/>
    <cellStyle name="_Costs not in AURORA 2007 Rate Case_04.07E Wild Horse Wind Expansion_16.07E Wild Horse Wind Expansionwrkingfile SF 3" xfId="2177" xr:uid="{00000000-0005-0000-0000-00007A080000}"/>
    <cellStyle name="_Costs not in AURORA 2007 Rate Case_04.07E Wild Horse Wind Expansion_16.37E Wild Horse Expansion DeferralRevwrkingfile SF" xfId="2178" xr:uid="{00000000-0005-0000-0000-00007B080000}"/>
    <cellStyle name="_Costs not in AURORA 2007 Rate Case_04.07E Wild Horse Wind Expansion_16.37E Wild Horse Expansion DeferralRevwrkingfile SF 2" xfId="2179" xr:uid="{00000000-0005-0000-0000-00007C080000}"/>
    <cellStyle name="_Costs not in AURORA 2007 Rate Case_04.07E Wild Horse Wind Expansion_16.37E Wild Horse Expansion DeferralRevwrkingfile SF 2 2" xfId="2180" xr:uid="{00000000-0005-0000-0000-00007D080000}"/>
    <cellStyle name="_Costs not in AURORA 2007 Rate Case_04.07E Wild Horse Wind Expansion_16.37E Wild Horse Expansion DeferralRevwrkingfile SF 3" xfId="2181" xr:uid="{00000000-0005-0000-0000-00007E080000}"/>
    <cellStyle name="_Costs not in AURORA 2007 Rate Case_16.07E Wild Horse Wind Expansionwrkingfile" xfId="2182" xr:uid="{00000000-0005-0000-0000-00007F080000}"/>
    <cellStyle name="_Costs not in AURORA 2007 Rate Case_16.07E Wild Horse Wind Expansionwrkingfile 2" xfId="2183" xr:uid="{00000000-0005-0000-0000-000080080000}"/>
    <cellStyle name="_Costs not in AURORA 2007 Rate Case_16.07E Wild Horse Wind Expansionwrkingfile 2 2" xfId="2184" xr:uid="{00000000-0005-0000-0000-000081080000}"/>
    <cellStyle name="_Costs not in AURORA 2007 Rate Case_16.07E Wild Horse Wind Expansionwrkingfile 3" xfId="2185" xr:uid="{00000000-0005-0000-0000-000082080000}"/>
    <cellStyle name="_Costs not in AURORA 2007 Rate Case_16.07E Wild Horse Wind Expansionwrkingfile SF" xfId="2186" xr:uid="{00000000-0005-0000-0000-000083080000}"/>
    <cellStyle name="_Costs not in AURORA 2007 Rate Case_16.07E Wild Horse Wind Expansionwrkingfile SF 2" xfId="2187" xr:uid="{00000000-0005-0000-0000-000084080000}"/>
    <cellStyle name="_Costs not in AURORA 2007 Rate Case_16.07E Wild Horse Wind Expansionwrkingfile SF 2 2" xfId="2188" xr:uid="{00000000-0005-0000-0000-000085080000}"/>
    <cellStyle name="_Costs not in AURORA 2007 Rate Case_16.07E Wild Horse Wind Expansionwrkingfile SF 3" xfId="2189" xr:uid="{00000000-0005-0000-0000-000086080000}"/>
    <cellStyle name="_Costs not in AURORA 2007 Rate Case_16.37E Wild Horse Expansion DeferralRevwrkingfile SF" xfId="2190" xr:uid="{00000000-0005-0000-0000-000087080000}"/>
    <cellStyle name="_Costs not in AURORA 2007 Rate Case_16.37E Wild Horse Expansion DeferralRevwrkingfile SF 2" xfId="2191" xr:uid="{00000000-0005-0000-0000-000088080000}"/>
    <cellStyle name="_Costs not in AURORA 2007 Rate Case_16.37E Wild Horse Expansion DeferralRevwrkingfile SF 2 2" xfId="2192" xr:uid="{00000000-0005-0000-0000-000089080000}"/>
    <cellStyle name="_Costs not in AURORA 2007 Rate Case_16.37E Wild Horse Expansion DeferralRevwrkingfile SF 3" xfId="2193" xr:uid="{00000000-0005-0000-0000-00008A080000}"/>
    <cellStyle name="_Costs not in AURORA 2007 Rate Case_2009 Compliance Filing PCA Exhibits for GRC" xfId="2194" xr:uid="{00000000-0005-0000-0000-00008B080000}"/>
    <cellStyle name="_Costs not in AURORA 2007 Rate Case_2009 GRC Compl Filing - Exhibit D" xfId="2195" xr:uid="{00000000-0005-0000-0000-00008C080000}"/>
    <cellStyle name="_Costs not in AURORA 2007 Rate Case_2009 GRC Compl Filing - Exhibit D 2" xfId="2196" xr:uid="{00000000-0005-0000-0000-00008D080000}"/>
    <cellStyle name="_Costs not in AURORA 2007 Rate Case_3.01 Income Statement" xfId="2197" xr:uid="{00000000-0005-0000-0000-00008E080000}"/>
    <cellStyle name="_Costs not in AURORA 2007 Rate Case_4 31 Regulatory Assets and Liabilities  7 06- Exhibit D" xfId="2198" xr:uid="{00000000-0005-0000-0000-00008F080000}"/>
    <cellStyle name="_Costs not in AURORA 2007 Rate Case_4 31 Regulatory Assets and Liabilities  7 06- Exhibit D 2" xfId="2199" xr:uid="{00000000-0005-0000-0000-000090080000}"/>
    <cellStyle name="_Costs not in AURORA 2007 Rate Case_4 31 Regulatory Assets and Liabilities  7 06- Exhibit D 2 2" xfId="2200" xr:uid="{00000000-0005-0000-0000-000091080000}"/>
    <cellStyle name="_Costs not in AURORA 2007 Rate Case_4 31 Regulatory Assets and Liabilities  7 06- Exhibit D 3" xfId="2201" xr:uid="{00000000-0005-0000-0000-000092080000}"/>
    <cellStyle name="_Costs not in AURORA 2007 Rate Case_4 31 Regulatory Assets and Liabilities  7 06- Exhibit D_NIM Summary" xfId="2202" xr:uid="{00000000-0005-0000-0000-000093080000}"/>
    <cellStyle name="_Costs not in AURORA 2007 Rate Case_4 31 Regulatory Assets and Liabilities  7 06- Exhibit D_NIM Summary 2" xfId="2203" xr:uid="{00000000-0005-0000-0000-000094080000}"/>
    <cellStyle name="_Costs not in AURORA 2007 Rate Case_4 32 Regulatory Assets and Liabilities  7 06- Exhibit D" xfId="2204" xr:uid="{00000000-0005-0000-0000-000095080000}"/>
    <cellStyle name="_Costs not in AURORA 2007 Rate Case_4 32 Regulatory Assets and Liabilities  7 06- Exhibit D 2" xfId="2205" xr:uid="{00000000-0005-0000-0000-000096080000}"/>
    <cellStyle name="_Costs not in AURORA 2007 Rate Case_4 32 Regulatory Assets and Liabilities  7 06- Exhibit D 2 2" xfId="2206" xr:uid="{00000000-0005-0000-0000-000097080000}"/>
    <cellStyle name="_Costs not in AURORA 2007 Rate Case_4 32 Regulatory Assets and Liabilities  7 06- Exhibit D 3" xfId="2207" xr:uid="{00000000-0005-0000-0000-000098080000}"/>
    <cellStyle name="_Costs not in AURORA 2007 Rate Case_4 32 Regulatory Assets and Liabilities  7 06- Exhibit D_NIM Summary" xfId="2208" xr:uid="{00000000-0005-0000-0000-000099080000}"/>
    <cellStyle name="_Costs not in AURORA 2007 Rate Case_4 32 Regulatory Assets and Liabilities  7 06- Exhibit D_NIM Summary 2" xfId="2209" xr:uid="{00000000-0005-0000-0000-00009A080000}"/>
    <cellStyle name="_Costs not in AURORA 2007 Rate Case_AURORA Total New" xfId="2210" xr:uid="{00000000-0005-0000-0000-00009B080000}"/>
    <cellStyle name="_Costs not in AURORA 2007 Rate Case_AURORA Total New 2" xfId="2211" xr:uid="{00000000-0005-0000-0000-00009C080000}"/>
    <cellStyle name="_Costs not in AURORA 2007 Rate Case_Book2" xfId="2212" xr:uid="{00000000-0005-0000-0000-00009D080000}"/>
    <cellStyle name="_Costs not in AURORA 2007 Rate Case_Book2 2" xfId="2213" xr:uid="{00000000-0005-0000-0000-00009E080000}"/>
    <cellStyle name="_Costs not in AURORA 2007 Rate Case_Book2 2 2" xfId="2214" xr:uid="{00000000-0005-0000-0000-00009F080000}"/>
    <cellStyle name="_Costs not in AURORA 2007 Rate Case_Book2 3" xfId="2215" xr:uid="{00000000-0005-0000-0000-0000A0080000}"/>
    <cellStyle name="_Costs not in AURORA 2007 Rate Case_Book2_Adj Bench DR 3 for Initial Briefs (Electric)" xfId="2216" xr:uid="{00000000-0005-0000-0000-0000A1080000}"/>
    <cellStyle name="_Costs not in AURORA 2007 Rate Case_Book2_Adj Bench DR 3 for Initial Briefs (Electric) 2" xfId="2217" xr:uid="{00000000-0005-0000-0000-0000A2080000}"/>
    <cellStyle name="_Costs not in AURORA 2007 Rate Case_Book2_Adj Bench DR 3 for Initial Briefs (Electric) 2 2" xfId="2218" xr:uid="{00000000-0005-0000-0000-0000A3080000}"/>
    <cellStyle name="_Costs not in AURORA 2007 Rate Case_Book2_Adj Bench DR 3 for Initial Briefs (Electric) 3" xfId="2219" xr:uid="{00000000-0005-0000-0000-0000A4080000}"/>
    <cellStyle name="_Costs not in AURORA 2007 Rate Case_Book2_Electric Rev Req Model (2009 GRC) Rebuttal" xfId="2220" xr:uid="{00000000-0005-0000-0000-0000A5080000}"/>
    <cellStyle name="_Costs not in AURORA 2007 Rate Case_Book2_Electric Rev Req Model (2009 GRC) Rebuttal 2" xfId="2221" xr:uid="{00000000-0005-0000-0000-0000A6080000}"/>
    <cellStyle name="_Costs not in AURORA 2007 Rate Case_Book2_Electric Rev Req Model (2009 GRC) Rebuttal 2 2" xfId="2222" xr:uid="{00000000-0005-0000-0000-0000A7080000}"/>
    <cellStyle name="_Costs not in AURORA 2007 Rate Case_Book2_Electric Rev Req Model (2009 GRC) Rebuttal 3" xfId="2223" xr:uid="{00000000-0005-0000-0000-0000A8080000}"/>
    <cellStyle name="_Costs not in AURORA 2007 Rate Case_Book2_Electric Rev Req Model (2009 GRC) Rebuttal REmoval of New  WH Solar AdjustMI" xfId="2224" xr:uid="{00000000-0005-0000-0000-0000A9080000}"/>
    <cellStyle name="_Costs not in AURORA 2007 Rate Case_Book2_Electric Rev Req Model (2009 GRC) Rebuttal REmoval of New  WH Solar AdjustMI 2" xfId="2225" xr:uid="{00000000-0005-0000-0000-0000AA080000}"/>
    <cellStyle name="_Costs not in AURORA 2007 Rate Case_Book2_Electric Rev Req Model (2009 GRC) Rebuttal REmoval of New  WH Solar AdjustMI 2 2" xfId="2226" xr:uid="{00000000-0005-0000-0000-0000AB080000}"/>
    <cellStyle name="_Costs not in AURORA 2007 Rate Case_Book2_Electric Rev Req Model (2009 GRC) Rebuttal REmoval of New  WH Solar AdjustMI 3" xfId="2227" xr:uid="{00000000-0005-0000-0000-0000AC080000}"/>
    <cellStyle name="_Costs not in AURORA 2007 Rate Case_Book2_Electric Rev Req Model (2009 GRC) Revised 01-18-2010" xfId="2228" xr:uid="{00000000-0005-0000-0000-0000AD080000}"/>
    <cellStyle name="_Costs not in AURORA 2007 Rate Case_Book2_Electric Rev Req Model (2009 GRC) Revised 01-18-2010 2" xfId="2229" xr:uid="{00000000-0005-0000-0000-0000AE080000}"/>
    <cellStyle name="_Costs not in AURORA 2007 Rate Case_Book2_Electric Rev Req Model (2009 GRC) Revised 01-18-2010 2 2" xfId="2230" xr:uid="{00000000-0005-0000-0000-0000AF080000}"/>
    <cellStyle name="_Costs not in AURORA 2007 Rate Case_Book2_Electric Rev Req Model (2009 GRC) Revised 01-18-2010 3" xfId="2231" xr:uid="{00000000-0005-0000-0000-0000B0080000}"/>
    <cellStyle name="_Costs not in AURORA 2007 Rate Case_Book2_Final Order Electric EXHIBIT A-1" xfId="2232" xr:uid="{00000000-0005-0000-0000-0000B1080000}"/>
    <cellStyle name="_Costs not in AURORA 2007 Rate Case_Book2_Final Order Electric EXHIBIT A-1 2" xfId="2233" xr:uid="{00000000-0005-0000-0000-0000B2080000}"/>
    <cellStyle name="_Costs not in AURORA 2007 Rate Case_Book2_Final Order Electric EXHIBIT A-1 2 2" xfId="2234" xr:uid="{00000000-0005-0000-0000-0000B3080000}"/>
    <cellStyle name="_Costs not in AURORA 2007 Rate Case_Book2_Final Order Electric EXHIBIT A-1 3" xfId="2235" xr:uid="{00000000-0005-0000-0000-0000B4080000}"/>
    <cellStyle name="_Costs not in AURORA 2007 Rate Case_Book4" xfId="2236" xr:uid="{00000000-0005-0000-0000-0000B5080000}"/>
    <cellStyle name="_Costs not in AURORA 2007 Rate Case_Book4 2" xfId="2237" xr:uid="{00000000-0005-0000-0000-0000B6080000}"/>
    <cellStyle name="_Costs not in AURORA 2007 Rate Case_Book4 2 2" xfId="2238" xr:uid="{00000000-0005-0000-0000-0000B7080000}"/>
    <cellStyle name="_Costs not in AURORA 2007 Rate Case_Book4 3" xfId="2239" xr:uid="{00000000-0005-0000-0000-0000B8080000}"/>
    <cellStyle name="_Costs not in AURORA 2007 Rate Case_Book9" xfId="2240" xr:uid="{00000000-0005-0000-0000-0000B9080000}"/>
    <cellStyle name="_Costs not in AURORA 2007 Rate Case_Book9 2" xfId="2241" xr:uid="{00000000-0005-0000-0000-0000BA080000}"/>
    <cellStyle name="_Costs not in AURORA 2007 Rate Case_Book9 2 2" xfId="2242" xr:uid="{00000000-0005-0000-0000-0000BB080000}"/>
    <cellStyle name="_Costs not in AURORA 2007 Rate Case_Book9 3" xfId="2243" xr:uid="{00000000-0005-0000-0000-0000BC080000}"/>
    <cellStyle name="_Costs not in AURORA 2007 Rate Case_Chelan PUD Power Costs (8-10)" xfId="2244" xr:uid="{00000000-0005-0000-0000-0000BD080000}"/>
    <cellStyle name="_Costs not in AURORA 2007 Rate Case_Electric COS Inputs" xfId="2245" xr:uid="{00000000-0005-0000-0000-0000BE080000}"/>
    <cellStyle name="_Costs not in AURORA 2007 Rate Case_Electric COS Inputs 2" xfId="2246" xr:uid="{00000000-0005-0000-0000-0000BF080000}"/>
    <cellStyle name="_Costs not in AURORA 2007 Rate Case_Electric COS Inputs 2 2" xfId="2247" xr:uid="{00000000-0005-0000-0000-0000C0080000}"/>
    <cellStyle name="_Costs not in AURORA 2007 Rate Case_Electric COS Inputs 2 2 2" xfId="2248" xr:uid="{00000000-0005-0000-0000-0000C1080000}"/>
    <cellStyle name="_Costs not in AURORA 2007 Rate Case_Electric COS Inputs 2 3" xfId="2249" xr:uid="{00000000-0005-0000-0000-0000C2080000}"/>
    <cellStyle name="_Costs not in AURORA 2007 Rate Case_Electric COS Inputs 2 3 2" xfId="2250" xr:uid="{00000000-0005-0000-0000-0000C3080000}"/>
    <cellStyle name="_Costs not in AURORA 2007 Rate Case_Electric COS Inputs 2 4" xfId="2251" xr:uid="{00000000-0005-0000-0000-0000C4080000}"/>
    <cellStyle name="_Costs not in AURORA 2007 Rate Case_Electric COS Inputs 2 4 2" xfId="2252" xr:uid="{00000000-0005-0000-0000-0000C5080000}"/>
    <cellStyle name="_Costs not in AURORA 2007 Rate Case_Electric COS Inputs 3" xfId="2253" xr:uid="{00000000-0005-0000-0000-0000C6080000}"/>
    <cellStyle name="_Costs not in AURORA 2007 Rate Case_Electric COS Inputs 3 2" xfId="2254" xr:uid="{00000000-0005-0000-0000-0000C7080000}"/>
    <cellStyle name="_Costs not in AURORA 2007 Rate Case_Electric COS Inputs 4" xfId="2255" xr:uid="{00000000-0005-0000-0000-0000C8080000}"/>
    <cellStyle name="_Costs not in AURORA 2007 Rate Case_Electric COS Inputs 4 2" xfId="2256" xr:uid="{00000000-0005-0000-0000-0000C9080000}"/>
    <cellStyle name="_Costs not in AURORA 2007 Rate Case_Electric COS Inputs 5" xfId="2257" xr:uid="{00000000-0005-0000-0000-0000CA080000}"/>
    <cellStyle name="_Costs not in AURORA 2007 Rate Case_Electric COS Inputs 6" xfId="2258" xr:uid="{00000000-0005-0000-0000-0000CB080000}"/>
    <cellStyle name="_Costs not in AURORA 2007 Rate Case_NIM Summary" xfId="2259" xr:uid="{00000000-0005-0000-0000-0000CC080000}"/>
    <cellStyle name="_Costs not in AURORA 2007 Rate Case_NIM Summary 09GRC" xfId="2260" xr:uid="{00000000-0005-0000-0000-0000CD080000}"/>
    <cellStyle name="_Costs not in AURORA 2007 Rate Case_NIM Summary 09GRC 2" xfId="2261" xr:uid="{00000000-0005-0000-0000-0000CE080000}"/>
    <cellStyle name="_Costs not in AURORA 2007 Rate Case_NIM Summary 2" xfId="2262" xr:uid="{00000000-0005-0000-0000-0000CF080000}"/>
    <cellStyle name="_Costs not in AURORA 2007 Rate Case_NIM Summary 3" xfId="2263" xr:uid="{00000000-0005-0000-0000-0000D0080000}"/>
    <cellStyle name="_Costs not in AURORA 2007 Rate Case_NIM Summary 4" xfId="2264" xr:uid="{00000000-0005-0000-0000-0000D1080000}"/>
    <cellStyle name="_Costs not in AURORA 2007 Rate Case_NIM Summary 5" xfId="2265" xr:uid="{00000000-0005-0000-0000-0000D2080000}"/>
    <cellStyle name="_Costs not in AURORA 2007 Rate Case_NIM Summary 6" xfId="2266" xr:uid="{00000000-0005-0000-0000-0000D3080000}"/>
    <cellStyle name="_Costs not in AURORA 2007 Rate Case_NIM Summary 7" xfId="2267" xr:uid="{00000000-0005-0000-0000-0000D4080000}"/>
    <cellStyle name="_Costs not in AURORA 2007 Rate Case_NIM Summary 8" xfId="2268" xr:uid="{00000000-0005-0000-0000-0000D5080000}"/>
    <cellStyle name="_Costs not in AURORA 2007 Rate Case_NIM Summary 9" xfId="2269" xr:uid="{00000000-0005-0000-0000-0000D6080000}"/>
    <cellStyle name="_Costs not in AURORA 2007 Rate Case_PCA 10 -  Exhibit D from A Kellogg Jan 2011" xfId="2270" xr:uid="{00000000-0005-0000-0000-0000D7080000}"/>
    <cellStyle name="_Costs not in AURORA 2007 Rate Case_PCA 10 -  Exhibit D from A Kellogg July 2011" xfId="2271" xr:uid="{00000000-0005-0000-0000-0000D8080000}"/>
    <cellStyle name="_Costs not in AURORA 2007 Rate Case_PCA 10 -  Exhibit D from S Free Rcv'd 12-11" xfId="2272" xr:uid="{00000000-0005-0000-0000-0000D9080000}"/>
    <cellStyle name="_Costs not in AURORA 2007 Rate Case_PCA 9 -  Exhibit D April 2010" xfId="2273" xr:uid="{00000000-0005-0000-0000-0000DA080000}"/>
    <cellStyle name="_Costs not in AURORA 2007 Rate Case_PCA 9 -  Exhibit D April 2010 (3)" xfId="2274" xr:uid="{00000000-0005-0000-0000-0000DB080000}"/>
    <cellStyle name="_Costs not in AURORA 2007 Rate Case_PCA 9 -  Exhibit D April 2010 (3) 2" xfId="2275" xr:uid="{00000000-0005-0000-0000-0000DC080000}"/>
    <cellStyle name="_Costs not in AURORA 2007 Rate Case_PCA 9 -  Exhibit D Nov 2010" xfId="2276" xr:uid="{00000000-0005-0000-0000-0000DD080000}"/>
    <cellStyle name="_Costs not in AURORA 2007 Rate Case_PCA 9 - Exhibit D at August 2010" xfId="2277" xr:uid="{00000000-0005-0000-0000-0000DE080000}"/>
    <cellStyle name="_Costs not in AURORA 2007 Rate Case_PCA 9 - Exhibit D June 2010 GRC" xfId="2278" xr:uid="{00000000-0005-0000-0000-0000DF080000}"/>
    <cellStyle name="_Costs not in AURORA 2007 Rate Case_Power Costs - Comparison bx Rbtl-Staff-Jt-PC" xfId="2279" xr:uid="{00000000-0005-0000-0000-0000E0080000}"/>
    <cellStyle name="_Costs not in AURORA 2007 Rate Case_Power Costs - Comparison bx Rbtl-Staff-Jt-PC 2" xfId="2280" xr:uid="{00000000-0005-0000-0000-0000E1080000}"/>
    <cellStyle name="_Costs not in AURORA 2007 Rate Case_Power Costs - Comparison bx Rbtl-Staff-Jt-PC 2 2" xfId="2281" xr:uid="{00000000-0005-0000-0000-0000E2080000}"/>
    <cellStyle name="_Costs not in AURORA 2007 Rate Case_Power Costs - Comparison bx Rbtl-Staff-Jt-PC 3" xfId="2282" xr:uid="{00000000-0005-0000-0000-0000E3080000}"/>
    <cellStyle name="_Costs not in AURORA 2007 Rate Case_Power Costs - Comparison bx Rbtl-Staff-Jt-PC_Adj Bench DR 3 for Initial Briefs (Electric)" xfId="2283" xr:uid="{00000000-0005-0000-0000-0000E4080000}"/>
    <cellStyle name="_Costs not in AURORA 2007 Rate Case_Power Costs - Comparison bx Rbtl-Staff-Jt-PC_Adj Bench DR 3 for Initial Briefs (Electric) 2" xfId="2284" xr:uid="{00000000-0005-0000-0000-0000E5080000}"/>
    <cellStyle name="_Costs not in AURORA 2007 Rate Case_Power Costs - Comparison bx Rbtl-Staff-Jt-PC_Adj Bench DR 3 for Initial Briefs (Electric) 2 2" xfId="2285" xr:uid="{00000000-0005-0000-0000-0000E6080000}"/>
    <cellStyle name="_Costs not in AURORA 2007 Rate Case_Power Costs - Comparison bx Rbtl-Staff-Jt-PC_Adj Bench DR 3 for Initial Briefs (Electric) 3" xfId="2286" xr:uid="{00000000-0005-0000-0000-0000E7080000}"/>
    <cellStyle name="_Costs not in AURORA 2007 Rate Case_Power Costs - Comparison bx Rbtl-Staff-Jt-PC_Electric Rev Req Model (2009 GRC) Rebuttal" xfId="2287" xr:uid="{00000000-0005-0000-0000-0000E8080000}"/>
    <cellStyle name="_Costs not in AURORA 2007 Rate Case_Power Costs - Comparison bx Rbtl-Staff-Jt-PC_Electric Rev Req Model (2009 GRC) Rebuttal 2" xfId="2288" xr:uid="{00000000-0005-0000-0000-0000E9080000}"/>
    <cellStyle name="_Costs not in AURORA 2007 Rate Case_Power Costs - Comparison bx Rbtl-Staff-Jt-PC_Electric Rev Req Model (2009 GRC) Rebuttal 2 2" xfId="2289" xr:uid="{00000000-0005-0000-0000-0000EA080000}"/>
    <cellStyle name="_Costs not in AURORA 2007 Rate Case_Power Costs - Comparison bx Rbtl-Staff-Jt-PC_Electric Rev Req Model (2009 GRC) Rebuttal 3" xfId="2290" xr:uid="{00000000-0005-0000-0000-0000EB080000}"/>
    <cellStyle name="_Costs not in AURORA 2007 Rate Case_Power Costs - Comparison bx Rbtl-Staff-Jt-PC_Electric Rev Req Model (2009 GRC) Rebuttal REmoval of New  WH Solar AdjustMI" xfId="2291" xr:uid="{00000000-0005-0000-0000-0000EC080000}"/>
    <cellStyle name="_Costs not in AURORA 2007 Rate Case_Power Costs - Comparison bx Rbtl-Staff-Jt-PC_Electric Rev Req Model (2009 GRC) Rebuttal REmoval of New  WH Solar AdjustMI 2" xfId="2292" xr:uid="{00000000-0005-0000-0000-0000ED080000}"/>
    <cellStyle name="_Costs not in AURORA 2007 Rate Case_Power Costs - Comparison bx Rbtl-Staff-Jt-PC_Electric Rev Req Model (2009 GRC) Rebuttal REmoval of New  WH Solar AdjustMI 2 2" xfId="2293" xr:uid="{00000000-0005-0000-0000-0000EE080000}"/>
    <cellStyle name="_Costs not in AURORA 2007 Rate Case_Power Costs - Comparison bx Rbtl-Staff-Jt-PC_Electric Rev Req Model (2009 GRC) Rebuttal REmoval of New  WH Solar AdjustMI 3" xfId="2294" xr:uid="{00000000-0005-0000-0000-0000EF080000}"/>
    <cellStyle name="_Costs not in AURORA 2007 Rate Case_Power Costs - Comparison bx Rbtl-Staff-Jt-PC_Electric Rev Req Model (2009 GRC) Revised 01-18-2010" xfId="2295" xr:uid="{00000000-0005-0000-0000-0000F0080000}"/>
    <cellStyle name="_Costs not in AURORA 2007 Rate Case_Power Costs - Comparison bx Rbtl-Staff-Jt-PC_Electric Rev Req Model (2009 GRC) Revised 01-18-2010 2" xfId="2296" xr:uid="{00000000-0005-0000-0000-0000F1080000}"/>
    <cellStyle name="_Costs not in AURORA 2007 Rate Case_Power Costs - Comparison bx Rbtl-Staff-Jt-PC_Electric Rev Req Model (2009 GRC) Revised 01-18-2010 2 2" xfId="2297" xr:uid="{00000000-0005-0000-0000-0000F2080000}"/>
    <cellStyle name="_Costs not in AURORA 2007 Rate Case_Power Costs - Comparison bx Rbtl-Staff-Jt-PC_Electric Rev Req Model (2009 GRC) Revised 01-18-2010 3" xfId="2298" xr:uid="{00000000-0005-0000-0000-0000F3080000}"/>
    <cellStyle name="_Costs not in AURORA 2007 Rate Case_Power Costs - Comparison bx Rbtl-Staff-Jt-PC_Final Order Electric EXHIBIT A-1" xfId="2299" xr:uid="{00000000-0005-0000-0000-0000F4080000}"/>
    <cellStyle name="_Costs not in AURORA 2007 Rate Case_Power Costs - Comparison bx Rbtl-Staff-Jt-PC_Final Order Electric EXHIBIT A-1 2" xfId="2300" xr:uid="{00000000-0005-0000-0000-0000F5080000}"/>
    <cellStyle name="_Costs not in AURORA 2007 Rate Case_Power Costs - Comparison bx Rbtl-Staff-Jt-PC_Final Order Electric EXHIBIT A-1 2 2" xfId="2301" xr:uid="{00000000-0005-0000-0000-0000F6080000}"/>
    <cellStyle name="_Costs not in AURORA 2007 Rate Case_Power Costs - Comparison bx Rbtl-Staff-Jt-PC_Final Order Electric EXHIBIT A-1 3" xfId="2302" xr:uid="{00000000-0005-0000-0000-0000F7080000}"/>
    <cellStyle name="_Costs not in AURORA 2007 Rate Case_Production Adj 4.37" xfId="2303" xr:uid="{00000000-0005-0000-0000-0000F8080000}"/>
    <cellStyle name="_Costs not in AURORA 2007 Rate Case_Production Adj 4.37 2" xfId="2304" xr:uid="{00000000-0005-0000-0000-0000F9080000}"/>
    <cellStyle name="_Costs not in AURORA 2007 Rate Case_Production Adj 4.37 2 2" xfId="2305" xr:uid="{00000000-0005-0000-0000-0000FA080000}"/>
    <cellStyle name="_Costs not in AURORA 2007 Rate Case_Production Adj 4.37 3" xfId="2306" xr:uid="{00000000-0005-0000-0000-0000FB080000}"/>
    <cellStyle name="_Costs not in AURORA 2007 Rate Case_Purchased Power Adj 4.03" xfId="2307" xr:uid="{00000000-0005-0000-0000-0000FC080000}"/>
    <cellStyle name="_Costs not in AURORA 2007 Rate Case_Purchased Power Adj 4.03 2" xfId="2308" xr:uid="{00000000-0005-0000-0000-0000FD080000}"/>
    <cellStyle name="_Costs not in AURORA 2007 Rate Case_Purchased Power Adj 4.03 2 2" xfId="2309" xr:uid="{00000000-0005-0000-0000-0000FE080000}"/>
    <cellStyle name="_Costs not in AURORA 2007 Rate Case_Purchased Power Adj 4.03 3" xfId="2310" xr:uid="{00000000-0005-0000-0000-0000FF080000}"/>
    <cellStyle name="_Costs not in AURORA 2007 Rate Case_Rebuttal Power Costs" xfId="2311" xr:uid="{00000000-0005-0000-0000-000000090000}"/>
    <cellStyle name="_Costs not in AURORA 2007 Rate Case_Rebuttal Power Costs 2" xfId="2312" xr:uid="{00000000-0005-0000-0000-000001090000}"/>
    <cellStyle name="_Costs not in AURORA 2007 Rate Case_Rebuttal Power Costs 2 2" xfId="2313" xr:uid="{00000000-0005-0000-0000-000002090000}"/>
    <cellStyle name="_Costs not in AURORA 2007 Rate Case_Rebuttal Power Costs 3" xfId="2314" xr:uid="{00000000-0005-0000-0000-000003090000}"/>
    <cellStyle name="_Costs not in AURORA 2007 Rate Case_Rebuttal Power Costs_Adj Bench DR 3 for Initial Briefs (Electric)" xfId="2315" xr:uid="{00000000-0005-0000-0000-000004090000}"/>
    <cellStyle name="_Costs not in AURORA 2007 Rate Case_Rebuttal Power Costs_Adj Bench DR 3 for Initial Briefs (Electric) 2" xfId="2316" xr:uid="{00000000-0005-0000-0000-000005090000}"/>
    <cellStyle name="_Costs not in AURORA 2007 Rate Case_Rebuttal Power Costs_Adj Bench DR 3 for Initial Briefs (Electric) 2 2" xfId="2317" xr:uid="{00000000-0005-0000-0000-000006090000}"/>
    <cellStyle name="_Costs not in AURORA 2007 Rate Case_Rebuttal Power Costs_Adj Bench DR 3 for Initial Briefs (Electric) 3" xfId="2318" xr:uid="{00000000-0005-0000-0000-000007090000}"/>
    <cellStyle name="_Costs not in AURORA 2007 Rate Case_Rebuttal Power Costs_Electric Rev Req Model (2009 GRC) Rebuttal" xfId="2319" xr:uid="{00000000-0005-0000-0000-000008090000}"/>
    <cellStyle name="_Costs not in AURORA 2007 Rate Case_Rebuttal Power Costs_Electric Rev Req Model (2009 GRC) Rebuttal 2" xfId="2320" xr:uid="{00000000-0005-0000-0000-000009090000}"/>
    <cellStyle name="_Costs not in AURORA 2007 Rate Case_Rebuttal Power Costs_Electric Rev Req Model (2009 GRC) Rebuttal 2 2" xfId="2321" xr:uid="{00000000-0005-0000-0000-00000A090000}"/>
    <cellStyle name="_Costs not in AURORA 2007 Rate Case_Rebuttal Power Costs_Electric Rev Req Model (2009 GRC) Rebuttal 3" xfId="2322" xr:uid="{00000000-0005-0000-0000-00000B090000}"/>
    <cellStyle name="_Costs not in AURORA 2007 Rate Case_Rebuttal Power Costs_Electric Rev Req Model (2009 GRC) Rebuttal REmoval of New  WH Solar AdjustMI" xfId="2323" xr:uid="{00000000-0005-0000-0000-00000C090000}"/>
    <cellStyle name="_Costs not in AURORA 2007 Rate Case_Rebuttal Power Costs_Electric Rev Req Model (2009 GRC) Rebuttal REmoval of New  WH Solar AdjustMI 2" xfId="2324" xr:uid="{00000000-0005-0000-0000-00000D090000}"/>
    <cellStyle name="_Costs not in AURORA 2007 Rate Case_Rebuttal Power Costs_Electric Rev Req Model (2009 GRC) Rebuttal REmoval of New  WH Solar AdjustMI 2 2" xfId="2325" xr:uid="{00000000-0005-0000-0000-00000E090000}"/>
    <cellStyle name="_Costs not in AURORA 2007 Rate Case_Rebuttal Power Costs_Electric Rev Req Model (2009 GRC) Rebuttal REmoval of New  WH Solar AdjustMI 3" xfId="2326" xr:uid="{00000000-0005-0000-0000-00000F090000}"/>
    <cellStyle name="_Costs not in AURORA 2007 Rate Case_Rebuttal Power Costs_Electric Rev Req Model (2009 GRC) Revised 01-18-2010" xfId="2327" xr:uid="{00000000-0005-0000-0000-000010090000}"/>
    <cellStyle name="_Costs not in AURORA 2007 Rate Case_Rebuttal Power Costs_Electric Rev Req Model (2009 GRC) Revised 01-18-2010 2" xfId="2328" xr:uid="{00000000-0005-0000-0000-000011090000}"/>
    <cellStyle name="_Costs not in AURORA 2007 Rate Case_Rebuttal Power Costs_Electric Rev Req Model (2009 GRC) Revised 01-18-2010 2 2" xfId="2329" xr:uid="{00000000-0005-0000-0000-000012090000}"/>
    <cellStyle name="_Costs not in AURORA 2007 Rate Case_Rebuttal Power Costs_Electric Rev Req Model (2009 GRC) Revised 01-18-2010 3" xfId="2330" xr:uid="{00000000-0005-0000-0000-000013090000}"/>
    <cellStyle name="_Costs not in AURORA 2007 Rate Case_Rebuttal Power Costs_Final Order Electric EXHIBIT A-1" xfId="2331" xr:uid="{00000000-0005-0000-0000-000014090000}"/>
    <cellStyle name="_Costs not in AURORA 2007 Rate Case_Rebuttal Power Costs_Final Order Electric EXHIBIT A-1 2" xfId="2332" xr:uid="{00000000-0005-0000-0000-000015090000}"/>
    <cellStyle name="_Costs not in AURORA 2007 Rate Case_Rebuttal Power Costs_Final Order Electric EXHIBIT A-1 2 2" xfId="2333" xr:uid="{00000000-0005-0000-0000-000016090000}"/>
    <cellStyle name="_Costs not in AURORA 2007 Rate Case_Rebuttal Power Costs_Final Order Electric EXHIBIT A-1 3" xfId="2334" xr:uid="{00000000-0005-0000-0000-000017090000}"/>
    <cellStyle name="_Costs not in AURORA 2007 Rate Case_ROR 5.02" xfId="2335" xr:uid="{00000000-0005-0000-0000-000018090000}"/>
    <cellStyle name="_Costs not in AURORA 2007 Rate Case_ROR 5.02 2" xfId="2336" xr:uid="{00000000-0005-0000-0000-000019090000}"/>
    <cellStyle name="_Costs not in AURORA 2007 Rate Case_ROR 5.02 2 2" xfId="2337" xr:uid="{00000000-0005-0000-0000-00001A090000}"/>
    <cellStyle name="_Costs not in AURORA 2007 Rate Case_ROR 5.02 3" xfId="2338" xr:uid="{00000000-0005-0000-0000-00001B090000}"/>
    <cellStyle name="_Costs not in AURORA 2007 Rate Case_Transmission Workbook for May BOD" xfId="2339" xr:uid="{00000000-0005-0000-0000-00001C090000}"/>
    <cellStyle name="_Costs not in AURORA 2007 Rate Case_Transmission Workbook for May BOD 2" xfId="2340" xr:uid="{00000000-0005-0000-0000-00001D090000}"/>
    <cellStyle name="_Costs not in AURORA 2007 Rate Case_Wind Integration 10GRC" xfId="2341" xr:uid="{00000000-0005-0000-0000-00001E090000}"/>
    <cellStyle name="_Costs not in AURORA 2007 Rate Case_Wind Integration 10GRC 2" xfId="2342" xr:uid="{00000000-0005-0000-0000-00001F090000}"/>
    <cellStyle name="_Costs not in KWI3000 '06Budget" xfId="2343" xr:uid="{00000000-0005-0000-0000-000020090000}"/>
    <cellStyle name="_Costs not in KWI3000 '06Budget 2" xfId="2344" xr:uid="{00000000-0005-0000-0000-000021090000}"/>
    <cellStyle name="_Costs not in KWI3000 '06Budget 2 2" xfId="2345" xr:uid="{00000000-0005-0000-0000-000022090000}"/>
    <cellStyle name="_Costs not in KWI3000 '06Budget 2 2 2" xfId="2346" xr:uid="{00000000-0005-0000-0000-000023090000}"/>
    <cellStyle name="_Costs not in KWI3000 '06Budget 2 3" xfId="2347" xr:uid="{00000000-0005-0000-0000-000024090000}"/>
    <cellStyle name="_Costs not in KWI3000 '06Budget 3" xfId="2348" xr:uid="{00000000-0005-0000-0000-000025090000}"/>
    <cellStyle name="_Costs not in KWI3000 '06Budget 3 2" xfId="2349" xr:uid="{00000000-0005-0000-0000-000026090000}"/>
    <cellStyle name="_Costs not in KWI3000 '06Budget 3 2 2" xfId="2350" xr:uid="{00000000-0005-0000-0000-000027090000}"/>
    <cellStyle name="_Costs not in KWI3000 '06Budget 3 3" xfId="2351" xr:uid="{00000000-0005-0000-0000-000028090000}"/>
    <cellStyle name="_Costs not in KWI3000 '06Budget 3 3 2" xfId="2352" xr:uid="{00000000-0005-0000-0000-000029090000}"/>
    <cellStyle name="_Costs not in KWI3000 '06Budget 3 4" xfId="2353" xr:uid="{00000000-0005-0000-0000-00002A090000}"/>
    <cellStyle name="_Costs not in KWI3000 '06Budget 3 4 2" xfId="2354" xr:uid="{00000000-0005-0000-0000-00002B090000}"/>
    <cellStyle name="_Costs not in KWI3000 '06Budget 4" xfId="2355" xr:uid="{00000000-0005-0000-0000-00002C090000}"/>
    <cellStyle name="_Costs not in KWI3000 '06Budget 4 2" xfId="2356" xr:uid="{00000000-0005-0000-0000-00002D090000}"/>
    <cellStyle name="_Costs not in KWI3000 '06Budget 5" xfId="2357" xr:uid="{00000000-0005-0000-0000-00002E090000}"/>
    <cellStyle name="_Costs not in KWI3000 '06Budget 6" xfId="2358" xr:uid="{00000000-0005-0000-0000-00002F090000}"/>
    <cellStyle name="_Costs not in KWI3000 '06Budget 7" xfId="2359" xr:uid="{00000000-0005-0000-0000-000030090000}"/>
    <cellStyle name="_Costs not in KWI3000 '06Budget_(C) WHE Proforma with ITC cash grant 10 Yr Amort_for deferral_102809" xfId="2360" xr:uid="{00000000-0005-0000-0000-000031090000}"/>
    <cellStyle name="_Costs not in KWI3000 '06Budget_(C) WHE Proforma with ITC cash grant 10 Yr Amort_for deferral_102809 2" xfId="2361" xr:uid="{00000000-0005-0000-0000-000032090000}"/>
    <cellStyle name="_Costs not in KWI3000 '06Budget_(C) WHE Proforma with ITC cash grant 10 Yr Amort_for deferral_102809 2 2" xfId="2362" xr:uid="{00000000-0005-0000-0000-000033090000}"/>
    <cellStyle name="_Costs not in KWI3000 '06Budget_(C) WHE Proforma with ITC cash grant 10 Yr Amort_for deferral_102809 3" xfId="2363" xr:uid="{00000000-0005-0000-0000-000034090000}"/>
    <cellStyle name="_Costs not in KWI3000 '06Budget_(C) WHE Proforma with ITC cash grant 10 Yr Amort_for deferral_102809_16.07E Wild Horse Wind Expansionwrkingfile" xfId="2364" xr:uid="{00000000-0005-0000-0000-000035090000}"/>
    <cellStyle name="_Costs not in KWI3000 '06Budget_(C) WHE Proforma with ITC cash grant 10 Yr Amort_for deferral_102809_16.07E Wild Horse Wind Expansionwrkingfile 2" xfId="2365" xr:uid="{00000000-0005-0000-0000-000036090000}"/>
    <cellStyle name="_Costs not in KWI3000 '06Budget_(C) WHE Proforma with ITC cash grant 10 Yr Amort_for deferral_102809_16.07E Wild Horse Wind Expansionwrkingfile 2 2" xfId="2366" xr:uid="{00000000-0005-0000-0000-000037090000}"/>
    <cellStyle name="_Costs not in KWI3000 '06Budget_(C) WHE Proforma with ITC cash grant 10 Yr Amort_for deferral_102809_16.07E Wild Horse Wind Expansionwrkingfile 3" xfId="2367" xr:uid="{00000000-0005-0000-0000-000038090000}"/>
    <cellStyle name="_Costs not in KWI3000 '06Budget_(C) WHE Proforma with ITC cash grant 10 Yr Amort_for deferral_102809_16.07E Wild Horse Wind Expansionwrkingfile SF" xfId="2368" xr:uid="{00000000-0005-0000-0000-000039090000}"/>
    <cellStyle name="_Costs not in KWI3000 '06Budget_(C) WHE Proforma with ITC cash grant 10 Yr Amort_for deferral_102809_16.07E Wild Horse Wind Expansionwrkingfile SF 2" xfId="2369" xr:uid="{00000000-0005-0000-0000-00003A090000}"/>
    <cellStyle name="_Costs not in KWI3000 '06Budget_(C) WHE Proforma with ITC cash grant 10 Yr Amort_for deferral_102809_16.07E Wild Horse Wind Expansionwrkingfile SF 2 2" xfId="2370" xr:uid="{00000000-0005-0000-0000-00003B090000}"/>
    <cellStyle name="_Costs not in KWI3000 '06Budget_(C) WHE Proforma with ITC cash grant 10 Yr Amort_for deferral_102809_16.07E Wild Horse Wind Expansionwrkingfile SF 3" xfId="2371" xr:uid="{00000000-0005-0000-0000-00003C090000}"/>
    <cellStyle name="_Costs not in KWI3000 '06Budget_(C) WHE Proforma with ITC cash grant 10 Yr Amort_for deferral_102809_16.37E Wild Horse Expansion DeferralRevwrkingfile SF" xfId="2372" xr:uid="{00000000-0005-0000-0000-00003D090000}"/>
    <cellStyle name="_Costs not in KWI3000 '06Budget_(C) WHE Proforma with ITC cash grant 10 Yr Amort_for deferral_102809_16.37E Wild Horse Expansion DeferralRevwrkingfile SF 2" xfId="2373" xr:uid="{00000000-0005-0000-0000-00003E090000}"/>
    <cellStyle name="_Costs not in KWI3000 '06Budget_(C) WHE Proforma with ITC cash grant 10 Yr Amort_for deferral_102809_16.37E Wild Horse Expansion DeferralRevwrkingfile SF 2 2" xfId="2374" xr:uid="{00000000-0005-0000-0000-00003F090000}"/>
    <cellStyle name="_Costs not in KWI3000 '06Budget_(C) WHE Proforma with ITC cash grant 10 Yr Amort_for deferral_102809_16.37E Wild Horse Expansion DeferralRevwrkingfile SF 3" xfId="2375" xr:uid="{00000000-0005-0000-0000-000040090000}"/>
    <cellStyle name="_Costs not in KWI3000 '06Budget_(C) WHE Proforma with ITC cash grant 10 Yr Amort_for rebuttal_120709" xfId="2376" xr:uid="{00000000-0005-0000-0000-000041090000}"/>
    <cellStyle name="_Costs not in KWI3000 '06Budget_(C) WHE Proforma with ITC cash grant 10 Yr Amort_for rebuttal_120709 2" xfId="2377" xr:uid="{00000000-0005-0000-0000-000042090000}"/>
    <cellStyle name="_Costs not in KWI3000 '06Budget_(C) WHE Proforma with ITC cash grant 10 Yr Amort_for rebuttal_120709 2 2" xfId="2378" xr:uid="{00000000-0005-0000-0000-000043090000}"/>
    <cellStyle name="_Costs not in KWI3000 '06Budget_(C) WHE Proforma with ITC cash grant 10 Yr Amort_for rebuttal_120709 3" xfId="2379" xr:uid="{00000000-0005-0000-0000-000044090000}"/>
    <cellStyle name="_Costs not in KWI3000 '06Budget_04.07E Wild Horse Wind Expansion" xfId="2380" xr:uid="{00000000-0005-0000-0000-000045090000}"/>
    <cellStyle name="_Costs not in KWI3000 '06Budget_04.07E Wild Horse Wind Expansion 2" xfId="2381" xr:uid="{00000000-0005-0000-0000-000046090000}"/>
    <cellStyle name="_Costs not in KWI3000 '06Budget_04.07E Wild Horse Wind Expansion 2 2" xfId="2382" xr:uid="{00000000-0005-0000-0000-000047090000}"/>
    <cellStyle name="_Costs not in KWI3000 '06Budget_04.07E Wild Horse Wind Expansion 3" xfId="2383" xr:uid="{00000000-0005-0000-0000-000048090000}"/>
    <cellStyle name="_Costs not in KWI3000 '06Budget_04.07E Wild Horse Wind Expansion_16.07E Wild Horse Wind Expansionwrkingfile" xfId="2384" xr:uid="{00000000-0005-0000-0000-000049090000}"/>
    <cellStyle name="_Costs not in KWI3000 '06Budget_04.07E Wild Horse Wind Expansion_16.07E Wild Horse Wind Expansionwrkingfile 2" xfId="2385" xr:uid="{00000000-0005-0000-0000-00004A090000}"/>
    <cellStyle name="_Costs not in KWI3000 '06Budget_04.07E Wild Horse Wind Expansion_16.07E Wild Horse Wind Expansionwrkingfile 2 2" xfId="2386" xr:uid="{00000000-0005-0000-0000-00004B090000}"/>
    <cellStyle name="_Costs not in KWI3000 '06Budget_04.07E Wild Horse Wind Expansion_16.07E Wild Horse Wind Expansionwrkingfile 3" xfId="2387" xr:uid="{00000000-0005-0000-0000-00004C090000}"/>
    <cellStyle name="_Costs not in KWI3000 '06Budget_04.07E Wild Horse Wind Expansion_16.07E Wild Horse Wind Expansionwrkingfile SF" xfId="2388" xr:uid="{00000000-0005-0000-0000-00004D090000}"/>
    <cellStyle name="_Costs not in KWI3000 '06Budget_04.07E Wild Horse Wind Expansion_16.07E Wild Horse Wind Expansionwrkingfile SF 2" xfId="2389" xr:uid="{00000000-0005-0000-0000-00004E090000}"/>
    <cellStyle name="_Costs not in KWI3000 '06Budget_04.07E Wild Horse Wind Expansion_16.07E Wild Horse Wind Expansionwrkingfile SF 2 2" xfId="2390" xr:uid="{00000000-0005-0000-0000-00004F090000}"/>
    <cellStyle name="_Costs not in KWI3000 '06Budget_04.07E Wild Horse Wind Expansion_16.07E Wild Horse Wind Expansionwrkingfile SF 3" xfId="2391" xr:uid="{00000000-0005-0000-0000-000050090000}"/>
    <cellStyle name="_Costs not in KWI3000 '06Budget_04.07E Wild Horse Wind Expansion_16.37E Wild Horse Expansion DeferralRevwrkingfile SF" xfId="2392" xr:uid="{00000000-0005-0000-0000-000051090000}"/>
    <cellStyle name="_Costs not in KWI3000 '06Budget_04.07E Wild Horse Wind Expansion_16.37E Wild Horse Expansion DeferralRevwrkingfile SF 2" xfId="2393" xr:uid="{00000000-0005-0000-0000-000052090000}"/>
    <cellStyle name="_Costs not in KWI3000 '06Budget_04.07E Wild Horse Wind Expansion_16.37E Wild Horse Expansion DeferralRevwrkingfile SF 2 2" xfId="2394" xr:uid="{00000000-0005-0000-0000-000053090000}"/>
    <cellStyle name="_Costs not in KWI3000 '06Budget_04.07E Wild Horse Wind Expansion_16.37E Wild Horse Expansion DeferralRevwrkingfile SF 3" xfId="2395" xr:uid="{00000000-0005-0000-0000-000054090000}"/>
    <cellStyle name="_Costs not in KWI3000 '06Budget_16.07E Wild Horse Wind Expansionwrkingfile" xfId="2396" xr:uid="{00000000-0005-0000-0000-000055090000}"/>
    <cellStyle name="_Costs not in KWI3000 '06Budget_16.07E Wild Horse Wind Expansionwrkingfile 2" xfId="2397" xr:uid="{00000000-0005-0000-0000-000056090000}"/>
    <cellStyle name="_Costs not in KWI3000 '06Budget_16.07E Wild Horse Wind Expansionwrkingfile 2 2" xfId="2398" xr:uid="{00000000-0005-0000-0000-000057090000}"/>
    <cellStyle name="_Costs not in KWI3000 '06Budget_16.07E Wild Horse Wind Expansionwrkingfile 3" xfId="2399" xr:uid="{00000000-0005-0000-0000-000058090000}"/>
    <cellStyle name="_Costs not in KWI3000 '06Budget_16.07E Wild Horse Wind Expansionwrkingfile SF" xfId="2400" xr:uid="{00000000-0005-0000-0000-000059090000}"/>
    <cellStyle name="_Costs not in KWI3000 '06Budget_16.07E Wild Horse Wind Expansionwrkingfile SF 2" xfId="2401" xr:uid="{00000000-0005-0000-0000-00005A090000}"/>
    <cellStyle name="_Costs not in KWI3000 '06Budget_16.07E Wild Horse Wind Expansionwrkingfile SF 2 2" xfId="2402" xr:uid="{00000000-0005-0000-0000-00005B090000}"/>
    <cellStyle name="_Costs not in KWI3000 '06Budget_16.07E Wild Horse Wind Expansionwrkingfile SF 3" xfId="2403" xr:uid="{00000000-0005-0000-0000-00005C090000}"/>
    <cellStyle name="_Costs not in KWI3000 '06Budget_16.37E Wild Horse Expansion DeferralRevwrkingfile SF" xfId="2404" xr:uid="{00000000-0005-0000-0000-00005D090000}"/>
    <cellStyle name="_Costs not in KWI3000 '06Budget_16.37E Wild Horse Expansion DeferralRevwrkingfile SF 2" xfId="2405" xr:uid="{00000000-0005-0000-0000-00005E090000}"/>
    <cellStyle name="_Costs not in KWI3000 '06Budget_16.37E Wild Horse Expansion DeferralRevwrkingfile SF 2 2" xfId="2406" xr:uid="{00000000-0005-0000-0000-00005F090000}"/>
    <cellStyle name="_Costs not in KWI3000 '06Budget_16.37E Wild Horse Expansion DeferralRevwrkingfile SF 3" xfId="2407" xr:uid="{00000000-0005-0000-0000-000060090000}"/>
    <cellStyle name="_Costs not in KWI3000 '06Budget_2009 Compliance Filing PCA Exhibits for GRC" xfId="2408" xr:uid="{00000000-0005-0000-0000-000061090000}"/>
    <cellStyle name="_Costs not in KWI3000 '06Budget_2009 GRC Compl Filing - Exhibit D" xfId="2409" xr:uid="{00000000-0005-0000-0000-000062090000}"/>
    <cellStyle name="_Costs not in KWI3000 '06Budget_2009 GRC Compl Filing - Exhibit D 2" xfId="2410" xr:uid="{00000000-0005-0000-0000-000063090000}"/>
    <cellStyle name="_Costs not in KWI3000 '06Budget_3.01 Income Statement" xfId="2411" xr:uid="{00000000-0005-0000-0000-000064090000}"/>
    <cellStyle name="_Costs not in KWI3000 '06Budget_4 31 Regulatory Assets and Liabilities  7 06- Exhibit D" xfId="2412" xr:uid="{00000000-0005-0000-0000-000065090000}"/>
    <cellStyle name="_Costs not in KWI3000 '06Budget_4 31 Regulatory Assets and Liabilities  7 06- Exhibit D 2" xfId="2413" xr:uid="{00000000-0005-0000-0000-000066090000}"/>
    <cellStyle name="_Costs not in KWI3000 '06Budget_4 31 Regulatory Assets and Liabilities  7 06- Exhibit D 2 2" xfId="2414" xr:uid="{00000000-0005-0000-0000-000067090000}"/>
    <cellStyle name="_Costs not in KWI3000 '06Budget_4 31 Regulatory Assets and Liabilities  7 06- Exhibit D 3" xfId="2415" xr:uid="{00000000-0005-0000-0000-000068090000}"/>
    <cellStyle name="_Costs not in KWI3000 '06Budget_4 31 Regulatory Assets and Liabilities  7 06- Exhibit D_NIM Summary" xfId="2416" xr:uid="{00000000-0005-0000-0000-000069090000}"/>
    <cellStyle name="_Costs not in KWI3000 '06Budget_4 31 Regulatory Assets and Liabilities  7 06- Exhibit D_NIM Summary 2" xfId="2417" xr:uid="{00000000-0005-0000-0000-00006A090000}"/>
    <cellStyle name="_Costs not in KWI3000 '06Budget_4 32 Regulatory Assets and Liabilities  7 06- Exhibit D" xfId="2418" xr:uid="{00000000-0005-0000-0000-00006B090000}"/>
    <cellStyle name="_Costs not in KWI3000 '06Budget_4 32 Regulatory Assets and Liabilities  7 06- Exhibit D 2" xfId="2419" xr:uid="{00000000-0005-0000-0000-00006C090000}"/>
    <cellStyle name="_Costs not in KWI3000 '06Budget_4 32 Regulatory Assets and Liabilities  7 06- Exhibit D 2 2" xfId="2420" xr:uid="{00000000-0005-0000-0000-00006D090000}"/>
    <cellStyle name="_Costs not in KWI3000 '06Budget_4 32 Regulatory Assets and Liabilities  7 06- Exhibit D 3" xfId="2421" xr:uid="{00000000-0005-0000-0000-00006E090000}"/>
    <cellStyle name="_Costs not in KWI3000 '06Budget_4 32 Regulatory Assets and Liabilities  7 06- Exhibit D_NIM Summary" xfId="2422" xr:uid="{00000000-0005-0000-0000-00006F090000}"/>
    <cellStyle name="_Costs not in KWI3000 '06Budget_4 32 Regulatory Assets and Liabilities  7 06- Exhibit D_NIM Summary 2" xfId="2423" xr:uid="{00000000-0005-0000-0000-000070090000}"/>
    <cellStyle name="_Costs not in KWI3000 '06Budget_ACCOUNTS" xfId="2424" xr:uid="{00000000-0005-0000-0000-000071090000}"/>
    <cellStyle name="_Costs not in KWI3000 '06Budget_AURORA Total New" xfId="2425" xr:uid="{00000000-0005-0000-0000-000072090000}"/>
    <cellStyle name="_Costs not in KWI3000 '06Budget_AURORA Total New 2" xfId="2426" xr:uid="{00000000-0005-0000-0000-000073090000}"/>
    <cellStyle name="_Costs not in KWI3000 '06Budget_Book2" xfId="2427" xr:uid="{00000000-0005-0000-0000-000074090000}"/>
    <cellStyle name="_Costs not in KWI3000 '06Budget_Book2 2" xfId="2428" xr:uid="{00000000-0005-0000-0000-000075090000}"/>
    <cellStyle name="_Costs not in KWI3000 '06Budget_Book2 2 2" xfId="2429" xr:uid="{00000000-0005-0000-0000-000076090000}"/>
    <cellStyle name="_Costs not in KWI3000 '06Budget_Book2 3" xfId="2430" xr:uid="{00000000-0005-0000-0000-000077090000}"/>
    <cellStyle name="_Costs not in KWI3000 '06Budget_Book2_Adj Bench DR 3 for Initial Briefs (Electric)" xfId="2431" xr:uid="{00000000-0005-0000-0000-000078090000}"/>
    <cellStyle name="_Costs not in KWI3000 '06Budget_Book2_Adj Bench DR 3 for Initial Briefs (Electric) 2" xfId="2432" xr:uid="{00000000-0005-0000-0000-000079090000}"/>
    <cellStyle name="_Costs not in KWI3000 '06Budget_Book2_Adj Bench DR 3 for Initial Briefs (Electric) 2 2" xfId="2433" xr:uid="{00000000-0005-0000-0000-00007A090000}"/>
    <cellStyle name="_Costs not in KWI3000 '06Budget_Book2_Adj Bench DR 3 for Initial Briefs (Electric) 3" xfId="2434" xr:uid="{00000000-0005-0000-0000-00007B090000}"/>
    <cellStyle name="_Costs not in KWI3000 '06Budget_Book2_Electric Rev Req Model (2009 GRC) Rebuttal" xfId="2435" xr:uid="{00000000-0005-0000-0000-00007C090000}"/>
    <cellStyle name="_Costs not in KWI3000 '06Budget_Book2_Electric Rev Req Model (2009 GRC) Rebuttal 2" xfId="2436" xr:uid="{00000000-0005-0000-0000-00007D090000}"/>
    <cellStyle name="_Costs not in KWI3000 '06Budget_Book2_Electric Rev Req Model (2009 GRC) Rebuttal 2 2" xfId="2437" xr:uid="{00000000-0005-0000-0000-00007E090000}"/>
    <cellStyle name="_Costs not in KWI3000 '06Budget_Book2_Electric Rev Req Model (2009 GRC) Rebuttal 3" xfId="2438" xr:uid="{00000000-0005-0000-0000-00007F090000}"/>
    <cellStyle name="_Costs not in KWI3000 '06Budget_Book2_Electric Rev Req Model (2009 GRC) Rebuttal REmoval of New  WH Solar AdjustMI" xfId="2439" xr:uid="{00000000-0005-0000-0000-000080090000}"/>
    <cellStyle name="_Costs not in KWI3000 '06Budget_Book2_Electric Rev Req Model (2009 GRC) Rebuttal REmoval of New  WH Solar AdjustMI 2" xfId="2440" xr:uid="{00000000-0005-0000-0000-000081090000}"/>
    <cellStyle name="_Costs not in KWI3000 '06Budget_Book2_Electric Rev Req Model (2009 GRC) Rebuttal REmoval of New  WH Solar AdjustMI 2 2" xfId="2441" xr:uid="{00000000-0005-0000-0000-000082090000}"/>
    <cellStyle name="_Costs not in KWI3000 '06Budget_Book2_Electric Rev Req Model (2009 GRC) Rebuttal REmoval of New  WH Solar AdjustMI 3" xfId="2442" xr:uid="{00000000-0005-0000-0000-000083090000}"/>
    <cellStyle name="_Costs not in KWI3000 '06Budget_Book2_Electric Rev Req Model (2009 GRC) Revised 01-18-2010" xfId="2443" xr:uid="{00000000-0005-0000-0000-000084090000}"/>
    <cellStyle name="_Costs not in KWI3000 '06Budget_Book2_Electric Rev Req Model (2009 GRC) Revised 01-18-2010 2" xfId="2444" xr:uid="{00000000-0005-0000-0000-000085090000}"/>
    <cellStyle name="_Costs not in KWI3000 '06Budget_Book2_Electric Rev Req Model (2009 GRC) Revised 01-18-2010 2 2" xfId="2445" xr:uid="{00000000-0005-0000-0000-000086090000}"/>
    <cellStyle name="_Costs not in KWI3000 '06Budget_Book2_Electric Rev Req Model (2009 GRC) Revised 01-18-2010 3" xfId="2446" xr:uid="{00000000-0005-0000-0000-000087090000}"/>
    <cellStyle name="_Costs not in KWI3000 '06Budget_Book2_Final Order Electric EXHIBIT A-1" xfId="2447" xr:uid="{00000000-0005-0000-0000-000088090000}"/>
    <cellStyle name="_Costs not in KWI3000 '06Budget_Book2_Final Order Electric EXHIBIT A-1 2" xfId="2448" xr:uid="{00000000-0005-0000-0000-000089090000}"/>
    <cellStyle name="_Costs not in KWI3000 '06Budget_Book2_Final Order Electric EXHIBIT A-1 2 2" xfId="2449" xr:uid="{00000000-0005-0000-0000-00008A090000}"/>
    <cellStyle name="_Costs not in KWI3000 '06Budget_Book2_Final Order Electric EXHIBIT A-1 3" xfId="2450" xr:uid="{00000000-0005-0000-0000-00008B090000}"/>
    <cellStyle name="_Costs not in KWI3000 '06Budget_Book4" xfId="2451" xr:uid="{00000000-0005-0000-0000-00008C090000}"/>
    <cellStyle name="_Costs not in KWI3000 '06Budget_Book4 2" xfId="2452" xr:uid="{00000000-0005-0000-0000-00008D090000}"/>
    <cellStyle name="_Costs not in KWI3000 '06Budget_Book4 2 2" xfId="2453" xr:uid="{00000000-0005-0000-0000-00008E090000}"/>
    <cellStyle name="_Costs not in KWI3000 '06Budget_Book4 3" xfId="2454" xr:uid="{00000000-0005-0000-0000-00008F090000}"/>
    <cellStyle name="_Costs not in KWI3000 '06Budget_Book9" xfId="2455" xr:uid="{00000000-0005-0000-0000-000090090000}"/>
    <cellStyle name="_Costs not in KWI3000 '06Budget_Book9 2" xfId="2456" xr:uid="{00000000-0005-0000-0000-000091090000}"/>
    <cellStyle name="_Costs not in KWI3000 '06Budget_Book9 2 2" xfId="2457" xr:uid="{00000000-0005-0000-0000-000092090000}"/>
    <cellStyle name="_Costs not in KWI3000 '06Budget_Book9 3" xfId="2458" xr:uid="{00000000-0005-0000-0000-000093090000}"/>
    <cellStyle name="_Costs not in KWI3000 '06Budget_Check the Interest Calculation" xfId="2459" xr:uid="{00000000-0005-0000-0000-000094090000}"/>
    <cellStyle name="_Costs not in KWI3000 '06Budget_Check the Interest Calculation_Scenario 1 REC vs PTC Offset" xfId="2460" xr:uid="{00000000-0005-0000-0000-000095090000}"/>
    <cellStyle name="_Costs not in KWI3000 '06Budget_Check the Interest Calculation_Scenario 3" xfId="2461" xr:uid="{00000000-0005-0000-0000-000096090000}"/>
    <cellStyle name="_Costs not in KWI3000 '06Budget_Chelan PUD Power Costs (8-10)" xfId="2462" xr:uid="{00000000-0005-0000-0000-000097090000}"/>
    <cellStyle name="_Costs not in KWI3000 '06Budget_Exhibit D fr R Gho 12-31-08" xfId="2463" xr:uid="{00000000-0005-0000-0000-000098090000}"/>
    <cellStyle name="_Costs not in KWI3000 '06Budget_Exhibit D fr R Gho 12-31-08 2" xfId="2464" xr:uid="{00000000-0005-0000-0000-000099090000}"/>
    <cellStyle name="_Costs not in KWI3000 '06Budget_Exhibit D fr R Gho 12-31-08 v2" xfId="2465" xr:uid="{00000000-0005-0000-0000-00009A090000}"/>
    <cellStyle name="_Costs not in KWI3000 '06Budget_Exhibit D fr R Gho 12-31-08 v2 2" xfId="2466" xr:uid="{00000000-0005-0000-0000-00009B090000}"/>
    <cellStyle name="_Costs not in KWI3000 '06Budget_Exhibit D fr R Gho 12-31-08 v2_NIM Summary" xfId="2467" xr:uid="{00000000-0005-0000-0000-00009C090000}"/>
    <cellStyle name="_Costs not in KWI3000 '06Budget_Exhibit D fr R Gho 12-31-08 v2_NIM Summary 2" xfId="2468" xr:uid="{00000000-0005-0000-0000-00009D090000}"/>
    <cellStyle name="_Costs not in KWI3000 '06Budget_Exhibit D fr R Gho 12-31-08_NIM Summary" xfId="2469" xr:uid="{00000000-0005-0000-0000-00009E090000}"/>
    <cellStyle name="_Costs not in KWI3000 '06Budget_Exhibit D fr R Gho 12-31-08_NIM Summary 2" xfId="2470" xr:uid="{00000000-0005-0000-0000-00009F090000}"/>
    <cellStyle name="_Costs not in KWI3000 '06Budget_Gas Rev Req Model (2010 GRC)" xfId="2471" xr:uid="{00000000-0005-0000-0000-0000A0090000}"/>
    <cellStyle name="_Costs not in KWI3000 '06Budget_Hopkins Ridge Prepaid Tran - Interest Earned RY 12ME Feb  '11" xfId="2472" xr:uid="{00000000-0005-0000-0000-0000A1090000}"/>
    <cellStyle name="_Costs not in KWI3000 '06Budget_Hopkins Ridge Prepaid Tran - Interest Earned RY 12ME Feb  '11 2" xfId="2473" xr:uid="{00000000-0005-0000-0000-0000A2090000}"/>
    <cellStyle name="_Costs not in KWI3000 '06Budget_Hopkins Ridge Prepaid Tran - Interest Earned RY 12ME Feb  '11_NIM Summary" xfId="2474" xr:uid="{00000000-0005-0000-0000-0000A3090000}"/>
    <cellStyle name="_Costs not in KWI3000 '06Budget_Hopkins Ridge Prepaid Tran - Interest Earned RY 12ME Feb  '11_NIM Summary 2" xfId="2475" xr:uid="{00000000-0005-0000-0000-0000A4090000}"/>
    <cellStyle name="_Costs not in KWI3000 '06Budget_Hopkins Ridge Prepaid Tran - Interest Earned RY 12ME Feb  '11_Transmission Workbook for May BOD" xfId="2476" xr:uid="{00000000-0005-0000-0000-0000A5090000}"/>
    <cellStyle name="_Costs not in KWI3000 '06Budget_Hopkins Ridge Prepaid Tran - Interest Earned RY 12ME Feb  '11_Transmission Workbook for May BOD 2" xfId="2477" xr:uid="{00000000-0005-0000-0000-0000A6090000}"/>
    <cellStyle name="_Costs not in KWI3000 '06Budget_INPUTS" xfId="2478" xr:uid="{00000000-0005-0000-0000-0000A7090000}"/>
    <cellStyle name="_Costs not in KWI3000 '06Budget_INPUTS 2" xfId="2479" xr:uid="{00000000-0005-0000-0000-0000A8090000}"/>
    <cellStyle name="_Costs not in KWI3000 '06Budget_INPUTS 2 2" xfId="2480" xr:uid="{00000000-0005-0000-0000-0000A9090000}"/>
    <cellStyle name="_Costs not in KWI3000 '06Budget_INPUTS 3" xfId="2481" xr:uid="{00000000-0005-0000-0000-0000AA090000}"/>
    <cellStyle name="_Costs not in KWI3000 '06Budget_NIM Summary" xfId="2482" xr:uid="{00000000-0005-0000-0000-0000AB090000}"/>
    <cellStyle name="_Costs not in KWI3000 '06Budget_NIM Summary 09GRC" xfId="2483" xr:uid="{00000000-0005-0000-0000-0000AC090000}"/>
    <cellStyle name="_Costs not in KWI3000 '06Budget_NIM Summary 09GRC 2" xfId="2484" xr:uid="{00000000-0005-0000-0000-0000AD090000}"/>
    <cellStyle name="_Costs not in KWI3000 '06Budget_NIM Summary 2" xfId="2485" xr:uid="{00000000-0005-0000-0000-0000AE090000}"/>
    <cellStyle name="_Costs not in KWI3000 '06Budget_NIM Summary 3" xfId="2486" xr:uid="{00000000-0005-0000-0000-0000AF090000}"/>
    <cellStyle name="_Costs not in KWI3000 '06Budget_NIM Summary 4" xfId="2487" xr:uid="{00000000-0005-0000-0000-0000B0090000}"/>
    <cellStyle name="_Costs not in KWI3000 '06Budget_NIM Summary 5" xfId="2488" xr:uid="{00000000-0005-0000-0000-0000B1090000}"/>
    <cellStyle name="_Costs not in KWI3000 '06Budget_NIM Summary 6" xfId="2489" xr:uid="{00000000-0005-0000-0000-0000B2090000}"/>
    <cellStyle name="_Costs not in KWI3000 '06Budget_NIM Summary 7" xfId="2490" xr:uid="{00000000-0005-0000-0000-0000B3090000}"/>
    <cellStyle name="_Costs not in KWI3000 '06Budget_NIM Summary 8" xfId="2491" xr:uid="{00000000-0005-0000-0000-0000B4090000}"/>
    <cellStyle name="_Costs not in KWI3000 '06Budget_NIM Summary 9" xfId="2492" xr:uid="{00000000-0005-0000-0000-0000B5090000}"/>
    <cellStyle name="_Costs not in KWI3000 '06Budget_PCA 10 -  Exhibit D from A Kellogg Jan 2011" xfId="2493" xr:uid="{00000000-0005-0000-0000-0000B6090000}"/>
    <cellStyle name="_Costs not in KWI3000 '06Budget_PCA 10 -  Exhibit D from A Kellogg July 2011" xfId="2494" xr:uid="{00000000-0005-0000-0000-0000B7090000}"/>
    <cellStyle name="_Costs not in KWI3000 '06Budget_PCA 10 -  Exhibit D from S Free Rcv'd 12-11" xfId="2495" xr:uid="{00000000-0005-0000-0000-0000B8090000}"/>
    <cellStyle name="_Costs not in KWI3000 '06Budget_PCA 7 - Exhibit D update 11_30_08 (2)" xfId="2496" xr:uid="{00000000-0005-0000-0000-0000B9090000}"/>
    <cellStyle name="_Costs not in KWI3000 '06Budget_PCA 7 - Exhibit D update 11_30_08 (2) 2" xfId="2497" xr:uid="{00000000-0005-0000-0000-0000BA090000}"/>
    <cellStyle name="_Costs not in KWI3000 '06Budget_PCA 7 - Exhibit D update 11_30_08 (2) 2 2" xfId="2498" xr:uid="{00000000-0005-0000-0000-0000BB090000}"/>
    <cellStyle name="_Costs not in KWI3000 '06Budget_PCA 7 - Exhibit D update 11_30_08 (2) 3" xfId="2499" xr:uid="{00000000-0005-0000-0000-0000BC090000}"/>
    <cellStyle name="_Costs not in KWI3000 '06Budget_PCA 7 - Exhibit D update 11_30_08 (2)_NIM Summary" xfId="2500" xr:uid="{00000000-0005-0000-0000-0000BD090000}"/>
    <cellStyle name="_Costs not in KWI3000 '06Budget_PCA 7 - Exhibit D update 11_30_08 (2)_NIM Summary 2" xfId="2501" xr:uid="{00000000-0005-0000-0000-0000BE090000}"/>
    <cellStyle name="_Costs not in KWI3000 '06Budget_PCA 8 - Exhibit D update 12_31_09" xfId="2502" xr:uid="{00000000-0005-0000-0000-0000BF090000}"/>
    <cellStyle name="_Costs not in KWI3000 '06Budget_PCA 9 -  Exhibit D April 2010" xfId="2503" xr:uid="{00000000-0005-0000-0000-0000C0090000}"/>
    <cellStyle name="_Costs not in KWI3000 '06Budget_PCA 9 -  Exhibit D April 2010 (3)" xfId="2504" xr:uid="{00000000-0005-0000-0000-0000C1090000}"/>
    <cellStyle name="_Costs not in KWI3000 '06Budget_PCA 9 -  Exhibit D April 2010 (3) 2" xfId="2505" xr:uid="{00000000-0005-0000-0000-0000C2090000}"/>
    <cellStyle name="_Costs not in KWI3000 '06Budget_PCA 9 -  Exhibit D Feb 2010" xfId="2506" xr:uid="{00000000-0005-0000-0000-0000C3090000}"/>
    <cellStyle name="_Costs not in KWI3000 '06Budget_PCA 9 -  Exhibit D Feb 2010 v2" xfId="2507" xr:uid="{00000000-0005-0000-0000-0000C4090000}"/>
    <cellStyle name="_Costs not in KWI3000 '06Budget_PCA 9 -  Exhibit D Feb 2010 WF" xfId="2508" xr:uid="{00000000-0005-0000-0000-0000C5090000}"/>
    <cellStyle name="_Costs not in KWI3000 '06Budget_PCA 9 -  Exhibit D Jan 2010" xfId="2509" xr:uid="{00000000-0005-0000-0000-0000C6090000}"/>
    <cellStyle name="_Costs not in KWI3000 '06Budget_PCA 9 -  Exhibit D March 2010 (2)" xfId="2510" xr:uid="{00000000-0005-0000-0000-0000C7090000}"/>
    <cellStyle name="_Costs not in KWI3000 '06Budget_PCA 9 -  Exhibit D Nov 2010" xfId="2511" xr:uid="{00000000-0005-0000-0000-0000C8090000}"/>
    <cellStyle name="_Costs not in KWI3000 '06Budget_PCA 9 - Exhibit D at August 2010" xfId="2512" xr:uid="{00000000-0005-0000-0000-0000C9090000}"/>
    <cellStyle name="_Costs not in KWI3000 '06Budget_PCA 9 - Exhibit D June 2010 GRC" xfId="2513" xr:uid="{00000000-0005-0000-0000-0000CA090000}"/>
    <cellStyle name="_Costs not in KWI3000 '06Budget_Power Costs - Comparison bx Rbtl-Staff-Jt-PC" xfId="2514" xr:uid="{00000000-0005-0000-0000-0000CB090000}"/>
    <cellStyle name="_Costs not in KWI3000 '06Budget_Power Costs - Comparison bx Rbtl-Staff-Jt-PC 2" xfId="2515" xr:uid="{00000000-0005-0000-0000-0000CC090000}"/>
    <cellStyle name="_Costs not in KWI3000 '06Budget_Power Costs - Comparison bx Rbtl-Staff-Jt-PC 2 2" xfId="2516" xr:uid="{00000000-0005-0000-0000-0000CD090000}"/>
    <cellStyle name="_Costs not in KWI3000 '06Budget_Power Costs - Comparison bx Rbtl-Staff-Jt-PC 3" xfId="2517" xr:uid="{00000000-0005-0000-0000-0000CE090000}"/>
    <cellStyle name="_Costs not in KWI3000 '06Budget_Power Costs - Comparison bx Rbtl-Staff-Jt-PC_Adj Bench DR 3 for Initial Briefs (Electric)" xfId="2518" xr:uid="{00000000-0005-0000-0000-0000CF090000}"/>
    <cellStyle name="_Costs not in KWI3000 '06Budget_Power Costs - Comparison bx Rbtl-Staff-Jt-PC_Adj Bench DR 3 for Initial Briefs (Electric) 2" xfId="2519" xr:uid="{00000000-0005-0000-0000-0000D0090000}"/>
    <cellStyle name="_Costs not in KWI3000 '06Budget_Power Costs - Comparison bx Rbtl-Staff-Jt-PC_Adj Bench DR 3 for Initial Briefs (Electric) 2 2" xfId="2520" xr:uid="{00000000-0005-0000-0000-0000D1090000}"/>
    <cellStyle name="_Costs not in KWI3000 '06Budget_Power Costs - Comparison bx Rbtl-Staff-Jt-PC_Adj Bench DR 3 for Initial Briefs (Electric) 3" xfId="2521" xr:uid="{00000000-0005-0000-0000-0000D2090000}"/>
    <cellStyle name="_Costs not in KWI3000 '06Budget_Power Costs - Comparison bx Rbtl-Staff-Jt-PC_Electric Rev Req Model (2009 GRC) Rebuttal" xfId="2522" xr:uid="{00000000-0005-0000-0000-0000D3090000}"/>
    <cellStyle name="_Costs not in KWI3000 '06Budget_Power Costs - Comparison bx Rbtl-Staff-Jt-PC_Electric Rev Req Model (2009 GRC) Rebuttal 2" xfId="2523" xr:uid="{00000000-0005-0000-0000-0000D4090000}"/>
    <cellStyle name="_Costs not in KWI3000 '06Budget_Power Costs - Comparison bx Rbtl-Staff-Jt-PC_Electric Rev Req Model (2009 GRC) Rebuttal 2 2" xfId="2524" xr:uid="{00000000-0005-0000-0000-0000D5090000}"/>
    <cellStyle name="_Costs not in KWI3000 '06Budget_Power Costs - Comparison bx Rbtl-Staff-Jt-PC_Electric Rev Req Model (2009 GRC) Rebuttal 3" xfId="2525" xr:uid="{00000000-0005-0000-0000-0000D6090000}"/>
    <cellStyle name="_Costs not in KWI3000 '06Budget_Power Costs - Comparison bx Rbtl-Staff-Jt-PC_Electric Rev Req Model (2009 GRC) Rebuttal REmoval of New  WH Solar AdjustMI" xfId="2526" xr:uid="{00000000-0005-0000-0000-0000D7090000}"/>
    <cellStyle name="_Costs not in KWI3000 '06Budget_Power Costs - Comparison bx Rbtl-Staff-Jt-PC_Electric Rev Req Model (2009 GRC) Rebuttal REmoval of New  WH Solar AdjustMI 2" xfId="2527" xr:uid="{00000000-0005-0000-0000-0000D8090000}"/>
    <cellStyle name="_Costs not in KWI3000 '06Budget_Power Costs - Comparison bx Rbtl-Staff-Jt-PC_Electric Rev Req Model (2009 GRC) Rebuttal REmoval of New  WH Solar AdjustMI 2 2" xfId="2528" xr:uid="{00000000-0005-0000-0000-0000D9090000}"/>
    <cellStyle name="_Costs not in KWI3000 '06Budget_Power Costs - Comparison bx Rbtl-Staff-Jt-PC_Electric Rev Req Model (2009 GRC) Rebuttal REmoval of New  WH Solar AdjustMI 3" xfId="2529" xr:uid="{00000000-0005-0000-0000-0000DA090000}"/>
    <cellStyle name="_Costs not in KWI3000 '06Budget_Power Costs - Comparison bx Rbtl-Staff-Jt-PC_Electric Rev Req Model (2009 GRC) Revised 01-18-2010" xfId="2530" xr:uid="{00000000-0005-0000-0000-0000DB090000}"/>
    <cellStyle name="_Costs not in KWI3000 '06Budget_Power Costs - Comparison bx Rbtl-Staff-Jt-PC_Electric Rev Req Model (2009 GRC) Revised 01-18-2010 2" xfId="2531" xr:uid="{00000000-0005-0000-0000-0000DC090000}"/>
    <cellStyle name="_Costs not in KWI3000 '06Budget_Power Costs - Comparison bx Rbtl-Staff-Jt-PC_Electric Rev Req Model (2009 GRC) Revised 01-18-2010 2 2" xfId="2532" xr:uid="{00000000-0005-0000-0000-0000DD090000}"/>
    <cellStyle name="_Costs not in KWI3000 '06Budget_Power Costs - Comparison bx Rbtl-Staff-Jt-PC_Electric Rev Req Model (2009 GRC) Revised 01-18-2010 3" xfId="2533" xr:uid="{00000000-0005-0000-0000-0000DE090000}"/>
    <cellStyle name="_Costs not in KWI3000 '06Budget_Power Costs - Comparison bx Rbtl-Staff-Jt-PC_Final Order Electric EXHIBIT A-1" xfId="2534" xr:uid="{00000000-0005-0000-0000-0000DF090000}"/>
    <cellStyle name="_Costs not in KWI3000 '06Budget_Power Costs - Comparison bx Rbtl-Staff-Jt-PC_Final Order Electric EXHIBIT A-1 2" xfId="2535" xr:uid="{00000000-0005-0000-0000-0000E0090000}"/>
    <cellStyle name="_Costs not in KWI3000 '06Budget_Power Costs - Comparison bx Rbtl-Staff-Jt-PC_Final Order Electric EXHIBIT A-1 2 2" xfId="2536" xr:uid="{00000000-0005-0000-0000-0000E1090000}"/>
    <cellStyle name="_Costs not in KWI3000 '06Budget_Power Costs - Comparison bx Rbtl-Staff-Jt-PC_Final Order Electric EXHIBIT A-1 3" xfId="2537" xr:uid="{00000000-0005-0000-0000-0000E2090000}"/>
    <cellStyle name="_Costs not in KWI3000 '06Budget_Production Adj 4.37" xfId="2538" xr:uid="{00000000-0005-0000-0000-0000E3090000}"/>
    <cellStyle name="_Costs not in KWI3000 '06Budget_Production Adj 4.37 2" xfId="2539" xr:uid="{00000000-0005-0000-0000-0000E4090000}"/>
    <cellStyle name="_Costs not in KWI3000 '06Budget_Production Adj 4.37 2 2" xfId="2540" xr:uid="{00000000-0005-0000-0000-0000E5090000}"/>
    <cellStyle name="_Costs not in KWI3000 '06Budget_Production Adj 4.37 3" xfId="2541" xr:uid="{00000000-0005-0000-0000-0000E6090000}"/>
    <cellStyle name="_Costs not in KWI3000 '06Budget_Purchased Power Adj 4.03" xfId="2542" xr:uid="{00000000-0005-0000-0000-0000E7090000}"/>
    <cellStyle name="_Costs not in KWI3000 '06Budget_Purchased Power Adj 4.03 2" xfId="2543" xr:uid="{00000000-0005-0000-0000-0000E8090000}"/>
    <cellStyle name="_Costs not in KWI3000 '06Budget_Purchased Power Adj 4.03 2 2" xfId="2544" xr:uid="{00000000-0005-0000-0000-0000E9090000}"/>
    <cellStyle name="_Costs not in KWI3000 '06Budget_Purchased Power Adj 4.03 3" xfId="2545" xr:uid="{00000000-0005-0000-0000-0000EA090000}"/>
    <cellStyle name="_Costs not in KWI3000 '06Budget_Rebuttal Power Costs" xfId="2546" xr:uid="{00000000-0005-0000-0000-0000EB090000}"/>
    <cellStyle name="_Costs not in KWI3000 '06Budget_Rebuttal Power Costs 2" xfId="2547" xr:uid="{00000000-0005-0000-0000-0000EC090000}"/>
    <cellStyle name="_Costs not in KWI3000 '06Budget_Rebuttal Power Costs 2 2" xfId="2548" xr:uid="{00000000-0005-0000-0000-0000ED090000}"/>
    <cellStyle name="_Costs not in KWI3000 '06Budget_Rebuttal Power Costs 3" xfId="2549" xr:uid="{00000000-0005-0000-0000-0000EE090000}"/>
    <cellStyle name="_Costs not in KWI3000 '06Budget_Rebuttal Power Costs_Adj Bench DR 3 for Initial Briefs (Electric)" xfId="2550" xr:uid="{00000000-0005-0000-0000-0000EF090000}"/>
    <cellStyle name="_Costs not in KWI3000 '06Budget_Rebuttal Power Costs_Adj Bench DR 3 for Initial Briefs (Electric) 2" xfId="2551" xr:uid="{00000000-0005-0000-0000-0000F0090000}"/>
    <cellStyle name="_Costs not in KWI3000 '06Budget_Rebuttal Power Costs_Adj Bench DR 3 for Initial Briefs (Electric) 2 2" xfId="2552" xr:uid="{00000000-0005-0000-0000-0000F1090000}"/>
    <cellStyle name="_Costs not in KWI3000 '06Budget_Rebuttal Power Costs_Adj Bench DR 3 for Initial Briefs (Electric) 3" xfId="2553" xr:uid="{00000000-0005-0000-0000-0000F2090000}"/>
    <cellStyle name="_Costs not in KWI3000 '06Budget_Rebuttal Power Costs_Electric Rev Req Model (2009 GRC) Rebuttal" xfId="2554" xr:uid="{00000000-0005-0000-0000-0000F3090000}"/>
    <cellStyle name="_Costs not in KWI3000 '06Budget_Rebuttal Power Costs_Electric Rev Req Model (2009 GRC) Rebuttal 2" xfId="2555" xr:uid="{00000000-0005-0000-0000-0000F4090000}"/>
    <cellStyle name="_Costs not in KWI3000 '06Budget_Rebuttal Power Costs_Electric Rev Req Model (2009 GRC) Rebuttal 2 2" xfId="2556" xr:uid="{00000000-0005-0000-0000-0000F5090000}"/>
    <cellStyle name="_Costs not in KWI3000 '06Budget_Rebuttal Power Costs_Electric Rev Req Model (2009 GRC) Rebuttal 3" xfId="2557" xr:uid="{00000000-0005-0000-0000-0000F6090000}"/>
    <cellStyle name="_Costs not in KWI3000 '06Budget_Rebuttal Power Costs_Electric Rev Req Model (2009 GRC) Rebuttal REmoval of New  WH Solar AdjustMI" xfId="2558" xr:uid="{00000000-0005-0000-0000-0000F7090000}"/>
    <cellStyle name="_Costs not in KWI3000 '06Budget_Rebuttal Power Costs_Electric Rev Req Model (2009 GRC) Rebuttal REmoval of New  WH Solar AdjustMI 2" xfId="2559" xr:uid="{00000000-0005-0000-0000-0000F8090000}"/>
    <cellStyle name="_Costs not in KWI3000 '06Budget_Rebuttal Power Costs_Electric Rev Req Model (2009 GRC) Rebuttal REmoval of New  WH Solar AdjustMI 2 2" xfId="2560" xr:uid="{00000000-0005-0000-0000-0000F9090000}"/>
    <cellStyle name="_Costs not in KWI3000 '06Budget_Rebuttal Power Costs_Electric Rev Req Model (2009 GRC) Rebuttal REmoval of New  WH Solar AdjustMI 3" xfId="2561" xr:uid="{00000000-0005-0000-0000-0000FA090000}"/>
    <cellStyle name="_Costs not in KWI3000 '06Budget_Rebuttal Power Costs_Electric Rev Req Model (2009 GRC) Revised 01-18-2010" xfId="2562" xr:uid="{00000000-0005-0000-0000-0000FB090000}"/>
    <cellStyle name="_Costs not in KWI3000 '06Budget_Rebuttal Power Costs_Electric Rev Req Model (2009 GRC) Revised 01-18-2010 2" xfId="2563" xr:uid="{00000000-0005-0000-0000-0000FC090000}"/>
    <cellStyle name="_Costs not in KWI3000 '06Budget_Rebuttal Power Costs_Electric Rev Req Model (2009 GRC) Revised 01-18-2010 2 2" xfId="2564" xr:uid="{00000000-0005-0000-0000-0000FD090000}"/>
    <cellStyle name="_Costs not in KWI3000 '06Budget_Rebuttal Power Costs_Electric Rev Req Model (2009 GRC) Revised 01-18-2010 3" xfId="2565" xr:uid="{00000000-0005-0000-0000-0000FE090000}"/>
    <cellStyle name="_Costs not in KWI3000 '06Budget_Rebuttal Power Costs_Final Order Electric EXHIBIT A-1" xfId="2566" xr:uid="{00000000-0005-0000-0000-0000FF090000}"/>
    <cellStyle name="_Costs not in KWI3000 '06Budget_Rebuttal Power Costs_Final Order Electric EXHIBIT A-1 2" xfId="2567" xr:uid="{00000000-0005-0000-0000-0000000A0000}"/>
    <cellStyle name="_Costs not in KWI3000 '06Budget_Rebuttal Power Costs_Final Order Electric EXHIBIT A-1 2 2" xfId="2568" xr:uid="{00000000-0005-0000-0000-0000010A0000}"/>
    <cellStyle name="_Costs not in KWI3000 '06Budget_Rebuttal Power Costs_Final Order Electric EXHIBIT A-1 3" xfId="2569" xr:uid="{00000000-0005-0000-0000-0000020A0000}"/>
    <cellStyle name="_Costs not in KWI3000 '06Budget_ROR &amp; CONV FACTOR" xfId="2570" xr:uid="{00000000-0005-0000-0000-0000030A0000}"/>
    <cellStyle name="_Costs not in KWI3000 '06Budget_ROR &amp; CONV FACTOR 2" xfId="2571" xr:uid="{00000000-0005-0000-0000-0000040A0000}"/>
    <cellStyle name="_Costs not in KWI3000 '06Budget_ROR &amp; CONV FACTOR 2 2" xfId="2572" xr:uid="{00000000-0005-0000-0000-0000050A0000}"/>
    <cellStyle name="_Costs not in KWI3000 '06Budget_ROR &amp; CONV FACTOR 3" xfId="2573" xr:uid="{00000000-0005-0000-0000-0000060A0000}"/>
    <cellStyle name="_Costs not in KWI3000 '06Budget_ROR 5.02" xfId="2574" xr:uid="{00000000-0005-0000-0000-0000070A0000}"/>
    <cellStyle name="_Costs not in KWI3000 '06Budget_ROR 5.02 2" xfId="2575" xr:uid="{00000000-0005-0000-0000-0000080A0000}"/>
    <cellStyle name="_Costs not in KWI3000 '06Budget_ROR 5.02 2 2" xfId="2576" xr:uid="{00000000-0005-0000-0000-0000090A0000}"/>
    <cellStyle name="_Costs not in KWI3000 '06Budget_ROR 5.02 3" xfId="2577" xr:uid="{00000000-0005-0000-0000-00000A0A0000}"/>
    <cellStyle name="_Costs not in KWI3000 '06Budget_Transmission Workbook for May BOD" xfId="2578" xr:uid="{00000000-0005-0000-0000-00000B0A0000}"/>
    <cellStyle name="_Costs not in KWI3000 '06Budget_Transmission Workbook for May BOD 2" xfId="2579" xr:uid="{00000000-0005-0000-0000-00000C0A0000}"/>
    <cellStyle name="_Costs not in KWI3000 '06Budget_Wind Integration 10GRC" xfId="2580" xr:uid="{00000000-0005-0000-0000-00000D0A0000}"/>
    <cellStyle name="_Costs not in KWI3000 '06Budget_Wind Integration 10GRC 2" xfId="2581" xr:uid="{00000000-0005-0000-0000-00000E0A0000}"/>
    <cellStyle name="_DEM-08C Power Cost Comparison" xfId="2582" xr:uid="{00000000-0005-0000-0000-00000F0A0000}"/>
    <cellStyle name="_DEM-WP (C) Costs not in AURORA 2006GRC Order 11.30.06 Gas" xfId="2583" xr:uid="{00000000-0005-0000-0000-0000100A0000}"/>
    <cellStyle name="_DEM-WP (C) Costs not in AURORA 2006GRC Order 11.30.06 Gas 2" xfId="2584" xr:uid="{00000000-0005-0000-0000-0000110A0000}"/>
    <cellStyle name="_DEM-WP (C) Costs not in AURORA 2006GRC Order 11.30.06 Gas_Chelan PUD Power Costs (8-10)" xfId="2585" xr:uid="{00000000-0005-0000-0000-0000120A0000}"/>
    <cellStyle name="_DEM-WP (C) Costs not in AURORA 2006GRC Order 11.30.06 Gas_NIM Summary" xfId="2586" xr:uid="{00000000-0005-0000-0000-0000130A0000}"/>
    <cellStyle name="_DEM-WP (C) Costs not in AURORA 2006GRC Order 11.30.06 Gas_NIM Summary 2" xfId="2587" xr:uid="{00000000-0005-0000-0000-0000140A0000}"/>
    <cellStyle name="_DEM-WP (C) Power Cost 2006GRC Order" xfId="2588" xr:uid="{00000000-0005-0000-0000-0000150A0000}"/>
    <cellStyle name="_DEM-WP (C) Power Cost 2006GRC Order 2" xfId="2589" xr:uid="{00000000-0005-0000-0000-0000160A0000}"/>
    <cellStyle name="_DEM-WP (C) Power Cost 2006GRC Order 2 2" xfId="2590" xr:uid="{00000000-0005-0000-0000-0000170A0000}"/>
    <cellStyle name="_DEM-WP (C) Power Cost 2006GRC Order 2 2 2" xfId="2591" xr:uid="{00000000-0005-0000-0000-0000180A0000}"/>
    <cellStyle name="_DEM-WP (C) Power Cost 2006GRC Order 2 3" xfId="2592" xr:uid="{00000000-0005-0000-0000-0000190A0000}"/>
    <cellStyle name="_DEM-WP (C) Power Cost 2006GRC Order 3" xfId="2593" xr:uid="{00000000-0005-0000-0000-00001A0A0000}"/>
    <cellStyle name="_DEM-WP (C) Power Cost 2006GRC Order 3 2" xfId="2594" xr:uid="{00000000-0005-0000-0000-00001B0A0000}"/>
    <cellStyle name="_DEM-WP (C) Power Cost 2006GRC Order 4" xfId="2595" xr:uid="{00000000-0005-0000-0000-00001C0A0000}"/>
    <cellStyle name="_DEM-WP (C) Power Cost 2006GRC Order 4 2" xfId="2596" xr:uid="{00000000-0005-0000-0000-00001D0A0000}"/>
    <cellStyle name="_DEM-WP (C) Power Cost 2006GRC Order 5" xfId="2597" xr:uid="{00000000-0005-0000-0000-00001E0A0000}"/>
    <cellStyle name="_DEM-WP (C) Power Cost 2006GRC Order_04 07E Wild Horse Wind Expansion (C) (2)" xfId="2598" xr:uid="{00000000-0005-0000-0000-00001F0A0000}"/>
    <cellStyle name="_DEM-WP (C) Power Cost 2006GRC Order_04 07E Wild Horse Wind Expansion (C) (2) 2" xfId="2599" xr:uid="{00000000-0005-0000-0000-0000200A0000}"/>
    <cellStyle name="_DEM-WP (C) Power Cost 2006GRC Order_04 07E Wild Horse Wind Expansion (C) (2) 2 2" xfId="2600" xr:uid="{00000000-0005-0000-0000-0000210A0000}"/>
    <cellStyle name="_DEM-WP (C) Power Cost 2006GRC Order_04 07E Wild Horse Wind Expansion (C) (2) 3" xfId="2601" xr:uid="{00000000-0005-0000-0000-0000220A0000}"/>
    <cellStyle name="_DEM-WP (C) Power Cost 2006GRC Order_04 07E Wild Horse Wind Expansion (C) (2)_Adj Bench DR 3 for Initial Briefs (Electric)" xfId="2602" xr:uid="{00000000-0005-0000-0000-0000230A0000}"/>
    <cellStyle name="_DEM-WP (C) Power Cost 2006GRC Order_04 07E Wild Horse Wind Expansion (C) (2)_Adj Bench DR 3 for Initial Briefs (Electric) 2" xfId="2603" xr:uid="{00000000-0005-0000-0000-0000240A0000}"/>
    <cellStyle name="_DEM-WP (C) Power Cost 2006GRC Order_04 07E Wild Horse Wind Expansion (C) (2)_Adj Bench DR 3 for Initial Briefs (Electric) 2 2" xfId="2604" xr:uid="{00000000-0005-0000-0000-0000250A0000}"/>
    <cellStyle name="_DEM-WP (C) Power Cost 2006GRC Order_04 07E Wild Horse Wind Expansion (C) (2)_Adj Bench DR 3 for Initial Briefs (Electric) 3" xfId="2605" xr:uid="{00000000-0005-0000-0000-0000260A0000}"/>
    <cellStyle name="_DEM-WP (C) Power Cost 2006GRC Order_04 07E Wild Horse Wind Expansion (C) (2)_Book1" xfId="2606" xr:uid="{00000000-0005-0000-0000-0000270A0000}"/>
    <cellStyle name="_DEM-WP (C) Power Cost 2006GRC Order_04 07E Wild Horse Wind Expansion (C) (2)_Electric Rev Req Model (2009 GRC) " xfId="2607" xr:uid="{00000000-0005-0000-0000-0000280A0000}"/>
    <cellStyle name="_DEM-WP (C) Power Cost 2006GRC Order_04 07E Wild Horse Wind Expansion (C) (2)_Electric Rev Req Model (2009 GRC)  2" xfId="2608" xr:uid="{00000000-0005-0000-0000-0000290A0000}"/>
    <cellStyle name="_DEM-WP (C) Power Cost 2006GRC Order_04 07E Wild Horse Wind Expansion (C) (2)_Electric Rev Req Model (2009 GRC)  2 2" xfId="2609" xr:uid="{00000000-0005-0000-0000-00002A0A0000}"/>
    <cellStyle name="_DEM-WP (C) Power Cost 2006GRC Order_04 07E Wild Horse Wind Expansion (C) (2)_Electric Rev Req Model (2009 GRC)  3" xfId="2610" xr:uid="{00000000-0005-0000-0000-00002B0A0000}"/>
    <cellStyle name="_DEM-WP (C) Power Cost 2006GRC Order_04 07E Wild Horse Wind Expansion (C) (2)_Electric Rev Req Model (2009 GRC) Rebuttal" xfId="2611" xr:uid="{00000000-0005-0000-0000-00002C0A0000}"/>
    <cellStyle name="_DEM-WP (C) Power Cost 2006GRC Order_04 07E Wild Horse Wind Expansion (C) (2)_Electric Rev Req Model (2009 GRC) Rebuttal 2" xfId="2612" xr:uid="{00000000-0005-0000-0000-00002D0A0000}"/>
    <cellStyle name="_DEM-WP (C) Power Cost 2006GRC Order_04 07E Wild Horse Wind Expansion (C) (2)_Electric Rev Req Model (2009 GRC) Rebuttal 2 2" xfId="2613" xr:uid="{00000000-0005-0000-0000-00002E0A0000}"/>
    <cellStyle name="_DEM-WP (C) Power Cost 2006GRC Order_04 07E Wild Horse Wind Expansion (C) (2)_Electric Rev Req Model (2009 GRC) Rebuttal 3" xfId="2614" xr:uid="{00000000-0005-0000-0000-00002F0A0000}"/>
    <cellStyle name="_DEM-WP (C) Power Cost 2006GRC Order_04 07E Wild Horse Wind Expansion (C) (2)_Electric Rev Req Model (2009 GRC) Rebuttal REmoval of New  WH Solar AdjustMI" xfId="2615" xr:uid="{00000000-0005-0000-0000-0000300A0000}"/>
    <cellStyle name="_DEM-WP (C) Power Cost 2006GRC Order_04 07E Wild Horse Wind Expansion (C) (2)_Electric Rev Req Model (2009 GRC) Rebuttal REmoval of New  WH Solar AdjustMI 2" xfId="2616" xr:uid="{00000000-0005-0000-0000-0000310A0000}"/>
    <cellStyle name="_DEM-WP (C) Power Cost 2006GRC Order_04 07E Wild Horse Wind Expansion (C) (2)_Electric Rev Req Model (2009 GRC) Rebuttal REmoval of New  WH Solar AdjustMI 2 2" xfId="2617" xr:uid="{00000000-0005-0000-0000-0000320A0000}"/>
    <cellStyle name="_DEM-WP (C) Power Cost 2006GRC Order_04 07E Wild Horse Wind Expansion (C) (2)_Electric Rev Req Model (2009 GRC) Rebuttal REmoval of New  WH Solar AdjustMI 3" xfId="2618" xr:uid="{00000000-0005-0000-0000-0000330A0000}"/>
    <cellStyle name="_DEM-WP (C) Power Cost 2006GRC Order_04 07E Wild Horse Wind Expansion (C) (2)_Electric Rev Req Model (2009 GRC) Revised 01-18-2010" xfId="2619" xr:uid="{00000000-0005-0000-0000-0000340A0000}"/>
    <cellStyle name="_DEM-WP (C) Power Cost 2006GRC Order_04 07E Wild Horse Wind Expansion (C) (2)_Electric Rev Req Model (2009 GRC) Revised 01-18-2010 2" xfId="2620" xr:uid="{00000000-0005-0000-0000-0000350A0000}"/>
    <cellStyle name="_DEM-WP (C) Power Cost 2006GRC Order_04 07E Wild Horse Wind Expansion (C) (2)_Electric Rev Req Model (2009 GRC) Revised 01-18-2010 2 2" xfId="2621" xr:uid="{00000000-0005-0000-0000-0000360A0000}"/>
    <cellStyle name="_DEM-WP (C) Power Cost 2006GRC Order_04 07E Wild Horse Wind Expansion (C) (2)_Electric Rev Req Model (2009 GRC) Revised 01-18-2010 3" xfId="2622" xr:uid="{00000000-0005-0000-0000-0000370A0000}"/>
    <cellStyle name="_DEM-WP (C) Power Cost 2006GRC Order_04 07E Wild Horse Wind Expansion (C) (2)_Electric Rev Req Model (2010 GRC)" xfId="2623" xr:uid="{00000000-0005-0000-0000-0000380A0000}"/>
    <cellStyle name="_DEM-WP (C) Power Cost 2006GRC Order_04 07E Wild Horse Wind Expansion (C) (2)_Electric Rev Req Model (2010 GRC) SF" xfId="2624" xr:uid="{00000000-0005-0000-0000-0000390A0000}"/>
    <cellStyle name="_DEM-WP (C) Power Cost 2006GRC Order_04 07E Wild Horse Wind Expansion (C) (2)_Final Order Electric EXHIBIT A-1" xfId="2625" xr:uid="{00000000-0005-0000-0000-00003A0A0000}"/>
    <cellStyle name="_DEM-WP (C) Power Cost 2006GRC Order_04 07E Wild Horse Wind Expansion (C) (2)_Final Order Electric EXHIBIT A-1 2" xfId="2626" xr:uid="{00000000-0005-0000-0000-00003B0A0000}"/>
    <cellStyle name="_DEM-WP (C) Power Cost 2006GRC Order_04 07E Wild Horse Wind Expansion (C) (2)_Final Order Electric EXHIBIT A-1 2 2" xfId="2627" xr:uid="{00000000-0005-0000-0000-00003C0A0000}"/>
    <cellStyle name="_DEM-WP (C) Power Cost 2006GRC Order_04 07E Wild Horse Wind Expansion (C) (2)_Final Order Electric EXHIBIT A-1 3" xfId="2628" xr:uid="{00000000-0005-0000-0000-00003D0A0000}"/>
    <cellStyle name="_DEM-WP (C) Power Cost 2006GRC Order_04 07E Wild Horse Wind Expansion (C) (2)_TENASKA REGULATORY ASSET" xfId="2629" xr:uid="{00000000-0005-0000-0000-00003E0A0000}"/>
    <cellStyle name="_DEM-WP (C) Power Cost 2006GRC Order_04 07E Wild Horse Wind Expansion (C) (2)_TENASKA REGULATORY ASSET 2" xfId="2630" xr:uid="{00000000-0005-0000-0000-00003F0A0000}"/>
    <cellStyle name="_DEM-WP (C) Power Cost 2006GRC Order_04 07E Wild Horse Wind Expansion (C) (2)_TENASKA REGULATORY ASSET 2 2" xfId="2631" xr:uid="{00000000-0005-0000-0000-0000400A0000}"/>
    <cellStyle name="_DEM-WP (C) Power Cost 2006GRC Order_04 07E Wild Horse Wind Expansion (C) (2)_TENASKA REGULATORY ASSET 3" xfId="2632" xr:uid="{00000000-0005-0000-0000-0000410A0000}"/>
    <cellStyle name="_DEM-WP (C) Power Cost 2006GRC Order_16.37E Wild Horse Expansion DeferralRevwrkingfile SF" xfId="2633" xr:uid="{00000000-0005-0000-0000-0000420A0000}"/>
    <cellStyle name="_DEM-WP (C) Power Cost 2006GRC Order_16.37E Wild Horse Expansion DeferralRevwrkingfile SF 2" xfId="2634" xr:uid="{00000000-0005-0000-0000-0000430A0000}"/>
    <cellStyle name="_DEM-WP (C) Power Cost 2006GRC Order_16.37E Wild Horse Expansion DeferralRevwrkingfile SF 2 2" xfId="2635" xr:uid="{00000000-0005-0000-0000-0000440A0000}"/>
    <cellStyle name="_DEM-WP (C) Power Cost 2006GRC Order_16.37E Wild Horse Expansion DeferralRevwrkingfile SF 3" xfId="2636" xr:uid="{00000000-0005-0000-0000-0000450A0000}"/>
    <cellStyle name="_DEM-WP (C) Power Cost 2006GRC Order_2009 Compliance Filing PCA Exhibits for GRC" xfId="2637" xr:uid="{00000000-0005-0000-0000-0000460A0000}"/>
    <cellStyle name="_DEM-WP (C) Power Cost 2006GRC Order_2009 GRC Compl Filing - Exhibit D" xfId="2638" xr:uid="{00000000-0005-0000-0000-0000470A0000}"/>
    <cellStyle name="_DEM-WP (C) Power Cost 2006GRC Order_2009 GRC Compl Filing - Exhibit D 2" xfId="2639" xr:uid="{00000000-0005-0000-0000-0000480A0000}"/>
    <cellStyle name="_DEM-WP (C) Power Cost 2006GRC Order_3.01 Income Statement" xfId="2640" xr:uid="{00000000-0005-0000-0000-0000490A0000}"/>
    <cellStyle name="_DEM-WP (C) Power Cost 2006GRC Order_4 31 Regulatory Assets and Liabilities  7 06- Exhibit D" xfId="2641" xr:uid="{00000000-0005-0000-0000-00004A0A0000}"/>
    <cellStyle name="_DEM-WP (C) Power Cost 2006GRC Order_4 31 Regulatory Assets and Liabilities  7 06- Exhibit D 2" xfId="2642" xr:uid="{00000000-0005-0000-0000-00004B0A0000}"/>
    <cellStyle name="_DEM-WP (C) Power Cost 2006GRC Order_4 31 Regulatory Assets and Liabilities  7 06- Exhibit D 2 2" xfId="2643" xr:uid="{00000000-0005-0000-0000-00004C0A0000}"/>
    <cellStyle name="_DEM-WP (C) Power Cost 2006GRC Order_4 31 Regulatory Assets and Liabilities  7 06- Exhibit D 3" xfId="2644" xr:uid="{00000000-0005-0000-0000-00004D0A0000}"/>
    <cellStyle name="_DEM-WP (C) Power Cost 2006GRC Order_4 31 Regulatory Assets and Liabilities  7 06- Exhibit D_NIM Summary" xfId="2645" xr:uid="{00000000-0005-0000-0000-00004E0A0000}"/>
    <cellStyle name="_DEM-WP (C) Power Cost 2006GRC Order_4 31 Regulatory Assets and Liabilities  7 06- Exhibit D_NIM Summary 2" xfId="2646" xr:uid="{00000000-0005-0000-0000-00004F0A0000}"/>
    <cellStyle name="_DEM-WP (C) Power Cost 2006GRC Order_4 32 Regulatory Assets and Liabilities  7 06- Exhibit D" xfId="2647" xr:uid="{00000000-0005-0000-0000-0000500A0000}"/>
    <cellStyle name="_DEM-WP (C) Power Cost 2006GRC Order_4 32 Regulatory Assets and Liabilities  7 06- Exhibit D 2" xfId="2648" xr:uid="{00000000-0005-0000-0000-0000510A0000}"/>
    <cellStyle name="_DEM-WP (C) Power Cost 2006GRC Order_4 32 Regulatory Assets and Liabilities  7 06- Exhibit D 2 2" xfId="2649" xr:uid="{00000000-0005-0000-0000-0000520A0000}"/>
    <cellStyle name="_DEM-WP (C) Power Cost 2006GRC Order_4 32 Regulatory Assets and Liabilities  7 06- Exhibit D 3" xfId="2650" xr:uid="{00000000-0005-0000-0000-0000530A0000}"/>
    <cellStyle name="_DEM-WP (C) Power Cost 2006GRC Order_4 32 Regulatory Assets and Liabilities  7 06- Exhibit D_NIM Summary" xfId="2651" xr:uid="{00000000-0005-0000-0000-0000540A0000}"/>
    <cellStyle name="_DEM-WP (C) Power Cost 2006GRC Order_4 32 Regulatory Assets and Liabilities  7 06- Exhibit D_NIM Summary 2" xfId="2652" xr:uid="{00000000-0005-0000-0000-0000550A0000}"/>
    <cellStyle name="_DEM-WP (C) Power Cost 2006GRC Order_AURORA Total New" xfId="2653" xr:uid="{00000000-0005-0000-0000-0000560A0000}"/>
    <cellStyle name="_DEM-WP (C) Power Cost 2006GRC Order_AURORA Total New 2" xfId="2654" xr:uid="{00000000-0005-0000-0000-0000570A0000}"/>
    <cellStyle name="_DEM-WP (C) Power Cost 2006GRC Order_Book2" xfId="2655" xr:uid="{00000000-0005-0000-0000-0000580A0000}"/>
    <cellStyle name="_DEM-WP (C) Power Cost 2006GRC Order_Book2 2" xfId="2656" xr:uid="{00000000-0005-0000-0000-0000590A0000}"/>
    <cellStyle name="_DEM-WP (C) Power Cost 2006GRC Order_Book2 2 2" xfId="2657" xr:uid="{00000000-0005-0000-0000-00005A0A0000}"/>
    <cellStyle name="_DEM-WP (C) Power Cost 2006GRC Order_Book2 3" xfId="2658" xr:uid="{00000000-0005-0000-0000-00005B0A0000}"/>
    <cellStyle name="_DEM-WP (C) Power Cost 2006GRC Order_Book2_Adj Bench DR 3 for Initial Briefs (Electric)" xfId="2659" xr:uid="{00000000-0005-0000-0000-00005C0A0000}"/>
    <cellStyle name="_DEM-WP (C) Power Cost 2006GRC Order_Book2_Adj Bench DR 3 for Initial Briefs (Electric) 2" xfId="2660" xr:uid="{00000000-0005-0000-0000-00005D0A0000}"/>
    <cellStyle name="_DEM-WP (C) Power Cost 2006GRC Order_Book2_Adj Bench DR 3 for Initial Briefs (Electric) 2 2" xfId="2661" xr:uid="{00000000-0005-0000-0000-00005E0A0000}"/>
    <cellStyle name="_DEM-WP (C) Power Cost 2006GRC Order_Book2_Adj Bench DR 3 for Initial Briefs (Electric) 3" xfId="2662" xr:uid="{00000000-0005-0000-0000-00005F0A0000}"/>
    <cellStyle name="_DEM-WP (C) Power Cost 2006GRC Order_Book2_Electric Rev Req Model (2009 GRC) Rebuttal" xfId="2663" xr:uid="{00000000-0005-0000-0000-0000600A0000}"/>
    <cellStyle name="_DEM-WP (C) Power Cost 2006GRC Order_Book2_Electric Rev Req Model (2009 GRC) Rebuttal 2" xfId="2664" xr:uid="{00000000-0005-0000-0000-0000610A0000}"/>
    <cellStyle name="_DEM-WP (C) Power Cost 2006GRC Order_Book2_Electric Rev Req Model (2009 GRC) Rebuttal 2 2" xfId="2665" xr:uid="{00000000-0005-0000-0000-0000620A0000}"/>
    <cellStyle name="_DEM-WP (C) Power Cost 2006GRC Order_Book2_Electric Rev Req Model (2009 GRC) Rebuttal 3" xfId="2666" xr:uid="{00000000-0005-0000-0000-0000630A0000}"/>
    <cellStyle name="_DEM-WP (C) Power Cost 2006GRC Order_Book2_Electric Rev Req Model (2009 GRC) Rebuttal REmoval of New  WH Solar AdjustMI" xfId="2667" xr:uid="{00000000-0005-0000-0000-0000640A0000}"/>
    <cellStyle name="_DEM-WP (C) Power Cost 2006GRC Order_Book2_Electric Rev Req Model (2009 GRC) Rebuttal REmoval of New  WH Solar AdjustMI 2" xfId="2668" xr:uid="{00000000-0005-0000-0000-0000650A0000}"/>
    <cellStyle name="_DEM-WP (C) Power Cost 2006GRC Order_Book2_Electric Rev Req Model (2009 GRC) Rebuttal REmoval of New  WH Solar AdjustMI 2 2" xfId="2669" xr:uid="{00000000-0005-0000-0000-0000660A0000}"/>
    <cellStyle name="_DEM-WP (C) Power Cost 2006GRC Order_Book2_Electric Rev Req Model (2009 GRC) Rebuttal REmoval of New  WH Solar AdjustMI 3" xfId="2670" xr:uid="{00000000-0005-0000-0000-0000670A0000}"/>
    <cellStyle name="_DEM-WP (C) Power Cost 2006GRC Order_Book2_Electric Rev Req Model (2009 GRC) Revised 01-18-2010" xfId="2671" xr:uid="{00000000-0005-0000-0000-0000680A0000}"/>
    <cellStyle name="_DEM-WP (C) Power Cost 2006GRC Order_Book2_Electric Rev Req Model (2009 GRC) Revised 01-18-2010 2" xfId="2672" xr:uid="{00000000-0005-0000-0000-0000690A0000}"/>
    <cellStyle name="_DEM-WP (C) Power Cost 2006GRC Order_Book2_Electric Rev Req Model (2009 GRC) Revised 01-18-2010 2 2" xfId="2673" xr:uid="{00000000-0005-0000-0000-00006A0A0000}"/>
    <cellStyle name="_DEM-WP (C) Power Cost 2006GRC Order_Book2_Electric Rev Req Model (2009 GRC) Revised 01-18-2010 3" xfId="2674" xr:uid="{00000000-0005-0000-0000-00006B0A0000}"/>
    <cellStyle name="_DEM-WP (C) Power Cost 2006GRC Order_Book2_Final Order Electric EXHIBIT A-1" xfId="2675" xr:uid="{00000000-0005-0000-0000-00006C0A0000}"/>
    <cellStyle name="_DEM-WP (C) Power Cost 2006GRC Order_Book2_Final Order Electric EXHIBIT A-1 2" xfId="2676" xr:uid="{00000000-0005-0000-0000-00006D0A0000}"/>
    <cellStyle name="_DEM-WP (C) Power Cost 2006GRC Order_Book2_Final Order Electric EXHIBIT A-1 2 2" xfId="2677" xr:uid="{00000000-0005-0000-0000-00006E0A0000}"/>
    <cellStyle name="_DEM-WP (C) Power Cost 2006GRC Order_Book2_Final Order Electric EXHIBIT A-1 3" xfId="2678" xr:uid="{00000000-0005-0000-0000-00006F0A0000}"/>
    <cellStyle name="_DEM-WP (C) Power Cost 2006GRC Order_Book4" xfId="2679" xr:uid="{00000000-0005-0000-0000-0000700A0000}"/>
    <cellStyle name="_DEM-WP (C) Power Cost 2006GRC Order_Book4 2" xfId="2680" xr:uid="{00000000-0005-0000-0000-0000710A0000}"/>
    <cellStyle name="_DEM-WP (C) Power Cost 2006GRC Order_Book4 2 2" xfId="2681" xr:uid="{00000000-0005-0000-0000-0000720A0000}"/>
    <cellStyle name="_DEM-WP (C) Power Cost 2006GRC Order_Book4 3" xfId="2682" xr:uid="{00000000-0005-0000-0000-0000730A0000}"/>
    <cellStyle name="_DEM-WP (C) Power Cost 2006GRC Order_Book9" xfId="2683" xr:uid="{00000000-0005-0000-0000-0000740A0000}"/>
    <cellStyle name="_DEM-WP (C) Power Cost 2006GRC Order_Book9 2" xfId="2684" xr:uid="{00000000-0005-0000-0000-0000750A0000}"/>
    <cellStyle name="_DEM-WP (C) Power Cost 2006GRC Order_Book9 2 2" xfId="2685" xr:uid="{00000000-0005-0000-0000-0000760A0000}"/>
    <cellStyle name="_DEM-WP (C) Power Cost 2006GRC Order_Book9 3" xfId="2686" xr:uid="{00000000-0005-0000-0000-0000770A0000}"/>
    <cellStyle name="_DEM-WP (C) Power Cost 2006GRC Order_Chelan PUD Power Costs (8-10)" xfId="2687" xr:uid="{00000000-0005-0000-0000-0000780A0000}"/>
    <cellStyle name="_DEM-WP (C) Power Cost 2006GRC Order_Electric COS Inputs" xfId="2688" xr:uid="{00000000-0005-0000-0000-0000790A0000}"/>
    <cellStyle name="_DEM-WP (C) Power Cost 2006GRC Order_Electric COS Inputs 2" xfId="2689" xr:uid="{00000000-0005-0000-0000-00007A0A0000}"/>
    <cellStyle name="_DEM-WP (C) Power Cost 2006GRC Order_Electric COS Inputs 2 2" xfId="2690" xr:uid="{00000000-0005-0000-0000-00007B0A0000}"/>
    <cellStyle name="_DEM-WP (C) Power Cost 2006GRC Order_Electric COS Inputs 2 2 2" xfId="2691" xr:uid="{00000000-0005-0000-0000-00007C0A0000}"/>
    <cellStyle name="_DEM-WP (C) Power Cost 2006GRC Order_Electric COS Inputs 2 3" xfId="2692" xr:uid="{00000000-0005-0000-0000-00007D0A0000}"/>
    <cellStyle name="_DEM-WP (C) Power Cost 2006GRC Order_Electric COS Inputs 2 3 2" xfId="2693" xr:uid="{00000000-0005-0000-0000-00007E0A0000}"/>
    <cellStyle name="_DEM-WP (C) Power Cost 2006GRC Order_Electric COS Inputs 2 4" xfId="2694" xr:uid="{00000000-0005-0000-0000-00007F0A0000}"/>
    <cellStyle name="_DEM-WP (C) Power Cost 2006GRC Order_Electric COS Inputs 2 4 2" xfId="2695" xr:uid="{00000000-0005-0000-0000-0000800A0000}"/>
    <cellStyle name="_DEM-WP (C) Power Cost 2006GRC Order_Electric COS Inputs 3" xfId="2696" xr:uid="{00000000-0005-0000-0000-0000810A0000}"/>
    <cellStyle name="_DEM-WP (C) Power Cost 2006GRC Order_Electric COS Inputs 3 2" xfId="2697" xr:uid="{00000000-0005-0000-0000-0000820A0000}"/>
    <cellStyle name="_DEM-WP (C) Power Cost 2006GRC Order_Electric COS Inputs 4" xfId="2698" xr:uid="{00000000-0005-0000-0000-0000830A0000}"/>
    <cellStyle name="_DEM-WP (C) Power Cost 2006GRC Order_Electric COS Inputs 4 2" xfId="2699" xr:uid="{00000000-0005-0000-0000-0000840A0000}"/>
    <cellStyle name="_DEM-WP (C) Power Cost 2006GRC Order_Electric COS Inputs 5" xfId="2700" xr:uid="{00000000-0005-0000-0000-0000850A0000}"/>
    <cellStyle name="_DEM-WP (C) Power Cost 2006GRC Order_Electric COS Inputs 6" xfId="2701" xr:uid="{00000000-0005-0000-0000-0000860A0000}"/>
    <cellStyle name="_DEM-WP (C) Power Cost 2006GRC Order_NIM Summary" xfId="2702" xr:uid="{00000000-0005-0000-0000-0000870A0000}"/>
    <cellStyle name="_DEM-WP (C) Power Cost 2006GRC Order_NIM Summary 09GRC" xfId="2703" xr:uid="{00000000-0005-0000-0000-0000880A0000}"/>
    <cellStyle name="_DEM-WP (C) Power Cost 2006GRC Order_NIM Summary 09GRC 2" xfId="2704" xr:uid="{00000000-0005-0000-0000-0000890A0000}"/>
    <cellStyle name="_DEM-WP (C) Power Cost 2006GRC Order_NIM Summary 2" xfId="2705" xr:uid="{00000000-0005-0000-0000-00008A0A0000}"/>
    <cellStyle name="_DEM-WP (C) Power Cost 2006GRC Order_NIM Summary 3" xfId="2706" xr:uid="{00000000-0005-0000-0000-00008B0A0000}"/>
    <cellStyle name="_DEM-WP (C) Power Cost 2006GRC Order_NIM Summary 4" xfId="2707" xr:uid="{00000000-0005-0000-0000-00008C0A0000}"/>
    <cellStyle name="_DEM-WP (C) Power Cost 2006GRC Order_NIM Summary 5" xfId="2708" xr:uid="{00000000-0005-0000-0000-00008D0A0000}"/>
    <cellStyle name="_DEM-WP (C) Power Cost 2006GRC Order_NIM Summary 6" xfId="2709" xr:uid="{00000000-0005-0000-0000-00008E0A0000}"/>
    <cellStyle name="_DEM-WP (C) Power Cost 2006GRC Order_NIM Summary 7" xfId="2710" xr:uid="{00000000-0005-0000-0000-00008F0A0000}"/>
    <cellStyle name="_DEM-WP (C) Power Cost 2006GRC Order_NIM Summary 8" xfId="2711" xr:uid="{00000000-0005-0000-0000-0000900A0000}"/>
    <cellStyle name="_DEM-WP (C) Power Cost 2006GRC Order_NIM Summary 9" xfId="2712" xr:uid="{00000000-0005-0000-0000-0000910A0000}"/>
    <cellStyle name="_DEM-WP (C) Power Cost 2006GRC Order_PCA 10 -  Exhibit D from A Kellogg Jan 2011" xfId="2713" xr:uid="{00000000-0005-0000-0000-0000920A0000}"/>
    <cellStyle name="_DEM-WP (C) Power Cost 2006GRC Order_PCA 10 -  Exhibit D from A Kellogg July 2011" xfId="2714" xr:uid="{00000000-0005-0000-0000-0000930A0000}"/>
    <cellStyle name="_DEM-WP (C) Power Cost 2006GRC Order_PCA 10 -  Exhibit D from S Free Rcv'd 12-11" xfId="2715" xr:uid="{00000000-0005-0000-0000-0000940A0000}"/>
    <cellStyle name="_DEM-WP (C) Power Cost 2006GRC Order_PCA 9 -  Exhibit D April 2010" xfId="2716" xr:uid="{00000000-0005-0000-0000-0000950A0000}"/>
    <cellStyle name="_DEM-WP (C) Power Cost 2006GRC Order_PCA 9 -  Exhibit D April 2010 (3)" xfId="2717" xr:uid="{00000000-0005-0000-0000-0000960A0000}"/>
    <cellStyle name="_DEM-WP (C) Power Cost 2006GRC Order_PCA 9 -  Exhibit D April 2010 (3) 2" xfId="2718" xr:uid="{00000000-0005-0000-0000-0000970A0000}"/>
    <cellStyle name="_DEM-WP (C) Power Cost 2006GRC Order_PCA 9 -  Exhibit D Nov 2010" xfId="2719" xr:uid="{00000000-0005-0000-0000-0000980A0000}"/>
    <cellStyle name="_DEM-WP (C) Power Cost 2006GRC Order_PCA 9 - Exhibit D at August 2010" xfId="2720" xr:uid="{00000000-0005-0000-0000-0000990A0000}"/>
    <cellStyle name="_DEM-WP (C) Power Cost 2006GRC Order_PCA 9 - Exhibit D June 2010 GRC" xfId="2721" xr:uid="{00000000-0005-0000-0000-00009A0A0000}"/>
    <cellStyle name="_DEM-WP (C) Power Cost 2006GRC Order_Power Costs - Comparison bx Rbtl-Staff-Jt-PC" xfId="2722" xr:uid="{00000000-0005-0000-0000-00009B0A0000}"/>
    <cellStyle name="_DEM-WP (C) Power Cost 2006GRC Order_Power Costs - Comparison bx Rbtl-Staff-Jt-PC 2" xfId="2723" xr:uid="{00000000-0005-0000-0000-00009C0A0000}"/>
    <cellStyle name="_DEM-WP (C) Power Cost 2006GRC Order_Power Costs - Comparison bx Rbtl-Staff-Jt-PC 2 2" xfId="2724" xr:uid="{00000000-0005-0000-0000-00009D0A0000}"/>
    <cellStyle name="_DEM-WP (C) Power Cost 2006GRC Order_Power Costs - Comparison bx Rbtl-Staff-Jt-PC 3" xfId="2725" xr:uid="{00000000-0005-0000-0000-00009E0A0000}"/>
    <cellStyle name="_DEM-WP (C) Power Cost 2006GRC Order_Power Costs - Comparison bx Rbtl-Staff-Jt-PC_Adj Bench DR 3 for Initial Briefs (Electric)" xfId="2726" xr:uid="{00000000-0005-0000-0000-00009F0A0000}"/>
    <cellStyle name="_DEM-WP (C) Power Cost 2006GRC Order_Power Costs - Comparison bx Rbtl-Staff-Jt-PC_Adj Bench DR 3 for Initial Briefs (Electric) 2" xfId="2727" xr:uid="{00000000-0005-0000-0000-0000A00A0000}"/>
    <cellStyle name="_DEM-WP (C) Power Cost 2006GRC Order_Power Costs - Comparison bx Rbtl-Staff-Jt-PC_Adj Bench DR 3 for Initial Briefs (Electric) 2 2" xfId="2728" xr:uid="{00000000-0005-0000-0000-0000A10A0000}"/>
    <cellStyle name="_DEM-WP (C) Power Cost 2006GRC Order_Power Costs - Comparison bx Rbtl-Staff-Jt-PC_Adj Bench DR 3 for Initial Briefs (Electric) 3" xfId="2729" xr:uid="{00000000-0005-0000-0000-0000A20A0000}"/>
    <cellStyle name="_DEM-WP (C) Power Cost 2006GRC Order_Power Costs - Comparison bx Rbtl-Staff-Jt-PC_Electric Rev Req Model (2009 GRC) Rebuttal" xfId="2730" xr:uid="{00000000-0005-0000-0000-0000A30A0000}"/>
    <cellStyle name="_DEM-WP (C) Power Cost 2006GRC Order_Power Costs - Comparison bx Rbtl-Staff-Jt-PC_Electric Rev Req Model (2009 GRC) Rebuttal 2" xfId="2731" xr:uid="{00000000-0005-0000-0000-0000A40A0000}"/>
    <cellStyle name="_DEM-WP (C) Power Cost 2006GRC Order_Power Costs - Comparison bx Rbtl-Staff-Jt-PC_Electric Rev Req Model (2009 GRC) Rebuttal 2 2" xfId="2732" xr:uid="{00000000-0005-0000-0000-0000A50A0000}"/>
    <cellStyle name="_DEM-WP (C) Power Cost 2006GRC Order_Power Costs - Comparison bx Rbtl-Staff-Jt-PC_Electric Rev Req Model (2009 GRC) Rebuttal 3" xfId="2733" xr:uid="{00000000-0005-0000-0000-0000A60A0000}"/>
    <cellStyle name="_DEM-WP (C) Power Cost 2006GRC Order_Power Costs - Comparison bx Rbtl-Staff-Jt-PC_Electric Rev Req Model (2009 GRC) Rebuttal REmoval of New  WH Solar AdjustMI" xfId="2734" xr:uid="{00000000-0005-0000-0000-0000A70A0000}"/>
    <cellStyle name="_DEM-WP (C) Power Cost 2006GRC Order_Power Costs - Comparison bx Rbtl-Staff-Jt-PC_Electric Rev Req Model (2009 GRC) Rebuttal REmoval of New  WH Solar AdjustMI 2" xfId="2735" xr:uid="{00000000-0005-0000-0000-0000A80A0000}"/>
    <cellStyle name="_DEM-WP (C) Power Cost 2006GRC Order_Power Costs - Comparison bx Rbtl-Staff-Jt-PC_Electric Rev Req Model (2009 GRC) Rebuttal REmoval of New  WH Solar AdjustMI 2 2" xfId="2736" xr:uid="{00000000-0005-0000-0000-0000A90A0000}"/>
    <cellStyle name="_DEM-WP (C) Power Cost 2006GRC Order_Power Costs - Comparison bx Rbtl-Staff-Jt-PC_Electric Rev Req Model (2009 GRC) Rebuttal REmoval of New  WH Solar AdjustMI 3" xfId="2737" xr:uid="{00000000-0005-0000-0000-0000AA0A0000}"/>
    <cellStyle name="_DEM-WP (C) Power Cost 2006GRC Order_Power Costs - Comparison bx Rbtl-Staff-Jt-PC_Electric Rev Req Model (2009 GRC) Revised 01-18-2010" xfId="2738" xr:uid="{00000000-0005-0000-0000-0000AB0A0000}"/>
    <cellStyle name="_DEM-WP (C) Power Cost 2006GRC Order_Power Costs - Comparison bx Rbtl-Staff-Jt-PC_Electric Rev Req Model (2009 GRC) Revised 01-18-2010 2" xfId="2739" xr:uid="{00000000-0005-0000-0000-0000AC0A0000}"/>
    <cellStyle name="_DEM-WP (C) Power Cost 2006GRC Order_Power Costs - Comparison bx Rbtl-Staff-Jt-PC_Electric Rev Req Model (2009 GRC) Revised 01-18-2010 2 2" xfId="2740" xr:uid="{00000000-0005-0000-0000-0000AD0A0000}"/>
    <cellStyle name="_DEM-WP (C) Power Cost 2006GRC Order_Power Costs - Comparison bx Rbtl-Staff-Jt-PC_Electric Rev Req Model (2009 GRC) Revised 01-18-2010 3" xfId="2741" xr:uid="{00000000-0005-0000-0000-0000AE0A0000}"/>
    <cellStyle name="_DEM-WP (C) Power Cost 2006GRC Order_Power Costs - Comparison bx Rbtl-Staff-Jt-PC_Final Order Electric EXHIBIT A-1" xfId="2742" xr:uid="{00000000-0005-0000-0000-0000AF0A0000}"/>
    <cellStyle name="_DEM-WP (C) Power Cost 2006GRC Order_Power Costs - Comparison bx Rbtl-Staff-Jt-PC_Final Order Electric EXHIBIT A-1 2" xfId="2743" xr:uid="{00000000-0005-0000-0000-0000B00A0000}"/>
    <cellStyle name="_DEM-WP (C) Power Cost 2006GRC Order_Power Costs - Comparison bx Rbtl-Staff-Jt-PC_Final Order Electric EXHIBIT A-1 2 2" xfId="2744" xr:uid="{00000000-0005-0000-0000-0000B10A0000}"/>
    <cellStyle name="_DEM-WP (C) Power Cost 2006GRC Order_Power Costs - Comparison bx Rbtl-Staff-Jt-PC_Final Order Electric EXHIBIT A-1 3" xfId="2745" xr:uid="{00000000-0005-0000-0000-0000B20A0000}"/>
    <cellStyle name="_DEM-WP (C) Power Cost 2006GRC Order_Production Adj 4.37" xfId="2746" xr:uid="{00000000-0005-0000-0000-0000B30A0000}"/>
    <cellStyle name="_DEM-WP (C) Power Cost 2006GRC Order_Production Adj 4.37 2" xfId="2747" xr:uid="{00000000-0005-0000-0000-0000B40A0000}"/>
    <cellStyle name="_DEM-WP (C) Power Cost 2006GRC Order_Production Adj 4.37 2 2" xfId="2748" xr:uid="{00000000-0005-0000-0000-0000B50A0000}"/>
    <cellStyle name="_DEM-WP (C) Power Cost 2006GRC Order_Production Adj 4.37 3" xfId="2749" xr:uid="{00000000-0005-0000-0000-0000B60A0000}"/>
    <cellStyle name="_DEM-WP (C) Power Cost 2006GRC Order_Purchased Power Adj 4.03" xfId="2750" xr:uid="{00000000-0005-0000-0000-0000B70A0000}"/>
    <cellStyle name="_DEM-WP (C) Power Cost 2006GRC Order_Purchased Power Adj 4.03 2" xfId="2751" xr:uid="{00000000-0005-0000-0000-0000B80A0000}"/>
    <cellStyle name="_DEM-WP (C) Power Cost 2006GRC Order_Purchased Power Adj 4.03 2 2" xfId="2752" xr:uid="{00000000-0005-0000-0000-0000B90A0000}"/>
    <cellStyle name="_DEM-WP (C) Power Cost 2006GRC Order_Purchased Power Adj 4.03 3" xfId="2753" xr:uid="{00000000-0005-0000-0000-0000BA0A0000}"/>
    <cellStyle name="_DEM-WP (C) Power Cost 2006GRC Order_Rebuttal Power Costs" xfId="2754" xr:uid="{00000000-0005-0000-0000-0000BB0A0000}"/>
    <cellStyle name="_DEM-WP (C) Power Cost 2006GRC Order_Rebuttal Power Costs 2" xfId="2755" xr:uid="{00000000-0005-0000-0000-0000BC0A0000}"/>
    <cellStyle name="_DEM-WP (C) Power Cost 2006GRC Order_Rebuttal Power Costs 2 2" xfId="2756" xr:uid="{00000000-0005-0000-0000-0000BD0A0000}"/>
    <cellStyle name="_DEM-WP (C) Power Cost 2006GRC Order_Rebuttal Power Costs 3" xfId="2757" xr:uid="{00000000-0005-0000-0000-0000BE0A0000}"/>
    <cellStyle name="_DEM-WP (C) Power Cost 2006GRC Order_Rebuttal Power Costs_Adj Bench DR 3 for Initial Briefs (Electric)" xfId="2758" xr:uid="{00000000-0005-0000-0000-0000BF0A0000}"/>
    <cellStyle name="_DEM-WP (C) Power Cost 2006GRC Order_Rebuttal Power Costs_Adj Bench DR 3 for Initial Briefs (Electric) 2" xfId="2759" xr:uid="{00000000-0005-0000-0000-0000C00A0000}"/>
    <cellStyle name="_DEM-WP (C) Power Cost 2006GRC Order_Rebuttal Power Costs_Adj Bench DR 3 for Initial Briefs (Electric) 2 2" xfId="2760" xr:uid="{00000000-0005-0000-0000-0000C10A0000}"/>
    <cellStyle name="_DEM-WP (C) Power Cost 2006GRC Order_Rebuttal Power Costs_Adj Bench DR 3 for Initial Briefs (Electric) 3" xfId="2761" xr:uid="{00000000-0005-0000-0000-0000C20A0000}"/>
    <cellStyle name="_DEM-WP (C) Power Cost 2006GRC Order_Rebuttal Power Costs_Electric Rev Req Model (2009 GRC) Rebuttal" xfId="2762" xr:uid="{00000000-0005-0000-0000-0000C30A0000}"/>
    <cellStyle name="_DEM-WP (C) Power Cost 2006GRC Order_Rebuttal Power Costs_Electric Rev Req Model (2009 GRC) Rebuttal 2" xfId="2763" xr:uid="{00000000-0005-0000-0000-0000C40A0000}"/>
    <cellStyle name="_DEM-WP (C) Power Cost 2006GRC Order_Rebuttal Power Costs_Electric Rev Req Model (2009 GRC) Rebuttal 2 2" xfId="2764" xr:uid="{00000000-0005-0000-0000-0000C50A0000}"/>
    <cellStyle name="_DEM-WP (C) Power Cost 2006GRC Order_Rebuttal Power Costs_Electric Rev Req Model (2009 GRC) Rebuttal 3" xfId="2765" xr:uid="{00000000-0005-0000-0000-0000C60A0000}"/>
    <cellStyle name="_DEM-WP (C) Power Cost 2006GRC Order_Rebuttal Power Costs_Electric Rev Req Model (2009 GRC) Rebuttal REmoval of New  WH Solar AdjustMI" xfId="2766" xr:uid="{00000000-0005-0000-0000-0000C70A0000}"/>
    <cellStyle name="_DEM-WP (C) Power Cost 2006GRC Order_Rebuttal Power Costs_Electric Rev Req Model (2009 GRC) Rebuttal REmoval of New  WH Solar AdjustMI 2" xfId="2767" xr:uid="{00000000-0005-0000-0000-0000C80A0000}"/>
    <cellStyle name="_DEM-WP (C) Power Cost 2006GRC Order_Rebuttal Power Costs_Electric Rev Req Model (2009 GRC) Rebuttal REmoval of New  WH Solar AdjustMI 2 2" xfId="2768" xr:uid="{00000000-0005-0000-0000-0000C90A0000}"/>
    <cellStyle name="_DEM-WP (C) Power Cost 2006GRC Order_Rebuttal Power Costs_Electric Rev Req Model (2009 GRC) Rebuttal REmoval of New  WH Solar AdjustMI 3" xfId="2769" xr:uid="{00000000-0005-0000-0000-0000CA0A0000}"/>
    <cellStyle name="_DEM-WP (C) Power Cost 2006GRC Order_Rebuttal Power Costs_Electric Rev Req Model (2009 GRC) Revised 01-18-2010" xfId="2770" xr:uid="{00000000-0005-0000-0000-0000CB0A0000}"/>
    <cellStyle name="_DEM-WP (C) Power Cost 2006GRC Order_Rebuttal Power Costs_Electric Rev Req Model (2009 GRC) Revised 01-18-2010 2" xfId="2771" xr:uid="{00000000-0005-0000-0000-0000CC0A0000}"/>
    <cellStyle name="_DEM-WP (C) Power Cost 2006GRC Order_Rebuttal Power Costs_Electric Rev Req Model (2009 GRC) Revised 01-18-2010 2 2" xfId="2772" xr:uid="{00000000-0005-0000-0000-0000CD0A0000}"/>
    <cellStyle name="_DEM-WP (C) Power Cost 2006GRC Order_Rebuttal Power Costs_Electric Rev Req Model (2009 GRC) Revised 01-18-2010 3" xfId="2773" xr:uid="{00000000-0005-0000-0000-0000CE0A0000}"/>
    <cellStyle name="_DEM-WP (C) Power Cost 2006GRC Order_Rebuttal Power Costs_Final Order Electric EXHIBIT A-1" xfId="2774" xr:uid="{00000000-0005-0000-0000-0000CF0A0000}"/>
    <cellStyle name="_DEM-WP (C) Power Cost 2006GRC Order_Rebuttal Power Costs_Final Order Electric EXHIBIT A-1 2" xfId="2775" xr:uid="{00000000-0005-0000-0000-0000D00A0000}"/>
    <cellStyle name="_DEM-WP (C) Power Cost 2006GRC Order_Rebuttal Power Costs_Final Order Electric EXHIBIT A-1 2 2" xfId="2776" xr:uid="{00000000-0005-0000-0000-0000D10A0000}"/>
    <cellStyle name="_DEM-WP (C) Power Cost 2006GRC Order_Rebuttal Power Costs_Final Order Electric EXHIBIT A-1 3" xfId="2777" xr:uid="{00000000-0005-0000-0000-0000D20A0000}"/>
    <cellStyle name="_DEM-WP (C) Power Cost 2006GRC Order_ROR 5.02" xfId="2778" xr:uid="{00000000-0005-0000-0000-0000D30A0000}"/>
    <cellStyle name="_DEM-WP (C) Power Cost 2006GRC Order_ROR 5.02 2" xfId="2779" xr:uid="{00000000-0005-0000-0000-0000D40A0000}"/>
    <cellStyle name="_DEM-WP (C) Power Cost 2006GRC Order_ROR 5.02 2 2" xfId="2780" xr:uid="{00000000-0005-0000-0000-0000D50A0000}"/>
    <cellStyle name="_DEM-WP (C) Power Cost 2006GRC Order_ROR 5.02 3" xfId="2781" xr:uid="{00000000-0005-0000-0000-0000D60A0000}"/>
    <cellStyle name="_DEM-WP (C) Power Cost 2006GRC Order_Scenario 1 REC vs PTC Offset" xfId="2782" xr:uid="{00000000-0005-0000-0000-0000D70A0000}"/>
    <cellStyle name="_DEM-WP (C) Power Cost 2006GRC Order_Scenario 3" xfId="2783" xr:uid="{00000000-0005-0000-0000-0000D80A0000}"/>
    <cellStyle name="_DEM-WP (C) Power Cost 2006GRC Order_Wind Integration 10GRC" xfId="2784" xr:uid="{00000000-0005-0000-0000-0000D90A0000}"/>
    <cellStyle name="_DEM-WP (C) Power Cost 2006GRC Order_Wind Integration 10GRC 2" xfId="2785" xr:uid="{00000000-0005-0000-0000-0000DA0A0000}"/>
    <cellStyle name="_DEM-WP Revised (HC) Wild Horse 2006GRC" xfId="2786" xr:uid="{00000000-0005-0000-0000-0000DB0A0000}"/>
    <cellStyle name="_DEM-WP Revised (HC) Wild Horse 2006GRC 2" xfId="2787" xr:uid="{00000000-0005-0000-0000-0000DC0A0000}"/>
    <cellStyle name="_DEM-WP Revised (HC) Wild Horse 2006GRC 2 2" xfId="2788" xr:uid="{00000000-0005-0000-0000-0000DD0A0000}"/>
    <cellStyle name="_DEM-WP Revised (HC) Wild Horse 2006GRC 3" xfId="2789" xr:uid="{00000000-0005-0000-0000-0000DE0A0000}"/>
    <cellStyle name="_DEM-WP Revised (HC) Wild Horse 2006GRC_16.37E Wild Horse Expansion DeferralRevwrkingfile SF" xfId="2790" xr:uid="{00000000-0005-0000-0000-0000DF0A0000}"/>
    <cellStyle name="_DEM-WP Revised (HC) Wild Horse 2006GRC_16.37E Wild Horse Expansion DeferralRevwrkingfile SF 2" xfId="2791" xr:uid="{00000000-0005-0000-0000-0000E00A0000}"/>
    <cellStyle name="_DEM-WP Revised (HC) Wild Horse 2006GRC_16.37E Wild Horse Expansion DeferralRevwrkingfile SF 2 2" xfId="2792" xr:uid="{00000000-0005-0000-0000-0000E10A0000}"/>
    <cellStyle name="_DEM-WP Revised (HC) Wild Horse 2006GRC_16.37E Wild Horse Expansion DeferralRevwrkingfile SF 3" xfId="2793" xr:uid="{00000000-0005-0000-0000-0000E20A0000}"/>
    <cellStyle name="_DEM-WP Revised (HC) Wild Horse 2006GRC_2009 GRC Compl Filing - Exhibit D" xfId="2794" xr:uid="{00000000-0005-0000-0000-0000E30A0000}"/>
    <cellStyle name="_DEM-WP Revised (HC) Wild Horse 2006GRC_2009 GRC Compl Filing - Exhibit D 2" xfId="2795" xr:uid="{00000000-0005-0000-0000-0000E40A0000}"/>
    <cellStyle name="_DEM-WP Revised (HC) Wild Horse 2006GRC_Adj Bench DR 3 for Initial Briefs (Electric)" xfId="2796" xr:uid="{00000000-0005-0000-0000-0000E50A0000}"/>
    <cellStyle name="_DEM-WP Revised (HC) Wild Horse 2006GRC_Adj Bench DR 3 for Initial Briefs (Electric) 2" xfId="2797" xr:uid="{00000000-0005-0000-0000-0000E60A0000}"/>
    <cellStyle name="_DEM-WP Revised (HC) Wild Horse 2006GRC_Adj Bench DR 3 for Initial Briefs (Electric) 2 2" xfId="2798" xr:uid="{00000000-0005-0000-0000-0000E70A0000}"/>
    <cellStyle name="_DEM-WP Revised (HC) Wild Horse 2006GRC_Adj Bench DR 3 for Initial Briefs (Electric) 3" xfId="2799" xr:uid="{00000000-0005-0000-0000-0000E80A0000}"/>
    <cellStyle name="_DEM-WP Revised (HC) Wild Horse 2006GRC_Book1" xfId="2800" xr:uid="{00000000-0005-0000-0000-0000E90A0000}"/>
    <cellStyle name="_DEM-WP Revised (HC) Wild Horse 2006GRC_Book2" xfId="2801" xr:uid="{00000000-0005-0000-0000-0000EA0A0000}"/>
    <cellStyle name="_DEM-WP Revised (HC) Wild Horse 2006GRC_Book2 2" xfId="2802" xr:uid="{00000000-0005-0000-0000-0000EB0A0000}"/>
    <cellStyle name="_DEM-WP Revised (HC) Wild Horse 2006GRC_Book2 2 2" xfId="2803" xr:uid="{00000000-0005-0000-0000-0000EC0A0000}"/>
    <cellStyle name="_DEM-WP Revised (HC) Wild Horse 2006GRC_Book2 3" xfId="2804" xr:uid="{00000000-0005-0000-0000-0000ED0A0000}"/>
    <cellStyle name="_DEM-WP Revised (HC) Wild Horse 2006GRC_Book4" xfId="2805" xr:uid="{00000000-0005-0000-0000-0000EE0A0000}"/>
    <cellStyle name="_DEM-WP Revised (HC) Wild Horse 2006GRC_Book4 2" xfId="2806" xr:uid="{00000000-0005-0000-0000-0000EF0A0000}"/>
    <cellStyle name="_DEM-WP Revised (HC) Wild Horse 2006GRC_Book4 2 2" xfId="2807" xr:uid="{00000000-0005-0000-0000-0000F00A0000}"/>
    <cellStyle name="_DEM-WP Revised (HC) Wild Horse 2006GRC_Book4 3" xfId="2808" xr:uid="{00000000-0005-0000-0000-0000F10A0000}"/>
    <cellStyle name="_DEM-WP Revised (HC) Wild Horse 2006GRC_Electric Rev Req Model (2009 GRC) " xfId="2809" xr:uid="{00000000-0005-0000-0000-0000F20A0000}"/>
    <cellStyle name="_DEM-WP Revised (HC) Wild Horse 2006GRC_Electric Rev Req Model (2009 GRC)  2" xfId="2810" xr:uid="{00000000-0005-0000-0000-0000F30A0000}"/>
    <cellStyle name="_DEM-WP Revised (HC) Wild Horse 2006GRC_Electric Rev Req Model (2009 GRC)  2 2" xfId="2811" xr:uid="{00000000-0005-0000-0000-0000F40A0000}"/>
    <cellStyle name="_DEM-WP Revised (HC) Wild Horse 2006GRC_Electric Rev Req Model (2009 GRC)  3" xfId="2812" xr:uid="{00000000-0005-0000-0000-0000F50A0000}"/>
    <cellStyle name="_DEM-WP Revised (HC) Wild Horse 2006GRC_Electric Rev Req Model (2009 GRC) Rebuttal" xfId="2813" xr:uid="{00000000-0005-0000-0000-0000F60A0000}"/>
    <cellStyle name="_DEM-WP Revised (HC) Wild Horse 2006GRC_Electric Rev Req Model (2009 GRC) Rebuttal 2" xfId="2814" xr:uid="{00000000-0005-0000-0000-0000F70A0000}"/>
    <cellStyle name="_DEM-WP Revised (HC) Wild Horse 2006GRC_Electric Rev Req Model (2009 GRC) Rebuttal 2 2" xfId="2815" xr:uid="{00000000-0005-0000-0000-0000F80A0000}"/>
    <cellStyle name="_DEM-WP Revised (HC) Wild Horse 2006GRC_Electric Rev Req Model (2009 GRC) Rebuttal 3" xfId="2816" xr:uid="{00000000-0005-0000-0000-0000F90A0000}"/>
    <cellStyle name="_DEM-WP Revised (HC) Wild Horse 2006GRC_Electric Rev Req Model (2009 GRC) Rebuttal REmoval of New  WH Solar AdjustMI" xfId="2817" xr:uid="{00000000-0005-0000-0000-0000FA0A0000}"/>
    <cellStyle name="_DEM-WP Revised (HC) Wild Horse 2006GRC_Electric Rev Req Model (2009 GRC) Rebuttal REmoval of New  WH Solar AdjustMI 2" xfId="2818" xr:uid="{00000000-0005-0000-0000-0000FB0A0000}"/>
    <cellStyle name="_DEM-WP Revised (HC) Wild Horse 2006GRC_Electric Rev Req Model (2009 GRC) Rebuttal REmoval of New  WH Solar AdjustMI 2 2" xfId="2819" xr:uid="{00000000-0005-0000-0000-0000FC0A0000}"/>
    <cellStyle name="_DEM-WP Revised (HC) Wild Horse 2006GRC_Electric Rev Req Model (2009 GRC) Rebuttal REmoval of New  WH Solar AdjustMI 3" xfId="2820" xr:uid="{00000000-0005-0000-0000-0000FD0A0000}"/>
    <cellStyle name="_DEM-WP Revised (HC) Wild Horse 2006GRC_Electric Rev Req Model (2009 GRC) Revised 01-18-2010" xfId="2821" xr:uid="{00000000-0005-0000-0000-0000FE0A0000}"/>
    <cellStyle name="_DEM-WP Revised (HC) Wild Horse 2006GRC_Electric Rev Req Model (2009 GRC) Revised 01-18-2010 2" xfId="2822" xr:uid="{00000000-0005-0000-0000-0000FF0A0000}"/>
    <cellStyle name="_DEM-WP Revised (HC) Wild Horse 2006GRC_Electric Rev Req Model (2009 GRC) Revised 01-18-2010 2 2" xfId="2823" xr:uid="{00000000-0005-0000-0000-0000000B0000}"/>
    <cellStyle name="_DEM-WP Revised (HC) Wild Horse 2006GRC_Electric Rev Req Model (2009 GRC) Revised 01-18-2010 3" xfId="2824" xr:uid="{00000000-0005-0000-0000-0000010B0000}"/>
    <cellStyle name="_DEM-WP Revised (HC) Wild Horse 2006GRC_Electric Rev Req Model (2010 GRC)" xfId="2825" xr:uid="{00000000-0005-0000-0000-0000020B0000}"/>
    <cellStyle name="_DEM-WP Revised (HC) Wild Horse 2006GRC_Electric Rev Req Model (2010 GRC) SF" xfId="2826" xr:uid="{00000000-0005-0000-0000-0000030B0000}"/>
    <cellStyle name="_DEM-WP Revised (HC) Wild Horse 2006GRC_Final Order Electric" xfId="2827" xr:uid="{00000000-0005-0000-0000-0000040B0000}"/>
    <cellStyle name="_DEM-WP Revised (HC) Wild Horse 2006GRC_Final Order Electric EXHIBIT A-1" xfId="2828" xr:uid="{00000000-0005-0000-0000-0000050B0000}"/>
    <cellStyle name="_DEM-WP Revised (HC) Wild Horse 2006GRC_Final Order Electric EXHIBIT A-1 2" xfId="2829" xr:uid="{00000000-0005-0000-0000-0000060B0000}"/>
    <cellStyle name="_DEM-WP Revised (HC) Wild Horse 2006GRC_Final Order Electric EXHIBIT A-1 2 2" xfId="2830" xr:uid="{00000000-0005-0000-0000-0000070B0000}"/>
    <cellStyle name="_DEM-WP Revised (HC) Wild Horse 2006GRC_Final Order Electric EXHIBIT A-1 3" xfId="2831" xr:uid="{00000000-0005-0000-0000-0000080B0000}"/>
    <cellStyle name="_DEM-WP Revised (HC) Wild Horse 2006GRC_NIM Summary" xfId="2832" xr:uid="{00000000-0005-0000-0000-0000090B0000}"/>
    <cellStyle name="_DEM-WP Revised (HC) Wild Horse 2006GRC_NIM Summary 2" xfId="2833" xr:uid="{00000000-0005-0000-0000-00000A0B0000}"/>
    <cellStyle name="_DEM-WP Revised (HC) Wild Horse 2006GRC_Power Costs - Comparison bx Rbtl-Staff-Jt-PC" xfId="2834" xr:uid="{00000000-0005-0000-0000-00000B0B0000}"/>
    <cellStyle name="_DEM-WP Revised (HC) Wild Horse 2006GRC_Power Costs - Comparison bx Rbtl-Staff-Jt-PC 2" xfId="2835" xr:uid="{00000000-0005-0000-0000-00000C0B0000}"/>
    <cellStyle name="_DEM-WP Revised (HC) Wild Horse 2006GRC_Power Costs - Comparison bx Rbtl-Staff-Jt-PC 2 2" xfId="2836" xr:uid="{00000000-0005-0000-0000-00000D0B0000}"/>
    <cellStyle name="_DEM-WP Revised (HC) Wild Horse 2006GRC_Power Costs - Comparison bx Rbtl-Staff-Jt-PC 3" xfId="2837" xr:uid="{00000000-0005-0000-0000-00000E0B0000}"/>
    <cellStyle name="_DEM-WP Revised (HC) Wild Horse 2006GRC_Rebuttal Power Costs" xfId="2838" xr:uid="{00000000-0005-0000-0000-00000F0B0000}"/>
    <cellStyle name="_DEM-WP Revised (HC) Wild Horse 2006GRC_Rebuttal Power Costs 2" xfId="2839" xr:uid="{00000000-0005-0000-0000-0000100B0000}"/>
    <cellStyle name="_DEM-WP Revised (HC) Wild Horse 2006GRC_Rebuttal Power Costs 2 2" xfId="2840" xr:uid="{00000000-0005-0000-0000-0000110B0000}"/>
    <cellStyle name="_DEM-WP Revised (HC) Wild Horse 2006GRC_Rebuttal Power Costs 3" xfId="2841" xr:uid="{00000000-0005-0000-0000-0000120B0000}"/>
    <cellStyle name="_DEM-WP Revised (HC) Wild Horse 2006GRC_TENASKA REGULATORY ASSET" xfId="2842" xr:uid="{00000000-0005-0000-0000-0000130B0000}"/>
    <cellStyle name="_DEM-WP Revised (HC) Wild Horse 2006GRC_TENASKA REGULATORY ASSET 2" xfId="2843" xr:uid="{00000000-0005-0000-0000-0000140B0000}"/>
    <cellStyle name="_DEM-WP Revised (HC) Wild Horse 2006GRC_TENASKA REGULATORY ASSET 2 2" xfId="2844" xr:uid="{00000000-0005-0000-0000-0000150B0000}"/>
    <cellStyle name="_DEM-WP Revised (HC) Wild Horse 2006GRC_TENASKA REGULATORY ASSET 3" xfId="2845" xr:uid="{00000000-0005-0000-0000-0000160B0000}"/>
    <cellStyle name="_x0013__DEM-WP(C) Colstrip 12 Coal Cost Forecast 2010GRC" xfId="2846" xr:uid="{00000000-0005-0000-0000-0000170B0000}"/>
    <cellStyle name="_DEM-WP(C) Colstrip FOR" xfId="2847" xr:uid="{00000000-0005-0000-0000-0000180B0000}"/>
    <cellStyle name="_DEM-WP(C) Colstrip FOR 2" xfId="2848" xr:uid="{00000000-0005-0000-0000-0000190B0000}"/>
    <cellStyle name="_DEM-WP(C) Colstrip FOR 2 2" xfId="2849" xr:uid="{00000000-0005-0000-0000-00001A0B0000}"/>
    <cellStyle name="_DEM-WP(C) Colstrip FOR 3" xfId="2850" xr:uid="{00000000-0005-0000-0000-00001B0B0000}"/>
    <cellStyle name="_DEM-WP(C) Colstrip FOR Apr08 update" xfId="2851" xr:uid="{00000000-0005-0000-0000-00001C0B0000}"/>
    <cellStyle name="_DEM-WP(C) Colstrip FOR_(C) WHE Proforma with ITC cash grant 10 Yr Amort_for rebuttal_120709" xfId="2852" xr:uid="{00000000-0005-0000-0000-00001D0B0000}"/>
    <cellStyle name="_DEM-WP(C) Colstrip FOR_(C) WHE Proforma with ITC cash grant 10 Yr Amort_for rebuttal_120709 2" xfId="2853" xr:uid="{00000000-0005-0000-0000-00001E0B0000}"/>
    <cellStyle name="_DEM-WP(C) Colstrip FOR_(C) WHE Proforma with ITC cash grant 10 Yr Amort_for rebuttal_120709 2 2" xfId="2854" xr:uid="{00000000-0005-0000-0000-00001F0B0000}"/>
    <cellStyle name="_DEM-WP(C) Colstrip FOR_(C) WHE Proforma with ITC cash grant 10 Yr Amort_for rebuttal_120709 3" xfId="2855" xr:uid="{00000000-0005-0000-0000-0000200B0000}"/>
    <cellStyle name="_DEM-WP(C) Colstrip FOR_16.07E Wild Horse Wind Expansionwrkingfile" xfId="2856" xr:uid="{00000000-0005-0000-0000-0000210B0000}"/>
    <cellStyle name="_DEM-WP(C) Colstrip FOR_16.07E Wild Horse Wind Expansionwrkingfile 2" xfId="2857" xr:uid="{00000000-0005-0000-0000-0000220B0000}"/>
    <cellStyle name="_DEM-WP(C) Colstrip FOR_16.07E Wild Horse Wind Expansionwrkingfile 2 2" xfId="2858" xr:uid="{00000000-0005-0000-0000-0000230B0000}"/>
    <cellStyle name="_DEM-WP(C) Colstrip FOR_16.07E Wild Horse Wind Expansionwrkingfile 3" xfId="2859" xr:uid="{00000000-0005-0000-0000-0000240B0000}"/>
    <cellStyle name="_DEM-WP(C) Colstrip FOR_16.07E Wild Horse Wind Expansionwrkingfile SF" xfId="2860" xr:uid="{00000000-0005-0000-0000-0000250B0000}"/>
    <cellStyle name="_DEM-WP(C) Colstrip FOR_16.07E Wild Horse Wind Expansionwrkingfile SF 2" xfId="2861" xr:uid="{00000000-0005-0000-0000-0000260B0000}"/>
    <cellStyle name="_DEM-WP(C) Colstrip FOR_16.07E Wild Horse Wind Expansionwrkingfile SF 2 2" xfId="2862" xr:uid="{00000000-0005-0000-0000-0000270B0000}"/>
    <cellStyle name="_DEM-WP(C) Colstrip FOR_16.07E Wild Horse Wind Expansionwrkingfile SF 3" xfId="2863" xr:uid="{00000000-0005-0000-0000-0000280B0000}"/>
    <cellStyle name="_DEM-WP(C) Colstrip FOR_16.37E Wild Horse Expansion DeferralRevwrkingfile SF" xfId="2864" xr:uid="{00000000-0005-0000-0000-0000290B0000}"/>
    <cellStyle name="_DEM-WP(C) Colstrip FOR_16.37E Wild Horse Expansion DeferralRevwrkingfile SF 2" xfId="2865" xr:uid="{00000000-0005-0000-0000-00002A0B0000}"/>
    <cellStyle name="_DEM-WP(C) Colstrip FOR_16.37E Wild Horse Expansion DeferralRevwrkingfile SF 2 2" xfId="2866" xr:uid="{00000000-0005-0000-0000-00002B0B0000}"/>
    <cellStyle name="_DEM-WP(C) Colstrip FOR_16.37E Wild Horse Expansion DeferralRevwrkingfile SF 3" xfId="2867" xr:uid="{00000000-0005-0000-0000-00002C0B0000}"/>
    <cellStyle name="_DEM-WP(C) Colstrip FOR_Adj Bench DR 3 for Initial Briefs (Electric)" xfId="2868" xr:uid="{00000000-0005-0000-0000-00002D0B0000}"/>
    <cellStyle name="_DEM-WP(C) Colstrip FOR_Adj Bench DR 3 for Initial Briefs (Electric) 2" xfId="2869" xr:uid="{00000000-0005-0000-0000-00002E0B0000}"/>
    <cellStyle name="_DEM-WP(C) Colstrip FOR_Adj Bench DR 3 for Initial Briefs (Electric) 2 2" xfId="2870" xr:uid="{00000000-0005-0000-0000-00002F0B0000}"/>
    <cellStyle name="_DEM-WP(C) Colstrip FOR_Adj Bench DR 3 for Initial Briefs (Electric) 3" xfId="2871" xr:uid="{00000000-0005-0000-0000-0000300B0000}"/>
    <cellStyle name="_DEM-WP(C) Colstrip FOR_Book2" xfId="2872" xr:uid="{00000000-0005-0000-0000-0000310B0000}"/>
    <cellStyle name="_DEM-WP(C) Colstrip FOR_Book2 2" xfId="2873" xr:uid="{00000000-0005-0000-0000-0000320B0000}"/>
    <cellStyle name="_DEM-WP(C) Colstrip FOR_Book2 2 2" xfId="2874" xr:uid="{00000000-0005-0000-0000-0000330B0000}"/>
    <cellStyle name="_DEM-WP(C) Colstrip FOR_Book2 3" xfId="2875" xr:uid="{00000000-0005-0000-0000-0000340B0000}"/>
    <cellStyle name="_DEM-WP(C) Colstrip FOR_Book2_Adj Bench DR 3 for Initial Briefs (Electric)" xfId="2876" xr:uid="{00000000-0005-0000-0000-0000350B0000}"/>
    <cellStyle name="_DEM-WP(C) Colstrip FOR_Book2_Adj Bench DR 3 for Initial Briefs (Electric) 2" xfId="2877" xr:uid="{00000000-0005-0000-0000-0000360B0000}"/>
    <cellStyle name="_DEM-WP(C) Colstrip FOR_Book2_Adj Bench DR 3 for Initial Briefs (Electric) 2 2" xfId="2878" xr:uid="{00000000-0005-0000-0000-0000370B0000}"/>
    <cellStyle name="_DEM-WP(C) Colstrip FOR_Book2_Adj Bench DR 3 for Initial Briefs (Electric) 3" xfId="2879" xr:uid="{00000000-0005-0000-0000-0000380B0000}"/>
    <cellStyle name="_DEM-WP(C) Colstrip FOR_Book2_Electric Rev Req Model (2009 GRC) Rebuttal" xfId="2880" xr:uid="{00000000-0005-0000-0000-0000390B0000}"/>
    <cellStyle name="_DEM-WP(C) Colstrip FOR_Book2_Electric Rev Req Model (2009 GRC) Rebuttal 2" xfId="2881" xr:uid="{00000000-0005-0000-0000-00003A0B0000}"/>
    <cellStyle name="_DEM-WP(C) Colstrip FOR_Book2_Electric Rev Req Model (2009 GRC) Rebuttal 2 2" xfId="2882" xr:uid="{00000000-0005-0000-0000-00003B0B0000}"/>
    <cellStyle name="_DEM-WP(C) Colstrip FOR_Book2_Electric Rev Req Model (2009 GRC) Rebuttal 3" xfId="2883" xr:uid="{00000000-0005-0000-0000-00003C0B0000}"/>
    <cellStyle name="_DEM-WP(C) Colstrip FOR_Book2_Electric Rev Req Model (2009 GRC) Rebuttal REmoval of New  WH Solar AdjustMI" xfId="2884" xr:uid="{00000000-0005-0000-0000-00003D0B0000}"/>
    <cellStyle name="_DEM-WP(C) Colstrip FOR_Book2_Electric Rev Req Model (2009 GRC) Rebuttal REmoval of New  WH Solar AdjustMI 2" xfId="2885" xr:uid="{00000000-0005-0000-0000-00003E0B0000}"/>
    <cellStyle name="_DEM-WP(C) Colstrip FOR_Book2_Electric Rev Req Model (2009 GRC) Rebuttal REmoval of New  WH Solar AdjustMI 2 2" xfId="2886" xr:uid="{00000000-0005-0000-0000-00003F0B0000}"/>
    <cellStyle name="_DEM-WP(C) Colstrip FOR_Book2_Electric Rev Req Model (2009 GRC) Rebuttal REmoval of New  WH Solar AdjustMI 3" xfId="2887" xr:uid="{00000000-0005-0000-0000-0000400B0000}"/>
    <cellStyle name="_DEM-WP(C) Colstrip FOR_Book2_Electric Rev Req Model (2009 GRC) Revised 01-18-2010" xfId="2888" xr:uid="{00000000-0005-0000-0000-0000410B0000}"/>
    <cellStyle name="_DEM-WP(C) Colstrip FOR_Book2_Electric Rev Req Model (2009 GRC) Revised 01-18-2010 2" xfId="2889" xr:uid="{00000000-0005-0000-0000-0000420B0000}"/>
    <cellStyle name="_DEM-WP(C) Colstrip FOR_Book2_Electric Rev Req Model (2009 GRC) Revised 01-18-2010 2 2" xfId="2890" xr:uid="{00000000-0005-0000-0000-0000430B0000}"/>
    <cellStyle name="_DEM-WP(C) Colstrip FOR_Book2_Electric Rev Req Model (2009 GRC) Revised 01-18-2010 3" xfId="2891" xr:uid="{00000000-0005-0000-0000-0000440B0000}"/>
    <cellStyle name="_DEM-WP(C) Colstrip FOR_Book2_Final Order Electric EXHIBIT A-1" xfId="2892" xr:uid="{00000000-0005-0000-0000-0000450B0000}"/>
    <cellStyle name="_DEM-WP(C) Colstrip FOR_Book2_Final Order Electric EXHIBIT A-1 2" xfId="2893" xr:uid="{00000000-0005-0000-0000-0000460B0000}"/>
    <cellStyle name="_DEM-WP(C) Colstrip FOR_Book2_Final Order Electric EXHIBIT A-1 2 2" xfId="2894" xr:uid="{00000000-0005-0000-0000-0000470B0000}"/>
    <cellStyle name="_DEM-WP(C) Colstrip FOR_Book2_Final Order Electric EXHIBIT A-1 3" xfId="2895" xr:uid="{00000000-0005-0000-0000-0000480B0000}"/>
    <cellStyle name="_DEM-WP(C) Colstrip FOR_Confidential Material" xfId="2896" xr:uid="{00000000-0005-0000-0000-0000490B0000}"/>
    <cellStyle name="_DEM-WP(C) Colstrip FOR_DEM-WP(C) Colstrip 12 Coal Cost Forecast 2010GRC" xfId="2897" xr:uid="{00000000-0005-0000-0000-00004A0B0000}"/>
    <cellStyle name="_DEM-WP(C) Colstrip FOR_DEM-WP(C) Production O&amp;M 2010GRC As-Filed" xfId="2898" xr:uid="{00000000-0005-0000-0000-00004B0B0000}"/>
    <cellStyle name="_DEM-WP(C) Colstrip FOR_DEM-WP(C) Production O&amp;M 2010GRC As-Filed 2" xfId="2899" xr:uid="{00000000-0005-0000-0000-00004C0B0000}"/>
    <cellStyle name="_DEM-WP(C) Colstrip FOR_Electric Rev Req Model (2009 GRC) Rebuttal" xfId="2900" xr:uid="{00000000-0005-0000-0000-00004D0B0000}"/>
    <cellStyle name="_DEM-WP(C) Colstrip FOR_Electric Rev Req Model (2009 GRC) Rebuttal 2" xfId="2901" xr:uid="{00000000-0005-0000-0000-00004E0B0000}"/>
    <cellStyle name="_DEM-WP(C) Colstrip FOR_Electric Rev Req Model (2009 GRC) Rebuttal 2 2" xfId="2902" xr:uid="{00000000-0005-0000-0000-00004F0B0000}"/>
    <cellStyle name="_DEM-WP(C) Colstrip FOR_Electric Rev Req Model (2009 GRC) Rebuttal 3" xfId="2903" xr:uid="{00000000-0005-0000-0000-0000500B0000}"/>
    <cellStyle name="_DEM-WP(C) Colstrip FOR_Electric Rev Req Model (2009 GRC) Rebuttal REmoval of New  WH Solar AdjustMI" xfId="2904" xr:uid="{00000000-0005-0000-0000-0000510B0000}"/>
    <cellStyle name="_DEM-WP(C) Colstrip FOR_Electric Rev Req Model (2009 GRC) Rebuttal REmoval of New  WH Solar AdjustMI 2" xfId="2905" xr:uid="{00000000-0005-0000-0000-0000520B0000}"/>
    <cellStyle name="_DEM-WP(C) Colstrip FOR_Electric Rev Req Model (2009 GRC) Rebuttal REmoval of New  WH Solar AdjustMI 2 2" xfId="2906" xr:uid="{00000000-0005-0000-0000-0000530B0000}"/>
    <cellStyle name="_DEM-WP(C) Colstrip FOR_Electric Rev Req Model (2009 GRC) Rebuttal REmoval of New  WH Solar AdjustMI 3" xfId="2907" xr:uid="{00000000-0005-0000-0000-0000540B0000}"/>
    <cellStyle name="_DEM-WP(C) Colstrip FOR_Electric Rev Req Model (2009 GRC) Revised 01-18-2010" xfId="2908" xr:uid="{00000000-0005-0000-0000-0000550B0000}"/>
    <cellStyle name="_DEM-WP(C) Colstrip FOR_Electric Rev Req Model (2009 GRC) Revised 01-18-2010 2" xfId="2909" xr:uid="{00000000-0005-0000-0000-0000560B0000}"/>
    <cellStyle name="_DEM-WP(C) Colstrip FOR_Electric Rev Req Model (2009 GRC) Revised 01-18-2010 2 2" xfId="2910" xr:uid="{00000000-0005-0000-0000-0000570B0000}"/>
    <cellStyle name="_DEM-WP(C) Colstrip FOR_Electric Rev Req Model (2009 GRC) Revised 01-18-2010 3" xfId="2911" xr:uid="{00000000-0005-0000-0000-0000580B0000}"/>
    <cellStyle name="_DEM-WP(C) Colstrip FOR_Final Order Electric EXHIBIT A-1" xfId="2912" xr:uid="{00000000-0005-0000-0000-0000590B0000}"/>
    <cellStyle name="_DEM-WP(C) Colstrip FOR_Final Order Electric EXHIBIT A-1 2" xfId="2913" xr:uid="{00000000-0005-0000-0000-00005A0B0000}"/>
    <cellStyle name="_DEM-WP(C) Colstrip FOR_Final Order Electric EXHIBIT A-1 2 2" xfId="2914" xr:uid="{00000000-0005-0000-0000-00005B0B0000}"/>
    <cellStyle name="_DEM-WP(C) Colstrip FOR_Final Order Electric EXHIBIT A-1 3" xfId="2915" xr:uid="{00000000-0005-0000-0000-00005C0B0000}"/>
    <cellStyle name="_DEM-WP(C) Colstrip FOR_Rebuttal Power Costs" xfId="2916" xr:uid="{00000000-0005-0000-0000-00005D0B0000}"/>
    <cellStyle name="_DEM-WP(C) Colstrip FOR_Rebuttal Power Costs 2" xfId="2917" xr:uid="{00000000-0005-0000-0000-00005E0B0000}"/>
    <cellStyle name="_DEM-WP(C) Colstrip FOR_Rebuttal Power Costs 2 2" xfId="2918" xr:uid="{00000000-0005-0000-0000-00005F0B0000}"/>
    <cellStyle name="_DEM-WP(C) Colstrip FOR_Rebuttal Power Costs 3" xfId="2919" xr:uid="{00000000-0005-0000-0000-0000600B0000}"/>
    <cellStyle name="_DEM-WP(C) Colstrip FOR_Rebuttal Power Costs_Adj Bench DR 3 for Initial Briefs (Electric)" xfId="2920" xr:uid="{00000000-0005-0000-0000-0000610B0000}"/>
    <cellStyle name="_DEM-WP(C) Colstrip FOR_Rebuttal Power Costs_Adj Bench DR 3 for Initial Briefs (Electric) 2" xfId="2921" xr:uid="{00000000-0005-0000-0000-0000620B0000}"/>
    <cellStyle name="_DEM-WP(C) Colstrip FOR_Rebuttal Power Costs_Adj Bench DR 3 for Initial Briefs (Electric) 2 2" xfId="2922" xr:uid="{00000000-0005-0000-0000-0000630B0000}"/>
    <cellStyle name="_DEM-WP(C) Colstrip FOR_Rebuttal Power Costs_Adj Bench DR 3 for Initial Briefs (Electric) 3" xfId="2923" xr:uid="{00000000-0005-0000-0000-0000640B0000}"/>
    <cellStyle name="_DEM-WP(C) Colstrip FOR_Rebuttal Power Costs_Electric Rev Req Model (2009 GRC) Rebuttal" xfId="2924" xr:uid="{00000000-0005-0000-0000-0000650B0000}"/>
    <cellStyle name="_DEM-WP(C) Colstrip FOR_Rebuttal Power Costs_Electric Rev Req Model (2009 GRC) Rebuttal 2" xfId="2925" xr:uid="{00000000-0005-0000-0000-0000660B0000}"/>
    <cellStyle name="_DEM-WP(C) Colstrip FOR_Rebuttal Power Costs_Electric Rev Req Model (2009 GRC) Rebuttal 2 2" xfId="2926" xr:uid="{00000000-0005-0000-0000-0000670B0000}"/>
    <cellStyle name="_DEM-WP(C) Colstrip FOR_Rebuttal Power Costs_Electric Rev Req Model (2009 GRC) Rebuttal 3" xfId="2927" xr:uid="{00000000-0005-0000-0000-0000680B0000}"/>
    <cellStyle name="_DEM-WP(C) Colstrip FOR_Rebuttal Power Costs_Electric Rev Req Model (2009 GRC) Rebuttal REmoval of New  WH Solar AdjustMI" xfId="2928" xr:uid="{00000000-0005-0000-0000-0000690B0000}"/>
    <cellStyle name="_DEM-WP(C) Colstrip FOR_Rebuttal Power Costs_Electric Rev Req Model (2009 GRC) Rebuttal REmoval of New  WH Solar AdjustMI 2" xfId="2929" xr:uid="{00000000-0005-0000-0000-00006A0B0000}"/>
    <cellStyle name="_DEM-WP(C) Colstrip FOR_Rebuttal Power Costs_Electric Rev Req Model (2009 GRC) Rebuttal REmoval of New  WH Solar AdjustMI 2 2" xfId="2930" xr:uid="{00000000-0005-0000-0000-00006B0B0000}"/>
    <cellStyle name="_DEM-WP(C) Colstrip FOR_Rebuttal Power Costs_Electric Rev Req Model (2009 GRC) Rebuttal REmoval of New  WH Solar AdjustMI 3" xfId="2931" xr:uid="{00000000-0005-0000-0000-00006C0B0000}"/>
    <cellStyle name="_DEM-WP(C) Colstrip FOR_Rebuttal Power Costs_Electric Rev Req Model (2009 GRC) Revised 01-18-2010" xfId="2932" xr:uid="{00000000-0005-0000-0000-00006D0B0000}"/>
    <cellStyle name="_DEM-WP(C) Colstrip FOR_Rebuttal Power Costs_Electric Rev Req Model (2009 GRC) Revised 01-18-2010 2" xfId="2933" xr:uid="{00000000-0005-0000-0000-00006E0B0000}"/>
    <cellStyle name="_DEM-WP(C) Colstrip FOR_Rebuttal Power Costs_Electric Rev Req Model (2009 GRC) Revised 01-18-2010 2 2" xfId="2934" xr:uid="{00000000-0005-0000-0000-00006F0B0000}"/>
    <cellStyle name="_DEM-WP(C) Colstrip FOR_Rebuttal Power Costs_Electric Rev Req Model (2009 GRC) Revised 01-18-2010 3" xfId="2935" xr:uid="{00000000-0005-0000-0000-0000700B0000}"/>
    <cellStyle name="_DEM-WP(C) Colstrip FOR_Rebuttal Power Costs_Final Order Electric EXHIBIT A-1" xfId="2936" xr:uid="{00000000-0005-0000-0000-0000710B0000}"/>
    <cellStyle name="_DEM-WP(C) Colstrip FOR_Rebuttal Power Costs_Final Order Electric EXHIBIT A-1 2" xfId="2937" xr:uid="{00000000-0005-0000-0000-0000720B0000}"/>
    <cellStyle name="_DEM-WP(C) Colstrip FOR_Rebuttal Power Costs_Final Order Electric EXHIBIT A-1 2 2" xfId="2938" xr:uid="{00000000-0005-0000-0000-0000730B0000}"/>
    <cellStyle name="_DEM-WP(C) Colstrip FOR_Rebuttal Power Costs_Final Order Electric EXHIBIT A-1 3" xfId="2939" xr:uid="{00000000-0005-0000-0000-0000740B0000}"/>
    <cellStyle name="_DEM-WP(C) Colstrip FOR_TENASKA REGULATORY ASSET" xfId="2940" xr:uid="{00000000-0005-0000-0000-0000750B0000}"/>
    <cellStyle name="_DEM-WP(C) Colstrip FOR_TENASKA REGULATORY ASSET 2" xfId="2941" xr:uid="{00000000-0005-0000-0000-0000760B0000}"/>
    <cellStyle name="_DEM-WP(C) Colstrip FOR_TENASKA REGULATORY ASSET 2 2" xfId="2942" xr:uid="{00000000-0005-0000-0000-0000770B0000}"/>
    <cellStyle name="_DEM-WP(C) Colstrip FOR_TENASKA REGULATORY ASSET 3" xfId="2943" xr:uid="{00000000-0005-0000-0000-0000780B0000}"/>
    <cellStyle name="_DEM-WP(C) Costs not in AURORA 2006GRC" xfId="2944" xr:uid="{00000000-0005-0000-0000-0000790B0000}"/>
    <cellStyle name="_DEM-WP(C) Costs not in AURORA 2006GRC 2" xfId="2945" xr:uid="{00000000-0005-0000-0000-00007A0B0000}"/>
    <cellStyle name="_DEM-WP(C) Costs not in AURORA 2006GRC 2 2" xfId="2946" xr:uid="{00000000-0005-0000-0000-00007B0B0000}"/>
    <cellStyle name="_DEM-WP(C) Costs not in AURORA 2006GRC 2 2 2" xfId="2947" xr:uid="{00000000-0005-0000-0000-00007C0B0000}"/>
    <cellStyle name="_DEM-WP(C) Costs not in AURORA 2006GRC 2 3" xfId="2948" xr:uid="{00000000-0005-0000-0000-00007D0B0000}"/>
    <cellStyle name="_DEM-WP(C) Costs not in AURORA 2006GRC 3" xfId="2949" xr:uid="{00000000-0005-0000-0000-00007E0B0000}"/>
    <cellStyle name="_DEM-WP(C) Costs not in AURORA 2006GRC 3 2" xfId="2950" xr:uid="{00000000-0005-0000-0000-00007F0B0000}"/>
    <cellStyle name="_DEM-WP(C) Costs not in AURORA 2006GRC 4" xfId="2951" xr:uid="{00000000-0005-0000-0000-0000800B0000}"/>
    <cellStyle name="_DEM-WP(C) Costs not in AURORA 2006GRC 4 2" xfId="2952" xr:uid="{00000000-0005-0000-0000-0000810B0000}"/>
    <cellStyle name="_DEM-WP(C) Costs not in AURORA 2006GRC 5" xfId="2953" xr:uid="{00000000-0005-0000-0000-0000820B0000}"/>
    <cellStyle name="_DEM-WP(C) Costs not in AURORA 2006GRC_(C) WHE Proforma with ITC cash grant 10 Yr Amort_for deferral_102809" xfId="2954" xr:uid="{00000000-0005-0000-0000-0000830B0000}"/>
    <cellStyle name="_DEM-WP(C) Costs not in AURORA 2006GRC_(C) WHE Proforma with ITC cash grant 10 Yr Amort_for deferral_102809 2" xfId="2955" xr:uid="{00000000-0005-0000-0000-0000840B0000}"/>
    <cellStyle name="_DEM-WP(C) Costs not in AURORA 2006GRC_(C) WHE Proforma with ITC cash grant 10 Yr Amort_for deferral_102809 2 2" xfId="2956" xr:uid="{00000000-0005-0000-0000-0000850B0000}"/>
    <cellStyle name="_DEM-WP(C) Costs not in AURORA 2006GRC_(C) WHE Proforma with ITC cash grant 10 Yr Amort_for deferral_102809 3" xfId="2957" xr:uid="{00000000-0005-0000-0000-0000860B0000}"/>
    <cellStyle name="_DEM-WP(C) Costs not in AURORA 2006GRC_(C) WHE Proforma with ITC cash grant 10 Yr Amort_for deferral_102809_16.07E Wild Horse Wind Expansionwrkingfile" xfId="2958" xr:uid="{00000000-0005-0000-0000-0000870B0000}"/>
    <cellStyle name="_DEM-WP(C) Costs not in AURORA 2006GRC_(C) WHE Proforma with ITC cash grant 10 Yr Amort_for deferral_102809_16.07E Wild Horse Wind Expansionwrkingfile 2" xfId="2959" xr:uid="{00000000-0005-0000-0000-0000880B0000}"/>
    <cellStyle name="_DEM-WP(C) Costs not in AURORA 2006GRC_(C) WHE Proforma with ITC cash grant 10 Yr Amort_for deferral_102809_16.07E Wild Horse Wind Expansionwrkingfile 2 2" xfId="2960" xr:uid="{00000000-0005-0000-0000-0000890B0000}"/>
    <cellStyle name="_DEM-WP(C) Costs not in AURORA 2006GRC_(C) WHE Proforma with ITC cash grant 10 Yr Amort_for deferral_102809_16.07E Wild Horse Wind Expansionwrkingfile 3" xfId="2961" xr:uid="{00000000-0005-0000-0000-00008A0B0000}"/>
    <cellStyle name="_DEM-WP(C) Costs not in AURORA 2006GRC_(C) WHE Proforma with ITC cash grant 10 Yr Amort_for deferral_102809_16.07E Wild Horse Wind Expansionwrkingfile SF" xfId="2962" xr:uid="{00000000-0005-0000-0000-00008B0B0000}"/>
    <cellStyle name="_DEM-WP(C) Costs not in AURORA 2006GRC_(C) WHE Proforma with ITC cash grant 10 Yr Amort_for deferral_102809_16.07E Wild Horse Wind Expansionwrkingfile SF 2" xfId="2963" xr:uid="{00000000-0005-0000-0000-00008C0B0000}"/>
    <cellStyle name="_DEM-WP(C) Costs not in AURORA 2006GRC_(C) WHE Proforma with ITC cash grant 10 Yr Amort_for deferral_102809_16.07E Wild Horse Wind Expansionwrkingfile SF 2 2" xfId="2964" xr:uid="{00000000-0005-0000-0000-00008D0B0000}"/>
    <cellStyle name="_DEM-WP(C) Costs not in AURORA 2006GRC_(C) WHE Proforma with ITC cash grant 10 Yr Amort_for deferral_102809_16.07E Wild Horse Wind Expansionwrkingfile SF 3" xfId="2965" xr:uid="{00000000-0005-0000-0000-00008E0B0000}"/>
    <cellStyle name="_DEM-WP(C) Costs not in AURORA 2006GRC_(C) WHE Proforma with ITC cash grant 10 Yr Amort_for deferral_102809_16.37E Wild Horse Expansion DeferralRevwrkingfile SF" xfId="2966" xr:uid="{00000000-0005-0000-0000-00008F0B0000}"/>
    <cellStyle name="_DEM-WP(C) Costs not in AURORA 2006GRC_(C) WHE Proforma with ITC cash grant 10 Yr Amort_for deferral_102809_16.37E Wild Horse Expansion DeferralRevwrkingfile SF 2" xfId="2967" xr:uid="{00000000-0005-0000-0000-0000900B0000}"/>
    <cellStyle name="_DEM-WP(C) Costs not in AURORA 2006GRC_(C) WHE Proforma with ITC cash grant 10 Yr Amort_for deferral_102809_16.37E Wild Horse Expansion DeferralRevwrkingfile SF 2 2" xfId="2968" xr:uid="{00000000-0005-0000-0000-0000910B0000}"/>
    <cellStyle name="_DEM-WP(C) Costs not in AURORA 2006GRC_(C) WHE Proforma with ITC cash grant 10 Yr Amort_for deferral_102809_16.37E Wild Horse Expansion DeferralRevwrkingfile SF 3" xfId="2969" xr:uid="{00000000-0005-0000-0000-0000920B0000}"/>
    <cellStyle name="_DEM-WP(C) Costs not in AURORA 2006GRC_(C) WHE Proforma with ITC cash grant 10 Yr Amort_for rebuttal_120709" xfId="2970" xr:uid="{00000000-0005-0000-0000-0000930B0000}"/>
    <cellStyle name="_DEM-WP(C) Costs not in AURORA 2006GRC_(C) WHE Proforma with ITC cash grant 10 Yr Amort_for rebuttal_120709 2" xfId="2971" xr:uid="{00000000-0005-0000-0000-0000940B0000}"/>
    <cellStyle name="_DEM-WP(C) Costs not in AURORA 2006GRC_(C) WHE Proforma with ITC cash grant 10 Yr Amort_for rebuttal_120709 2 2" xfId="2972" xr:uid="{00000000-0005-0000-0000-0000950B0000}"/>
    <cellStyle name="_DEM-WP(C) Costs not in AURORA 2006GRC_(C) WHE Proforma with ITC cash grant 10 Yr Amort_for rebuttal_120709 3" xfId="2973" xr:uid="{00000000-0005-0000-0000-0000960B0000}"/>
    <cellStyle name="_DEM-WP(C) Costs not in AURORA 2006GRC_04.07E Wild Horse Wind Expansion" xfId="2974" xr:uid="{00000000-0005-0000-0000-0000970B0000}"/>
    <cellStyle name="_DEM-WP(C) Costs not in AURORA 2006GRC_04.07E Wild Horse Wind Expansion 2" xfId="2975" xr:uid="{00000000-0005-0000-0000-0000980B0000}"/>
    <cellStyle name="_DEM-WP(C) Costs not in AURORA 2006GRC_04.07E Wild Horse Wind Expansion 2 2" xfId="2976" xr:uid="{00000000-0005-0000-0000-0000990B0000}"/>
    <cellStyle name="_DEM-WP(C) Costs not in AURORA 2006GRC_04.07E Wild Horse Wind Expansion 3" xfId="2977" xr:uid="{00000000-0005-0000-0000-00009A0B0000}"/>
    <cellStyle name="_DEM-WP(C) Costs not in AURORA 2006GRC_04.07E Wild Horse Wind Expansion_16.07E Wild Horse Wind Expansionwrkingfile" xfId="2978" xr:uid="{00000000-0005-0000-0000-00009B0B0000}"/>
    <cellStyle name="_DEM-WP(C) Costs not in AURORA 2006GRC_04.07E Wild Horse Wind Expansion_16.07E Wild Horse Wind Expansionwrkingfile 2" xfId="2979" xr:uid="{00000000-0005-0000-0000-00009C0B0000}"/>
    <cellStyle name="_DEM-WP(C) Costs not in AURORA 2006GRC_04.07E Wild Horse Wind Expansion_16.07E Wild Horse Wind Expansionwrkingfile 2 2" xfId="2980" xr:uid="{00000000-0005-0000-0000-00009D0B0000}"/>
    <cellStyle name="_DEM-WP(C) Costs not in AURORA 2006GRC_04.07E Wild Horse Wind Expansion_16.07E Wild Horse Wind Expansionwrkingfile 3" xfId="2981" xr:uid="{00000000-0005-0000-0000-00009E0B0000}"/>
    <cellStyle name="_DEM-WP(C) Costs not in AURORA 2006GRC_04.07E Wild Horse Wind Expansion_16.07E Wild Horse Wind Expansionwrkingfile SF" xfId="2982" xr:uid="{00000000-0005-0000-0000-00009F0B0000}"/>
    <cellStyle name="_DEM-WP(C) Costs not in AURORA 2006GRC_04.07E Wild Horse Wind Expansion_16.07E Wild Horse Wind Expansionwrkingfile SF 2" xfId="2983" xr:uid="{00000000-0005-0000-0000-0000A00B0000}"/>
    <cellStyle name="_DEM-WP(C) Costs not in AURORA 2006GRC_04.07E Wild Horse Wind Expansion_16.07E Wild Horse Wind Expansionwrkingfile SF 2 2" xfId="2984" xr:uid="{00000000-0005-0000-0000-0000A10B0000}"/>
    <cellStyle name="_DEM-WP(C) Costs not in AURORA 2006GRC_04.07E Wild Horse Wind Expansion_16.07E Wild Horse Wind Expansionwrkingfile SF 3" xfId="2985" xr:uid="{00000000-0005-0000-0000-0000A20B0000}"/>
    <cellStyle name="_DEM-WP(C) Costs not in AURORA 2006GRC_04.07E Wild Horse Wind Expansion_16.37E Wild Horse Expansion DeferralRevwrkingfile SF" xfId="2986" xr:uid="{00000000-0005-0000-0000-0000A30B0000}"/>
    <cellStyle name="_DEM-WP(C) Costs not in AURORA 2006GRC_04.07E Wild Horse Wind Expansion_16.37E Wild Horse Expansion DeferralRevwrkingfile SF 2" xfId="2987" xr:uid="{00000000-0005-0000-0000-0000A40B0000}"/>
    <cellStyle name="_DEM-WP(C) Costs not in AURORA 2006GRC_04.07E Wild Horse Wind Expansion_16.37E Wild Horse Expansion DeferralRevwrkingfile SF 2 2" xfId="2988" xr:uid="{00000000-0005-0000-0000-0000A50B0000}"/>
    <cellStyle name="_DEM-WP(C) Costs not in AURORA 2006GRC_04.07E Wild Horse Wind Expansion_16.37E Wild Horse Expansion DeferralRevwrkingfile SF 3" xfId="2989" xr:uid="{00000000-0005-0000-0000-0000A60B0000}"/>
    <cellStyle name="_DEM-WP(C) Costs not in AURORA 2006GRC_16.07E Wild Horse Wind Expansionwrkingfile" xfId="2990" xr:uid="{00000000-0005-0000-0000-0000A70B0000}"/>
    <cellStyle name="_DEM-WP(C) Costs not in AURORA 2006GRC_16.07E Wild Horse Wind Expansionwrkingfile 2" xfId="2991" xr:uid="{00000000-0005-0000-0000-0000A80B0000}"/>
    <cellStyle name="_DEM-WP(C) Costs not in AURORA 2006GRC_16.07E Wild Horse Wind Expansionwrkingfile 2 2" xfId="2992" xr:uid="{00000000-0005-0000-0000-0000A90B0000}"/>
    <cellStyle name="_DEM-WP(C) Costs not in AURORA 2006GRC_16.07E Wild Horse Wind Expansionwrkingfile 3" xfId="2993" xr:uid="{00000000-0005-0000-0000-0000AA0B0000}"/>
    <cellStyle name="_DEM-WP(C) Costs not in AURORA 2006GRC_16.07E Wild Horse Wind Expansionwrkingfile SF" xfId="2994" xr:uid="{00000000-0005-0000-0000-0000AB0B0000}"/>
    <cellStyle name="_DEM-WP(C) Costs not in AURORA 2006GRC_16.07E Wild Horse Wind Expansionwrkingfile SF 2" xfId="2995" xr:uid="{00000000-0005-0000-0000-0000AC0B0000}"/>
    <cellStyle name="_DEM-WP(C) Costs not in AURORA 2006GRC_16.07E Wild Horse Wind Expansionwrkingfile SF 2 2" xfId="2996" xr:uid="{00000000-0005-0000-0000-0000AD0B0000}"/>
    <cellStyle name="_DEM-WP(C) Costs not in AURORA 2006GRC_16.07E Wild Horse Wind Expansionwrkingfile SF 3" xfId="2997" xr:uid="{00000000-0005-0000-0000-0000AE0B0000}"/>
    <cellStyle name="_DEM-WP(C) Costs not in AURORA 2006GRC_16.37E Wild Horse Expansion DeferralRevwrkingfile SF" xfId="2998" xr:uid="{00000000-0005-0000-0000-0000AF0B0000}"/>
    <cellStyle name="_DEM-WP(C) Costs not in AURORA 2006GRC_16.37E Wild Horse Expansion DeferralRevwrkingfile SF 2" xfId="2999" xr:uid="{00000000-0005-0000-0000-0000B00B0000}"/>
    <cellStyle name="_DEM-WP(C) Costs not in AURORA 2006GRC_16.37E Wild Horse Expansion DeferralRevwrkingfile SF 2 2" xfId="3000" xr:uid="{00000000-0005-0000-0000-0000B10B0000}"/>
    <cellStyle name="_DEM-WP(C) Costs not in AURORA 2006GRC_16.37E Wild Horse Expansion DeferralRevwrkingfile SF 3" xfId="3001" xr:uid="{00000000-0005-0000-0000-0000B20B0000}"/>
    <cellStyle name="_DEM-WP(C) Costs not in AURORA 2006GRC_2009 Compliance Filing PCA Exhibits for GRC" xfId="3002" xr:uid="{00000000-0005-0000-0000-0000B30B0000}"/>
    <cellStyle name="_DEM-WP(C) Costs not in AURORA 2006GRC_2009 GRC Compl Filing - Exhibit D" xfId="3003" xr:uid="{00000000-0005-0000-0000-0000B40B0000}"/>
    <cellStyle name="_DEM-WP(C) Costs not in AURORA 2006GRC_2009 GRC Compl Filing - Exhibit D 2" xfId="3004" xr:uid="{00000000-0005-0000-0000-0000B50B0000}"/>
    <cellStyle name="_DEM-WP(C) Costs not in AURORA 2006GRC_3.01 Income Statement" xfId="3005" xr:uid="{00000000-0005-0000-0000-0000B60B0000}"/>
    <cellStyle name="_DEM-WP(C) Costs not in AURORA 2006GRC_4 31 Regulatory Assets and Liabilities  7 06- Exhibit D" xfId="3006" xr:uid="{00000000-0005-0000-0000-0000B70B0000}"/>
    <cellStyle name="_DEM-WP(C) Costs not in AURORA 2006GRC_4 31 Regulatory Assets and Liabilities  7 06- Exhibit D 2" xfId="3007" xr:uid="{00000000-0005-0000-0000-0000B80B0000}"/>
    <cellStyle name="_DEM-WP(C) Costs not in AURORA 2006GRC_4 31 Regulatory Assets and Liabilities  7 06- Exhibit D 2 2" xfId="3008" xr:uid="{00000000-0005-0000-0000-0000B90B0000}"/>
    <cellStyle name="_DEM-WP(C) Costs not in AURORA 2006GRC_4 31 Regulatory Assets and Liabilities  7 06- Exhibit D 3" xfId="3009" xr:uid="{00000000-0005-0000-0000-0000BA0B0000}"/>
    <cellStyle name="_DEM-WP(C) Costs not in AURORA 2006GRC_4 31 Regulatory Assets and Liabilities  7 06- Exhibit D_NIM Summary" xfId="3010" xr:uid="{00000000-0005-0000-0000-0000BB0B0000}"/>
    <cellStyle name="_DEM-WP(C) Costs not in AURORA 2006GRC_4 31 Regulatory Assets and Liabilities  7 06- Exhibit D_NIM Summary 2" xfId="3011" xr:uid="{00000000-0005-0000-0000-0000BC0B0000}"/>
    <cellStyle name="_DEM-WP(C) Costs not in AURORA 2006GRC_4 32 Regulatory Assets and Liabilities  7 06- Exhibit D" xfId="3012" xr:uid="{00000000-0005-0000-0000-0000BD0B0000}"/>
    <cellStyle name="_DEM-WP(C) Costs not in AURORA 2006GRC_4 32 Regulatory Assets and Liabilities  7 06- Exhibit D 2" xfId="3013" xr:uid="{00000000-0005-0000-0000-0000BE0B0000}"/>
    <cellStyle name="_DEM-WP(C) Costs not in AURORA 2006GRC_4 32 Regulatory Assets and Liabilities  7 06- Exhibit D 2 2" xfId="3014" xr:uid="{00000000-0005-0000-0000-0000BF0B0000}"/>
    <cellStyle name="_DEM-WP(C) Costs not in AURORA 2006GRC_4 32 Regulatory Assets and Liabilities  7 06- Exhibit D 3" xfId="3015" xr:uid="{00000000-0005-0000-0000-0000C00B0000}"/>
    <cellStyle name="_DEM-WP(C) Costs not in AURORA 2006GRC_4 32 Regulatory Assets and Liabilities  7 06- Exhibit D_NIM Summary" xfId="3016" xr:uid="{00000000-0005-0000-0000-0000C10B0000}"/>
    <cellStyle name="_DEM-WP(C) Costs not in AURORA 2006GRC_4 32 Regulatory Assets and Liabilities  7 06- Exhibit D_NIM Summary 2" xfId="3017" xr:uid="{00000000-0005-0000-0000-0000C20B0000}"/>
    <cellStyle name="_DEM-WP(C) Costs not in AURORA 2006GRC_AURORA Total New" xfId="3018" xr:uid="{00000000-0005-0000-0000-0000C30B0000}"/>
    <cellStyle name="_DEM-WP(C) Costs not in AURORA 2006GRC_AURORA Total New 2" xfId="3019" xr:uid="{00000000-0005-0000-0000-0000C40B0000}"/>
    <cellStyle name="_DEM-WP(C) Costs not in AURORA 2006GRC_Book2" xfId="3020" xr:uid="{00000000-0005-0000-0000-0000C50B0000}"/>
    <cellStyle name="_DEM-WP(C) Costs not in AURORA 2006GRC_Book2 2" xfId="3021" xr:uid="{00000000-0005-0000-0000-0000C60B0000}"/>
    <cellStyle name="_DEM-WP(C) Costs not in AURORA 2006GRC_Book2 2 2" xfId="3022" xr:uid="{00000000-0005-0000-0000-0000C70B0000}"/>
    <cellStyle name="_DEM-WP(C) Costs not in AURORA 2006GRC_Book2 3" xfId="3023" xr:uid="{00000000-0005-0000-0000-0000C80B0000}"/>
    <cellStyle name="_DEM-WP(C) Costs not in AURORA 2006GRC_Book2_Adj Bench DR 3 for Initial Briefs (Electric)" xfId="3024" xr:uid="{00000000-0005-0000-0000-0000C90B0000}"/>
    <cellStyle name="_DEM-WP(C) Costs not in AURORA 2006GRC_Book2_Adj Bench DR 3 for Initial Briefs (Electric) 2" xfId="3025" xr:uid="{00000000-0005-0000-0000-0000CA0B0000}"/>
    <cellStyle name="_DEM-WP(C) Costs not in AURORA 2006GRC_Book2_Adj Bench DR 3 for Initial Briefs (Electric) 2 2" xfId="3026" xr:uid="{00000000-0005-0000-0000-0000CB0B0000}"/>
    <cellStyle name="_DEM-WP(C) Costs not in AURORA 2006GRC_Book2_Adj Bench DR 3 for Initial Briefs (Electric) 3" xfId="3027" xr:uid="{00000000-0005-0000-0000-0000CC0B0000}"/>
    <cellStyle name="_DEM-WP(C) Costs not in AURORA 2006GRC_Book2_Electric Rev Req Model (2009 GRC) Rebuttal" xfId="3028" xr:uid="{00000000-0005-0000-0000-0000CD0B0000}"/>
    <cellStyle name="_DEM-WP(C) Costs not in AURORA 2006GRC_Book2_Electric Rev Req Model (2009 GRC) Rebuttal 2" xfId="3029" xr:uid="{00000000-0005-0000-0000-0000CE0B0000}"/>
    <cellStyle name="_DEM-WP(C) Costs not in AURORA 2006GRC_Book2_Electric Rev Req Model (2009 GRC) Rebuttal 2 2" xfId="3030" xr:uid="{00000000-0005-0000-0000-0000CF0B0000}"/>
    <cellStyle name="_DEM-WP(C) Costs not in AURORA 2006GRC_Book2_Electric Rev Req Model (2009 GRC) Rebuttal 3" xfId="3031" xr:uid="{00000000-0005-0000-0000-0000D00B0000}"/>
    <cellStyle name="_DEM-WP(C) Costs not in AURORA 2006GRC_Book2_Electric Rev Req Model (2009 GRC) Rebuttal REmoval of New  WH Solar AdjustMI" xfId="3032" xr:uid="{00000000-0005-0000-0000-0000D10B0000}"/>
    <cellStyle name="_DEM-WP(C) Costs not in AURORA 2006GRC_Book2_Electric Rev Req Model (2009 GRC) Rebuttal REmoval of New  WH Solar AdjustMI 2" xfId="3033" xr:uid="{00000000-0005-0000-0000-0000D20B0000}"/>
    <cellStyle name="_DEM-WP(C) Costs not in AURORA 2006GRC_Book2_Electric Rev Req Model (2009 GRC) Rebuttal REmoval of New  WH Solar AdjustMI 2 2" xfId="3034" xr:uid="{00000000-0005-0000-0000-0000D30B0000}"/>
    <cellStyle name="_DEM-WP(C) Costs not in AURORA 2006GRC_Book2_Electric Rev Req Model (2009 GRC) Rebuttal REmoval of New  WH Solar AdjustMI 3" xfId="3035" xr:uid="{00000000-0005-0000-0000-0000D40B0000}"/>
    <cellStyle name="_DEM-WP(C) Costs not in AURORA 2006GRC_Book2_Electric Rev Req Model (2009 GRC) Revised 01-18-2010" xfId="3036" xr:uid="{00000000-0005-0000-0000-0000D50B0000}"/>
    <cellStyle name="_DEM-WP(C) Costs not in AURORA 2006GRC_Book2_Electric Rev Req Model (2009 GRC) Revised 01-18-2010 2" xfId="3037" xr:uid="{00000000-0005-0000-0000-0000D60B0000}"/>
    <cellStyle name="_DEM-WP(C) Costs not in AURORA 2006GRC_Book2_Electric Rev Req Model (2009 GRC) Revised 01-18-2010 2 2" xfId="3038" xr:uid="{00000000-0005-0000-0000-0000D70B0000}"/>
    <cellStyle name="_DEM-WP(C) Costs not in AURORA 2006GRC_Book2_Electric Rev Req Model (2009 GRC) Revised 01-18-2010 3" xfId="3039" xr:uid="{00000000-0005-0000-0000-0000D80B0000}"/>
    <cellStyle name="_DEM-WP(C) Costs not in AURORA 2006GRC_Book2_Final Order Electric EXHIBIT A-1" xfId="3040" xr:uid="{00000000-0005-0000-0000-0000D90B0000}"/>
    <cellStyle name="_DEM-WP(C) Costs not in AURORA 2006GRC_Book2_Final Order Electric EXHIBIT A-1 2" xfId="3041" xr:uid="{00000000-0005-0000-0000-0000DA0B0000}"/>
    <cellStyle name="_DEM-WP(C) Costs not in AURORA 2006GRC_Book2_Final Order Electric EXHIBIT A-1 2 2" xfId="3042" xr:uid="{00000000-0005-0000-0000-0000DB0B0000}"/>
    <cellStyle name="_DEM-WP(C) Costs not in AURORA 2006GRC_Book2_Final Order Electric EXHIBIT A-1 3" xfId="3043" xr:uid="{00000000-0005-0000-0000-0000DC0B0000}"/>
    <cellStyle name="_DEM-WP(C) Costs not in AURORA 2006GRC_Book4" xfId="3044" xr:uid="{00000000-0005-0000-0000-0000DD0B0000}"/>
    <cellStyle name="_DEM-WP(C) Costs not in AURORA 2006GRC_Book4 2" xfId="3045" xr:uid="{00000000-0005-0000-0000-0000DE0B0000}"/>
    <cellStyle name="_DEM-WP(C) Costs not in AURORA 2006GRC_Book4 2 2" xfId="3046" xr:uid="{00000000-0005-0000-0000-0000DF0B0000}"/>
    <cellStyle name="_DEM-WP(C) Costs not in AURORA 2006GRC_Book4 3" xfId="3047" xr:uid="{00000000-0005-0000-0000-0000E00B0000}"/>
    <cellStyle name="_DEM-WP(C) Costs not in AURORA 2006GRC_Book9" xfId="3048" xr:uid="{00000000-0005-0000-0000-0000E10B0000}"/>
    <cellStyle name="_DEM-WP(C) Costs not in AURORA 2006GRC_Book9 2" xfId="3049" xr:uid="{00000000-0005-0000-0000-0000E20B0000}"/>
    <cellStyle name="_DEM-WP(C) Costs not in AURORA 2006GRC_Book9 2 2" xfId="3050" xr:uid="{00000000-0005-0000-0000-0000E30B0000}"/>
    <cellStyle name="_DEM-WP(C) Costs not in AURORA 2006GRC_Book9 3" xfId="3051" xr:uid="{00000000-0005-0000-0000-0000E40B0000}"/>
    <cellStyle name="_DEM-WP(C) Costs not in AURORA 2006GRC_Chelan PUD Power Costs (8-10)" xfId="3052" xr:uid="{00000000-0005-0000-0000-0000E50B0000}"/>
    <cellStyle name="_DEM-WP(C) Costs not in AURORA 2006GRC_Electric COS Inputs" xfId="3053" xr:uid="{00000000-0005-0000-0000-0000E60B0000}"/>
    <cellStyle name="_DEM-WP(C) Costs not in AURORA 2006GRC_Electric COS Inputs 2" xfId="3054" xr:uid="{00000000-0005-0000-0000-0000E70B0000}"/>
    <cellStyle name="_DEM-WP(C) Costs not in AURORA 2006GRC_Electric COS Inputs 2 2" xfId="3055" xr:uid="{00000000-0005-0000-0000-0000E80B0000}"/>
    <cellStyle name="_DEM-WP(C) Costs not in AURORA 2006GRC_Electric COS Inputs 2 2 2" xfId="3056" xr:uid="{00000000-0005-0000-0000-0000E90B0000}"/>
    <cellStyle name="_DEM-WP(C) Costs not in AURORA 2006GRC_Electric COS Inputs 2 3" xfId="3057" xr:uid="{00000000-0005-0000-0000-0000EA0B0000}"/>
    <cellStyle name="_DEM-WP(C) Costs not in AURORA 2006GRC_Electric COS Inputs 2 3 2" xfId="3058" xr:uid="{00000000-0005-0000-0000-0000EB0B0000}"/>
    <cellStyle name="_DEM-WP(C) Costs not in AURORA 2006GRC_Electric COS Inputs 2 4" xfId="3059" xr:uid="{00000000-0005-0000-0000-0000EC0B0000}"/>
    <cellStyle name="_DEM-WP(C) Costs not in AURORA 2006GRC_Electric COS Inputs 2 4 2" xfId="3060" xr:uid="{00000000-0005-0000-0000-0000ED0B0000}"/>
    <cellStyle name="_DEM-WP(C) Costs not in AURORA 2006GRC_Electric COS Inputs 3" xfId="3061" xr:uid="{00000000-0005-0000-0000-0000EE0B0000}"/>
    <cellStyle name="_DEM-WP(C) Costs not in AURORA 2006GRC_Electric COS Inputs 3 2" xfId="3062" xr:uid="{00000000-0005-0000-0000-0000EF0B0000}"/>
    <cellStyle name="_DEM-WP(C) Costs not in AURORA 2006GRC_Electric COS Inputs 4" xfId="3063" xr:uid="{00000000-0005-0000-0000-0000F00B0000}"/>
    <cellStyle name="_DEM-WP(C) Costs not in AURORA 2006GRC_Electric COS Inputs 4 2" xfId="3064" xr:uid="{00000000-0005-0000-0000-0000F10B0000}"/>
    <cellStyle name="_DEM-WP(C) Costs not in AURORA 2006GRC_Electric COS Inputs 5" xfId="3065" xr:uid="{00000000-0005-0000-0000-0000F20B0000}"/>
    <cellStyle name="_DEM-WP(C) Costs not in AURORA 2006GRC_Electric COS Inputs 6" xfId="3066" xr:uid="{00000000-0005-0000-0000-0000F30B0000}"/>
    <cellStyle name="_DEM-WP(C) Costs not in AURORA 2006GRC_NIM Summary" xfId="3067" xr:uid="{00000000-0005-0000-0000-0000F40B0000}"/>
    <cellStyle name="_DEM-WP(C) Costs not in AURORA 2006GRC_NIM Summary 09GRC" xfId="3068" xr:uid="{00000000-0005-0000-0000-0000F50B0000}"/>
    <cellStyle name="_DEM-WP(C) Costs not in AURORA 2006GRC_NIM Summary 09GRC 2" xfId="3069" xr:uid="{00000000-0005-0000-0000-0000F60B0000}"/>
    <cellStyle name="_DEM-WP(C) Costs not in AURORA 2006GRC_NIM Summary 2" xfId="3070" xr:uid="{00000000-0005-0000-0000-0000F70B0000}"/>
    <cellStyle name="_DEM-WP(C) Costs not in AURORA 2006GRC_NIM Summary 3" xfId="3071" xr:uid="{00000000-0005-0000-0000-0000F80B0000}"/>
    <cellStyle name="_DEM-WP(C) Costs not in AURORA 2006GRC_NIM Summary 4" xfId="3072" xr:uid="{00000000-0005-0000-0000-0000F90B0000}"/>
    <cellStyle name="_DEM-WP(C) Costs not in AURORA 2006GRC_NIM Summary 5" xfId="3073" xr:uid="{00000000-0005-0000-0000-0000FA0B0000}"/>
    <cellStyle name="_DEM-WP(C) Costs not in AURORA 2006GRC_NIM Summary 6" xfId="3074" xr:uid="{00000000-0005-0000-0000-0000FB0B0000}"/>
    <cellStyle name="_DEM-WP(C) Costs not in AURORA 2006GRC_NIM Summary 7" xfId="3075" xr:uid="{00000000-0005-0000-0000-0000FC0B0000}"/>
    <cellStyle name="_DEM-WP(C) Costs not in AURORA 2006GRC_NIM Summary 8" xfId="3076" xr:uid="{00000000-0005-0000-0000-0000FD0B0000}"/>
    <cellStyle name="_DEM-WP(C) Costs not in AURORA 2006GRC_NIM Summary 9" xfId="3077" xr:uid="{00000000-0005-0000-0000-0000FE0B0000}"/>
    <cellStyle name="_DEM-WP(C) Costs not in AURORA 2006GRC_PCA 10 -  Exhibit D from A Kellogg Jan 2011" xfId="3078" xr:uid="{00000000-0005-0000-0000-0000FF0B0000}"/>
    <cellStyle name="_DEM-WP(C) Costs not in AURORA 2006GRC_PCA 10 -  Exhibit D from A Kellogg July 2011" xfId="3079" xr:uid="{00000000-0005-0000-0000-0000000C0000}"/>
    <cellStyle name="_DEM-WP(C) Costs not in AURORA 2006GRC_PCA 10 -  Exhibit D from S Free Rcv'd 12-11" xfId="3080" xr:uid="{00000000-0005-0000-0000-0000010C0000}"/>
    <cellStyle name="_DEM-WP(C) Costs not in AURORA 2006GRC_PCA 9 -  Exhibit D April 2010" xfId="3081" xr:uid="{00000000-0005-0000-0000-0000020C0000}"/>
    <cellStyle name="_DEM-WP(C) Costs not in AURORA 2006GRC_PCA 9 -  Exhibit D April 2010 (3)" xfId="3082" xr:uid="{00000000-0005-0000-0000-0000030C0000}"/>
    <cellStyle name="_DEM-WP(C) Costs not in AURORA 2006GRC_PCA 9 -  Exhibit D April 2010 (3) 2" xfId="3083" xr:uid="{00000000-0005-0000-0000-0000040C0000}"/>
    <cellStyle name="_DEM-WP(C) Costs not in AURORA 2006GRC_PCA 9 -  Exhibit D Nov 2010" xfId="3084" xr:uid="{00000000-0005-0000-0000-0000050C0000}"/>
    <cellStyle name="_DEM-WP(C) Costs not in AURORA 2006GRC_PCA 9 - Exhibit D at August 2010" xfId="3085" xr:uid="{00000000-0005-0000-0000-0000060C0000}"/>
    <cellStyle name="_DEM-WP(C) Costs not in AURORA 2006GRC_PCA 9 - Exhibit D June 2010 GRC" xfId="3086" xr:uid="{00000000-0005-0000-0000-0000070C0000}"/>
    <cellStyle name="_DEM-WP(C) Costs not in AURORA 2006GRC_Power Costs - Comparison bx Rbtl-Staff-Jt-PC" xfId="3087" xr:uid="{00000000-0005-0000-0000-0000080C0000}"/>
    <cellStyle name="_DEM-WP(C) Costs not in AURORA 2006GRC_Power Costs - Comparison bx Rbtl-Staff-Jt-PC 2" xfId="3088" xr:uid="{00000000-0005-0000-0000-0000090C0000}"/>
    <cellStyle name="_DEM-WP(C) Costs not in AURORA 2006GRC_Power Costs - Comparison bx Rbtl-Staff-Jt-PC 2 2" xfId="3089" xr:uid="{00000000-0005-0000-0000-00000A0C0000}"/>
    <cellStyle name="_DEM-WP(C) Costs not in AURORA 2006GRC_Power Costs - Comparison bx Rbtl-Staff-Jt-PC 3" xfId="3090" xr:uid="{00000000-0005-0000-0000-00000B0C0000}"/>
    <cellStyle name="_DEM-WP(C) Costs not in AURORA 2006GRC_Power Costs - Comparison bx Rbtl-Staff-Jt-PC_Adj Bench DR 3 for Initial Briefs (Electric)" xfId="3091" xr:uid="{00000000-0005-0000-0000-00000C0C0000}"/>
    <cellStyle name="_DEM-WP(C) Costs not in AURORA 2006GRC_Power Costs - Comparison bx Rbtl-Staff-Jt-PC_Adj Bench DR 3 for Initial Briefs (Electric) 2" xfId="3092" xr:uid="{00000000-0005-0000-0000-00000D0C0000}"/>
    <cellStyle name="_DEM-WP(C) Costs not in AURORA 2006GRC_Power Costs - Comparison bx Rbtl-Staff-Jt-PC_Adj Bench DR 3 for Initial Briefs (Electric) 2 2" xfId="3093" xr:uid="{00000000-0005-0000-0000-00000E0C0000}"/>
    <cellStyle name="_DEM-WP(C) Costs not in AURORA 2006GRC_Power Costs - Comparison bx Rbtl-Staff-Jt-PC_Adj Bench DR 3 for Initial Briefs (Electric) 3" xfId="3094" xr:uid="{00000000-0005-0000-0000-00000F0C0000}"/>
    <cellStyle name="_DEM-WP(C) Costs not in AURORA 2006GRC_Power Costs - Comparison bx Rbtl-Staff-Jt-PC_Electric Rev Req Model (2009 GRC) Rebuttal" xfId="3095" xr:uid="{00000000-0005-0000-0000-0000100C0000}"/>
    <cellStyle name="_DEM-WP(C) Costs not in AURORA 2006GRC_Power Costs - Comparison bx Rbtl-Staff-Jt-PC_Electric Rev Req Model (2009 GRC) Rebuttal 2" xfId="3096" xr:uid="{00000000-0005-0000-0000-0000110C0000}"/>
    <cellStyle name="_DEM-WP(C) Costs not in AURORA 2006GRC_Power Costs - Comparison bx Rbtl-Staff-Jt-PC_Electric Rev Req Model (2009 GRC) Rebuttal 2 2" xfId="3097" xr:uid="{00000000-0005-0000-0000-0000120C0000}"/>
    <cellStyle name="_DEM-WP(C) Costs not in AURORA 2006GRC_Power Costs - Comparison bx Rbtl-Staff-Jt-PC_Electric Rev Req Model (2009 GRC) Rebuttal 3" xfId="3098" xr:uid="{00000000-0005-0000-0000-0000130C0000}"/>
    <cellStyle name="_DEM-WP(C) Costs not in AURORA 2006GRC_Power Costs - Comparison bx Rbtl-Staff-Jt-PC_Electric Rev Req Model (2009 GRC) Rebuttal REmoval of New  WH Solar AdjustMI" xfId="3099" xr:uid="{00000000-0005-0000-0000-0000140C0000}"/>
    <cellStyle name="_DEM-WP(C) Costs not in AURORA 2006GRC_Power Costs - Comparison bx Rbtl-Staff-Jt-PC_Electric Rev Req Model (2009 GRC) Rebuttal REmoval of New  WH Solar AdjustMI 2" xfId="3100" xr:uid="{00000000-0005-0000-0000-0000150C0000}"/>
    <cellStyle name="_DEM-WP(C) Costs not in AURORA 2006GRC_Power Costs - Comparison bx Rbtl-Staff-Jt-PC_Electric Rev Req Model (2009 GRC) Rebuttal REmoval of New  WH Solar AdjustMI 2 2" xfId="3101" xr:uid="{00000000-0005-0000-0000-0000160C0000}"/>
    <cellStyle name="_DEM-WP(C) Costs not in AURORA 2006GRC_Power Costs - Comparison bx Rbtl-Staff-Jt-PC_Electric Rev Req Model (2009 GRC) Rebuttal REmoval of New  WH Solar AdjustMI 3" xfId="3102" xr:uid="{00000000-0005-0000-0000-0000170C0000}"/>
    <cellStyle name="_DEM-WP(C) Costs not in AURORA 2006GRC_Power Costs - Comparison bx Rbtl-Staff-Jt-PC_Electric Rev Req Model (2009 GRC) Revised 01-18-2010" xfId="3103" xr:uid="{00000000-0005-0000-0000-0000180C0000}"/>
    <cellStyle name="_DEM-WP(C) Costs not in AURORA 2006GRC_Power Costs - Comparison bx Rbtl-Staff-Jt-PC_Electric Rev Req Model (2009 GRC) Revised 01-18-2010 2" xfId="3104" xr:uid="{00000000-0005-0000-0000-0000190C0000}"/>
    <cellStyle name="_DEM-WP(C) Costs not in AURORA 2006GRC_Power Costs - Comparison bx Rbtl-Staff-Jt-PC_Electric Rev Req Model (2009 GRC) Revised 01-18-2010 2 2" xfId="3105" xr:uid="{00000000-0005-0000-0000-00001A0C0000}"/>
    <cellStyle name="_DEM-WP(C) Costs not in AURORA 2006GRC_Power Costs - Comparison bx Rbtl-Staff-Jt-PC_Electric Rev Req Model (2009 GRC) Revised 01-18-2010 3" xfId="3106" xr:uid="{00000000-0005-0000-0000-00001B0C0000}"/>
    <cellStyle name="_DEM-WP(C) Costs not in AURORA 2006GRC_Power Costs - Comparison bx Rbtl-Staff-Jt-PC_Final Order Electric EXHIBIT A-1" xfId="3107" xr:uid="{00000000-0005-0000-0000-00001C0C0000}"/>
    <cellStyle name="_DEM-WP(C) Costs not in AURORA 2006GRC_Power Costs - Comparison bx Rbtl-Staff-Jt-PC_Final Order Electric EXHIBIT A-1 2" xfId="3108" xr:uid="{00000000-0005-0000-0000-00001D0C0000}"/>
    <cellStyle name="_DEM-WP(C) Costs not in AURORA 2006GRC_Power Costs - Comparison bx Rbtl-Staff-Jt-PC_Final Order Electric EXHIBIT A-1 2 2" xfId="3109" xr:uid="{00000000-0005-0000-0000-00001E0C0000}"/>
    <cellStyle name="_DEM-WP(C) Costs not in AURORA 2006GRC_Power Costs - Comparison bx Rbtl-Staff-Jt-PC_Final Order Electric EXHIBIT A-1 3" xfId="3110" xr:uid="{00000000-0005-0000-0000-00001F0C0000}"/>
    <cellStyle name="_DEM-WP(C) Costs not in AURORA 2006GRC_Production Adj 4.37" xfId="3111" xr:uid="{00000000-0005-0000-0000-0000200C0000}"/>
    <cellStyle name="_DEM-WP(C) Costs not in AURORA 2006GRC_Production Adj 4.37 2" xfId="3112" xr:uid="{00000000-0005-0000-0000-0000210C0000}"/>
    <cellStyle name="_DEM-WP(C) Costs not in AURORA 2006GRC_Production Adj 4.37 2 2" xfId="3113" xr:uid="{00000000-0005-0000-0000-0000220C0000}"/>
    <cellStyle name="_DEM-WP(C) Costs not in AURORA 2006GRC_Production Adj 4.37 3" xfId="3114" xr:uid="{00000000-0005-0000-0000-0000230C0000}"/>
    <cellStyle name="_DEM-WP(C) Costs not in AURORA 2006GRC_Purchased Power Adj 4.03" xfId="3115" xr:uid="{00000000-0005-0000-0000-0000240C0000}"/>
    <cellStyle name="_DEM-WP(C) Costs not in AURORA 2006GRC_Purchased Power Adj 4.03 2" xfId="3116" xr:uid="{00000000-0005-0000-0000-0000250C0000}"/>
    <cellStyle name="_DEM-WP(C) Costs not in AURORA 2006GRC_Purchased Power Adj 4.03 2 2" xfId="3117" xr:uid="{00000000-0005-0000-0000-0000260C0000}"/>
    <cellStyle name="_DEM-WP(C) Costs not in AURORA 2006GRC_Purchased Power Adj 4.03 3" xfId="3118" xr:uid="{00000000-0005-0000-0000-0000270C0000}"/>
    <cellStyle name="_DEM-WP(C) Costs not in AURORA 2006GRC_Rebuttal Power Costs" xfId="3119" xr:uid="{00000000-0005-0000-0000-0000280C0000}"/>
    <cellStyle name="_DEM-WP(C) Costs not in AURORA 2006GRC_Rebuttal Power Costs 2" xfId="3120" xr:uid="{00000000-0005-0000-0000-0000290C0000}"/>
    <cellStyle name="_DEM-WP(C) Costs not in AURORA 2006GRC_Rebuttal Power Costs 2 2" xfId="3121" xr:uid="{00000000-0005-0000-0000-00002A0C0000}"/>
    <cellStyle name="_DEM-WP(C) Costs not in AURORA 2006GRC_Rebuttal Power Costs 3" xfId="3122" xr:uid="{00000000-0005-0000-0000-00002B0C0000}"/>
    <cellStyle name="_DEM-WP(C) Costs not in AURORA 2006GRC_Rebuttal Power Costs_Adj Bench DR 3 for Initial Briefs (Electric)" xfId="3123" xr:uid="{00000000-0005-0000-0000-00002C0C0000}"/>
    <cellStyle name="_DEM-WP(C) Costs not in AURORA 2006GRC_Rebuttal Power Costs_Adj Bench DR 3 for Initial Briefs (Electric) 2" xfId="3124" xr:uid="{00000000-0005-0000-0000-00002D0C0000}"/>
    <cellStyle name="_DEM-WP(C) Costs not in AURORA 2006GRC_Rebuttal Power Costs_Adj Bench DR 3 for Initial Briefs (Electric) 2 2" xfId="3125" xr:uid="{00000000-0005-0000-0000-00002E0C0000}"/>
    <cellStyle name="_DEM-WP(C) Costs not in AURORA 2006GRC_Rebuttal Power Costs_Adj Bench DR 3 for Initial Briefs (Electric) 3" xfId="3126" xr:uid="{00000000-0005-0000-0000-00002F0C0000}"/>
    <cellStyle name="_DEM-WP(C) Costs not in AURORA 2006GRC_Rebuttal Power Costs_Electric Rev Req Model (2009 GRC) Rebuttal" xfId="3127" xr:uid="{00000000-0005-0000-0000-0000300C0000}"/>
    <cellStyle name="_DEM-WP(C) Costs not in AURORA 2006GRC_Rebuttal Power Costs_Electric Rev Req Model (2009 GRC) Rebuttal 2" xfId="3128" xr:uid="{00000000-0005-0000-0000-0000310C0000}"/>
    <cellStyle name="_DEM-WP(C) Costs not in AURORA 2006GRC_Rebuttal Power Costs_Electric Rev Req Model (2009 GRC) Rebuttal 2 2" xfId="3129" xr:uid="{00000000-0005-0000-0000-0000320C0000}"/>
    <cellStyle name="_DEM-WP(C) Costs not in AURORA 2006GRC_Rebuttal Power Costs_Electric Rev Req Model (2009 GRC) Rebuttal 3" xfId="3130" xr:uid="{00000000-0005-0000-0000-0000330C0000}"/>
    <cellStyle name="_DEM-WP(C) Costs not in AURORA 2006GRC_Rebuttal Power Costs_Electric Rev Req Model (2009 GRC) Rebuttal REmoval of New  WH Solar AdjustMI" xfId="3131" xr:uid="{00000000-0005-0000-0000-0000340C0000}"/>
    <cellStyle name="_DEM-WP(C) Costs not in AURORA 2006GRC_Rebuttal Power Costs_Electric Rev Req Model (2009 GRC) Rebuttal REmoval of New  WH Solar AdjustMI 2" xfId="3132" xr:uid="{00000000-0005-0000-0000-0000350C0000}"/>
    <cellStyle name="_DEM-WP(C) Costs not in AURORA 2006GRC_Rebuttal Power Costs_Electric Rev Req Model (2009 GRC) Rebuttal REmoval of New  WH Solar AdjustMI 2 2" xfId="3133" xr:uid="{00000000-0005-0000-0000-0000360C0000}"/>
    <cellStyle name="_DEM-WP(C) Costs not in AURORA 2006GRC_Rebuttal Power Costs_Electric Rev Req Model (2009 GRC) Rebuttal REmoval of New  WH Solar AdjustMI 3" xfId="3134" xr:uid="{00000000-0005-0000-0000-0000370C0000}"/>
    <cellStyle name="_DEM-WP(C) Costs not in AURORA 2006GRC_Rebuttal Power Costs_Electric Rev Req Model (2009 GRC) Revised 01-18-2010" xfId="3135" xr:uid="{00000000-0005-0000-0000-0000380C0000}"/>
    <cellStyle name="_DEM-WP(C) Costs not in AURORA 2006GRC_Rebuttal Power Costs_Electric Rev Req Model (2009 GRC) Revised 01-18-2010 2" xfId="3136" xr:uid="{00000000-0005-0000-0000-0000390C0000}"/>
    <cellStyle name="_DEM-WP(C) Costs not in AURORA 2006GRC_Rebuttal Power Costs_Electric Rev Req Model (2009 GRC) Revised 01-18-2010 2 2" xfId="3137" xr:uid="{00000000-0005-0000-0000-00003A0C0000}"/>
    <cellStyle name="_DEM-WP(C) Costs not in AURORA 2006GRC_Rebuttal Power Costs_Electric Rev Req Model (2009 GRC) Revised 01-18-2010 3" xfId="3138" xr:uid="{00000000-0005-0000-0000-00003B0C0000}"/>
    <cellStyle name="_DEM-WP(C) Costs not in AURORA 2006GRC_Rebuttal Power Costs_Final Order Electric EXHIBIT A-1" xfId="3139" xr:uid="{00000000-0005-0000-0000-00003C0C0000}"/>
    <cellStyle name="_DEM-WP(C) Costs not in AURORA 2006GRC_Rebuttal Power Costs_Final Order Electric EXHIBIT A-1 2" xfId="3140" xr:uid="{00000000-0005-0000-0000-00003D0C0000}"/>
    <cellStyle name="_DEM-WP(C) Costs not in AURORA 2006GRC_Rebuttal Power Costs_Final Order Electric EXHIBIT A-1 2 2" xfId="3141" xr:uid="{00000000-0005-0000-0000-00003E0C0000}"/>
    <cellStyle name="_DEM-WP(C) Costs not in AURORA 2006GRC_Rebuttal Power Costs_Final Order Electric EXHIBIT A-1 3" xfId="3142" xr:uid="{00000000-0005-0000-0000-00003F0C0000}"/>
    <cellStyle name="_DEM-WP(C) Costs not in AURORA 2006GRC_ROR 5.02" xfId="3143" xr:uid="{00000000-0005-0000-0000-0000400C0000}"/>
    <cellStyle name="_DEM-WP(C) Costs not in AURORA 2006GRC_ROR 5.02 2" xfId="3144" xr:uid="{00000000-0005-0000-0000-0000410C0000}"/>
    <cellStyle name="_DEM-WP(C) Costs not in AURORA 2006GRC_ROR 5.02 2 2" xfId="3145" xr:uid="{00000000-0005-0000-0000-0000420C0000}"/>
    <cellStyle name="_DEM-WP(C) Costs not in AURORA 2006GRC_ROR 5.02 3" xfId="3146" xr:uid="{00000000-0005-0000-0000-0000430C0000}"/>
    <cellStyle name="_DEM-WP(C) Costs not in AURORA 2006GRC_Transmission Workbook for May BOD" xfId="3147" xr:uid="{00000000-0005-0000-0000-0000440C0000}"/>
    <cellStyle name="_DEM-WP(C) Costs not in AURORA 2006GRC_Transmission Workbook for May BOD 2" xfId="3148" xr:uid="{00000000-0005-0000-0000-0000450C0000}"/>
    <cellStyle name="_DEM-WP(C) Costs not in AURORA 2006GRC_Wind Integration 10GRC" xfId="3149" xr:uid="{00000000-0005-0000-0000-0000460C0000}"/>
    <cellStyle name="_DEM-WP(C) Costs not in AURORA 2006GRC_Wind Integration 10GRC 2" xfId="3150" xr:uid="{00000000-0005-0000-0000-0000470C0000}"/>
    <cellStyle name="_DEM-WP(C) Costs not in AURORA 2007GRC" xfId="3151" xr:uid="{00000000-0005-0000-0000-0000480C0000}"/>
    <cellStyle name="_DEM-WP(C) Costs not in AURORA 2007GRC 2" xfId="3152" xr:uid="{00000000-0005-0000-0000-0000490C0000}"/>
    <cellStyle name="_DEM-WP(C) Costs not in AURORA 2007GRC 2 2" xfId="3153" xr:uid="{00000000-0005-0000-0000-00004A0C0000}"/>
    <cellStyle name="_DEM-WP(C) Costs not in AURORA 2007GRC 3" xfId="3154" xr:uid="{00000000-0005-0000-0000-00004B0C0000}"/>
    <cellStyle name="_DEM-WP(C) Costs not in AURORA 2007GRC Update" xfId="3155" xr:uid="{00000000-0005-0000-0000-00004C0C0000}"/>
    <cellStyle name="_DEM-WP(C) Costs not in AURORA 2007GRC Update 2" xfId="3156" xr:uid="{00000000-0005-0000-0000-00004D0C0000}"/>
    <cellStyle name="_DEM-WP(C) Costs not in AURORA 2007GRC Update_NIM Summary" xfId="3157" xr:uid="{00000000-0005-0000-0000-00004E0C0000}"/>
    <cellStyle name="_DEM-WP(C) Costs not in AURORA 2007GRC Update_NIM Summary 2" xfId="3158" xr:uid="{00000000-0005-0000-0000-00004F0C0000}"/>
    <cellStyle name="_DEM-WP(C) Costs not in AURORA 2007GRC_16.37E Wild Horse Expansion DeferralRevwrkingfile SF" xfId="3159" xr:uid="{00000000-0005-0000-0000-0000500C0000}"/>
    <cellStyle name="_DEM-WP(C) Costs not in AURORA 2007GRC_16.37E Wild Horse Expansion DeferralRevwrkingfile SF 2" xfId="3160" xr:uid="{00000000-0005-0000-0000-0000510C0000}"/>
    <cellStyle name="_DEM-WP(C) Costs not in AURORA 2007GRC_16.37E Wild Horse Expansion DeferralRevwrkingfile SF 2 2" xfId="3161" xr:uid="{00000000-0005-0000-0000-0000520C0000}"/>
    <cellStyle name="_DEM-WP(C) Costs not in AURORA 2007GRC_16.37E Wild Horse Expansion DeferralRevwrkingfile SF 3" xfId="3162" xr:uid="{00000000-0005-0000-0000-0000530C0000}"/>
    <cellStyle name="_DEM-WP(C) Costs not in AURORA 2007GRC_2009 GRC Compl Filing - Exhibit D" xfId="3163" xr:uid="{00000000-0005-0000-0000-0000540C0000}"/>
    <cellStyle name="_DEM-WP(C) Costs not in AURORA 2007GRC_2009 GRC Compl Filing - Exhibit D 2" xfId="3164" xr:uid="{00000000-0005-0000-0000-0000550C0000}"/>
    <cellStyle name="_DEM-WP(C) Costs not in AURORA 2007GRC_Adj Bench DR 3 for Initial Briefs (Electric)" xfId="3165" xr:uid="{00000000-0005-0000-0000-0000560C0000}"/>
    <cellStyle name="_DEM-WP(C) Costs not in AURORA 2007GRC_Adj Bench DR 3 for Initial Briefs (Electric) 2" xfId="3166" xr:uid="{00000000-0005-0000-0000-0000570C0000}"/>
    <cellStyle name="_DEM-WP(C) Costs not in AURORA 2007GRC_Adj Bench DR 3 for Initial Briefs (Electric) 2 2" xfId="3167" xr:uid="{00000000-0005-0000-0000-0000580C0000}"/>
    <cellStyle name="_DEM-WP(C) Costs not in AURORA 2007GRC_Adj Bench DR 3 for Initial Briefs (Electric) 3" xfId="3168" xr:uid="{00000000-0005-0000-0000-0000590C0000}"/>
    <cellStyle name="_DEM-WP(C) Costs not in AURORA 2007GRC_Book1" xfId="3169" xr:uid="{00000000-0005-0000-0000-00005A0C0000}"/>
    <cellStyle name="_DEM-WP(C) Costs not in AURORA 2007GRC_Book2" xfId="3170" xr:uid="{00000000-0005-0000-0000-00005B0C0000}"/>
    <cellStyle name="_DEM-WP(C) Costs not in AURORA 2007GRC_Book2 2" xfId="3171" xr:uid="{00000000-0005-0000-0000-00005C0C0000}"/>
    <cellStyle name="_DEM-WP(C) Costs not in AURORA 2007GRC_Book2 2 2" xfId="3172" xr:uid="{00000000-0005-0000-0000-00005D0C0000}"/>
    <cellStyle name="_DEM-WP(C) Costs not in AURORA 2007GRC_Book2 3" xfId="3173" xr:uid="{00000000-0005-0000-0000-00005E0C0000}"/>
    <cellStyle name="_DEM-WP(C) Costs not in AURORA 2007GRC_Book4" xfId="3174" xr:uid="{00000000-0005-0000-0000-00005F0C0000}"/>
    <cellStyle name="_DEM-WP(C) Costs not in AURORA 2007GRC_Book4 2" xfId="3175" xr:uid="{00000000-0005-0000-0000-0000600C0000}"/>
    <cellStyle name="_DEM-WP(C) Costs not in AURORA 2007GRC_Book4 2 2" xfId="3176" xr:uid="{00000000-0005-0000-0000-0000610C0000}"/>
    <cellStyle name="_DEM-WP(C) Costs not in AURORA 2007GRC_Book4 3" xfId="3177" xr:uid="{00000000-0005-0000-0000-0000620C0000}"/>
    <cellStyle name="_DEM-WP(C) Costs not in AURORA 2007GRC_Electric Rev Req Model (2009 GRC) " xfId="3178" xr:uid="{00000000-0005-0000-0000-0000630C0000}"/>
    <cellStyle name="_DEM-WP(C) Costs not in AURORA 2007GRC_Electric Rev Req Model (2009 GRC)  2" xfId="3179" xr:uid="{00000000-0005-0000-0000-0000640C0000}"/>
    <cellStyle name="_DEM-WP(C) Costs not in AURORA 2007GRC_Electric Rev Req Model (2009 GRC)  2 2" xfId="3180" xr:uid="{00000000-0005-0000-0000-0000650C0000}"/>
    <cellStyle name="_DEM-WP(C) Costs not in AURORA 2007GRC_Electric Rev Req Model (2009 GRC)  3" xfId="3181" xr:uid="{00000000-0005-0000-0000-0000660C0000}"/>
    <cellStyle name="_DEM-WP(C) Costs not in AURORA 2007GRC_Electric Rev Req Model (2009 GRC) Rebuttal" xfId="3182" xr:uid="{00000000-0005-0000-0000-0000670C0000}"/>
    <cellStyle name="_DEM-WP(C) Costs not in AURORA 2007GRC_Electric Rev Req Model (2009 GRC) Rebuttal 2" xfId="3183" xr:uid="{00000000-0005-0000-0000-0000680C0000}"/>
    <cellStyle name="_DEM-WP(C) Costs not in AURORA 2007GRC_Electric Rev Req Model (2009 GRC) Rebuttal 2 2" xfId="3184" xr:uid="{00000000-0005-0000-0000-0000690C0000}"/>
    <cellStyle name="_DEM-WP(C) Costs not in AURORA 2007GRC_Electric Rev Req Model (2009 GRC) Rebuttal 3" xfId="3185" xr:uid="{00000000-0005-0000-0000-00006A0C0000}"/>
    <cellStyle name="_DEM-WP(C) Costs not in AURORA 2007GRC_Electric Rev Req Model (2009 GRC) Rebuttal REmoval of New  WH Solar AdjustMI" xfId="3186" xr:uid="{00000000-0005-0000-0000-00006B0C0000}"/>
    <cellStyle name="_DEM-WP(C) Costs not in AURORA 2007GRC_Electric Rev Req Model (2009 GRC) Rebuttal REmoval of New  WH Solar AdjustMI 2" xfId="3187" xr:uid="{00000000-0005-0000-0000-00006C0C0000}"/>
    <cellStyle name="_DEM-WP(C) Costs not in AURORA 2007GRC_Electric Rev Req Model (2009 GRC) Rebuttal REmoval of New  WH Solar AdjustMI 2 2" xfId="3188" xr:uid="{00000000-0005-0000-0000-00006D0C0000}"/>
    <cellStyle name="_DEM-WP(C) Costs not in AURORA 2007GRC_Electric Rev Req Model (2009 GRC) Rebuttal REmoval of New  WH Solar AdjustMI 3" xfId="3189" xr:uid="{00000000-0005-0000-0000-00006E0C0000}"/>
    <cellStyle name="_DEM-WP(C) Costs not in AURORA 2007GRC_Electric Rev Req Model (2009 GRC) Revised 01-18-2010" xfId="3190" xr:uid="{00000000-0005-0000-0000-00006F0C0000}"/>
    <cellStyle name="_DEM-WP(C) Costs not in AURORA 2007GRC_Electric Rev Req Model (2009 GRC) Revised 01-18-2010 2" xfId="3191" xr:uid="{00000000-0005-0000-0000-0000700C0000}"/>
    <cellStyle name="_DEM-WP(C) Costs not in AURORA 2007GRC_Electric Rev Req Model (2009 GRC) Revised 01-18-2010 2 2" xfId="3192" xr:uid="{00000000-0005-0000-0000-0000710C0000}"/>
    <cellStyle name="_DEM-WP(C) Costs not in AURORA 2007GRC_Electric Rev Req Model (2009 GRC) Revised 01-18-2010 3" xfId="3193" xr:uid="{00000000-0005-0000-0000-0000720C0000}"/>
    <cellStyle name="_DEM-WP(C) Costs not in AURORA 2007GRC_Electric Rev Req Model (2010 GRC)" xfId="3194" xr:uid="{00000000-0005-0000-0000-0000730C0000}"/>
    <cellStyle name="_DEM-WP(C) Costs not in AURORA 2007GRC_Electric Rev Req Model (2010 GRC) SF" xfId="3195" xr:uid="{00000000-0005-0000-0000-0000740C0000}"/>
    <cellStyle name="_DEM-WP(C) Costs not in AURORA 2007GRC_Final Order Electric" xfId="3196" xr:uid="{00000000-0005-0000-0000-0000750C0000}"/>
    <cellStyle name="_DEM-WP(C) Costs not in AURORA 2007GRC_Final Order Electric EXHIBIT A-1" xfId="3197" xr:uid="{00000000-0005-0000-0000-0000760C0000}"/>
    <cellStyle name="_DEM-WP(C) Costs not in AURORA 2007GRC_Final Order Electric EXHIBIT A-1 2" xfId="3198" xr:uid="{00000000-0005-0000-0000-0000770C0000}"/>
    <cellStyle name="_DEM-WP(C) Costs not in AURORA 2007GRC_Final Order Electric EXHIBIT A-1 2 2" xfId="3199" xr:uid="{00000000-0005-0000-0000-0000780C0000}"/>
    <cellStyle name="_DEM-WP(C) Costs not in AURORA 2007GRC_Final Order Electric EXHIBIT A-1 3" xfId="3200" xr:uid="{00000000-0005-0000-0000-0000790C0000}"/>
    <cellStyle name="_DEM-WP(C) Costs not in AURORA 2007GRC_NIM Summary" xfId="3201" xr:uid="{00000000-0005-0000-0000-00007A0C0000}"/>
    <cellStyle name="_DEM-WP(C) Costs not in AURORA 2007GRC_NIM Summary 2" xfId="3202" xr:uid="{00000000-0005-0000-0000-00007B0C0000}"/>
    <cellStyle name="_DEM-WP(C) Costs not in AURORA 2007GRC_Power Costs - Comparison bx Rbtl-Staff-Jt-PC" xfId="3203" xr:uid="{00000000-0005-0000-0000-00007C0C0000}"/>
    <cellStyle name="_DEM-WP(C) Costs not in AURORA 2007GRC_Power Costs - Comparison bx Rbtl-Staff-Jt-PC 2" xfId="3204" xr:uid="{00000000-0005-0000-0000-00007D0C0000}"/>
    <cellStyle name="_DEM-WP(C) Costs not in AURORA 2007GRC_Power Costs - Comparison bx Rbtl-Staff-Jt-PC 2 2" xfId="3205" xr:uid="{00000000-0005-0000-0000-00007E0C0000}"/>
    <cellStyle name="_DEM-WP(C) Costs not in AURORA 2007GRC_Power Costs - Comparison bx Rbtl-Staff-Jt-PC 3" xfId="3206" xr:uid="{00000000-0005-0000-0000-00007F0C0000}"/>
    <cellStyle name="_DEM-WP(C) Costs not in AURORA 2007GRC_Rebuttal Power Costs" xfId="3207" xr:uid="{00000000-0005-0000-0000-0000800C0000}"/>
    <cellStyle name="_DEM-WP(C) Costs not in AURORA 2007GRC_Rebuttal Power Costs 2" xfId="3208" xr:uid="{00000000-0005-0000-0000-0000810C0000}"/>
    <cellStyle name="_DEM-WP(C) Costs not in AURORA 2007GRC_Rebuttal Power Costs 2 2" xfId="3209" xr:uid="{00000000-0005-0000-0000-0000820C0000}"/>
    <cellStyle name="_DEM-WP(C) Costs not in AURORA 2007GRC_Rebuttal Power Costs 3" xfId="3210" xr:uid="{00000000-0005-0000-0000-0000830C0000}"/>
    <cellStyle name="_DEM-WP(C) Costs not in AURORA 2007GRC_TENASKA REGULATORY ASSET" xfId="3211" xr:uid="{00000000-0005-0000-0000-0000840C0000}"/>
    <cellStyle name="_DEM-WP(C) Costs not in AURORA 2007GRC_TENASKA REGULATORY ASSET 2" xfId="3212" xr:uid="{00000000-0005-0000-0000-0000850C0000}"/>
    <cellStyle name="_DEM-WP(C) Costs not in AURORA 2007GRC_TENASKA REGULATORY ASSET 2 2" xfId="3213" xr:uid="{00000000-0005-0000-0000-0000860C0000}"/>
    <cellStyle name="_DEM-WP(C) Costs not in AURORA 2007GRC_TENASKA REGULATORY ASSET 3" xfId="3214" xr:uid="{00000000-0005-0000-0000-0000870C0000}"/>
    <cellStyle name="_DEM-WP(C) Costs not in AURORA 2007PCORC" xfId="3215" xr:uid="{00000000-0005-0000-0000-0000880C0000}"/>
    <cellStyle name="_DEM-WP(C) Costs not in AURORA 2007PCORC 2" xfId="3216" xr:uid="{00000000-0005-0000-0000-0000890C0000}"/>
    <cellStyle name="_DEM-WP(C) Costs not in AURORA 2007PCORC_Chelan PUD Power Costs (8-10)" xfId="3217" xr:uid="{00000000-0005-0000-0000-00008A0C0000}"/>
    <cellStyle name="_DEM-WP(C) Costs not in AURORA 2007PCORC_NIM Summary" xfId="3218" xr:uid="{00000000-0005-0000-0000-00008B0C0000}"/>
    <cellStyle name="_DEM-WP(C) Costs not in AURORA 2007PCORC_NIM Summary 2" xfId="3219" xr:uid="{00000000-0005-0000-0000-00008C0C0000}"/>
    <cellStyle name="_DEM-WP(C) Costs not in AURORA 2007PCORC-5.07Update" xfId="3220" xr:uid="{00000000-0005-0000-0000-00008D0C0000}"/>
    <cellStyle name="_DEM-WP(C) Costs not in AURORA 2007PCORC-5.07Update 2" xfId="3221" xr:uid="{00000000-0005-0000-0000-00008E0C0000}"/>
    <cellStyle name="_DEM-WP(C) Costs not in AURORA 2007PCORC-5.07Update 2 2" xfId="3222" xr:uid="{00000000-0005-0000-0000-00008F0C0000}"/>
    <cellStyle name="_DEM-WP(C) Costs not in AURORA 2007PCORC-5.07Update 3" xfId="3223" xr:uid="{00000000-0005-0000-0000-0000900C0000}"/>
    <cellStyle name="_DEM-WP(C) Costs not in AURORA 2007PCORC-5.07Update_16.37E Wild Horse Expansion DeferralRevwrkingfile SF" xfId="3224" xr:uid="{00000000-0005-0000-0000-0000910C0000}"/>
    <cellStyle name="_DEM-WP(C) Costs not in AURORA 2007PCORC-5.07Update_16.37E Wild Horse Expansion DeferralRevwrkingfile SF 2" xfId="3225" xr:uid="{00000000-0005-0000-0000-0000920C0000}"/>
    <cellStyle name="_DEM-WP(C) Costs not in AURORA 2007PCORC-5.07Update_16.37E Wild Horse Expansion DeferralRevwrkingfile SF 2 2" xfId="3226" xr:uid="{00000000-0005-0000-0000-0000930C0000}"/>
    <cellStyle name="_DEM-WP(C) Costs not in AURORA 2007PCORC-5.07Update_16.37E Wild Horse Expansion DeferralRevwrkingfile SF 3" xfId="3227" xr:uid="{00000000-0005-0000-0000-0000940C0000}"/>
    <cellStyle name="_DEM-WP(C) Costs not in AURORA 2007PCORC-5.07Update_2009 GRC Compl Filing - Exhibit D" xfId="3228" xr:uid="{00000000-0005-0000-0000-0000950C0000}"/>
    <cellStyle name="_DEM-WP(C) Costs not in AURORA 2007PCORC-5.07Update_2009 GRC Compl Filing - Exhibit D 2" xfId="3229" xr:uid="{00000000-0005-0000-0000-0000960C0000}"/>
    <cellStyle name="_DEM-WP(C) Costs not in AURORA 2007PCORC-5.07Update_Adj Bench DR 3 for Initial Briefs (Electric)" xfId="3230" xr:uid="{00000000-0005-0000-0000-0000970C0000}"/>
    <cellStyle name="_DEM-WP(C) Costs not in AURORA 2007PCORC-5.07Update_Adj Bench DR 3 for Initial Briefs (Electric) 2" xfId="3231" xr:uid="{00000000-0005-0000-0000-0000980C0000}"/>
    <cellStyle name="_DEM-WP(C) Costs not in AURORA 2007PCORC-5.07Update_Adj Bench DR 3 for Initial Briefs (Electric) 2 2" xfId="3232" xr:uid="{00000000-0005-0000-0000-0000990C0000}"/>
    <cellStyle name="_DEM-WP(C) Costs not in AURORA 2007PCORC-5.07Update_Adj Bench DR 3 for Initial Briefs (Electric) 3" xfId="3233" xr:uid="{00000000-0005-0000-0000-00009A0C0000}"/>
    <cellStyle name="_DEM-WP(C) Costs not in AURORA 2007PCORC-5.07Update_Book1" xfId="3234" xr:uid="{00000000-0005-0000-0000-00009B0C0000}"/>
    <cellStyle name="_DEM-WP(C) Costs not in AURORA 2007PCORC-5.07Update_Book2" xfId="3235" xr:uid="{00000000-0005-0000-0000-00009C0C0000}"/>
    <cellStyle name="_DEM-WP(C) Costs not in AURORA 2007PCORC-5.07Update_Book2 2" xfId="3236" xr:uid="{00000000-0005-0000-0000-00009D0C0000}"/>
    <cellStyle name="_DEM-WP(C) Costs not in AURORA 2007PCORC-5.07Update_Book2 2 2" xfId="3237" xr:uid="{00000000-0005-0000-0000-00009E0C0000}"/>
    <cellStyle name="_DEM-WP(C) Costs not in AURORA 2007PCORC-5.07Update_Book2 3" xfId="3238" xr:uid="{00000000-0005-0000-0000-00009F0C0000}"/>
    <cellStyle name="_DEM-WP(C) Costs not in AURORA 2007PCORC-5.07Update_Book4" xfId="3239" xr:uid="{00000000-0005-0000-0000-0000A00C0000}"/>
    <cellStyle name="_DEM-WP(C) Costs not in AURORA 2007PCORC-5.07Update_Book4 2" xfId="3240" xr:uid="{00000000-0005-0000-0000-0000A10C0000}"/>
    <cellStyle name="_DEM-WP(C) Costs not in AURORA 2007PCORC-5.07Update_Book4 2 2" xfId="3241" xr:uid="{00000000-0005-0000-0000-0000A20C0000}"/>
    <cellStyle name="_DEM-WP(C) Costs not in AURORA 2007PCORC-5.07Update_Book4 3" xfId="3242" xr:uid="{00000000-0005-0000-0000-0000A30C0000}"/>
    <cellStyle name="_DEM-WP(C) Costs not in AURORA 2007PCORC-5.07Update_Chelan PUD Power Costs (8-10)" xfId="3243" xr:uid="{00000000-0005-0000-0000-0000A40C0000}"/>
    <cellStyle name="_DEM-WP(C) Costs not in AURORA 2007PCORC-5.07Update_Confidential Material" xfId="3244" xr:uid="{00000000-0005-0000-0000-0000A50C0000}"/>
    <cellStyle name="_DEM-WP(C) Costs not in AURORA 2007PCORC-5.07Update_DEM-WP(C) Colstrip 12 Coal Cost Forecast 2010GRC" xfId="3245" xr:uid="{00000000-0005-0000-0000-0000A60C0000}"/>
    <cellStyle name="_DEM-WP(C) Costs not in AURORA 2007PCORC-5.07Update_DEM-WP(C) Production O&amp;M 2009GRC Rebuttal" xfId="3246" xr:uid="{00000000-0005-0000-0000-0000A70C0000}"/>
    <cellStyle name="_DEM-WP(C) Costs not in AURORA 2007PCORC-5.07Update_DEM-WP(C) Production O&amp;M 2009GRC Rebuttal 2" xfId="3247" xr:uid="{00000000-0005-0000-0000-0000A80C0000}"/>
    <cellStyle name="_DEM-WP(C) Costs not in AURORA 2007PCORC-5.07Update_DEM-WP(C) Production O&amp;M 2009GRC Rebuttal 2 2" xfId="3248" xr:uid="{00000000-0005-0000-0000-0000A90C0000}"/>
    <cellStyle name="_DEM-WP(C) Costs not in AURORA 2007PCORC-5.07Update_DEM-WP(C) Production O&amp;M 2009GRC Rebuttal 3" xfId="3249" xr:uid="{00000000-0005-0000-0000-0000AA0C0000}"/>
    <cellStyle name="_DEM-WP(C) Costs not in AURORA 2007PCORC-5.07Update_DEM-WP(C) Production O&amp;M 2009GRC Rebuttal_Adj Bench DR 3 for Initial Briefs (Electric)" xfId="3250" xr:uid="{00000000-0005-0000-0000-0000AB0C0000}"/>
    <cellStyle name="_DEM-WP(C) Costs not in AURORA 2007PCORC-5.07Update_DEM-WP(C) Production O&amp;M 2009GRC Rebuttal_Adj Bench DR 3 for Initial Briefs (Electric) 2" xfId="3251" xr:uid="{00000000-0005-0000-0000-0000AC0C0000}"/>
    <cellStyle name="_DEM-WP(C) Costs not in AURORA 2007PCORC-5.07Update_DEM-WP(C) Production O&amp;M 2009GRC Rebuttal_Adj Bench DR 3 for Initial Briefs (Electric) 2 2" xfId="3252" xr:uid="{00000000-0005-0000-0000-0000AD0C0000}"/>
    <cellStyle name="_DEM-WP(C) Costs not in AURORA 2007PCORC-5.07Update_DEM-WP(C) Production O&amp;M 2009GRC Rebuttal_Adj Bench DR 3 for Initial Briefs (Electric) 3" xfId="3253" xr:uid="{00000000-0005-0000-0000-0000AE0C0000}"/>
    <cellStyle name="_DEM-WP(C) Costs not in AURORA 2007PCORC-5.07Update_DEM-WP(C) Production O&amp;M 2009GRC Rebuttal_Book2" xfId="3254" xr:uid="{00000000-0005-0000-0000-0000AF0C0000}"/>
    <cellStyle name="_DEM-WP(C) Costs not in AURORA 2007PCORC-5.07Update_DEM-WP(C) Production O&amp;M 2009GRC Rebuttal_Book2 2" xfId="3255" xr:uid="{00000000-0005-0000-0000-0000B00C0000}"/>
    <cellStyle name="_DEM-WP(C) Costs not in AURORA 2007PCORC-5.07Update_DEM-WP(C) Production O&amp;M 2009GRC Rebuttal_Book2 2 2" xfId="3256" xr:uid="{00000000-0005-0000-0000-0000B10C0000}"/>
    <cellStyle name="_DEM-WP(C) Costs not in AURORA 2007PCORC-5.07Update_DEM-WP(C) Production O&amp;M 2009GRC Rebuttal_Book2 3" xfId="3257" xr:uid="{00000000-0005-0000-0000-0000B20C0000}"/>
    <cellStyle name="_DEM-WP(C) Costs not in AURORA 2007PCORC-5.07Update_DEM-WP(C) Production O&amp;M 2009GRC Rebuttal_Book2_Adj Bench DR 3 for Initial Briefs (Electric)" xfId="3258" xr:uid="{00000000-0005-0000-0000-0000B30C0000}"/>
    <cellStyle name="_DEM-WP(C) Costs not in AURORA 2007PCORC-5.07Update_DEM-WP(C) Production O&amp;M 2009GRC Rebuttal_Book2_Adj Bench DR 3 for Initial Briefs (Electric) 2" xfId="3259" xr:uid="{00000000-0005-0000-0000-0000B40C0000}"/>
    <cellStyle name="_DEM-WP(C) Costs not in AURORA 2007PCORC-5.07Update_DEM-WP(C) Production O&amp;M 2009GRC Rebuttal_Book2_Adj Bench DR 3 for Initial Briefs (Electric) 2 2" xfId="3260" xr:uid="{00000000-0005-0000-0000-0000B50C0000}"/>
    <cellStyle name="_DEM-WP(C) Costs not in AURORA 2007PCORC-5.07Update_DEM-WP(C) Production O&amp;M 2009GRC Rebuttal_Book2_Adj Bench DR 3 for Initial Briefs (Electric) 3" xfId="3261" xr:uid="{00000000-0005-0000-0000-0000B60C0000}"/>
    <cellStyle name="_DEM-WP(C) Costs not in AURORA 2007PCORC-5.07Update_DEM-WP(C) Production O&amp;M 2009GRC Rebuttal_Book2_Electric Rev Req Model (2009 GRC) Rebuttal" xfId="3262" xr:uid="{00000000-0005-0000-0000-0000B70C0000}"/>
    <cellStyle name="_DEM-WP(C) Costs not in AURORA 2007PCORC-5.07Update_DEM-WP(C) Production O&amp;M 2009GRC Rebuttal_Book2_Electric Rev Req Model (2009 GRC) Rebuttal 2" xfId="3263" xr:uid="{00000000-0005-0000-0000-0000B80C0000}"/>
    <cellStyle name="_DEM-WP(C) Costs not in AURORA 2007PCORC-5.07Update_DEM-WP(C) Production O&amp;M 2009GRC Rebuttal_Book2_Electric Rev Req Model (2009 GRC) Rebuttal 2 2" xfId="3264" xr:uid="{00000000-0005-0000-0000-0000B90C0000}"/>
    <cellStyle name="_DEM-WP(C) Costs not in AURORA 2007PCORC-5.07Update_DEM-WP(C) Production O&amp;M 2009GRC Rebuttal_Book2_Electric Rev Req Model (2009 GRC) Rebuttal 3" xfId="3265" xr:uid="{00000000-0005-0000-0000-0000BA0C0000}"/>
    <cellStyle name="_DEM-WP(C) Costs not in AURORA 2007PCORC-5.07Update_DEM-WP(C) Production O&amp;M 2009GRC Rebuttal_Book2_Electric Rev Req Model (2009 GRC) Rebuttal REmoval of New  WH Solar AdjustMI" xfId="3266" xr:uid="{00000000-0005-0000-0000-0000BB0C0000}"/>
    <cellStyle name="_DEM-WP(C) Costs not in AURORA 2007PCORC-5.07Update_DEM-WP(C) Production O&amp;M 2009GRC Rebuttal_Book2_Electric Rev Req Model (2009 GRC) Rebuttal REmoval of New  WH Solar AdjustMI 2" xfId="3267" xr:uid="{00000000-0005-0000-0000-0000BC0C0000}"/>
    <cellStyle name="_DEM-WP(C) Costs not in AURORA 2007PCORC-5.07Update_DEM-WP(C) Production O&amp;M 2009GRC Rebuttal_Book2_Electric Rev Req Model (2009 GRC) Rebuttal REmoval of New  WH Solar AdjustMI 2 2" xfId="3268" xr:uid="{00000000-0005-0000-0000-0000BD0C0000}"/>
    <cellStyle name="_DEM-WP(C) Costs not in AURORA 2007PCORC-5.07Update_DEM-WP(C) Production O&amp;M 2009GRC Rebuttal_Book2_Electric Rev Req Model (2009 GRC) Rebuttal REmoval of New  WH Solar AdjustMI 3" xfId="3269" xr:uid="{00000000-0005-0000-0000-0000BE0C0000}"/>
    <cellStyle name="_DEM-WP(C) Costs not in AURORA 2007PCORC-5.07Update_DEM-WP(C) Production O&amp;M 2009GRC Rebuttal_Book2_Electric Rev Req Model (2009 GRC) Revised 01-18-2010" xfId="3270" xr:uid="{00000000-0005-0000-0000-0000BF0C0000}"/>
    <cellStyle name="_DEM-WP(C) Costs not in AURORA 2007PCORC-5.07Update_DEM-WP(C) Production O&amp;M 2009GRC Rebuttal_Book2_Electric Rev Req Model (2009 GRC) Revised 01-18-2010 2" xfId="3271" xr:uid="{00000000-0005-0000-0000-0000C00C0000}"/>
    <cellStyle name="_DEM-WP(C) Costs not in AURORA 2007PCORC-5.07Update_DEM-WP(C) Production O&amp;M 2009GRC Rebuttal_Book2_Electric Rev Req Model (2009 GRC) Revised 01-18-2010 2 2" xfId="3272" xr:uid="{00000000-0005-0000-0000-0000C10C0000}"/>
    <cellStyle name="_DEM-WP(C) Costs not in AURORA 2007PCORC-5.07Update_DEM-WP(C) Production O&amp;M 2009GRC Rebuttal_Book2_Electric Rev Req Model (2009 GRC) Revised 01-18-2010 3" xfId="3273" xr:uid="{00000000-0005-0000-0000-0000C20C0000}"/>
    <cellStyle name="_DEM-WP(C) Costs not in AURORA 2007PCORC-5.07Update_DEM-WP(C) Production O&amp;M 2009GRC Rebuttal_Book2_Final Order Electric EXHIBIT A-1" xfId="3274" xr:uid="{00000000-0005-0000-0000-0000C30C0000}"/>
    <cellStyle name="_DEM-WP(C) Costs not in AURORA 2007PCORC-5.07Update_DEM-WP(C) Production O&amp;M 2009GRC Rebuttal_Book2_Final Order Electric EXHIBIT A-1 2" xfId="3275" xr:uid="{00000000-0005-0000-0000-0000C40C0000}"/>
    <cellStyle name="_DEM-WP(C) Costs not in AURORA 2007PCORC-5.07Update_DEM-WP(C) Production O&amp;M 2009GRC Rebuttal_Book2_Final Order Electric EXHIBIT A-1 2 2" xfId="3276" xr:uid="{00000000-0005-0000-0000-0000C50C0000}"/>
    <cellStyle name="_DEM-WP(C) Costs not in AURORA 2007PCORC-5.07Update_DEM-WP(C) Production O&amp;M 2009GRC Rebuttal_Book2_Final Order Electric EXHIBIT A-1 3" xfId="3277" xr:uid="{00000000-0005-0000-0000-0000C60C0000}"/>
    <cellStyle name="_DEM-WP(C) Costs not in AURORA 2007PCORC-5.07Update_DEM-WP(C) Production O&amp;M 2009GRC Rebuttal_Electric Rev Req Model (2009 GRC) Rebuttal" xfId="3278" xr:uid="{00000000-0005-0000-0000-0000C70C0000}"/>
    <cellStyle name="_DEM-WP(C) Costs not in AURORA 2007PCORC-5.07Update_DEM-WP(C) Production O&amp;M 2009GRC Rebuttal_Electric Rev Req Model (2009 GRC) Rebuttal 2" xfId="3279" xr:uid="{00000000-0005-0000-0000-0000C80C0000}"/>
    <cellStyle name="_DEM-WP(C) Costs not in AURORA 2007PCORC-5.07Update_DEM-WP(C) Production O&amp;M 2009GRC Rebuttal_Electric Rev Req Model (2009 GRC) Rebuttal 2 2" xfId="3280" xr:uid="{00000000-0005-0000-0000-0000C90C0000}"/>
    <cellStyle name="_DEM-WP(C) Costs not in AURORA 2007PCORC-5.07Update_DEM-WP(C) Production O&amp;M 2009GRC Rebuttal_Electric Rev Req Model (2009 GRC) Rebuttal 3" xfId="3281" xr:uid="{00000000-0005-0000-0000-0000CA0C0000}"/>
    <cellStyle name="_DEM-WP(C) Costs not in AURORA 2007PCORC-5.07Update_DEM-WP(C) Production O&amp;M 2009GRC Rebuttal_Electric Rev Req Model (2009 GRC) Rebuttal REmoval of New  WH Solar AdjustMI" xfId="3282" xr:uid="{00000000-0005-0000-0000-0000CB0C0000}"/>
    <cellStyle name="_DEM-WP(C) Costs not in AURORA 2007PCORC-5.07Update_DEM-WP(C) Production O&amp;M 2009GRC Rebuttal_Electric Rev Req Model (2009 GRC) Rebuttal REmoval of New  WH Solar AdjustMI 2" xfId="3283" xr:uid="{00000000-0005-0000-0000-0000CC0C0000}"/>
    <cellStyle name="_DEM-WP(C) Costs not in AURORA 2007PCORC-5.07Update_DEM-WP(C) Production O&amp;M 2009GRC Rebuttal_Electric Rev Req Model (2009 GRC) Rebuttal REmoval of New  WH Solar AdjustMI 2 2" xfId="3284" xr:uid="{00000000-0005-0000-0000-0000CD0C0000}"/>
    <cellStyle name="_DEM-WP(C) Costs not in AURORA 2007PCORC-5.07Update_DEM-WP(C) Production O&amp;M 2009GRC Rebuttal_Electric Rev Req Model (2009 GRC) Rebuttal REmoval of New  WH Solar AdjustMI 3" xfId="3285" xr:uid="{00000000-0005-0000-0000-0000CE0C0000}"/>
    <cellStyle name="_DEM-WP(C) Costs not in AURORA 2007PCORC-5.07Update_DEM-WP(C) Production O&amp;M 2009GRC Rebuttal_Electric Rev Req Model (2009 GRC) Revised 01-18-2010" xfId="3286" xr:uid="{00000000-0005-0000-0000-0000CF0C0000}"/>
    <cellStyle name="_DEM-WP(C) Costs not in AURORA 2007PCORC-5.07Update_DEM-WP(C) Production O&amp;M 2009GRC Rebuttal_Electric Rev Req Model (2009 GRC) Revised 01-18-2010 2" xfId="3287" xr:uid="{00000000-0005-0000-0000-0000D00C0000}"/>
    <cellStyle name="_DEM-WP(C) Costs not in AURORA 2007PCORC-5.07Update_DEM-WP(C) Production O&amp;M 2009GRC Rebuttal_Electric Rev Req Model (2009 GRC) Revised 01-18-2010 2 2" xfId="3288" xr:uid="{00000000-0005-0000-0000-0000D10C0000}"/>
    <cellStyle name="_DEM-WP(C) Costs not in AURORA 2007PCORC-5.07Update_DEM-WP(C) Production O&amp;M 2009GRC Rebuttal_Electric Rev Req Model (2009 GRC) Revised 01-18-2010 3" xfId="3289" xr:uid="{00000000-0005-0000-0000-0000D20C0000}"/>
    <cellStyle name="_DEM-WP(C) Costs not in AURORA 2007PCORC-5.07Update_DEM-WP(C) Production O&amp;M 2009GRC Rebuttal_Final Order Electric EXHIBIT A-1" xfId="3290" xr:uid="{00000000-0005-0000-0000-0000D30C0000}"/>
    <cellStyle name="_DEM-WP(C) Costs not in AURORA 2007PCORC-5.07Update_DEM-WP(C) Production O&amp;M 2009GRC Rebuttal_Final Order Electric EXHIBIT A-1 2" xfId="3291" xr:uid="{00000000-0005-0000-0000-0000D40C0000}"/>
    <cellStyle name="_DEM-WP(C) Costs not in AURORA 2007PCORC-5.07Update_DEM-WP(C) Production O&amp;M 2009GRC Rebuttal_Final Order Electric EXHIBIT A-1 2 2" xfId="3292" xr:uid="{00000000-0005-0000-0000-0000D50C0000}"/>
    <cellStyle name="_DEM-WP(C) Costs not in AURORA 2007PCORC-5.07Update_DEM-WP(C) Production O&amp;M 2009GRC Rebuttal_Final Order Electric EXHIBIT A-1 3" xfId="3293" xr:uid="{00000000-0005-0000-0000-0000D60C0000}"/>
    <cellStyle name="_DEM-WP(C) Costs not in AURORA 2007PCORC-5.07Update_DEM-WP(C) Production O&amp;M 2009GRC Rebuttal_Rebuttal Power Costs" xfId="3294" xr:uid="{00000000-0005-0000-0000-0000D70C0000}"/>
    <cellStyle name="_DEM-WP(C) Costs not in AURORA 2007PCORC-5.07Update_DEM-WP(C) Production O&amp;M 2009GRC Rebuttal_Rebuttal Power Costs 2" xfId="3295" xr:uid="{00000000-0005-0000-0000-0000D80C0000}"/>
    <cellStyle name="_DEM-WP(C) Costs not in AURORA 2007PCORC-5.07Update_DEM-WP(C) Production O&amp;M 2009GRC Rebuttal_Rebuttal Power Costs 2 2" xfId="3296" xr:uid="{00000000-0005-0000-0000-0000D90C0000}"/>
    <cellStyle name="_DEM-WP(C) Costs not in AURORA 2007PCORC-5.07Update_DEM-WP(C) Production O&amp;M 2009GRC Rebuttal_Rebuttal Power Costs 3" xfId="3297" xr:uid="{00000000-0005-0000-0000-0000DA0C0000}"/>
    <cellStyle name="_DEM-WP(C) Costs not in AURORA 2007PCORC-5.07Update_DEM-WP(C) Production O&amp;M 2009GRC Rebuttal_Rebuttal Power Costs_Adj Bench DR 3 for Initial Briefs (Electric)" xfId="3298" xr:uid="{00000000-0005-0000-0000-0000DB0C0000}"/>
    <cellStyle name="_DEM-WP(C) Costs not in AURORA 2007PCORC-5.07Update_DEM-WP(C) Production O&amp;M 2009GRC Rebuttal_Rebuttal Power Costs_Adj Bench DR 3 for Initial Briefs (Electric) 2" xfId="3299" xr:uid="{00000000-0005-0000-0000-0000DC0C0000}"/>
    <cellStyle name="_DEM-WP(C) Costs not in AURORA 2007PCORC-5.07Update_DEM-WP(C) Production O&amp;M 2009GRC Rebuttal_Rebuttal Power Costs_Adj Bench DR 3 for Initial Briefs (Electric) 2 2" xfId="3300" xr:uid="{00000000-0005-0000-0000-0000DD0C0000}"/>
    <cellStyle name="_DEM-WP(C) Costs not in AURORA 2007PCORC-5.07Update_DEM-WP(C) Production O&amp;M 2009GRC Rebuttal_Rebuttal Power Costs_Adj Bench DR 3 for Initial Briefs (Electric) 3" xfId="3301" xr:uid="{00000000-0005-0000-0000-0000DE0C0000}"/>
    <cellStyle name="_DEM-WP(C) Costs not in AURORA 2007PCORC-5.07Update_DEM-WP(C) Production O&amp;M 2009GRC Rebuttal_Rebuttal Power Costs_Electric Rev Req Model (2009 GRC) Rebuttal" xfId="3302" xr:uid="{00000000-0005-0000-0000-0000DF0C0000}"/>
    <cellStyle name="_DEM-WP(C) Costs not in AURORA 2007PCORC-5.07Update_DEM-WP(C) Production O&amp;M 2009GRC Rebuttal_Rebuttal Power Costs_Electric Rev Req Model (2009 GRC) Rebuttal 2" xfId="3303" xr:uid="{00000000-0005-0000-0000-0000E00C0000}"/>
    <cellStyle name="_DEM-WP(C) Costs not in AURORA 2007PCORC-5.07Update_DEM-WP(C) Production O&amp;M 2009GRC Rebuttal_Rebuttal Power Costs_Electric Rev Req Model (2009 GRC) Rebuttal 2 2" xfId="3304" xr:uid="{00000000-0005-0000-0000-0000E10C0000}"/>
    <cellStyle name="_DEM-WP(C) Costs not in AURORA 2007PCORC-5.07Update_DEM-WP(C) Production O&amp;M 2009GRC Rebuttal_Rebuttal Power Costs_Electric Rev Req Model (2009 GRC) Rebuttal 3" xfId="3305" xr:uid="{00000000-0005-0000-0000-0000E20C0000}"/>
    <cellStyle name="_DEM-WP(C) Costs not in AURORA 2007PCORC-5.07Update_DEM-WP(C) Production O&amp;M 2009GRC Rebuttal_Rebuttal Power Costs_Electric Rev Req Model (2009 GRC) Rebuttal REmoval of New  WH Solar AdjustMI" xfId="3306" xr:uid="{00000000-0005-0000-0000-0000E30C0000}"/>
    <cellStyle name="_DEM-WP(C) Costs not in AURORA 2007PCORC-5.07Update_DEM-WP(C) Production O&amp;M 2009GRC Rebuttal_Rebuttal Power Costs_Electric Rev Req Model (2009 GRC) Rebuttal REmoval of New  WH Solar AdjustMI 2" xfId="3307" xr:uid="{00000000-0005-0000-0000-0000E40C0000}"/>
    <cellStyle name="_DEM-WP(C) Costs not in AURORA 2007PCORC-5.07Update_DEM-WP(C) Production O&amp;M 2009GRC Rebuttal_Rebuttal Power Costs_Electric Rev Req Model (2009 GRC) Rebuttal REmoval of New  WH Solar AdjustMI 2 2" xfId="3308" xr:uid="{00000000-0005-0000-0000-0000E50C0000}"/>
    <cellStyle name="_DEM-WP(C) Costs not in AURORA 2007PCORC-5.07Update_DEM-WP(C) Production O&amp;M 2009GRC Rebuttal_Rebuttal Power Costs_Electric Rev Req Model (2009 GRC) Rebuttal REmoval of New  WH Solar AdjustMI 3" xfId="3309" xr:uid="{00000000-0005-0000-0000-0000E60C0000}"/>
    <cellStyle name="_DEM-WP(C) Costs not in AURORA 2007PCORC-5.07Update_DEM-WP(C) Production O&amp;M 2009GRC Rebuttal_Rebuttal Power Costs_Electric Rev Req Model (2009 GRC) Revised 01-18-2010" xfId="3310" xr:uid="{00000000-0005-0000-0000-0000E70C0000}"/>
    <cellStyle name="_DEM-WP(C) Costs not in AURORA 2007PCORC-5.07Update_DEM-WP(C) Production O&amp;M 2009GRC Rebuttal_Rebuttal Power Costs_Electric Rev Req Model (2009 GRC) Revised 01-18-2010 2" xfId="3311" xr:uid="{00000000-0005-0000-0000-0000E80C0000}"/>
    <cellStyle name="_DEM-WP(C) Costs not in AURORA 2007PCORC-5.07Update_DEM-WP(C) Production O&amp;M 2009GRC Rebuttal_Rebuttal Power Costs_Electric Rev Req Model (2009 GRC) Revised 01-18-2010 2 2" xfId="3312" xr:uid="{00000000-0005-0000-0000-0000E90C0000}"/>
    <cellStyle name="_DEM-WP(C) Costs not in AURORA 2007PCORC-5.07Update_DEM-WP(C) Production O&amp;M 2009GRC Rebuttal_Rebuttal Power Costs_Electric Rev Req Model (2009 GRC) Revised 01-18-2010 3" xfId="3313" xr:uid="{00000000-0005-0000-0000-0000EA0C0000}"/>
    <cellStyle name="_DEM-WP(C) Costs not in AURORA 2007PCORC-5.07Update_DEM-WP(C) Production O&amp;M 2009GRC Rebuttal_Rebuttal Power Costs_Final Order Electric EXHIBIT A-1" xfId="3314" xr:uid="{00000000-0005-0000-0000-0000EB0C0000}"/>
    <cellStyle name="_DEM-WP(C) Costs not in AURORA 2007PCORC-5.07Update_DEM-WP(C) Production O&amp;M 2009GRC Rebuttal_Rebuttal Power Costs_Final Order Electric EXHIBIT A-1 2" xfId="3315" xr:uid="{00000000-0005-0000-0000-0000EC0C0000}"/>
    <cellStyle name="_DEM-WP(C) Costs not in AURORA 2007PCORC-5.07Update_DEM-WP(C) Production O&amp;M 2009GRC Rebuttal_Rebuttal Power Costs_Final Order Electric EXHIBIT A-1 2 2" xfId="3316" xr:uid="{00000000-0005-0000-0000-0000ED0C0000}"/>
    <cellStyle name="_DEM-WP(C) Costs not in AURORA 2007PCORC-5.07Update_DEM-WP(C) Production O&amp;M 2009GRC Rebuttal_Rebuttal Power Costs_Final Order Electric EXHIBIT A-1 3" xfId="3317" xr:uid="{00000000-0005-0000-0000-0000EE0C0000}"/>
    <cellStyle name="_DEM-WP(C) Costs not in AURORA 2007PCORC-5.07Update_DEM-WP(C) Production O&amp;M 2010GRC As-Filed" xfId="3318" xr:uid="{00000000-0005-0000-0000-0000EF0C0000}"/>
    <cellStyle name="_DEM-WP(C) Costs not in AURORA 2007PCORC-5.07Update_DEM-WP(C) Production O&amp;M 2010GRC As-Filed 2" xfId="3319" xr:uid="{00000000-0005-0000-0000-0000F00C0000}"/>
    <cellStyle name="_DEM-WP(C) Costs not in AURORA 2007PCORC-5.07Update_Electric Rev Req Model (2009 GRC) " xfId="3320" xr:uid="{00000000-0005-0000-0000-0000F10C0000}"/>
    <cellStyle name="_DEM-WP(C) Costs not in AURORA 2007PCORC-5.07Update_Electric Rev Req Model (2009 GRC)  2" xfId="3321" xr:uid="{00000000-0005-0000-0000-0000F20C0000}"/>
    <cellStyle name="_DEM-WP(C) Costs not in AURORA 2007PCORC-5.07Update_Electric Rev Req Model (2009 GRC)  2 2" xfId="3322" xr:uid="{00000000-0005-0000-0000-0000F30C0000}"/>
    <cellStyle name="_DEM-WP(C) Costs not in AURORA 2007PCORC-5.07Update_Electric Rev Req Model (2009 GRC)  3" xfId="3323" xr:uid="{00000000-0005-0000-0000-0000F40C0000}"/>
    <cellStyle name="_DEM-WP(C) Costs not in AURORA 2007PCORC-5.07Update_Electric Rev Req Model (2009 GRC) Rebuttal" xfId="3324" xr:uid="{00000000-0005-0000-0000-0000F50C0000}"/>
    <cellStyle name="_DEM-WP(C) Costs not in AURORA 2007PCORC-5.07Update_Electric Rev Req Model (2009 GRC) Rebuttal 2" xfId="3325" xr:uid="{00000000-0005-0000-0000-0000F60C0000}"/>
    <cellStyle name="_DEM-WP(C) Costs not in AURORA 2007PCORC-5.07Update_Electric Rev Req Model (2009 GRC) Rebuttal 2 2" xfId="3326" xr:uid="{00000000-0005-0000-0000-0000F70C0000}"/>
    <cellStyle name="_DEM-WP(C) Costs not in AURORA 2007PCORC-5.07Update_Electric Rev Req Model (2009 GRC) Rebuttal 3" xfId="3327" xr:uid="{00000000-0005-0000-0000-0000F80C0000}"/>
    <cellStyle name="_DEM-WP(C) Costs not in AURORA 2007PCORC-5.07Update_Electric Rev Req Model (2009 GRC) Rebuttal REmoval of New  WH Solar AdjustMI" xfId="3328" xr:uid="{00000000-0005-0000-0000-0000F90C0000}"/>
    <cellStyle name="_DEM-WP(C) Costs not in AURORA 2007PCORC-5.07Update_Electric Rev Req Model (2009 GRC) Rebuttal REmoval of New  WH Solar AdjustMI 2" xfId="3329" xr:uid="{00000000-0005-0000-0000-0000FA0C0000}"/>
    <cellStyle name="_DEM-WP(C) Costs not in AURORA 2007PCORC-5.07Update_Electric Rev Req Model (2009 GRC) Rebuttal REmoval of New  WH Solar AdjustMI 2 2" xfId="3330" xr:uid="{00000000-0005-0000-0000-0000FB0C0000}"/>
    <cellStyle name="_DEM-WP(C) Costs not in AURORA 2007PCORC-5.07Update_Electric Rev Req Model (2009 GRC) Rebuttal REmoval of New  WH Solar AdjustMI 3" xfId="3331" xr:uid="{00000000-0005-0000-0000-0000FC0C0000}"/>
    <cellStyle name="_DEM-WP(C) Costs not in AURORA 2007PCORC-5.07Update_Electric Rev Req Model (2009 GRC) Revised 01-18-2010" xfId="3332" xr:uid="{00000000-0005-0000-0000-0000FD0C0000}"/>
    <cellStyle name="_DEM-WP(C) Costs not in AURORA 2007PCORC-5.07Update_Electric Rev Req Model (2009 GRC) Revised 01-18-2010 2" xfId="3333" xr:uid="{00000000-0005-0000-0000-0000FE0C0000}"/>
    <cellStyle name="_DEM-WP(C) Costs not in AURORA 2007PCORC-5.07Update_Electric Rev Req Model (2009 GRC) Revised 01-18-2010 2 2" xfId="3334" xr:uid="{00000000-0005-0000-0000-0000FF0C0000}"/>
    <cellStyle name="_DEM-WP(C) Costs not in AURORA 2007PCORC-5.07Update_Electric Rev Req Model (2009 GRC) Revised 01-18-2010 3" xfId="3335" xr:uid="{00000000-0005-0000-0000-0000000D0000}"/>
    <cellStyle name="_DEM-WP(C) Costs not in AURORA 2007PCORC-5.07Update_Electric Rev Req Model (2010 GRC)" xfId="3336" xr:uid="{00000000-0005-0000-0000-0000010D0000}"/>
    <cellStyle name="_DEM-WP(C) Costs not in AURORA 2007PCORC-5.07Update_Electric Rev Req Model (2010 GRC) SF" xfId="3337" xr:uid="{00000000-0005-0000-0000-0000020D0000}"/>
    <cellStyle name="_DEM-WP(C) Costs not in AURORA 2007PCORC-5.07Update_Final Order Electric" xfId="3338" xr:uid="{00000000-0005-0000-0000-0000030D0000}"/>
    <cellStyle name="_DEM-WP(C) Costs not in AURORA 2007PCORC-5.07Update_Final Order Electric EXHIBIT A-1" xfId="3339" xr:uid="{00000000-0005-0000-0000-0000040D0000}"/>
    <cellStyle name="_DEM-WP(C) Costs not in AURORA 2007PCORC-5.07Update_Final Order Electric EXHIBIT A-1 2" xfId="3340" xr:uid="{00000000-0005-0000-0000-0000050D0000}"/>
    <cellStyle name="_DEM-WP(C) Costs not in AURORA 2007PCORC-5.07Update_Final Order Electric EXHIBIT A-1 2 2" xfId="3341" xr:uid="{00000000-0005-0000-0000-0000060D0000}"/>
    <cellStyle name="_DEM-WP(C) Costs not in AURORA 2007PCORC-5.07Update_Final Order Electric EXHIBIT A-1 3" xfId="3342" xr:uid="{00000000-0005-0000-0000-0000070D0000}"/>
    <cellStyle name="_DEM-WP(C) Costs not in AURORA 2007PCORC-5.07Update_NIM Summary" xfId="3343" xr:uid="{00000000-0005-0000-0000-0000080D0000}"/>
    <cellStyle name="_DEM-WP(C) Costs not in AURORA 2007PCORC-5.07Update_NIM Summary 09GRC" xfId="3344" xr:uid="{00000000-0005-0000-0000-0000090D0000}"/>
    <cellStyle name="_DEM-WP(C) Costs not in AURORA 2007PCORC-5.07Update_NIM Summary 09GRC 2" xfId="3345" xr:uid="{00000000-0005-0000-0000-00000A0D0000}"/>
    <cellStyle name="_DEM-WP(C) Costs not in AURORA 2007PCORC-5.07Update_NIM Summary 09GRC_NIM Summary" xfId="3346" xr:uid="{00000000-0005-0000-0000-00000B0D0000}"/>
    <cellStyle name="_DEM-WP(C) Costs not in AURORA 2007PCORC-5.07Update_NIM Summary 09GRC_NIM Summary 2" xfId="3347" xr:uid="{00000000-0005-0000-0000-00000C0D0000}"/>
    <cellStyle name="_DEM-WP(C) Costs not in AURORA 2007PCORC-5.07Update_NIM Summary 2" xfId="3348" xr:uid="{00000000-0005-0000-0000-00000D0D0000}"/>
    <cellStyle name="_DEM-WP(C) Costs not in AURORA 2007PCORC-5.07Update_NIM Summary 3" xfId="3349" xr:uid="{00000000-0005-0000-0000-00000E0D0000}"/>
    <cellStyle name="_DEM-WP(C) Costs not in AURORA 2007PCORC-5.07Update_NIM Summary 4" xfId="3350" xr:uid="{00000000-0005-0000-0000-00000F0D0000}"/>
    <cellStyle name="_DEM-WP(C) Costs not in AURORA 2007PCORC-5.07Update_NIM Summary 5" xfId="3351" xr:uid="{00000000-0005-0000-0000-0000100D0000}"/>
    <cellStyle name="_DEM-WP(C) Costs not in AURORA 2007PCORC-5.07Update_NIM Summary 6" xfId="3352" xr:uid="{00000000-0005-0000-0000-0000110D0000}"/>
    <cellStyle name="_DEM-WP(C) Costs not in AURORA 2007PCORC-5.07Update_NIM Summary 7" xfId="3353" xr:uid="{00000000-0005-0000-0000-0000120D0000}"/>
    <cellStyle name="_DEM-WP(C) Costs not in AURORA 2007PCORC-5.07Update_NIM Summary 8" xfId="3354" xr:uid="{00000000-0005-0000-0000-0000130D0000}"/>
    <cellStyle name="_DEM-WP(C) Costs not in AURORA 2007PCORC-5.07Update_NIM Summary 9" xfId="3355" xr:uid="{00000000-0005-0000-0000-0000140D0000}"/>
    <cellStyle name="_DEM-WP(C) Costs not in AURORA 2007PCORC-5.07Update_Power Costs - Comparison bx Rbtl-Staff-Jt-PC" xfId="3356" xr:uid="{00000000-0005-0000-0000-0000150D0000}"/>
    <cellStyle name="_DEM-WP(C) Costs not in AURORA 2007PCORC-5.07Update_Power Costs - Comparison bx Rbtl-Staff-Jt-PC 2" xfId="3357" xr:uid="{00000000-0005-0000-0000-0000160D0000}"/>
    <cellStyle name="_DEM-WP(C) Costs not in AURORA 2007PCORC-5.07Update_Power Costs - Comparison bx Rbtl-Staff-Jt-PC 2 2" xfId="3358" xr:uid="{00000000-0005-0000-0000-0000170D0000}"/>
    <cellStyle name="_DEM-WP(C) Costs not in AURORA 2007PCORC-5.07Update_Power Costs - Comparison bx Rbtl-Staff-Jt-PC 3" xfId="3359" xr:uid="{00000000-0005-0000-0000-0000180D0000}"/>
    <cellStyle name="_DEM-WP(C) Costs not in AURORA 2007PCORC-5.07Update_Rebuttal Power Costs" xfId="3360" xr:uid="{00000000-0005-0000-0000-0000190D0000}"/>
    <cellStyle name="_DEM-WP(C) Costs not in AURORA 2007PCORC-5.07Update_Rebuttal Power Costs 2" xfId="3361" xr:uid="{00000000-0005-0000-0000-00001A0D0000}"/>
    <cellStyle name="_DEM-WP(C) Costs not in AURORA 2007PCORC-5.07Update_Rebuttal Power Costs 2 2" xfId="3362" xr:uid="{00000000-0005-0000-0000-00001B0D0000}"/>
    <cellStyle name="_DEM-WP(C) Costs not in AURORA 2007PCORC-5.07Update_Rebuttal Power Costs 3" xfId="3363" xr:uid="{00000000-0005-0000-0000-00001C0D0000}"/>
    <cellStyle name="_DEM-WP(C) Costs not in AURORA 2007PCORC-5.07Update_TENASKA REGULATORY ASSET" xfId="3364" xr:uid="{00000000-0005-0000-0000-00001D0D0000}"/>
    <cellStyle name="_DEM-WP(C) Costs not in AURORA 2007PCORC-5.07Update_TENASKA REGULATORY ASSET 2" xfId="3365" xr:uid="{00000000-0005-0000-0000-00001E0D0000}"/>
    <cellStyle name="_DEM-WP(C) Costs not in AURORA 2007PCORC-5.07Update_TENASKA REGULATORY ASSET 2 2" xfId="3366" xr:uid="{00000000-0005-0000-0000-00001F0D0000}"/>
    <cellStyle name="_DEM-WP(C) Costs not in AURORA 2007PCORC-5.07Update_TENASKA REGULATORY ASSET 3" xfId="3367" xr:uid="{00000000-0005-0000-0000-0000200D0000}"/>
    <cellStyle name="_DEM-WP(C) Costs Not In AURORA 2009GRC" xfId="3368" xr:uid="{00000000-0005-0000-0000-0000210D0000}"/>
    <cellStyle name="_DEM-WP(C) Prod O&amp;M 2007GRC" xfId="3369" xr:uid="{00000000-0005-0000-0000-0000220D0000}"/>
    <cellStyle name="_DEM-WP(C) Prod O&amp;M 2007GRC 2" xfId="3370" xr:uid="{00000000-0005-0000-0000-0000230D0000}"/>
    <cellStyle name="_DEM-WP(C) Prod O&amp;M 2007GRC 2 2" xfId="3371" xr:uid="{00000000-0005-0000-0000-0000240D0000}"/>
    <cellStyle name="_DEM-WP(C) Prod O&amp;M 2007GRC 3" xfId="3372" xr:uid="{00000000-0005-0000-0000-0000250D0000}"/>
    <cellStyle name="_DEM-WP(C) Prod O&amp;M 2007GRC_Adj Bench DR 3 for Initial Briefs (Electric)" xfId="3373" xr:uid="{00000000-0005-0000-0000-0000260D0000}"/>
    <cellStyle name="_DEM-WP(C) Prod O&amp;M 2007GRC_Adj Bench DR 3 for Initial Briefs (Electric) 2" xfId="3374" xr:uid="{00000000-0005-0000-0000-0000270D0000}"/>
    <cellStyle name="_DEM-WP(C) Prod O&amp;M 2007GRC_Adj Bench DR 3 for Initial Briefs (Electric) 2 2" xfId="3375" xr:uid="{00000000-0005-0000-0000-0000280D0000}"/>
    <cellStyle name="_DEM-WP(C) Prod O&amp;M 2007GRC_Adj Bench DR 3 for Initial Briefs (Electric) 3" xfId="3376" xr:uid="{00000000-0005-0000-0000-0000290D0000}"/>
    <cellStyle name="_DEM-WP(C) Prod O&amp;M 2007GRC_Book2" xfId="3377" xr:uid="{00000000-0005-0000-0000-00002A0D0000}"/>
    <cellStyle name="_DEM-WP(C) Prod O&amp;M 2007GRC_Book2 2" xfId="3378" xr:uid="{00000000-0005-0000-0000-00002B0D0000}"/>
    <cellStyle name="_DEM-WP(C) Prod O&amp;M 2007GRC_Book2 2 2" xfId="3379" xr:uid="{00000000-0005-0000-0000-00002C0D0000}"/>
    <cellStyle name="_DEM-WP(C) Prod O&amp;M 2007GRC_Book2 3" xfId="3380" xr:uid="{00000000-0005-0000-0000-00002D0D0000}"/>
    <cellStyle name="_DEM-WP(C) Prod O&amp;M 2007GRC_Book2_Adj Bench DR 3 for Initial Briefs (Electric)" xfId="3381" xr:uid="{00000000-0005-0000-0000-00002E0D0000}"/>
    <cellStyle name="_DEM-WP(C) Prod O&amp;M 2007GRC_Book2_Adj Bench DR 3 for Initial Briefs (Electric) 2" xfId="3382" xr:uid="{00000000-0005-0000-0000-00002F0D0000}"/>
    <cellStyle name="_DEM-WP(C) Prod O&amp;M 2007GRC_Book2_Adj Bench DR 3 for Initial Briefs (Electric) 2 2" xfId="3383" xr:uid="{00000000-0005-0000-0000-0000300D0000}"/>
    <cellStyle name="_DEM-WP(C) Prod O&amp;M 2007GRC_Book2_Adj Bench DR 3 for Initial Briefs (Electric) 3" xfId="3384" xr:uid="{00000000-0005-0000-0000-0000310D0000}"/>
    <cellStyle name="_DEM-WP(C) Prod O&amp;M 2007GRC_Book2_Electric Rev Req Model (2009 GRC) Rebuttal" xfId="3385" xr:uid="{00000000-0005-0000-0000-0000320D0000}"/>
    <cellStyle name="_DEM-WP(C) Prod O&amp;M 2007GRC_Book2_Electric Rev Req Model (2009 GRC) Rebuttal 2" xfId="3386" xr:uid="{00000000-0005-0000-0000-0000330D0000}"/>
    <cellStyle name="_DEM-WP(C) Prod O&amp;M 2007GRC_Book2_Electric Rev Req Model (2009 GRC) Rebuttal 2 2" xfId="3387" xr:uid="{00000000-0005-0000-0000-0000340D0000}"/>
    <cellStyle name="_DEM-WP(C) Prod O&amp;M 2007GRC_Book2_Electric Rev Req Model (2009 GRC) Rebuttal 3" xfId="3388" xr:uid="{00000000-0005-0000-0000-0000350D0000}"/>
    <cellStyle name="_DEM-WP(C) Prod O&amp;M 2007GRC_Book2_Electric Rev Req Model (2009 GRC) Rebuttal REmoval of New  WH Solar AdjustMI" xfId="3389" xr:uid="{00000000-0005-0000-0000-0000360D0000}"/>
    <cellStyle name="_DEM-WP(C) Prod O&amp;M 2007GRC_Book2_Electric Rev Req Model (2009 GRC) Rebuttal REmoval of New  WH Solar AdjustMI 2" xfId="3390" xr:uid="{00000000-0005-0000-0000-0000370D0000}"/>
    <cellStyle name="_DEM-WP(C) Prod O&amp;M 2007GRC_Book2_Electric Rev Req Model (2009 GRC) Rebuttal REmoval of New  WH Solar AdjustMI 2 2" xfId="3391" xr:uid="{00000000-0005-0000-0000-0000380D0000}"/>
    <cellStyle name="_DEM-WP(C) Prod O&amp;M 2007GRC_Book2_Electric Rev Req Model (2009 GRC) Rebuttal REmoval of New  WH Solar AdjustMI 3" xfId="3392" xr:uid="{00000000-0005-0000-0000-0000390D0000}"/>
    <cellStyle name="_DEM-WP(C) Prod O&amp;M 2007GRC_Book2_Electric Rev Req Model (2009 GRC) Revised 01-18-2010" xfId="3393" xr:uid="{00000000-0005-0000-0000-00003A0D0000}"/>
    <cellStyle name="_DEM-WP(C) Prod O&amp;M 2007GRC_Book2_Electric Rev Req Model (2009 GRC) Revised 01-18-2010 2" xfId="3394" xr:uid="{00000000-0005-0000-0000-00003B0D0000}"/>
    <cellStyle name="_DEM-WP(C) Prod O&amp;M 2007GRC_Book2_Electric Rev Req Model (2009 GRC) Revised 01-18-2010 2 2" xfId="3395" xr:uid="{00000000-0005-0000-0000-00003C0D0000}"/>
    <cellStyle name="_DEM-WP(C) Prod O&amp;M 2007GRC_Book2_Electric Rev Req Model (2009 GRC) Revised 01-18-2010 3" xfId="3396" xr:uid="{00000000-0005-0000-0000-00003D0D0000}"/>
    <cellStyle name="_DEM-WP(C) Prod O&amp;M 2007GRC_Book2_Final Order Electric EXHIBIT A-1" xfId="3397" xr:uid="{00000000-0005-0000-0000-00003E0D0000}"/>
    <cellStyle name="_DEM-WP(C) Prod O&amp;M 2007GRC_Book2_Final Order Electric EXHIBIT A-1 2" xfId="3398" xr:uid="{00000000-0005-0000-0000-00003F0D0000}"/>
    <cellStyle name="_DEM-WP(C) Prod O&amp;M 2007GRC_Book2_Final Order Electric EXHIBIT A-1 2 2" xfId="3399" xr:uid="{00000000-0005-0000-0000-0000400D0000}"/>
    <cellStyle name="_DEM-WP(C) Prod O&amp;M 2007GRC_Book2_Final Order Electric EXHIBIT A-1 3" xfId="3400" xr:uid="{00000000-0005-0000-0000-0000410D0000}"/>
    <cellStyle name="_DEM-WP(C) Prod O&amp;M 2007GRC_Confidential Material" xfId="3401" xr:uid="{00000000-0005-0000-0000-0000420D0000}"/>
    <cellStyle name="_DEM-WP(C) Prod O&amp;M 2007GRC_DEM-WP(C) Colstrip 12 Coal Cost Forecast 2010GRC" xfId="3402" xr:uid="{00000000-0005-0000-0000-0000430D0000}"/>
    <cellStyle name="_DEM-WP(C) Prod O&amp;M 2007GRC_DEM-WP(C) Production O&amp;M 2010GRC As-Filed" xfId="3403" xr:uid="{00000000-0005-0000-0000-0000440D0000}"/>
    <cellStyle name="_DEM-WP(C) Prod O&amp;M 2007GRC_DEM-WP(C) Production O&amp;M 2010GRC As-Filed 2" xfId="3404" xr:uid="{00000000-0005-0000-0000-0000450D0000}"/>
    <cellStyle name="_DEM-WP(C) Prod O&amp;M 2007GRC_Electric Rev Req Model (2009 GRC) Rebuttal" xfId="3405" xr:uid="{00000000-0005-0000-0000-0000460D0000}"/>
    <cellStyle name="_DEM-WP(C) Prod O&amp;M 2007GRC_Electric Rev Req Model (2009 GRC) Rebuttal 2" xfId="3406" xr:uid="{00000000-0005-0000-0000-0000470D0000}"/>
    <cellStyle name="_DEM-WP(C) Prod O&amp;M 2007GRC_Electric Rev Req Model (2009 GRC) Rebuttal 2 2" xfId="3407" xr:uid="{00000000-0005-0000-0000-0000480D0000}"/>
    <cellStyle name="_DEM-WP(C) Prod O&amp;M 2007GRC_Electric Rev Req Model (2009 GRC) Rebuttal 3" xfId="3408" xr:uid="{00000000-0005-0000-0000-0000490D0000}"/>
    <cellStyle name="_DEM-WP(C) Prod O&amp;M 2007GRC_Electric Rev Req Model (2009 GRC) Rebuttal REmoval of New  WH Solar AdjustMI" xfId="3409" xr:uid="{00000000-0005-0000-0000-00004A0D0000}"/>
    <cellStyle name="_DEM-WP(C) Prod O&amp;M 2007GRC_Electric Rev Req Model (2009 GRC) Rebuttal REmoval of New  WH Solar AdjustMI 2" xfId="3410" xr:uid="{00000000-0005-0000-0000-00004B0D0000}"/>
    <cellStyle name="_DEM-WP(C) Prod O&amp;M 2007GRC_Electric Rev Req Model (2009 GRC) Rebuttal REmoval of New  WH Solar AdjustMI 2 2" xfId="3411" xr:uid="{00000000-0005-0000-0000-00004C0D0000}"/>
    <cellStyle name="_DEM-WP(C) Prod O&amp;M 2007GRC_Electric Rev Req Model (2009 GRC) Rebuttal REmoval of New  WH Solar AdjustMI 3" xfId="3412" xr:uid="{00000000-0005-0000-0000-00004D0D0000}"/>
    <cellStyle name="_DEM-WP(C) Prod O&amp;M 2007GRC_Electric Rev Req Model (2009 GRC) Revised 01-18-2010" xfId="3413" xr:uid="{00000000-0005-0000-0000-00004E0D0000}"/>
    <cellStyle name="_DEM-WP(C) Prod O&amp;M 2007GRC_Electric Rev Req Model (2009 GRC) Revised 01-18-2010 2" xfId="3414" xr:uid="{00000000-0005-0000-0000-00004F0D0000}"/>
    <cellStyle name="_DEM-WP(C) Prod O&amp;M 2007GRC_Electric Rev Req Model (2009 GRC) Revised 01-18-2010 2 2" xfId="3415" xr:uid="{00000000-0005-0000-0000-0000500D0000}"/>
    <cellStyle name="_DEM-WP(C) Prod O&amp;M 2007GRC_Electric Rev Req Model (2009 GRC) Revised 01-18-2010 3" xfId="3416" xr:uid="{00000000-0005-0000-0000-0000510D0000}"/>
    <cellStyle name="_DEM-WP(C) Prod O&amp;M 2007GRC_Final Order Electric EXHIBIT A-1" xfId="3417" xr:uid="{00000000-0005-0000-0000-0000520D0000}"/>
    <cellStyle name="_DEM-WP(C) Prod O&amp;M 2007GRC_Final Order Electric EXHIBIT A-1 2" xfId="3418" xr:uid="{00000000-0005-0000-0000-0000530D0000}"/>
    <cellStyle name="_DEM-WP(C) Prod O&amp;M 2007GRC_Final Order Electric EXHIBIT A-1 2 2" xfId="3419" xr:uid="{00000000-0005-0000-0000-0000540D0000}"/>
    <cellStyle name="_DEM-WP(C) Prod O&amp;M 2007GRC_Final Order Electric EXHIBIT A-1 3" xfId="3420" xr:uid="{00000000-0005-0000-0000-0000550D0000}"/>
    <cellStyle name="_DEM-WP(C) Prod O&amp;M 2007GRC_Rebuttal Power Costs" xfId="3421" xr:uid="{00000000-0005-0000-0000-0000560D0000}"/>
    <cellStyle name="_DEM-WP(C) Prod O&amp;M 2007GRC_Rebuttal Power Costs 2" xfId="3422" xr:uid="{00000000-0005-0000-0000-0000570D0000}"/>
    <cellStyle name="_DEM-WP(C) Prod O&amp;M 2007GRC_Rebuttal Power Costs 2 2" xfId="3423" xr:uid="{00000000-0005-0000-0000-0000580D0000}"/>
    <cellStyle name="_DEM-WP(C) Prod O&amp;M 2007GRC_Rebuttal Power Costs 3" xfId="3424" xr:uid="{00000000-0005-0000-0000-0000590D0000}"/>
    <cellStyle name="_DEM-WP(C) Prod O&amp;M 2007GRC_Rebuttal Power Costs_Adj Bench DR 3 for Initial Briefs (Electric)" xfId="3425" xr:uid="{00000000-0005-0000-0000-00005A0D0000}"/>
    <cellStyle name="_DEM-WP(C) Prod O&amp;M 2007GRC_Rebuttal Power Costs_Adj Bench DR 3 for Initial Briefs (Electric) 2" xfId="3426" xr:uid="{00000000-0005-0000-0000-00005B0D0000}"/>
    <cellStyle name="_DEM-WP(C) Prod O&amp;M 2007GRC_Rebuttal Power Costs_Adj Bench DR 3 for Initial Briefs (Electric) 2 2" xfId="3427" xr:uid="{00000000-0005-0000-0000-00005C0D0000}"/>
    <cellStyle name="_DEM-WP(C) Prod O&amp;M 2007GRC_Rebuttal Power Costs_Adj Bench DR 3 for Initial Briefs (Electric) 3" xfId="3428" xr:uid="{00000000-0005-0000-0000-00005D0D0000}"/>
    <cellStyle name="_DEM-WP(C) Prod O&amp;M 2007GRC_Rebuttal Power Costs_Electric Rev Req Model (2009 GRC) Rebuttal" xfId="3429" xr:uid="{00000000-0005-0000-0000-00005E0D0000}"/>
    <cellStyle name="_DEM-WP(C) Prod O&amp;M 2007GRC_Rebuttal Power Costs_Electric Rev Req Model (2009 GRC) Rebuttal 2" xfId="3430" xr:uid="{00000000-0005-0000-0000-00005F0D0000}"/>
    <cellStyle name="_DEM-WP(C) Prod O&amp;M 2007GRC_Rebuttal Power Costs_Electric Rev Req Model (2009 GRC) Rebuttal 2 2" xfId="3431" xr:uid="{00000000-0005-0000-0000-0000600D0000}"/>
    <cellStyle name="_DEM-WP(C) Prod O&amp;M 2007GRC_Rebuttal Power Costs_Electric Rev Req Model (2009 GRC) Rebuttal 3" xfId="3432" xr:uid="{00000000-0005-0000-0000-0000610D0000}"/>
    <cellStyle name="_DEM-WP(C) Prod O&amp;M 2007GRC_Rebuttal Power Costs_Electric Rev Req Model (2009 GRC) Rebuttal REmoval of New  WH Solar AdjustMI" xfId="3433" xr:uid="{00000000-0005-0000-0000-0000620D0000}"/>
    <cellStyle name="_DEM-WP(C) Prod O&amp;M 2007GRC_Rebuttal Power Costs_Electric Rev Req Model (2009 GRC) Rebuttal REmoval of New  WH Solar AdjustMI 2" xfId="3434" xr:uid="{00000000-0005-0000-0000-0000630D0000}"/>
    <cellStyle name="_DEM-WP(C) Prod O&amp;M 2007GRC_Rebuttal Power Costs_Electric Rev Req Model (2009 GRC) Rebuttal REmoval of New  WH Solar AdjustMI 2 2" xfId="3435" xr:uid="{00000000-0005-0000-0000-0000640D0000}"/>
    <cellStyle name="_DEM-WP(C) Prod O&amp;M 2007GRC_Rebuttal Power Costs_Electric Rev Req Model (2009 GRC) Rebuttal REmoval of New  WH Solar AdjustMI 3" xfId="3436" xr:uid="{00000000-0005-0000-0000-0000650D0000}"/>
    <cellStyle name="_DEM-WP(C) Prod O&amp;M 2007GRC_Rebuttal Power Costs_Electric Rev Req Model (2009 GRC) Revised 01-18-2010" xfId="3437" xr:uid="{00000000-0005-0000-0000-0000660D0000}"/>
    <cellStyle name="_DEM-WP(C) Prod O&amp;M 2007GRC_Rebuttal Power Costs_Electric Rev Req Model (2009 GRC) Revised 01-18-2010 2" xfId="3438" xr:uid="{00000000-0005-0000-0000-0000670D0000}"/>
    <cellStyle name="_DEM-WP(C) Prod O&amp;M 2007GRC_Rebuttal Power Costs_Electric Rev Req Model (2009 GRC) Revised 01-18-2010 2 2" xfId="3439" xr:uid="{00000000-0005-0000-0000-0000680D0000}"/>
    <cellStyle name="_DEM-WP(C) Prod O&amp;M 2007GRC_Rebuttal Power Costs_Electric Rev Req Model (2009 GRC) Revised 01-18-2010 3" xfId="3440" xr:uid="{00000000-0005-0000-0000-0000690D0000}"/>
    <cellStyle name="_DEM-WP(C) Prod O&amp;M 2007GRC_Rebuttal Power Costs_Final Order Electric EXHIBIT A-1" xfId="3441" xr:uid="{00000000-0005-0000-0000-00006A0D0000}"/>
    <cellStyle name="_DEM-WP(C) Prod O&amp;M 2007GRC_Rebuttal Power Costs_Final Order Electric EXHIBIT A-1 2" xfId="3442" xr:uid="{00000000-0005-0000-0000-00006B0D0000}"/>
    <cellStyle name="_DEM-WP(C) Prod O&amp;M 2007GRC_Rebuttal Power Costs_Final Order Electric EXHIBIT A-1 2 2" xfId="3443" xr:uid="{00000000-0005-0000-0000-00006C0D0000}"/>
    <cellStyle name="_DEM-WP(C) Prod O&amp;M 2007GRC_Rebuttal Power Costs_Final Order Electric EXHIBIT A-1 3" xfId="3444" xr:uid="{00000000-0005-0000-0000-00006D0D0000}"/>
    <cellStyle name="_x0013__DEM-WP(C) Production O&amp;M 2010GRC As-Filed" xfId="3445" xr:uid="{00000000-0005-0000-0000-00006E0D0000}"/>
    <cellStyle name="_x0013__DEM-WP(C) Production O&amp;M 2010GRC As-Filed 2" xfId="3446" xr:uid="{00000000-0005-0000-0000-00006F0D0000}"/>
    <cellStyle name="_DEM-WP(C) Rate Year Sumas by Month Update Corrected" xfId="3447" xr:uid="{00000000-0005-0000-0000-0000700D0000}"/>
    <cellStyle name="_DEM-WP(C) Sumas Proforma 11.14.07" xfId="3448" xr:uid="{00000000-0005-0000-0000-0000710D0000}"/>
    <cellStyle name="_DEM-WP(C) Sumas Proforma 11.5.07" xfId="3449" xr:uid="{00000000-0005-0000-0000-0000720D0000}"/>
    <cellStyle name="_DEM-WP(C) Westside Hydro Data_051007" xfId="3450" xr:uid="{00000000-0005-0000-0000-0000730D0000}"/>
    <cellStyle name="_DEM-WP(C) Westside Hydro Data_051007 2" xfId="3451" xr:uid="{00000000-0005-0000-0000-0000740D0000}"/>
    <cellStyle name="_DEM-WP(C) Westside Hydro Data_051007 2 2" xfId="3452" xr:uid="{00000000-0005-0000-0000-0000750D0000}"/>
    <cellStyle name="_DEM-WP(C) Westside Hydro Data_051007 3" xfId="3453" xr:uid="{00000000-0005-0000-0000-0000760D0000}"/>
    <cellStyle name="_DEM-WP(C) Westside Hydro Data_051007_16.37E Wild Horse Expansion DeferralRevwrkingfile SF" xfId="3454" xr:uid="{00000000-0005-0000-0000-0000770D0000}"/>
    <cellStyle name="_DEM-WP(C) Westside Hydro Data_051007_16.37E Wild Horse Expansion DeferralRevwrkingfile SF 2" xfId="3455" xr:uid="{00000000-0005-0000-0000-0000780D0000}"/>
    <cellStyle name="_DEM-WP(C) Westside Hydro Data_051007_16.37E Wild Horse Expansion DeferralRevwrkingfile SF 2 2" xfId="3456" xr:uid="{00000000-0005-0000-0000-0000790D0000}"/>
    <cellStyle name="_DEM-WP(C) Westside Hydro Data_051007_16.37E Wild Horse Expansion DeferralRevwrkingfile SF 3" xfId="3457" xr:uid="{00000000-0005-0000-0000-00007A0D0000}"/>
    <cellStyle name="_DEM-WP(C) Westside Hydro Data_051007_2009 GRC Compl Filing - Exhibit D" xfId="3458" xr:uid="{00000000-0005-0000-0000-00007B0D0000}"/>
    <cellStyle name="_DEM-WP(C) Westside Hydro Data_051007_2009 GRC Compl Filing - Exhibit D 2" xfId="3459" xr:uid="{00000000-0005-0000-0000-00007C0D0000}"/>
    <cellStyle name="_DEM-WP(C) Westside Hydro Data_051007_Adj Bench DR 3 for Initial Briefs (Electric)" xfId="3460" xr:uid="{00000000-0005-0000-0000-00007D0D0000}"/>
    <cellStyle name="_DEM-WP(C) Westside Hydro Data_051007_Adj Bench DR 3 for Initial Briefs (Electric) 2" xfId="3461" xr:uid="{00000000-0005-0000-0000-00007E0D0000}"/>
    <cellStyle name="_DEM-WP(C) Westside Hydro Data_051007_Adj Bench DR 3 for Initial Briefs (Electric) 2 2" xfId="3462" xr:uid="{00000000-0005-0000-0000-00007F0D0000}"/>
    <cellStyle name="_DEM-WP(C) Westside Hydro Data_051007_Adj Bench DR 3 for Initial Briefs (Electric) 3" xfId="3463" xr:uid="{00000000-0005-0000-0000-0000800D0000}"/>
    <cellStyle name="_DEM-WP(C) Westside Hydro Data_051007_Book1" xfId="3464" xr:uid="{00000000-0005-0000-0000-0000810D0000}"/>
    <cellStyle name="_DEM-WP(C) Westside Hydro Data_051007_Book2" xfId="3465" xr:uid="{00000000-0005-0000-0000-0000820D0000}"/>
    <cellStyle name="_DEM-WP(C) Westside Hydro Data_051007_Book2 2" xfId="3466" xr:uid="{00000000-0005-0000-0000-0000830D0000}"/>
    <cellStyle name="_DEM-WP(C) Westside Hydro Data_051007_Book2 2 2" xfId="3467" xr:uid="{00000000-0005-0000-0000-0000840D0000}"/>
    <cellStyle name="_DEM-WP(C) Westside Hydro Data_051007_Book2 3" xfId="3468" xr:uid="{00000000-0005-0000-0000-0000850D0000}"/>
    <cellStyle name="_DEM-WP(C) Westside Hydro Data_051007_Book4" xfId="3469" xr:uid="{00000000-0005-0000-0000-0000860D0000}"/>
    <cellStyle name="_DEM-WP(C) Westside Hydro Data_051007_Book4 2" xfId="3470" xr:uid="{00000000-0005-0000-0000-0000870D0000}"/>
    <cellStyle name="_DEM-WP(C) Westside Hydro Data_051007_Book4 2 2" xfId="3471" xr:uid="{00000000-0005-0000-0000-0000880D0000}"/>
    <cellStyle name="_DEM-WP(C) Westside Hydro Data_051007_Book4 3" xfId="3472" xr:uid="{00000000-0005-0000-0000-0000890D0000}"/>
    <cellStyle name="_DEM-WP(C) Westside Hydro Data_051007_Electric Rev Req Model (2009 GRC) " xfId="3473" xr:uid="{00000000-0005-0000-0000-00008A0D0000}"/>
    <cellStyle name="_DEM-WP(C) Westside Hydro Data_051007_Electric Rev Req Model (2009 GRC)  2" xfId="3474" xr:uid="{00000000-0005-0000-0000-00008B0D0000}"/>
    <cellStyle name="_DEM-WP(C) Westside Hydro Data_051007_Electric Rev Req Model (2009 GRC)  2 2" xfId="3475" xr:uid="{00000000-0005-0000-0000-00008C0D0000}"/>
    <cellStyle name="_DEM-WP(C) Westside Hydro Data_051007_Electric Rev Req Model (2009 GRC)  3" xfId="3476" xr:uid="{00000000-0005-0000-0000-00008D0D0000}"/>
    <cellStyle name="_DEM-WP(C) Westside Hydro Data_051007_Electric Rev Req Model (2009 GRC) Rebuttal" xfId="3477" xr:uid="{00000000-0005-0000-0000-00008E0D0000}"/>
    <cellStyle name="_DEM-WP(C) Westside Hydro Data_051007_Electric Rev Req Model (2009 GRC) Rebuttal 2" xfId="3478" xr:uid="{00000000-0005-0000-0000-00008F0D0000}"/>
    <cellStyle name="_DEM-WP(C) Westside Hydro Data_051007_Electric Rev Req Model (2009 GRC) Rebuttal 2 2" xfId="3479" xr:uid="{00000000-0005-0000-0000-0000900D0000}"/>
    <cellStyle name="_DEM-WP(C) Westside Hydro Data_051007_Electric Rev Req Model (2009 GRC) Rebuttal 3" xfId="3480" xr:uid="{00000000-0005-0000-0000-0000910D0000}"/>
    <cellStyle name="_DEM-WP(C) Westside Hydro Data_051007_Electric Rev Req Model (2009 GRC) Rebuttal REmoval of New  WH Solar AdjustMI" xfId="3481" xr:uid="{00000000-0005-0000-0000-0000920D0000}"/>
    <cellStyle name="_DEM-WP(C) Westside Hydro Data_051007_Electric Rev Req Model (2009 GRC) Rebuttal REmoval of New  WH Solar AdjustMI 2" xfId="3482" xr:uid="{00000000-0005-0000-0000-0000930D0000}"/>
    <cellStyle name="_DEM-WP(C) Westside Hydro Data_051007_Electric Rev Req Model (2009 GRC) Rebuttal REmoval of New  WH Solar AdjustMI 2 2" xfId="3483" xr:uid="{00000000-0005-0000-0000-0000940D0000}"/>
    <cellStyle name="_DEM-WP(C) Westside Hydro Data_051007_Electric Rev Req Model (2009 GRC) Rebuttal REmoval of New  WH Solar AdjustMI 3" xfId="3484" xr:uid="{00000000-0005-0000-0000-0000950D0000}"/>
    <cellStyle name="_DEM-WP(C) Westside Hydro Data_051007_Electric Rev Req Model (2009 GRC) Revised 01-18-2010" xfId="3485" xr:uid="{00000000-0005-0000-0000-0000960D0000}"/>
    <cellStyle name="_DEM-WP(C) Westside Hydro Data_051007_Electric Rev Req Model (2009 GRC) Revised 01-18-2010 2" xfId="3486" xr:uid="{00000000-0005-0000-0000-0000970D0000}"/>
    <cellStyle name="_DEM-WP(C) Westside Hydro Data_051007_Electric Rev Req Model (2009 GRC) Revised 01-18-2010 2 2" xfId="3487" xr:uid="{00000000-0005-0000-0000-0000980D0000}"/>
    <cellStyle name="_DEM-WP(C) Westside Hydro Data_051007_Electric Rev Req Model (2009 GRC) Revised 01-18-2010 3" xfId="3488" xr:uid="{00000000-0005-0000-0000-0000990D0000}"/>
    <cellStyle name="_DEM-WP(C) Westside Hydro Data_051007_Electric Rev Req Model (2010 GRC)" xfId="3489" xr:uid="{00000000-0005-0000-0000-00009A0D0000}"/>
    <cellStyle name="_DEM-WP(C) Westside Hydro Data_051007_Electric Rev Req Model (2010 GRC) SF" xfId="3490" xr:uid="{00000000-0005-0000-0000-00009B0D0000}"/>
    <cellStyle name="_DEM-WP(C) Westside Hydro Data_051007_Final Order Electric" xfId="3491" xr:uid="{00000000-0005-0000-0000-00009C0D0000}"/>
    <cellStyle name="_DEM-WP(C) Westside Hydro Data_051007_Final Order Electric EXHIBIT A-1" xfId="3492" xr:uid="{00000000-0005-0000-0000-00009D0D0000}"/>
    <cellStyle name="_DEM-WP(C) Westside Hydro Data_051007_Final Order Electric EXHIBIT A-1 2" xfId="3493" xr:uid="{00000000-0005-0000-0000-00009E0D0000}"/>
    <cellStyle name="_DEM-WP(C) Westside Hydro Data_051007_Final Order Electric EXHIBIT A-1 2 2" xfId="3494" xr:uid="{00000000-0005-0000-0000-00009F0D0000}"/>
    <cellStyle name="_DEM-WP(C) Westside Hydro Data_051007_Final Order Electric EXHIBIT A-1 3" xfId="3495" xr:uid="{00000000-0005-0000-0000-0000A00D0000}"/>
    <cellStyle name="_DEM-WP(C) Westside Hydro Data_051007_NIM Summary" xfId="3496" xr:uid="{00000000-0005-0000-0000-0000A10D0000}"/>
    <cellStyle name="_DEM-WP(C) Westside Hydro Data_051007_NIM Summary 2" xfId="3497" xr:uid="{00000000-0005-0000-0000-0000A20D0000}"/>
    <cellStyle name="_DEM-WP(C) Westside Hydro Data_051007_Power Costs - Comparison bx Rbtl-Staff-Jt-PC" xfId="3498" xr:uid="{00000000-0005-0000-0000-0000A30D0000}"/>
    <cellStyle name="_DEM-WP(C) Westside Hydro Data_051007_Power Costs - Comparison bx Rbtl-Staff-Jt-PC 2" xfId="3499" xr:uid="{00000000-0005-0000-0000-0000A40D0000}"/>
    <cellStyle name="_DEM-WP(C) Westside Hydro Data_051007_Power Costs - Comparison bx Rbtl-Staff-Jt-PC 2 2" xfId="3500" xr:uid="{00000000-0005-0000-0000-0000A50D0000}"/>
    <cellStyle name="_DEM-WP(C) Westside Hydro Data_051007_Power Costs - Comparison bx Rbtl-Staff-Jt-PC 3" xfId="3501" xr:uid="{00000000-0005-0000-0000-0000A60D0000}"/>
    <cellStyle name="_DEM-WP(C) Westside Hydro Data_051007_Rebuttal Power Costs" xfId="3502" xr:uid="{00000000-0005-0000-0000-0000A70D0000}"/>
    <cellStyle name="_DEM-WP(C) Westside Hydro Data_051007_Rebuttal Power Costs 2" xfId="3503" xr:uid="{00000000-0005-0000-0000-0000A80D0000}"/>
    <cellStyle name="_DEM-WP(C) Westside Hydro Data_051007_Rebuttal Power Costs 2 2" xfId="3504" xr:uid="{00000000-0005-0000-0000-0000A90D0000}"/>
    <cellStyle name="_DEM-WP(C) Westside Hydro Data_051007_Rebuttal Power Costs 3" xfId="3505" xr:uid="{00000000-0005-0000-0000-0000AA0D0000}"/>
    <cellStyle name="_DEM-WP(C) Westside Hydro Data_051007_TENASKA REGULATORY ASSET" xfId="3506" xr:uid="{00000000-0005-0000-0000-0000AB0D0000}"/>
    <cellStyle name="_DEM-WP(C) Westside Hydro Data_051007_TENASKA REGULATORY ASSET 2" xfId="3507" xr:uid="{00000000-0005-0000-0000-0000AC0D0000}"/>
    <cellStyle name="_DEM-WP(C) Westside Hydro Data_051007_TENASKA REGULATORY ASSET 2 2" xfId="3508" xr:uid="{00000000-0005-0000-0000-0000AD0D0000}"/>
    <cellStyle name="_DEM-WP(C) Westside Hydro Data_051007_TENASKA REGULATORY ASSET 3" xfId="3509" xr:uid="{00000000-0005-0000-0000-0000AE0D0000}"/>
    <cellStyle name="_Elec Peak Capacity Need_2008-2029_032709_Wind 5% Cap" xfId="3510" xr:uid="{00000000-0005-0000-0000-0000AF0D0000}"/>
    <cellStyle name="_Elec Peak Capacity Need_2008-2029_032709_Wind 5% Cap 2" xfId="3511" xr:uid="{00000000-0005-0000-0000-0000B00D0000}"/>
    <cellStyle name="_Elec Peak Capacity Need_2008-2029_032709_Wind 5% Cap_NIM Summary" xfId="3512" xr:uid="{00000000-0005-0000-0000-0000B10D0000}"/>
    <cellStyle name="_Elec Peak Capacity Need_2008-2029_032709_Wind 5% Cap_NIM Summary 2" xfId="3513" xr:uid="{00000000-0005-0000-0000-0000B20D0000}"/>
    <cellStyle name="_Elec Peak Capacity Need_2008-2029_032709_Wind 5% Cap-ST-Adj-PJP1" xfId="3514" xr:uid="{00000000-0005-0000-0000-0000B30D0000}"/>
    <cellStyle name="_Elec Peak Capacity Need_2008-2029_032709_Wind 5% Cap-ST-Adj-PJP1 2" xfId="3515" xr:uid="{00000000-0005-0000-0000-0000B40D0000}"/>
    <cellStyle name="_Elec Peak Capacity Need_2008-2029_032709_Wind 5% Cap-ST-Adj-PJP1_NIM Summary" xfId="3516" xr:uid="{00000000-0005-0000-0000-0000B50D0000}"/>
    <cellStyle name="_Elec Peak Capacity Need_2008-2029_032709_Wind 5% Cap-ST-Adj-PJP1_NIM Summary 2" xfId="3517" xr:uid="{00000000-0005-0000-0000-0000B60D0000}"/>
    <cellStyle name="_Elec Peak Capacity Need_2008-2029_120908_Wind 5% Cap_Low" xfId="3518" xr:uid="{00000000-0005-0000-0000-0000B70D0000}"/>
    <cellStyle name="_Elec Peak Capacity Need_2008-2029_120908_Wind 5% Cap_Low 2" xfId="3519" xr:uid="{00000000-0005-0000-0000-0000B80D0000}"/>
    <cellStyle name="_Elec Peak Capacity Need_2008-2029_120908_Wind 5% Cap_Low_NIM Summary" xfId="3520" xr:uid="{00000000-0005-0000-0000-0000B90D0000}"/>
    <cellStyle name="_Elec Peak Capacity Need_2008-2029_120908_Wind 5% Cap_Low_NIM Summary 2" xfId="3521" xr:uid="{00000000-0005-0000-0000-0000BA0D0000}"/>
    <cellStyle name="_Elec Peak Capacity Need_2008-2029_Wind 5% Cap_050809" xfId="3522" xr:uid="{00000000-0005-0000-0000-0000BB0D0000}"/>
    <cellStyle name="_Elec Peak Capacity Need_2008-2029_Wind 5% Cap_050809 2" xfId="3523" xr:uid="{00000000-0005-0000-0000-0000BC0D0000}"/>
    <cellStyle name="_Elec Peak Capacity Need_2008-2029_Wind 5% Cap_050809_NIM Summary" xfId="3524" xr:uid="{00000000-0005-0000-0000-0000BD0D0000}"/>
    <cellStyle name="_Elec Peak Capacity Need_2008-2029_Wind 5% Cap_050809_NIM Summary 2" xfId="3525" xr:uid="{00000000-0005-0000-0000-0000BE0D0000}"/>
    <cellStyle name="_x0013__Electric Rev Req Model (2009 GRC) " xfId="3526" xr:uid="{00000000-0005-0000-0000-0000BF0D0000}"/>
    <cellStyle name="_x0013__Electric Rev Req Model (2009 GRC)  2" xfId="3527" xr:uid="{00000000-0005-0000-0000-0000C00D0000}"/>
    <cellStyle name="_x0013__Electric Rev Req Model (2009 GRC)  2 2" xfId="3528" xr:uid="{00000000-0005-0000-0000-0000C10D0000}"/>
    <cellStyle name="_x0013__Electric Rev Req Model (2009 GRC)  3" xfId="3529" xr:uid="{00000000-0005-0000-0000-0000C20D0000}"/>
    <cellStyle name="_x0013__Electric Rev Req Model (2009 GRC) Rebuttal" xfId="3530" xr:uid="{00000000-0005-0000-0000-0000C30D0000}"/>
    <cellStyle name="_x0013__Electric Rev Req Model (2009 GRC) Rebuttal 2" xfId="3531" xr:uid="{00000000-0005-0000-0000-0000C40D0000}"/>
    <cellStyle name="_x0013__Electric Rev Req Model (2009 GRC) Rebuttal 2 2" xfId="3532" xr:uid="{00000000-0005-0000-0000-0000C50D0000}"/>
    <cellStyle name="_x0013__Electric Rev Req Model (2009 GRC) Rebuttal 3" xfId="3533" xr:uid="{00000000-0005-0000-0000-0000C60D0000}"/>
    <cellStyle name="_x0013__Electric Rev Req Model (2009 GRC) Rebuttal REmoval of New  WH Solar AdjustMI" xfId="3534" xr:uid="{00000000-0005-0000-0000-0000C70D0000}"/>
    <cellStyle name="_x0013__Electric Rev Req Model (2009 GRC) Rebuttal REmoval of New  WH Solar AdjustMI 2" xfId="3535" xr:uid="{00000000-0005-0000-0000-0000C80D0000}"/>
    <cellStyle name="_x0013__Electric Rev Req Model (2009 GRC) Rebuttal REmoval of New  WH Solar AdjustMI 2 2" xfId="3536" xr:uid="{00000000-0005-0000-0000-0000C90D0000}"/>
    <cellStyle name="_x0013__Electric Rev Req Model (2009 GRC) Rebuttal REmoval of New  WH Solar AdjustMI 3" xfId="3537" xr:uid="{00000000-0005-0000-0000-0000CA0D0000}"/>
    <cellStyle name="_x0013__Electric Rev Req Model (2009 GRC) Revised 01-18-2010" xfId="3538" xr:uid="{00000000-0005-0000-0000-0000CB0D0000}"/>
    <cellStyle name="_x0013__Electric Rev Req Model (2009 GRC) Revised 01-18-2010 2" xfId="3539" xr:uid="{00000000-0005-0000-0000-0000CC0D0000}"/>
    <cellStyle name="_x0013__Electric Rev Req Model (2009 GRC) Revised 01-18-2010 2 2" xfId="3540" xr:uid="{00000000-0005-0000-0000-0000CD0D0000}"/>
    <cellStyle name="_x0013__Electric Rev Req Model (2009 GRC) Revised 01-18-2010 3" xfId="3541" xr:uid="{00000000-0005-0000-0000-0000CE0D0000}"/>
    <cellStyle name="_x0013__Electric Rev Req Model (2010 GRC)" xfId="3542" xr:uid="{00000000-0005-0000-0000-0000CF0D0000}"/>
    <cellStyle name="_x0013__Electric Rev Req Model (2010 GRC) SF" xfId="3543" xr:uid="{00000000-0005-0000-0000-0000D00D0000}"/>
    <cellStyle name="_ENCOGEN_WBOOK" xfId="3544" xr:uid="{00000000-0005-0000-0000-0000D10D0000}"/>
    <cellStyle name="_ENCOGEN_WBOOK 2" xfId="3545" xr:uid="{00000000-0005-0000-0000-0000D20D0000}"/>
    <cellStyle name="_ENCOGEN_WBOOK_NIM Summary" xfId="3546" xr:uid="{00000000-0005-0000-0000-0000D30D0000}"/>
    <cellStyle name="_ENCOGEN_WBOOK_NIM Summary 2" xfId="3547" xr:uid="{00000000-0005-0000-0000-0000D40D0000}"/>
    <cellStyle name="_x0013__Final Order Electric EXHIBIT A-1" xfId="3548" xr:uid="{00000000-0005-0000-0000-0000D50D0000}"/>
    <cellStyle name="_x0013__Final Order Electric EXHIBIT A-1 2" xfId="3549" xr:uid="{00000000-0005-0000-0000-0000D60D0000}"/>
    <cellStyle name="_x0013__Final Order Electric EXHIBIT A-1 2 2" xfId="3550" xr:uid="{00000000-0005-0000-0000-0000D70D0000}"/>
    <cellStyle name="_x0013__Final Order Electric EXHIBIT A-1 3" xfId="3551" xr:uid="{00000000-0005-0000-0000-0000D80D0000}"/>
    <cellStyle name="_Fixed Gas Transport 1 19 09" xfId="3552" xr:uid="{00000000-0005-0000-0000-0000D90D0000}"/>
    <cellStyle name="_Fixed Gas Transport 1 19 09 2" xfId="3553" xr:uid="{00000000-0005-0000-0000-0000DA0D0000}"/>
    <cellStyle name="_Fixed Gas Transport 1 19 09 2 2" xfId="3554" xr:uid="{00000000-0005-0000-0000-0000DB0D0000}"/>
    <cellStyle name="_Fixed Gas Transport 1 19 09 3" xfId="3555" xr:uid="{00000000-0005-0000-0000-0000DC0D0000}"/>
    <cellStyle name="_Fuel Prices 4-14" xfId="3556" xr:uid="{00000000-0005-0000-0000-0000DD0D0000}"/>
    <cellStyle name="_Fuel Prices 4-14 2" xfId="3557" xr:uid="{00000000-0005-0000-0000-0000DE0D0000}"/>
    <cellStyle name="_Fuel Prices 4-14 2 2" xfId="3558" xr:uid="{00000000-0005-0000-0000-0000DF0D0000}"/>
    <cellStyle name="_Fuel Prices 4-14 2 2 2" xfId="3559" xr:uid="{00000000-0005-0000-0000-0000E00D0000}"/>
    <cellStyle name="_Fuel Prices 4-14 2 3" xfId="3560" xr:uid="{00000000-0005-0000-0000-0000E10D0000}"/>
    <cellStyle name="_Fuel Prices 4-14 3" xfId="3561" xr:uid="{00000000-0005-0000-0000-0000E20D0000}"/>
    <cellStyle name="_Fuel Prices 4-14 3 2" xfId="3562" xr:uid="{00000000-0005-0000-0000-0000E30D0000}"/>
    <cellStyle name="_Fuel Prices 4-14 4" xfId="3563" xr:uid="{00000000-0005-0000-0000-0000E40D0000}"/>
    <cellStyle name="_Fuel Prices 4-14 4 2" xfId="3564" xr:uid="{00000000-0005-0000-0000-0000E50D0000}"/>
    <cellStyle name="_Fuel Prices 4-14 5" xfId="3565" xr:uid="{00000000-0005-0000-0000-0000E60D0000}"/>
    <cellStyle name="_Fuel Prices 4-14_04 07E Wild Horse Wind Expansion (C) (2)" xfId="3566" xr:uid="{00000000-0005-0000-0000-0000E70D0000}"/>
    <cellStyle name="_Fuel Prices 4-14_04 07E Wild Horse Wind Expansion (C) (2) 2" xfId="3567" xr:uid="{00000000-0005-0000-0000-0000E80D0000}"/>
    <cellStyle name="_Fuel Prices 4-14_04 07E Wild Horse Wind Expansion (C) (2) 2 2" xfId="3568" xr:uid="{00000000-0005-0000-0000-0000E90D0000}"/>
    <cellStyle name="_Fuel Prices 4-14_04 07E Wild Horse Wind Expansion (C) (2) 3" xfId="3569" xr:uid="{00000000-0005-0000-0000-0000EA0D0000}"/>
    <cellStyle name="_Fuel Prices 4-14_04 07E Wild Horse Wind Expansion (C) (2)_Adj Bench DR 3 for Initial Briefs (Electric)" xfId="3570" xr:uid="{00000000-0005-0000-0000-0000EB0D0000}"/>
    <cellStyle name="_Fuel Prices 4-14_04 07E Wild Horse Wind Expansion (C) (2)_Adj Bench DR 3 for Initial Briefs (Electric) 2" xfId="3571" xr:uid="{00000000-0005-0000-0000-0000EC0D0000}"/>
    <cellStyle name="_Fuel Prices 4-14_04 07E Wild Horse Wind Expansion (C) (2)_Adj Bench DR 3 for Initial Briefs (Electric) 2 2" xfId="3572" xr:uid="{00000000-0005-0000-0000-0000ED0D0000}"/>
    <cellStyle name="_Fuel Prices 4-14_04 07E Wild Horse Wind Expansion (C) (2)_Adj Bench DR 3 for Initial Briefs (Electric) 3" xfId="3573" xr:uid="{00000000-0005-0000-0000-0000EE0D0000}"/>
    <cellStyle name="_Fuel Prices 4-14_04 07E Wild Horse Wind Expansion (C) (2)_Book1" xfId="3574" xr:uid="{00000000-0005-0000-0000-0000EF0D0000}"/>
    <cellStyle name="_Fuel Prices 4-14_04 07E Wild Horse Wind Expansion (C) (2)_Electric Rev Req Model (2009 GRC) " xfId="3575" xr:uid="{00000000-0005-0000-0000-0000F00D0000}"/>
    <cellStyle name="_Fuel Prices 4-14_04 07E Wild Horse Wind Expansion (C) (2)_Electric Rev Req Model (2009 GRC)  2" xfId="3576" xr:uid="{00000000-0005-0000-0000-0000F10D0000}"/>
    <cellStyle name="_Fuel Prices 4-14_04 07E Wild Horse Wind Expansion (C) (2)_Electric Rev Req Model (2009 GRC)  2 2" xfId="3577" xr:uid="{00000000-0005-0000-0000-0000F20D0000}"/>
    <cellStyle name="_Fuel Prices 4-14_04 07E Wild Horse Wind Expansion (C) (2)_Electric Rev Req Model (2009 GRC)  3" xfId="3578" xr:uid="{00000000-0005-0000-0000-0000F30D0000}"/>
    <cellStyle name="_Fuel Prices 4-14_04 07E Wild Horse Wind Expansion (C) (2)_Electric Rev Req Model (2009 GRC) Rebuttal" xfId="3579" xr:uid="{00000000-0005-0000-0000-0000F40D0000}"/>
    <cellStyle name="_Fuel Prices 4-14_04 07E Wild Horse Wind Expansion (C) (2)_Electric Rev Req Model (2009 GRC) Rebuttal 2" xfId="3580" xr:uid="{00000000-0005-0000-0000-0000F50D0000}"/>
    <cellStyle name="_Fuel Prices 4-14_04 07E Wild Horse Wind Expansion (C) (2)_Electric Rev Req Model (2009 GRC) Rebuttal 2 2" xfId="3581" xr:uid="{00000000-0005-0000-0000-0000F60D0000}"/>
    <cellStyle name="_Fuel Prices 4-14_04 07E Wild Horse Wind Expansion (C) (2)_Electric Rev Req Model (2009 GRC) Rebuttal 3" xfId="3582" xr:uid="{00000000-0005-0000-0000-0000F70D0000}"/>
    <cellStyle name="_Fuel Prices 4-14_04 07E Wild Horse Wind Expansion (C) (2)_Electric Rev Req Model (2009 GRC) Rebuttal REmoval of New  WH Solar AdjustMI" xfId="3583" xr:uid="{00000000-0005-0000-0000-0000F80D0000}"/>
    <cellStyle name="_Fuel Prices 4-14_04 07E Wild Horse Wind Expansion (C) (2)_Electric Rev Req Model (2009 GRC) Rebuttal REmoval of New  WH Solar AdjustMI 2" xfId="3584" xr:uid="{00000000-0005-0000-0000-0000F90D0000}"/>
    <cellStyle name="_Fuel Prices 4-14_04 07E Wild Horse Wind Expansion (C) (2)_Electric Rev Req Model (2009 GRC) Rebuttal REmoval of New  WH Solar AdjustMI 2 2" xfId="3585" xr:uid="{00000000-0005-0000-0000-0000FA0D0000}"/>
    <cellStyle name="_Fuel Prices 4-14_04 07E Wild Horse Wind Expansion (C) (2)_Electric Rev Req Model (2009 GRC) Rebuttal REmoval of New  WH Solar AdjustMI 3" xfId="3586" xr:uid="{00000000-0005-0000-0000-0000FB0D0000}"/>
    <cellStyle name="_Fuel Prices 4-14_04 07E Wild Horse Wind Expansion (C) (2)_Electric Rev Req Model (2009 GRC) Revised 01-18-2010" xfId="3587" xr:uid="{00000000-0005-0000-0000-0000FC0D0000}"/>
    <cellStyle name="_Fuel Prices 4-14_04 07E Wild Horse Wind Expansion (C) (2)_Electric Rev Req Model (2009 GRC) Revised 01-18-2010 2" xfId="3588" xr:uid="{00000000-0005-0000-0000-0000FD0D0000}"/>
    <cellStyle name="_Fuel Prices 4-14_04 07E Wild Horse Wind Expansion (C) (2)_Electric Rev Req Model (2009 GRC) Revised 01-18-2010 2 2" xfId="3589" xr:uid="{00000000-0005-0000-0000-0000FE0D0000}"/>
    <cellStyle name="_Fuel Prices 4-14_04 07E Wild Horse Wind Expansion (C) (2)_Electric Rev Req Model (2009 GRC) Revised 01-18-2010 3" xfId="3590" xr:uid="{00000000-0005-0000-0000-0000FF0D0000}"/>
    <cellStyle name="_Fuel Prices 4-14_04 07E Wild Horse Wind Expansion (C) (2)_Electric Rev Req Model (2010 GRC)" xfId="3591" xr:uid="{00000000-0005-0000-0000-0000000E0000}"/>
    <cellStyle name="_Fuel Prices 4-14_04 07E Wild Horse Wind Expansion (C) (2)_Electric Rev Req Model (2010 GRC) SF" xfId="3592" xr:uid="{00000000-0005-0000-0000-0000010E0000}"/>
    <cellStyle name="_Fuel Prices 4-14_04 07E Wild Horse Wind Expansion (C) (2)_Final Order Electric EXHIBIT A-1" xfId="3593" xr:uid="{00000000-0005-0000-0000-0000020E0000}"/>
    <cellStyle name="_Fuel Prices 4-14_04 07E Wild Horse Wind Expansion (C) (2)_Final Order Electric EXHIBIT A-1 2" xfId="3594" xr:uid="{00000000-0005-0000-0000-0000030E0000}"/>
    <cellStyle name="_Fuel Prices 4-14_04 07E Wild Horse Wind Expansion (C) (2)_Final Order Electric EXHIBIT A-1 2 2" xfId="3595" xr:uid="{00000000-0005-0000-0000-0000040E0000}"/>
    <cellStyle name="_Fuel Prices 4-14_04 07E Wild Horse Wind Expansion (C) (2)_Final Order Electric EXHIBIT A-1 3" xfId="3596" xr:uid="{00000000-0005-0000-0000-0000050E0000}"/>
    <cellStyle name="_Fuel Prices 4-14_04 07E Wild Horse Wind Expansion (C) (2)_TENASKA REGULATORY ASSET" xfId="3597" xr:uid="{00000000-0005-0000-0000-0000060E0000}"/>
    <cellStyle name="_Fuel Prices 4-14_04 07E Wild Horse Wind Expansion (C) (2)_TENASKA REGULATORY ASSET 2" xfId="3598" xr:uid="{00000000-0005-0000-0000-0000070E0000}"/>
    <cellStyle name="_Fuel Prices 4-14_04 07E Wild Horse Wind Expansion (C) (2)_TENASKA REGULATORY ASSET 2 2" xfId="3599" xr:uid="{00000000-0005-0000-0000-0000080E0000}"/>
    <cellStyle name="_Fuel Prices 4-14_04 07E Wild Horse Wind Expansion (C) (2)_TENASKA REGULATORY ASSET 3" xfId="3600" xr:uid="{00000000-0005-0000-0000-0000090E0000}"/>
    <cellStyle name="_Fuel Prices 4-14_16.37E Wild Horse Expansion DeferralRevwrkingfile SF" xfId="3601" xr:uid="{00000000-0005-0000-0000-00000A0E0000}"/>
    <cellStyle name="_Fuel Prices 4-14_16.37E Wild Horse Expansion DeferralRevwrkingfile SF 2" xfId="3602" xr:uid="{00000000-0005-0000-0000-00000B0E0000}"/>
    <cellStyle name="_Fuel Prices 4-14_16.37E Wild Horse Expansion DeferralRevwrkingfile SF 2 2" xfId="3603" xr:uid="{00000000-0005-0000-0000-00000C0E0000}"/>
    <cellStyle name="_Fuel Prices 4-14_16.37E Wild Horse Expansion DeferralRevwrkingfile SF 3" xfId="3604" xr:uid="{00000000-0005-0000-0000-00000D0E0000}"/>
    <cellStyle name="_Fuel Prices 4-14_2009 Compliance Filing PCA Exhibits for GRC" xfId="3605" xr:uid="{00000000-0005-0000-0000-00000E0E0000}"/>
    <cellStyle name="_Fuel Prices 4-14_2009 GRC Compl Filing - Exhibit D" xfId="3606" xr:uid="{00000000-0005-0000-0000-00000F0E0000}"/>
    <cellStyle name="_Fuel Prices 4-14_2009 GRC Compl Filing - Exhibit D 2" xfId="3607" xr:uid="{00000000-0005-0000-0000-0000100E0000}"/>
    <cellStyle name="_Fuel Prices 4-14_3.01 Income Statement" xfId="3608" xr:uid="{00000000-0005-0000-0000-0000110E0000}"/>
    <cellStyle name="_Fuel Prices 4-14_4 31 Regulatory Assets and Liabilities  7 06- Exhibit D" xfId="3609" xr:uid="{00000000-0005-0000-0000-0000120E0000}"/>
    <cellStyle name="_Fuel Prices 4-14_4 31 Regulatory Assets and Liabilities  7 06- Exhibit D 2" xfId="3610" xr:uid="{00000000-0005-0000-0000-0000130E0000}"/>
    <cellStyle name="_Fuel Prices 4-14_4 31 Regulatory Assets and Liabilities  7 06- Exhibit D 2 2" xfId="3611" xr:uid="{00000000-0005-0000-0000-0000140E0000}"/>
    <cellStyle name="_Fuel Prices 4-14_4 31 Regulatory Assets and Liabilities  7 06- Exhibit D 3" xfId="3612" xr:uid="{00000000-0005-0000-0000-0000150E0000}"/>
    <cellStyle name="_Fuel Prices 4-14_4 31 Regulatory Assets and Liabilities  7 06- Exhibit D_NIM Summary" xfId="3613" xr:uid="{00000000-0005-0000-0000-0000160E0000}"/>
    <cellStyle name="_Fuel Prices 4-14_4 31 Regulatory Assets and Liabilities  7 06- Exhibit D_NIM Summary 2" xfId="3614" xr:uid="{00000000-0005-0000-0000-0000170E0000}"/>
    <cellStyle name="_Fuel Prices 4-14_4 32 Regulatory Assets and Liabilities  7 06- Exhibit D" xfId="3615" xr:uid="{00000000-0005-0000-0000-0000180E0000}"/>
    <cellStyle name="_Fuel Prices 4-14_4 32 Regulatory Assets and Liabilities  7 06- Exhibit D 2" xfId="3616" xr:uid="{00000000-0005-0000-0000-0000190E0000}"/>
    <cellStyle name="_Fuel Prices 4-14_4 32 Regulatory Assets and Liabilities  7 06- Exhibit D 2 2" xfId="3617" xr:uid="{00000000-0005-0000-0000-00001A0E0000}"/>
    <cellStyle name="_Fuel Prices 4-14_4 32 Regulatory Assets and Liabilities  7 06- Exhibit D 3" xfId="3618" xr:uid="{00000000-0005-0000-0000-00001B0E0000}"/>
    <cellStyle name="_Fuel Prices 4-14_4 32 Regulatory Assets and Liabilities  7 06- Exhibit D_NIM Summary" xfId="3619" xr:uid="{00000000-0005-0000-0000-00001C0E0000}"/>
    <cellStyle name="_Fuel Prices 4-14_4 32 Regulatory Assets and Liabilities  7 06- Exhibit D_NIM Summary 2" xfId="3620" xr:uid="{00000000-0005-0000-0000-00001D0E0000}"/>
    <cellStyle name="_Fuel Prices 4-14_AURORA Total New" xfId="3621" xr:uid="{00000000-0005-0000-0000-00001E0E0000}"/>
    <cellStyle name="_Fuel Prices 4-14_AURORA Total New 2" xfId="3622" xr:uid="{00000000-0005-0000-0000-00001F0E0000}"/>
    <cellStyle name="_Fuel Prices 4-14_Book2" xfId="3623" xr:uid="{00000000-0005-0000-0000-0000200E0000}"/>
    <cellStyle name="_Fuel Prices 4-14_Book2 2" xfId="3624" xr:uid="{00000000-0005-0000-0000-0000210E0000}"/>
    <cellStyle name="_Fuel Prices 4-14_Book2 2 2" xfId="3625" xr:uid="{00000000-0005-0000-0000-0000220E0000}"/>
    <cellStyle name="_Fuel Prices 4-14_Book2 3" xfId="3626" xr:uid="{00000000-0005-0000-0000-0000230E0000}"/>
    <cellStyle name="_Fuel Prices 4-14_Book2_Adj Bench DR 3 for Initial Briefs (Electric)" xfId="3627" xr:uid="{00000000-0005-0000-0000-0000240E0000}"/>
    <cellStyle name="_Fuel Prices 4-14_Book2_Adj Bench DR 3 for Initial Briefs (Electric) 2" xfId="3628" xr:uid="{00000000-0005-0000-0000-0000250E0000}"/>
    <cellStyle name="_Fuel Prices 4-14_Book2_Adj Bench DR 3 for Initial Briefs (Electric) 2 2" xfId="3629" xr:uid="{00000000-0005-0000-0000-0000260E0000}"/>
    <cellStyle name="_Fuel Prices 4-14_Book2_Adj Bench DR 3 for Initial Briefs (Electric) 3" xfId="3630" xr:uid="{00000000-0005-0000-0000-0000270E0000}"/>
    <cellStyle name="_Fuel Prices 4-14_Book2_Electric Rev Req Model (2009 GRC) Rebuttal" xfId="3631" xr:uid="{00000000-0005-0000-0000-0000280E0000}"/>
    <cellStyle name="_Fuel Prices 4-14_Book2_Electric Rev Req Model (2009 GRC) Rebuttal 2" xfId="3632" xr:uid="{00000000-0005-0000-0000-0000290E0000}"/>
    <cellStyle name="_Fuel Prices 4-14_Book2_Electric Rev Req Model (2009 GRC) Rebuttal 2 2" xfId="3633" xr:uid="{00000000-0005-0000-0000-00002A0E0000}"/>
    <cellStyle name="_Fuel Prices 4-14_Book2_Electric Rev Req Model (2009 GRC) Rebuttal 3" xfId="3634" xr:uid="{00000000-0005-0000-0000-00002B0E0000}"/>
    <cellStyle name="_Fuel Prices 4-14_Book2_Electric Rev Req Model (2009 GRC) Rebuttal REmoval of New  WH Solar AdjustMI" xfId="3635" xr:uid="{00000000-0005-0000-0000-00002C0E0000}"/>
    <cellStyle name="_Fuel Prices 4-14_Book2_Electric Rev Req Model (2009 GRC) Rebuttal REmoval of New  WH Solar AdjustMI 2" xfId="3636" xr:uid="{00000000-0005-0000-0000-00002D0E0000}"/>
    <cellStyle name="_Fuel Prices 4-14_Book2_Electric Rev Req Model (2009 GRC) Rebuttal REmoval of New  WH Solar AdjustMI 2 2" xfId="3637" xr:uid="{00000000-0005-0000-0000-00002E0E0000}"/>
    <cellStyle name="_Fuel Prices 4-14_Book2_Electric Rev Req Model (2009 GRC) Rebuttal REmoval of New  WH Solar AdjustMI 3" xfId="3638" xr:uid="{00000000-0005-0000-0000-00002F0E0000}"/>
    <cellStyle name="_Fuel Prices 4-14_Book2_Electric Rev Req Model (2009 GRC) Revised 01-18-2010" xfId="3639" xr:uid="{00000000-0005-0000-0000-0000300E0000}"/>
    <cellStyle name="_Fuel Prices 4-14_Book2_Electric Rev Req Model (2009 GRC) Revised 01-18-2010 2" xfId="3640" xr:uid="{00000000-0005-0000-0000-0000310E0000}"/>
    <cellStyle name="_Fuel Prices 4-14_Book2_Electric Rev Req Model (2009 GRC) Revised 01-18-2010 2 2" xfId="3641" xr:uid="{00000000-0005-0000-0000-0000320E0000}"/>
    <cellStyle name="_Fuel Prices 4-14_Book2_Electric Rev Req Model (2009 GRC) Revised 01-18-2010 3" xfId="3642" xr:uid="{00000000-0005-0000-0000-0000330E0000}"/>
    <cellStyle name="_Fuel Prices 4-14_Book2_Final Order Electric EXHIBIT A-1" xfId="3643" xr:uid="{00000000-0005-0000-0000-0000340E0000}"/>
    <cellStyle name="_Fuel Prices 4-14_Book2_Final Order Electric EXHIBIT A-1 2" xfId="3644" xr:uid="{00000000-0005-0000-0000-0000350E0000}"/>
    <cellStyle name="_Fuel Prices 4-14_Book2_Final Order Electric EXHIBIT A-1 2 2" xfId="3645" xr:uid="{00000000-0005-0000-0000-0000360E0000}"/>
    <cellStyle name="_Fuel Prices 4-14_Book2_Final Order Electric EXHIBIT A-1 3" xfId="3646" xr:uid="{00000000-0005-0000-0000-0000370E0000}"/>
    <cellStyle name="_Fuel Prices 4-14_Book4" xfId="3647" xr:uid="{00000000-0005-0000-0000-0000380E0000}"/>
    <cellStyle name="_Fuel Prices 4-14_Book4 2" xfId="3648" xr:uid="{00000000-0005-0000-0000-0000390E0000}"/>
    <cellStyle name="_Fuel Prices 4-14_Book4 2 2" xfId="3649" xr:uid="{00000000-0005-0000-0000-00003A0E0000}"/>
    <cellStyle name="_Fuel Prices 4-14_Book4 3" xfId="3650" xr:uid="{00000000-0005-0000-0000-00003B0E0000}"/>
    <cellStyle name="_Fuel Prices 4-14_Book9" xfId="3651" xr:uid="{00000000-0005-0000-0000-00003C0E0000}"/>
    <cellStyle name="_Fuel Prices 4-14_Book9 2" xfId="3652" xr:uid="{00000000-0005-0000-0000-00003D0E0000}"/>
    <cellStyle name="_Fuel Prices 4-14_Book9 2 2" xfId="3653" xr:uid="{00000000-0005-0000-0000-00003E0E0000}"/>
    <cellStyle name="_Fuel Prices 4-14_Book9 3" xfId="3654" xr:uid="{00000000-0005-0000-0000-00003F0E0000}"/>
    <cellStyle name="_Fuel Prices 4-14_Chelan PUD Power Costs (8-10)" xfId="3655" xr:uid="{00000000-0005-0000-0000-0000400E0000}"/>
    <cellStyle name="_Fuel Prices 4-14_Direct Assignment Distribution Plant 2008" xfId="3656" xr:uid="{00000000-0005-0000-0000-0000410E0000}"/>
    <cellStyle name="_Fuel Prices 4-14_Direct Assignment Distribution Plant 2008 2" xfId="3657" xr:uid="{00000000-0005-0000-0000-0000420E0000}"/>
    <cellStyle name="_Fuel Prices 4-14_Direct Assignment Distribution Plant 2008 2 2" xfId="3658" xr:uid="{00000000-0005-0000-0000-0000430E0000}"/>
    <cellStyle name="_Fuel Prices 4-14_Direct Assignment Distribution Plant 2008 2 2 2" xfId="3659" xr:uid="{00000000-0005-0000-0000-0000440E0000}"/>
    <cellStyle name="_Fuel Prices 4-14_Direct Assignment Distribution Plant 2008 2 3" xfId="3660" xr:uid="{00000000-0005-0000-0000-0000450E0000}"/>
    <cellStyle name="_Fuel Prices 4-14_Direct Assignment Distribution Plant 2008 2 3 2" xfId="3661" xr:uid="{00000000-0005-0000-0000-0000460E0000}"/>
    <cellStyle name="_Fuel Prices 4-14_Direct Assignment Distribution Plant 2008 2 4" xfId="3662" xr:uid="{00000000-0005-0000-0000-0000470E0000}"/>
    <cellStyle name="_Fuel Prices 4-14_Direct Assignment Distribution Plant 2008 2 4 2" xfId="3663" xr:uid="{00000000-0005-0000-0000-0000480E0000}"/>
    <cellStyle name="_Fuel Prices 4-14_Direct Assignment Distribution Plant 2008 3" xfId="3664" xr:uid="{00000000-0005-0000-0000-0000490E0000}"/>
    <cellStyle name="_Fuel Prices 4-14_Direct Assignment Distribution Plant 2008 3 2" xfId="3665" xr:uid="{00000000-0005-0000-0000-00004A0E0000}"/>
    <cellStyle name="_Fuel Prices 4-14_Direct Assignment Distribution Plant 2008 4" xfId="3666" xr:uid="{00000000-0005-0000-0000-00004B0E0000}"/>
    <cellStyle name="_Fuel Prices 4-14_Direct Assignment Distribution Plant 2008 4 2" xfId="3667" xr:uid="{00000000-0005-0000-0000-00004C0E0000}"/>
    <cellStyle name="_Fuel Prices 4-14_Direct Assignment Distribution Plant 2008 5" xfId="3668" xr:uid="{00000000-0005-0000-0000-00004D0E0000}"/>
    <cellStyle name="_Fuel Prices 4-14_Direct Assignment Distribution Plant 2008 6" xfId="3669" xr:uid="{00000000-0005-0000-0000-00004E0E0000}"/>
    <cellStyle name="_Fuel Prices 4-14_Electric COS Inputs" xfId="3670" xr:uid="{00000000-0005-0000-0000-00004F0E0000}"/>
    <cellStyle name="_Fuel Prices 4-14_Electric COS Inputs 2" xfId="3671" xr:uid="{00000000-0005-0000-0000-0000500E0000}"/>
    <cellStyle name="_Fuel Prices 4-14_Electric COS Inputs 2 2" xfId="3672" xr:uid="{00000000-0005-0000-0000-0000510E0000}"/>
    <cellStyle name="_Fuel Prices 4-14_Electric COS Inputs 2 2 2" xfId="3673" xr:uid="{00000000-0005-0000-0000-0000520E0000}"/>
    <cellStyle name="_Fuel Prices 4-14_Electric COS Inputs 2 3" xfId="3674" xr:uid="{00000000-0005-0000-0000-0000530E0000}"/>
    <cellStyle name="_Fuel Prices 4-14_Electric COS Inputs 2 3 2" xfId="3675" xr:uid="{00000000-0005-0000-0000-0000540E0000}"/>
    <cellStyle name="_Fuel Prices 4-14_Electric COS Inputs 2 4" xfId="3676" xr:uid="{00000000-0005-0000-0000-0000550E0000}"/>
    <cellStyle name="_Fuel Prices 4-14_Electric COS Inputs 2 4 2" xfId="3677" xr:uid="{00000000-0005-0000-0000-0000560E0000}"/>
    <cellStyle name="_Fuel Prices 4-14_Electric COS Inputs 3" xfId="3678" xr:uid="{00000000-0005-0000-0000-0000570E0000}"/>
    <cellStyle name="_Fuel Prices 4-14_Electric COS Inputs 3 2" xfId="3679" xr:uid="{00000000-0005-0000-0000-0000580E0000}"/>
    <cellStyle name="_Fuel Prices 4-14_Electric COS Inputs 4" xfId="3680" xr:uid="{00000000-0005-0000-0000-0000590E0000}"/>
    <cellStyle name="_Fuel Prices 4-14_Electric COS Inputs 4 2" xfId="3681" xr:uid="{00000000-0005-0000-0000-00005A0E0000}"/>
    <cellStyle name="_Fuel Prices 4-14_Electric COS Inputs 5" xfId="3682" xr:uid="{00000000-0005-0000-0000-00005B0E0000}"/>
    <cellStyle name="_Fuel Prices 4-14_Electric COS Inputs 6" xfId="3683" xr:uid="{00000000-0005-0000-0000-00005C0E0000}"/>
    <cellStyle name="_Fuel Prices 4-14_Electric Rate Spread and Rate Design 3.23.09" xfId="3684" xr:uid="{00000000-0005-0000-0000-00005D0E0000}"/>
    <cellStyle name="_Fuel Prices 4-14_Electric Rate Spread and Rate Design 3.23.09 2" xfId="3685" xr:uid="{00000000-0005-0000-0000-00005E0E0000}"/>
    <cellStyle name="_Fuel Prices 4-14_Electric Rate Spread and Rate Design 3.23.09 2 2" xfId="3686" xr:uid="{00000000-0005-0000-0000-00005F0E0000}"/>
    <cellStyle name="_Fuel Prices 4-14_Electric Rate Spread and Rate Design 3.23.09 2 2 2" xfId="3687" xr:uid="{00000000-0005-0000-0000-0000600E0000}"/>
    <cellStyle name="_Fuel Prices 4-14_Electric Rate Spread and Rate Design 3.23.09 2 3" xfId="3688" xr:uid="{00000000-0005-0000-0000-0000610E0000}"/>
    <cellStyle name="_Fuel Prices 4-14_Electric Rate Spread and Rate Design 3.23.09 2 3 2" xfId="3689" xr:uid="{00000000-0005-0000-0000-0000620E0000}"/>
    <cellStyle name="_Fuel Prices 4-14_Electric Rate Spread and Rate Design 3.23.09 2 4" xfId="3690" xr:uid="{00000000-0005-0000-0000-0000630E0000}"/>
    <cellStyle name="_Fuel Prices 4-14_Electric Rate Spread and Rate Design 3.23.09 2 4 2" xfId="3691" xr:uid="{00000000-0005-0000-0000-0000640E0000}"/>
    <cellStyle name="_Fuel Prices 4-14_Electric Rate Spread and Rate Design 3.23.09 3" xfId="3692" xr:uid="{00000000-0005-0000-0000-0000650E0000}"/>
    <cellStyle name="_Fuel Prices 4-14_Electric Rate Spread and Rate Design 3.23.09 3 2" xfId="3693" xr:uid="{00000000-0005-0000-0000-0000660E0000}"/>
    <cellStyle name="_Fuel Prices 4-14_Electric Rate Spread and Rate Design 3.23.09 4" xfId="3694" xr:uid="{00000000-0005-0000-0000-0000670E0000}"/>
    <cellStyle name="_Fuel Prices 4-14_Electric Rate Spread and Rate Design 3.23.09 4 2" xfId="3695" xr:uid="{00000000-0005-0000-0000-0000680E0000}"/>
    <cellStyle name="_Fuel Prices 4-14_Electric Rate Spread and Rate Design 3.23.09 5" xfId="3696" xr:uid="{00000000-0005-0000-0000-0000690E0000}"/>
    <cellStyle name="_Fuel Prices 4-14_Electric Rate Spread and Rate Design 3.23.09 6" xfId="3697" xr:uid="{00000000-0005-0000-0000-00006A0E0000}"/>
    <cellStyle name="_Fuel Prices 4-14_INPUTS" xfId="3698" xr:uid="{00000000-0005-0000-0000-00006B0E0000}"/>
    <cellStyle name="_Fuel Prices 4-14_INPUTS 2" xfId="3699" xr:uid="{00000000-0005-0000-0000-00006C0E0000}"/>
    <cellStyle name="_Fuel Prices 4-14_INPUTS 2 2" xfId="3700" xr:uid="{00000000-0005-0000-0000-00006D0E0000}"/>
    <cellStyle name="_Fuel Prices 4-14_INPUTS 2 2 2" xfId="3701" xr:uid="{00000000-0005-0000-0000-00006E0E0000}"/>
    <cellStyle name="_Fuel Prices 4-14_INPUTS 2 3" xfId="3702" xr:uid="{00000000-0005-0000-0000-00006F0E0000}"/>
    <cellStyle name="_Fuel Prices 4-14_INPUTS 2 3 2" xfId="3703" xr:uid="{00000000-0005-0000-0000-0000700E0000}"/>
    <cellStyle name="_Fuel Prices 4-14_INPUTS 2 4" xfId="3704" xr:uid="{00000000-0005-0000-0000-0000710E0000}"/>
    <cellStyle name="_Fuel Prices 4-14_INPUTS 2 4 2" xfId="3705" xr:uid="{00000000-0005-0000-0000-0000720E0000}"/>
    <cellStyle name="_Fuel Prices 4-14_INPUTS 3" xfId="3706" xr:uid="{00000000-0005-0000-0000-0000730E0000}"/>
    <cellStyle name="_Fuel Prices 4-14_INPUTS 3 2" xfId="3707" xr:uid="{00000000-0005-0000-0000-0000740E0000}"/>
    <cellStyle name="_Fuel Prices 4-14_INPUTS 4" xfId="3708" xr:uid="{00000000-0005-0000-0000-0000750E0000}"/>
    <cellStyle name="_Fuel Prices 4-14_INPUTS 4 2" xfId="3709" xr:uid="{00000000-0005-0000-0000-0000760E0000}"/>
    <cellStyle name="_Fuel Prices 4-14_INPUTS 5" xfId="3710" xr:uid="{00000000-0005-0000-0000-0000770E0000}"/>
    <cellStyle name="_Fuel Prices 4-14_INPUTS 6" xfId="3711" xr:uid="{00000000-0005-0000-0000-0000780E0000}"/>
    <cellStyle name="_Fuel Prices 4-14_Leased Transformer &amp; Substation Plant &amp; Rev 12-2009" xfId="3712" xr:uid="{00000000-0005-0000-0000-0000790E0000}"/>
    <cellStyle name="_Fuel Prices 4-14_Leased Transformer &amp; Substation Plant &amp; Rev 12-2009 2" xfId="3713" xr:uid="{00000000-0005-0000-0000-00007A0E0000}"/>
    <cellStyle name="_Fuel Prices 4-14_Leased Transformer &amp; Substation Plant &amp; Rev 12-2009 2 2" xfId="3714" xr:uid="{00000000-0005-0000-0000-00007B0E0000}"/>
    <cellStyle name="_Fuel Prices 4-14_Leased Transformer &amp; Substation Plant &amp; Rev 12-2009 2 2 2" xfId="3715" xr:uid="{00000000-0005-0000-0000-00007C0E0000}"/>
    <cellStyle name="_Fuel Prices 4-14_Leased Transformer &amp; Substation Plant &amp; Rev 12-2009 2 3" xfId="3716" xr:uid="{00000000-0005-0000-0000-00007D0E0000}"/>
    <cellStyle name="_Fuel Prices 4-14_Leased Transformer &amp; Substation Plant &amp; Rev 12-2009 2 3 2" xfId="3717" xr:uid="{00000000-0005-0000-0000-00007E0E0000}"/>
    <cellStyle name="_Fuel Prices 4-14_Leased Transformer &amp; Substation Plant &amp; Rev 12-2009 2 4" xfId="3718" xr:uid="{00000000-0005-0000-0000-00007F0E0000}"/>
    <cellStyle name="_Fuel Prices 4-14_Leased Transformer &amp; Substation Plant &amp; Rev 12-2009 2 4 2" xfId="3719" xr:uid="{00000000-0005-0000-0000-0000800E0000}"/>
    <cellStyle name="_Fuel Prices 4-14_Leased Transformer &amp; Substation Plant &amp; Rev 12-2009 3" xfId="3720" xr:uid="{00000000-0005-0000-0000-0000810E0000}"/>
    <cellStyle name="_Fuel Prices 4-14_Leased Transformer &amp; Substation Plant &amp; Rev 12-2009 3 2" xfId="3721" xr:uid="{00000000-0005-0000-0000-0000820E0000}"/>
    <cellStyle name="_Fuel Prices 4-14_Leased Transformer &amp; Substation Plant &amp; Rev 12-2009 4" xfId="3722" xr:uid="{00000000-0005-0000-0000-0000830E0000}"/>
    <cellStyle name="_Fuel Prices 4-14_Leased Transformer &amp; Substation Plant &amp; Rev 12-2009 4 2" xfId="3723" xr:uid="{00000000-0005-0000-0000-0000840E0000}"/>
    <cellStyle name="_Fuel Prices 4-14_Leased Transformer &amp; Substation Plant &amp; Rev 12-2009 5" xfId="3724" xr:uid="{00000000-0005-0000-0000-0000850E0000}"/>
    <cellStyle name="_Fuel Prices 4-14_Leased Transformer &amp; Substation Plant &amp; Rev 12-2009 6" xfId="3725" xr:uid="{00000000-0005-0000-0000-0000860E0000}"/>
    <cellStyle name="_Fuel Prices 4-14_NIM Summary" xfId="3726" xr:uid="{00000000-0005-0000-0000-0000870E0000}"/>
    <cellStyle name="_Fuel Prices 4-14_NIM Summary 09GRC" xfId="3727" xr:uid="{00000000-0005-0000-0000-0000880E0000}"/>
    <cellStyle name="_Fuel Prices 4-14_NIM Summary 09GRC 2" xfId="3728" xr:uid="{00000000-0005-0000-0000-0000890E0000}"/>
    <cellStyle name="_Fuel Prices 4-14_NIM Summary 2" xfId="3729" xr:uid="{00000000-0005-0000-0000-00008A0E0000}"/>
    <cellStyle name="_Fuel Prices 4-14_NIM Summary 3" xfId="3730" xr:uid="{00000000-0005-0000-0000-00008B0E0000}"/>
    <cellStyle name="_Fuel Prices 4-14_NIM Summary 4" xfId="3731" xr:uid="{00000000-0005-0000-0000-00008C0E0000}"/>
    <cellStyle name="_Fuel Prices 4-14_NIM Summary 5" xfId="3732" xr:uid="{00000000-0005-0000-0000-00008D0E0000}"/>
    <cellStyle name="_Fuel Prices 4-14_NIM Summary 6" xfId="3733" xr:uid="{00000000-0005-0000-0000-00008E0E0000}"/>
    <cellStyle name="_Fuel Prices 4-14_NIM Summary 7" xfId="3734" xr:uid="{00000000-0005-0000-0000-00008F0E0000}"/>
    <cellStyle name="_Fuel Prices 4-14_NIM Summary 8" xfId="3735" xr:uid="{00000000-0005-0000-0000-0000900E0000}"/>
    <cellStyle name="_Fuel Prices 4-14_NIM Summary 9" xfId="3736" xr:uid="{00000000-0005-0000-0000-0000910E0000}"/>
    <cellStyle name="_Fuel Prices 4-14_PCA 10 -  Exhibit D from A Kellogg Jan 2011" xfId="3737" xr:uid="{00000000-0005-0000-0000-0000920E0000}"/>
    <cellStyle name="_Fuel Prices 4-14_PCA 10 -  Exhibit D from A Kellogg July 2011" xfId="3738" xr:uid="{00000000-0005-0000-0000-0000930E0000}"/>
    <cellStyle name="_Fuel Prices 4-14_PCA 10 -  Exhibit D from S Free Rcv'd 12-11" xfId="3739" xr:uid="{00000000-0005-0000-0000-0000940E0000}"/>
    <cellStyle name="_Fuel Prices 4-14_PCA 9 -  Exhibit D April 2010" xfId="3740" xr:uid="{00000000-0005-0000-0000-0000950E0000}"/>
    <cellStyle name="_Fuel Prices 4-14_PCA 9 -  Exhibit D April 2010 (3)" xfId="3741" xr:uid="{00000000-0005-0000-0000-0000960E0000}"/>
    <cellStyle name="_Fuel Prices 4-14_PCA 9 -  Exhibit D April 2010 (3) 2" xfId="3742" xr:uid="{00000000-0005-0000-0000-0000970E0000}"/>
    <cellStyle name="_Fuel Prices 4-14_PCA 9 -  Exhibit D Nov 2010" xfId="3743" xr:uid="{00000000-0005-0000-0000-0000980E0000}"/>
    <cellStyle name="_Fuel Prices 4-14_PCA 9 - Exhibit D at August 2010" xfId="3744" xr:uid="{00000000-0005-0000-0000-0000990E0000}"/>
    <cellStyle name="_Fuel Prices 4-14_PCA 9 - Exhibit D June 2010 GRC" xfId="3745" xr:uid="{00000000-0005-0000-0000-00009A0E0000}"/>
    <cellStyle name="_Fuel Prices 4-14_Peak Credit Exhibits for 2009 GRC" xfId="3746" xr:uid="{00000000-0005-0000-0000-00009B0E0000}"/>
    <cellStyle name="_Fuel Prices 4-14_Peak Credit Exhibits for 2009 GRC 2" xfId="3747" xr:uid="{00000000-0005-0000-0000-00009C0E0000}"/>
    <cellStyle name="_Fuel Prices 4-14_Peak Credit Exhibits for 2009 GRC 2 2" xfId="3748" xr:uid="{00000000-0005-0000-0000-00009D0E0000}"/>
    <cellStyle name="_Fuel Prices 4-14_Peak Credit Exhibits for 2009 GRC 2 2 2" xfId="3749" xr:uid="{00000000-0005-0000-0000-00009E0E0000}"/>
    <cellStyle name="_Fuel Prices 4-14_Peak Credit Exhibits for 2009 GRC 2 3" xfId="3750" xr:uid="{00000000-0005-0000-0000-00009F0E0000}"/>
    <cellStyle name="_Fuel Prices 4-14_Peak Credit Exhibits for 2009 GRC 2 3 2" xfId="3751" xr:uid="{00000000-0005-0000-0000-0000A00E0000}"/>
    <cellStyle name="_Fuel Prices 4-14_Peak Credit Exhibits for 2009 GRC 2 4" xfId="3752" xr:uid="{00000000-0005-0000-0000-0000A10E0000}"/>
    <cellStyle name="_Fuel Prices 4-14_Peak Credit Exhibits for 2009 GRC 2 4 2" xfId="3753" xr:uid="{00000000-0005-0000-0000-0000A20E0000}"/>
    <cellStyle name="_Fuel Prices 4-14_Peak Credit Exhibits for 2009 GRC 3" xfId="3754" xr:uid="{00000000-0005-0000-0000-0000A30E0000}"/>
    <cellStyle name="_Fuel Prices 4-14_Peak Credit Exhibits for 2009 GRC 3 2" xfId="3755" xr:uid="{00000000-0005-0000-0000-0000A40E0000}"/>
    <cellStyle name="_Fuel Prices 4-14_Peak Credit Exhibits for 2009 GRC 4" xfId="3756" xr:uid="{00000000-0005-0000-0000-0000A50E0000}"/>
    <cellStyle name="_Fuel Prices 4-14_Peak Credit Exhibits for 2009 GRC 4 2" xfId="3757" xr:uid="{00000000-0005-0000-0000-0000A60E0000}"/>
    <cellStyle name="_Fuel Prices 4-14_Peak Credit Exhibits for 2009 GRC 5" xfId="3758" xr:uid="{00000000-0005-0000-0000-0000A70E0000}"/>
    <cellStyle name="_Fuel Prices 4-14_Peak Credit Exhibits for 2009 GRC 6" xfId="3759" xr:uid="{00000000-0005-0000-0000-0000A80E0000}"/>
    <cellStyle name="_Fuel Prices 4-14_Power Costs - Comparison bx Rbtl-Staff-Jt-PC" xfId="3760" xr:uid="{00000000-0005-0000-0000-0000A90E0000}"/>
    <cellStyle name="_Fuel Prices 4-14_Power Costs - Comparison bx Rbtl-Staff-Jt-PC 2" xfId="3761" xr:uid="{00000000-0005-0000-0000-0000AA0E0000}"/>
    <cellStyle name="_Fuel Prices 4-14_Power Costs - Comparison bx Rbtl-Staff-Jt-PC 2 2" xfId="3762" xr:uid="{00000000-0005-0000-0000-0000AB0E0000}"/>
    <cellStyle name="_Fuel Prices 4-14_Power Costs - Comparison bx Rbtl-Staff-Jt-PC 3" xfId="3763" xr:uid="{00000000-0005-0000-0000-0000AC0E0000}"/>
    <cellStyle name="_Fuel Prices 4-14_Power Costs - Comparison bx Rbtl-Staff-Jt-PC_Adj Bench DR 3 for Initial Briefs (Electric)" xfId="3764" xr:uid="{00000000-0005-0000-0000-0000AD0E0000}"/>
    <cellStyle name="_Fuel Prices 4-14_Power Costs - Comparison bx Rbtl-Staff-Jt-PC_Adj Bench DR 3 for Initial Briefs (Electric) 2" xfId="3765" xr:uid="{00000000-0005-0000-0000-0000AE0E0000}"/>
    <cellStyle name="_Fuel Prices 4-14_Power Costs - Comparison bx Rbtl-Staff-Jt-PC_Adj Bench DR 3 for Initial Briefs (Electric) 2 2" xfId="3766" xr:uid="{00000000-0005-0000-0000-0000AF0E0000}"/>
    <cellStyle name="_Fuel Prices 4-14_Power Costs - Comparison bx Rbtl-Staff-Jt-PC_Adj Bench DR 3 for Initial Briefs (Electric) 3" xfId="3767" xr:uid="{00000000-0005-0000-0000-0000B00E0000}"/>
    <cellStyle name="_Fuel Prices 4-14_Power Costs - Comparison bx Rbtl-Staff-Jt-PC_Electric Rev Req Model (2009 GRC) Rebuttal" xfId="3768" xr:uid="{00000000-0005-0000-0000-0000B10E0000}"/>
    <cellStyle name="_Fuel Prices 4-14_Power Costs - Comparison bx Rbtl-Staff-Jt-PC_Electric Rev Req Model (2009 GRC) Rebuttal 2" xfId="3769" xr:uid="{00000000-0005-0000-0000-0000B20E0000}"/>
    <cellStyle name="_Fuel Prices 4-14_Power Costs - Comparison bx Rbtl-Staff-Jt-PC_Electric Rev Req Model (2009 GRC) Rebuttal 2 2" xfId="3770" xr:uid="{00000000-0005-0000-0000-0000B30E0000}"/>
    <cellStyle name="_Fuel Prices 4-14_Power Costs - Comparison bx Rbtl-Staff-Jt-PC_Electric Rev Req Model (2009 GRC) Rebuttal 3" xfId="3771" xr:uid="{00000000-0005-0000-0000-0000B40E0000}"/>
    <cellStyle name="_Fuel Prices 4-14_Power Costs - Comparison bx Rbtl-Staff-Jt-PC_Electric Rev Req Model (2009 GRC) Rebuttal REmoval of New  WH Solar AdjustMI" xfId="3772" xr:uid="{00000000-0005-0000-0000-0000B50E0000}"/>
    <cellStyle name="_Fuel Prices 4-14_Power Costs - Comparison bx Rbtl-Staff-Jt-PC_Electric Rev Req Model (2009 GRC) Rebuttal REmoval of New  WH Solar AdjustMI 2" xfId="3773" xr:uid="{00000000-0005-0000-0000-0000B60E0000}"/>
    <cellStyle name="_Fuel Prices 4-14_Power Costs - Comparison bx Rbtl-Staff-Jt-PC_Electric Rev Req Model (2009 GRC) Rebuttal REmoval of New  WH Solar AdjustMI 2 2" xfId="3774" xr:uid="{00000000-0005-0000-0000-0000B70E0000}"/>
    <cellStyle name="_Fuel Prices 4-14_Power Costs - Comparison bx Rbtl-Staff-Jt-PC_Electric Rev Req Model (2009 GRC) Rebuttal REmoval of New  WH Solar AdjustMI 3" xfId="3775" xr:uid="{00000000-0005-0000-0000-0000B80E0000}"/>
    <cellStyle name="_Fuel Prices 4-14_Power Costs - Comparison bx Rbtl-Staff-Jt-PC_Electric Rev Req Model (2009 GRC) Revised 01-18-2010" xfId="3776" xr:uid="{00000000-0005-0000-0000-0000B90E0000}"/>
    <cellStyle name="_Fuel Prices 4-14_Power Costs - Comparison bx Rbtl-Staff-Jt-PC_Electric Rev Req Model (2009 GRC) Revised 01-18-2010 2" xfId="3777" xr:uid="{00000000-0005-0000-0000-0000BA0E0000}"/>
    <cellStyle name="_Fuel Prices 4-14_Power Costs - Comparison bx Rbtl-Staff-Jt-PC_Electric Rev Req Model (2009 GRC) Revised 01-18-2010 2 2" xfId="3778" xr:uid="{00000000-0005-0000-0000-0000BB0E0000}"/>
    <cellStyle name="_Fuel Prices 4-14_Power Costs - Comparison bx Rbtl-Staff-Jt-PC_Electric Rev Req Model (2009 GRC) Revised 01-18-2010 3" xfId="3779" xr:uid="{00000000-0005-0000-0000-0000BC0E0000}"/>
    <cellStyle name="_Fuel Prices 4-14_Power Costs - Comparison bx Rbtl-Staff-Jt-PC_Final Order Electric EXHIBIT A-1" xfId="3780" xr:uid="{00000000-0005-0000-0000-0000BD0E0000}"/>
    <cellStyle name="_Fuel Prices 4-14_Power Costs - Comparison bx Rbtl-Staff-Jt-PC_Final Order Electric EXHIBIT A-1 2" xfId="3781" xr:uid="{00000000-0005-0000-0000-0000BE0E0000}"/>
    <cellStyle name="_Fuel Prices 4-14_Power Costs - Comparison bx Rbtl-Staff-Jt-PC_Final Order Electric EXHIBIT A-1 2 2" xfId="3782" xr:uid="{00000000-0005-0000-0000-0000BF0E0000}"/>
    <cellStyle name="_Fuel Prices 4-14_Power Costs - Comparison bx Rbtl-Staff-Jt-PC_Final Order Electric EXHIBIT A-1 3" xfId="3783" xr:uid="{00000000-0005-0000-0000-0000C00E0000}"/>
    <cellStyle name="_Fuel Prices 4-14_Production Adj 4.37" xfId="3784" xr:uid="{00000000-0005-0000-0000-0000C10E0000}"/>
    <cellStyle name="_Fuel Prices 4-14_Production Adj 4.37 2" xfId="3785" xr:uid="{00000000-0005-0000-0000-0000C20E0000}"/>
    <cellStyle name="_Fuel Prices 4-14_Production Adj 4.37 2 2" xfId="3786" xr:uid="{00000000-0005-0000-0000-0000C30E0000}"/>
    <cellStyle name="_Fuel Prices 4-14_Production Adj 4.37 3" xfId="3787" xr:uid="{00000000-0005-0000-0000-0000C40E0000}"/>
    <cellStyle name="_Fuel Prices 4-14_Purchased Power Adj 4.03" xfId="3788" xr:uid="{00000000-0005-0000-0000-0000C50E0000}"/>
    <cellStyle name="_Fuel Prices 4-14_Purchased Power Adj 4.03 2" xfId="3789" xr:uid="{00000000-0005-0000-0000-0000C60E0000}"/>
    <cellStyle name="_Fuel Prices 4-14_Purchased Power Adj 4.03 2 2" xfId="3790" xr:uid="{00000000-0005-0000-0000-0000C70E0000}"/>
    <cellStyle name="_Fuel Prices 4-14_Purchased Power Adj 4.03 3" xfId="3791" xr:uid="{00000000-0005-0000-0000-0000C80E0000}"/>
    <cellStyle name="_Fuel Prices 4-14_Rate Design Sch 24" xfId="3792" xr:uid="{00000000-0005-0000-0000-0000C90E0000}"/>
    <cellStyle name="_Fuel Prices 4-14_Rate Design Sch 24 2" xfId="3793" xr:uid="{00000000-0005-0000-0000-0000CA0E0000}"/>
    <cellStyle name="_Fuel Prices 4-14_Rate Design Sch 25" xfId="3794" xr:uid="{00000000-0005-0000-0000-0000CB0E0000}"/>
    <cellStyle name="_Fuel Prices 4-14_Rate Design Sch 25 2" xfId="3795" xr:uid="{00000000-0005-0000-0000-0000CC0E0000}"/>
    <cellStyle name="_Fuel Prices 4-14_Rate Design Sch 25 2 2" xfId="3796" xr:uid="{00000000-0005-0000-0000-0000CD0E0000}"/>
    <cellStyle name="_Fuel Prices 4-14_Rate Design Sch 25 3" xfId="3797" xr:uid="{00000000-0005-0000-0000-0000CE0E0000}"/>
    <cellStyle name="_Fuel Prices 4-14_Rate Design Sch 26" xfId="3798" xr:uid="{00000000-0005-0000-0000-0000CF0E0000}"/>
    <cellStyle name="_Fuel Prices 4-14_Rate Design Sch 26 2" xfId="3799" xr:uid="{00000000-0005-0000-0000-0000D00E0000}"/>
    <cellStyle name="_Fuel Prices 4-14_Rate Design Sch 26 2 2" xfId="3800" xr:uid="{00000000-0005-0000-0000-0000D10E0000}"/>
    <cellStyle name="_Fuel Prices 4-14_Rate Design Sch 26 3" xfId="3801" xr:uid="{00000000-0005-0000-0000-0000D20E0000}"/>
    <cellStyle name="_Fuel Prices 4-14_Rate Design Sch 31" xfId="3802" xr:uid="{00000000-0005-0000-0000-0000D30E0000}"/>
    <cellStyle name="_Fuel Prices 4-14_Rate Design Sch 31 2" xfId="3803" xr:uid="{00000000-0005-0000-0000-0000D40E0000}"/>
    <cellStyle name="_Fuel Prices 4-14_Rate Design Sch 31 2 2" xfId="3804" xr:uid="{00000000-0005-0000-0000-0000D50E0000}"/>
    <cellStyle name="_Fuel Prices 4-14_Rate Design Sch 31 3" xfId="3805" xr:uid="{00000000-0005-0000-0000-0000D60E0000}"/>
    <cellStyle name="_Fuel Prices 4-14_Rate Design Sch 43" xfId="3806" xr:uid="{00000000-0005-0000-0000-0000D70E0000}"/>
    <cellStyle name="_Fuel Prices 4-14_Rate Design Sch 43 2" xfId="3807" xr:uid="{00000000-0005-0000-0000-0000D80E0000}"/>
    <cellStyle name="_Fuel Prices 4-14_Rate Design Sch 43 2 2" xfId="3808" xr:uid="{00000000-0005-0000-0000-0000D90E0000}"/>
    <cellStyle name="_Fuel Prices 4-14_Rate Design Sch 43 3" xfId="3809" xr:uid="{00000000-0005-0000-0000-0000DA0E0000}"/>
    <cellStyle name="_Fuel Prices 4-14_Rate Design Sch 448-449" xfId="3810" xr:uid="{00000000-0005-0000-0000-0000DB0E0000}"/>
    <cellStyle name="_Fuel Prices 4-14_Rate Design Sch 448-449 2" xfId="3811" xr:uid="{00000000-0005-0000-0000-0000DC0E0000}"/>
    <cellStyle name="_Fuel Prices 4-14_Rate Design Sch 46" xfId="3812" xr:uid="{00000000-0005-0000-0000-0000DD0E0000}"/>
    <cellStyle name="_Fuel Prices 4-14_Rate Design Sch 46 2" xfId="3813" xr:uid="{00000000-0005-0000-0000-0000DE0E0000}"/>
    <cellStyle name="_Fuel Prices 4-14_Rate Design Sch 46 2 2" xfId="3814" xr:uid="{00000000-0005-0000-0000-0000DF0E0000}"/>
    <cellStyle name="_Fuel Prices 4-14_Rate Design Sch 46 3" xfId="3815" xr:uid="{00000000-0005-0000-0000-0000E00E0000}"/>
    <cellStyle name="_Fuel Prices 4-14_Rate Spread" xfId="3816" xr:uid="{00000000-0005-0000-0000-0000E10E0000}"/>
    <cellStyle name="_Fuel Prices 4-14_Rate Spread 2" xfId="3817" xr:uid="{00000000-0005-0000-0000-0000E20E0000}"/>
    <cellStyle name="_Fuel Prices 4-14_Rate Spread 2 2" xfId="3818" xr:uid="{00000000-0005-0000-0000-0000E30E0000}"/>
    <cellStyle name="_Fuel Prices 4-14_Rate Spread 3" xfId="3819" xr:uid="{00000000-0005-0000-0000-0000E40E0000}"/>
    <cellStyle name="_Fuel Prices 4-14_Rebuttal Power Costs" xfId="3820" xr:uid="{00000000-0005-0000-0000-0000E50E0000}"/>
    <cellStyle name="_Fuel Prices 4-14_Rebuttal Power Costs 2" xfId="3821" xr:uid="{00000000-0005-0000-0000-0000E60E0000}"/>
    <cellStyle name="_Fuel Prices 4-14_Rebuttal Power Costs 2 2" xfId="3822" xr:uid="{00000000-0005-0000-0000-0000E70E0000}"/>
    <cellStyle name="_Fuel Prices 4-14_Rebuttal Power Costs 3" xfId="3823" xr:uid="{00000000-0005-0000-0000-0000E80E0000}"/>
    <cellStyle name="_Fuel Prices 4-14_Rebuttal Power Costs_Adj Bench DR 3 for Initial Briefs (Electric)" xfId="3824" xr:uid="{00000000-0005-0000-0000-0000E90E0000}"/>
    <cellStyle name="_Fuel Prices 4-14_Rebuttal Power Costs_Adj Bench DR 3 for Initial Briefs (Electric) 2" xfId="3825" xr:uid="{00000000-0005-0000-0000-0000EA0E0000}"/>
    <cellStyle name="_Fuel Prices 4-14_Rebuttal Power Costs_Adj Bench DR 3 for Initial Briefs (Electric) 2 2" xfId="3826" xr:uid="{00000000-0005-0000-0000-0000EB0E0000}"/>
    <cellStyle name="_Fuel Prices 4-14_Rebuttal Power Costs_Adj Bench DR 3 for Initial Briefs (Electric) 3" xfId="3827" xr:uid="{00000000-0005-0000-0000-0000EC0E0000}"/>
    <cellStyle name="_Fuel Prices 4-14_Rebuttal Power Costs_Electric Rev Req Model (2009 GRC) Rebuttal" xfId="3828" xr:uid="{00000000-0005-0000-0000-0000ED0E0000}"/>
    <cellStyle name="_Fuel Prices 4-14_Rebuttal Power Costs_Electric Rev Req Model (2009 GRC) Rebuttal 2" xfId="3829" xr:uid="{00000000-0005-0000-0000-0000EE0E0000}"/>
    <cellStyle name="_Fuel Prices 4-14_Rebuttal Power Costs_Electric Rev Req Model (2009 GRC) Rebuttal 2 2" xfId="3830" xr:uid="{00000000-0005-0000-0000-0000EF0E0000}"/>
    <cellStyle name="_Fuel Prices 4-14_Rebuttal Power Costs_Electric Rev Req Model (2009 GRC) Rebuttal 3" xfId="3831" xr:uid="{00000000-0005-0000-0000-0000F00E0000}"/>
    <cellStyle name="_Fuel Prices 4-14_Rebuttal Power Costs_Electric Rev Req Model (2009 GRC) Rebuttal REmoval of New  WH Solar AdjustMI" xfId="3832" xr:uid="{00000000-0005-0000-0000-0000F10E0000}"/>
    <cellStyle name="_Fuel Prices 4-14_Rebuttal Power Costs_Electric Rev Req Model (2009 GRC) Rebuttal REmoval of New  WH Solar AdjustMI 2" xfId="3833" xr:uid="{00000000-0005-0000-0000-0000F20E0000}"/>
    <cellStyle name="_Fuel Prices 4-14_Rebuttal Power Costs_Electric Rev Req Model (2009 GRC) Rebuttal REmoval of New  WH Solar AdjustMI 2 2" xfId="3834" xr:uid="{00000000-0005-0000-0000-0000F30E0000}"/>
    <cellStyle name="_Fuel Prices 4-14_Rebuttal Power Costs_Electric Rev Req Model (2009 GRC) Rebuttal REmoval of New  WH Solar AdjustMI 3" xfId="3835" xr:uid="{00000000-0005-0000-0000-0000F40E0000}"/>
    <cellStyle name="_Fuel Prices 4-14_Rebuttal Power Costs_Electric Rev Req Model (2009 GRC) Revised 01-18-2010" xfId="3836" xr:uid="{00000000-0005-0000-0000-0000F50E0000}"/>
    <cellStyle name="_Fuel Prices 4-14_Rebuttal Power Costs_Electric Rev Req Model (2009 GRC) Revised 01-18-2010 2" xfId="3837" xr:uid="{00000000-0005-0000-0000-0000F60E0000}"/>
    <cellStyle name="_Fuel Prices 4-14_Rebuttal Power Costs_Electric Rev Req Model (2009 GRC) Revised 01-18-2010 2 2" xfId="3838" xr:uid="{00000000-0005-0000-0000-0000F70E0000}"/>
    <cellStyle name="_Fuel Prices 4-14_Rebuttal Power Costs_Electric Rev Req Model (2009 GRC) Revised 01-18-2010 3" xfId="3839" xr:uid="{00000000-0005-0000-0000-0000F80E0000}"/>
    <cellStyle name="_Fuel Prices 4-14_Rebuttal Power Costs_Final Order Electric EXHIBIT A-1" xfId="3840" xr:uid="{00000000-0005-0000-0000-0000F90E0000}"/>
    <cellStyle name="_Fuel Prices 4-14_Rebuttal Power Costs_Final Order Electric EXHIBIT A-1 2" xfId="3841" xr:uid="{00000000-0005-0000-0000-0000FA0E0000}"/>
    <cellStyle name="_Fuel Prices 4-14_Rebuttal Power Costs_Final Order Electric EXHIBIT A-1 2 2" xfId="3842" xr:uid="{00000000-0005-0000-0000-0000FB0E0000}"/>
    <cellStyle name="_Fuel Prices 4-14_Rebuttal Power Costs_Final Order Electric EXHIBIT A-1 3" xfId="3843" xr:uid="{00000000-0005-0000-0000-0000FC0E0000}"/>
    <cellStyle name="_Fuel Prices 4-14_ROR 5.02" xfId="3844" xr:uid="{00000000-0005-0000-0000-0000FD0E0000}"/>
    <cellStyle name="_Fuel Prices 4-14_ROR 5.02 2" xfId="3845" xr:uid="{00000000-0005-0000-0000-0000FE0E0000}"/>
    <cellStyle name="_Fuel Prices 4-14_ROR 5.02 2 2" xfId="3846" xr:uid="{00000000-0005-0000-0000-0000FF0E0000}"/>
    <cellStyle name="_Fuel Prices 4-14_ROR 5.02 3" xfId="3847" xr:uid="{00000000-0005-0000-0000-0000000F0000}"/>
    <cellStyle name="_Fuel Prices 4-14_Sch 40 Feeder OH 2008" xfId="3848" xr:uid="{00000000-0005-0000-0000-0000010F0000}"/>
    <cellStyle name="_Fuel Prices 4-14_Sch 40 Feeder OH 2008 2" xfId="3849" xr:uid="{00000000-0005-0000-0000-0000020F0000}"/>
    <cellStyle name="_Fuel Prices 4-14_Sch 40 Feeder OH 2008 2 2" xfId="3850" xr:uid="{00000000-0005-0000-0000-0000030F0000}"/>
    <cellStyle name="_Fuel Prices 4-14_Sch 40 Feeder OH 2008 3" xfId="3851" xr:uid="{00000000-0005-0000-0000-0000040F0000}"/>
    <cellStyle name="_Fuel Prices 4-14_Sch 40 Interim Energy Rates " xfId="3852" xr:uid="{00000000-0005-0000-0000-0000050F0000}"/>
    <cellStyle name="_Fuel Prices 4-14_Sch 40 Interim Energy Rates  2" xfId="3853" xr:uid="{00000000-0005-0000-0000-0000060F0000}"/>
    <cellStyle name="_Fuel Prices 4-14_Sch 40 Interim Energy Rates  2 2" xfId="3854" xr:uid="{00000000-0005-0000-0000-0000070F0000}"/>
    <cellStyle name="_Fuel Prices 4-14_Sch 40 Interim Energy Rates  3" xfId="3855" xr:uid="{00000000-0005-0000-0000-0000080F0000}"/>
    <cellStyle name="_Fuel Prices 4-14_Sch 40 Substation A&amp;G 2008" xfId="3856" xr:uid="{00000000-0005-0000-0000-0000090F0000}"/>
    <cellStyle name="_Fuel Prices 4-14_Sch 40 Substation A&amp;G 2008 2" xfId="3857" xr:uid="{00000000-0005-0000-0000-00000A0F0000}"/>
    <cellStyle name="_Fuel Prices 4-14_Sch 40 Substation A&amp;G 2008 2 2" xfId="3858" xr:uid="{00000000-0005-0000-0000-00000B0F0000}"/>
    <cellStyle name="_Fuel Prices 4-14_Sch 40 Substation A&amp;G 2008 3" xfId="3859" xr:uid="{00000000-0005-0000-0000-00000C0F0000}"/>
    <cellStyle name="_Fuel Prices 4-14_Sch 40 Substation O&amp;M 2008" xfId="3860" xr:uid="{00000000-0005-0000-0000-00000D0F0000}"/>
    <cellStyle name="_Fuel Prices 4-14_Sch 40 Substation O&amp;M 2008 2" xfId="3861" xr:uid="{00000000-0005-0000-0000-00000E0F0000}"/>
    <cellStyle name="_Fuel Prices 4-14_Sch 40 Substation O&amp;M 2008 2 2" xfId="3862" xr:uid="{00000000-0005-0000-0000-00000F0F0000}"/>
    <cellStyle name="_Fuel Prices 4-14_Sch 40 Substation O&amp;M 2008 3" xfId="3863" xr:uid="{00000000-0005-0000-0000-0000100F0000}"/>
    <cellStyle name="_Fuel Prices 4-14_Subs 2008" xfId="3864" xr:uid="{00000000-0005-0000-0000-0000110F0000}"/>
    <cellStyle name="_Fuel Prices 4-14_Subs 2008 2" xfId="3865" xr:uid="{00000000-0005-0000-0000-0000120F0000}"/>
    <cellStyle name="_Fuel Prices 4-14_Subs 2008 2 2" xfId="3866" xr:uid="{00000000-0005-0000-0000-0000130F0000}"/>
    <cellStyle name="_Fuel Prices 4-14_Subs 2008 3" xfId="3867" xr:uid="{00000000-0005-0000-0000-0000140F0000}"/>
    <cellStyle name="_Fuel Prices 4-14_Wind Integration 10GRC" xfId="3868" xr:uid="{00000000-0005-0000-0000-0000150F0000}"/>
    <cellStyle name="_Fuel Prices 4-14_Wind Integration 10GRC 2" xfId="3869" xr:uid="{00000000-0005-0000-0000-0000160F0000}"/>
    <cellStyle name="_Gas Pro Forma Rev CY 2007 Janet 4_8_08" xfId="3870" xr:uid="{00000000-0005-0000-0000-0000170F0000}"/>
    <cellStyle name="_Gas Transportation Charges_2009GRC_120308" xfId="3871" xr:uid="{00000000-0005-0000-0000-0000180F0000}"/>
    <cellStyle name="_Gas Transportation Charges_2009GRC_120308 2" xfId="3872" xr:uid="{00000000-0005-0000-0000-0000190F0000}"/>
    <cellStyle name="_Gas Transportation Charges_2009GRC_120308 2 2" xfId="3873" xr:uid="{00000000-0005-0000-0000-00001A0F0000}"/>
    <cellStyle name="_Gas Transportation Charges_2009GRC_120308 3" xfId="3874" xr:uid="{00000000-0005-0000-0000-00001B0F0000}"/>
    <cellStyle name="_Gas Transportation Charges_2009GRC_120308_Chelan PUD Power Costs (8-10)" xfId="3875" xr:uid="{00000000-0005-0000-0000-00001C0F0000}"/>
    <cellStyle name="_Gas Transportation Charges_2009GRC_120308_DEM-WP(C) Costs Not In AURORA 2010GRC As Filed" xfId="3876" xr:uid="{00000000-0005-0000-0000-00001D0F0000}"/>
    <cellStyle name="_Gas Transportation Charges_2009GRC_120308_DEM-WP(C) Costs Not In AURORA 2010GRC As Filed 2" xfId="3877" xr:uid="{00000000-0005-0000-0000-00001E0F0000}"/>
    <cellStyle name="_Gas Transportation Charges_2009GRC_120308_NIM Summary" xfId="3878" xr:uid="{00000000-0005-0000-0000-00001F0F0000}"/>
    <cellStyle name="_Gas Transportation Charges_2009GRC_120308_NIM Summary 09GRC" xfId="3879" xr:uid="{00000000-0005-0000-0000-0000200F0000}"/>
    <cellStyle name="_Gas Transportation Charges_2009GRC_120308_NIM Summary 09GRC 2" xfId="3880" xr:uid="{00000000-0005-0000-0000-0000210F0000}"/>
    <cellStyle name="_Gas Transportation Charges_2009GRC_120308_NIM Summary 2" xfId="3881" xr:uid="{00000000-0005-0000-0000-0000220F0000}"/>
    <cellStyle name="_Gas Transportation Charges_2009GRC_120308_NIM Summary 3" xfId="3882" xr:uid="{00000000-0005-0000-0000-0000230F0000}"/>
    <cellStyle name="_Gas Transportation Charges_2009GRC_120308_NIM Summary 4" xfId="3883" xr:uid="{00000000-0005-0000-0000-0000240F0000}"/>
    <cellStyle name="_Gas Transportation Charges_2009GRC_120308_NIM Summary 5" xfId="3884" xr:uid="{00000000-0005-0000-0000-0000250F0000}"/>
    <cellStyle name="_Gas Transportation Charges_2009GRC_120308_NIM Summary 6" xfId="3885" xr:uid="{00000000-0005-0000-0000-0000260F0000}"/>
    <cellStyle name="_Gas Transportation Charges_2009GRC_120308_NIM Summary 7" xfId="3886" xr:uid="{00000000-0005-0000-0000-0000270F0000}"/>
    <cellStyle name="_Gas Transportation Charges_2009GRC_120308_NIM Summary 8" xfId="3887" xr:uid="{00000000-0005-0000-0000-0000280F0000}"/>
    <cellStyle name="_Gas Transportation Charges_2009GRC_120308_NIM Summary 9" xfId="3888" xr:uid="{00000000-0005-0000-0000-0000290F0000}"/>
    <cellStyle name="_Gas Transportation Charges_2009GRC_120308_PCA 9 -  Exhibit D April 2010 (3)" xfId="3889" xr:uid="{00000000-0005-0000-0000-00002A0F0000}"/>
    <cellStyle name="_Gas Transportation Charges_2009GRC_120308_PCA 9 -  Exhibit D April 2010 (3) 2" xfId="3890" xr:uid="{00000000-0005-0000-0000-00002B0F0000}"/>
    <cellStyle name="_Gas Transportation Charges_2009GRC_120308_Reconciliation" xfId="3891" xr:uid="{00000000-0005-0000-0000-00002C0F0000}"/>
    <cellStyle name="_Gas Transportation Charges_2009GRC_120308_Reconciliation 2" xfId="3892" xr:uid="{00000000-0005-0000-0000-00002D0F0000}"/>
    <cellStyle name="_Gas Transportation Charges_2009GRC_120308_Wind Integration 10GRC" xfId="3893" xr:uid="{00000000-0005-0000-0000-00002E0F0000}"/>
    <cellStyle name="_Gas Transportation Charges_2009GRC_120308_Wind Integration 10GRC 2" xfId="3894" xr:uid="{00000000-0005-0000-0000-00002F0F0000}"/>
    <cellStyle name="_Mid C 09GRC" xfId="3895" xr:uid="{00000000-0005-0000-0000-0000300F0000}"/>
    <cellStyle name="_Monthly Fixed Input" xfId="3896" xr:uid="{00000000-0005-0000-0000-0000310F0000}"/>
    <cellStyle name="_Monthly Fixed Input 2" xfId="3897" xr:uid="{00000000-0005-0000-0000-0000320F0000}"/>
    <cellStyle name="_Monthly Fixed Input_NIM Summary" xfId="3898" xr:uid="{00000000-0005-0000-0000-0000330F0000}"/>
    <cellStyle name="_Monthly Fixed Input_NIM Summary 2" xfId="3899" xr:uid="{00000000-0005-0000-0000-0000340F0000}"/>
    <cellStyle name="_NIM 06 Base Case Current Trends" xfId="3900" xr:uid="{00000000-0005-0000-0000-0000350F0000}"/>
    <cellStyle name="_NIM 06 Base Case Current Trends 2" xfId="3901" xr:uid="{00000000-0005-0000-0000-0000360F0000}"/>
    <cellStyle name="_NIM 06 Base Case Current Trends 2 2" xfId="3902" xr:uid="{00000000-0005-0000-0000-0000370F0000}"/>
    <cellStyle name="_NIM 06 Base Case Current Trends 3" xfId="3903" xr:uid="{00000000-0005-0000-0000-0000380F0000}"/>
    <cellStyle name="_NIM 06 Base Case Current Trends_Adj Bench DR 3 for Initial Briefs (Electric)" xfId="3904" xr:uid="{00000000-0005-0000-0000-0000390F0000}"/>
    <cellStyle name="_NIM 06 Base Case Current Trends_Adj Bench DR 3 for Initial Briefs (Electric) 2" xfId="3905" xr:uid="{00000000-0005-0000-0000-00003A0F0000}"/>
    <cellStyle name="_NIM 06 Base Case Current Trends_Adj Bench DR 3 for Initial Briefs (Electric) 2 2" xfId="3906" xr:uid="{00000000-0005-0000-0000-00003B0F0000}"/>
    <cellStyle name="_NIM 06 Base Case Current Trends_Adj Bench DR 3 for Initial Briefs (Electric) 3" xfId="3907" xr:uid="{00000000-0005-0000-0000-00003C0F0000}"/>
    <cellStyle name="_NIM 06 Base Case Current Trends_Book1" xfId="3908" xr:uid="{00000000-0005-0000-0000-00003D0F0000}"/>
    <cellStyle name="_NIM 06 Base Case Current Trends_Book2" xfId="3909" xr:uid="{00000000-0005-0000-0000-00003E0F0000}"/>
    <cellStyle name="_NIM 06 Base Case Current Trends_Book2 2" xfId="3910" xr:uid="{00000000-0005-0000-0000-00003F0F0000}"/>
    <cellStyle name="_NIM 06 Base Case Current Trends_Book2 2 2" xfId="3911" xr:uid="{00000000-0005-0000-0000-0000400F0000}"/>
    <cellStyle name="_NIM 06 Base Case Current Trends_Book2 3" xfId="3912" xr:uid="{00000000-0005-0000-0000-0000410F0000}"/>
    <cellStyle name="_NIM 06 Base Case Current Trends_Book2_Adj Bench DR 3 for Initial Briefs (Electric)" xfId="3913" xr:uid="{00000000-0005-0000-0000-0000420F0000}"/>
    <cellStyle name="_NIM 06 Base Case Current Trends_Book2_Adj Bench DR 3 for Initial Briefs (Electric) 2" xfId="3914" xr:uid="{00000000-0005-0000-0000-0000430F0000}"/>
    <cellStyle name="_NIM 06 Base Case Current Trends_Book2_Adj Bench DR 3 for Initial Briefs (Electric) 2 2" xfId="3915" xr:uid="{00000000-0005-0000-0000-0000440F0000}"/>
    <cellStyle name="_NIM 06 Base Case Current Trends_Book2_Adj Bench DR 3 for Initial Briefs (Electric) 3" xfId="3916" xr:uid="{00000000-0005-0000-0000-0000450F0000}"/>
    <cellStyle name="_NIM 06 Base Case Current Trends_Book2_Electric Rev Req Model (2009 GRC) Rebuttal" xfId="3917" xr:uid="{00000000-0005-0000-0000-0000460F0000}"/>
    <cellStyle name="_NIM 06 Base Case Current Trends_Book2_Electric Rev Req Model (2009 GRC) Rebuttal 2" xfId="3918" xr:uid="{00000000-0005-0000-0000-0000470F0000}"/>
    <cellStyle name="_NIM 06 Base Case Current Trends_Book2_Electric Rev Req Model (2009 GRC) Rebuttal 2 2" xfId="3919" xr:uid="{00000000-0005-0000-0000-0000480F0000}"/>
    <cellStyle name="_NIM 06 Base Case Current Trends_Book2_Electric Rev Req Model (2009 GRC) Rebuttal 3" xfId="3920" xr:uid="{00000000-0005-0000-0000-0000490F0000}"/>
    <cellStyle name="_NIM 06 Base Case Current Trends_Book2_Electric Rev Req Model (2009 GRC) Rebuttal REmoval of New  WH Solar AdjustMI" xfId="3921" xr:uid="{00000000-0005-0000-0000-00004A0F0000}"/>
    <cellStyle name="_NIM 06 Base Case Current Trends_Book2_Electric Rev Req Model (2009 GRC) Rebuttal REmoval of New  WH Solar AdjustMI 2" xfId="3922" xr:uid="{00000000-0005-0000-0000-00004B0F0000}"/>
    <cellStyle name="_NIM 06 Base Case Current Trends_Book2_Electric Rev Req Model (2009 GRC) Rebuttal REmoval of New  WH Solar AdjustMI 2 2" xfId="3923" xr:uid="{00000000-0005-0000-0000-00004C0F0000}"/>
    <cellStyle name="_NIM 06 Base Case Current Trends_Book2_Electric Rev Req Model (2009 GRC) Rebuttal REmoval of New  WH Solar AdjustMI 3" xfId="3924" xr:uid="{00000000-0005-0000-0000-00004D0F0000}"/>
    <cellStyle name="_NIM 06 Base Case Current Trends_Book2_Electric Rev Req Model (2009 GRC) Revised 01-18-2010" xfId="3925" xr:uid="{00000000-0005-0000-0000-00004E0F0000}"/>
    <cellStyle name="_NIM 06 Base Case Current Trends_Book2_Electric Rev Req Model (2009 GRC) Revised 01-18-2010 2" xfId="3926" xr:uid="{00000000-0005-0000-0000-00004F0F0000}"/>
    <cellStyle name="_NIM 06 Base Case Current Trends_Book2_Electric Rev Req Model (2009 GRC) Revised 01-18-2010 2 2" xfId="3927" xr:uid="{00000000-0005-0000-0000-0000500F0000}"/>
    <cellStyle name="_NIM 06 Base Case Current Trends_Book2_Electric Rev Req Model (2009 GRC) Revised 01-18-2010 3" xfId="3928" xr:uid="{00000000-0005-0000-0000-0000510F0000}"/>
    <cellStyle name="_NIM 06 Base Case Current Trends_Book2_Final Order Electric EXHIBIT A-1" xfId="3929" xr:uid="{00000000-0005-0000-0000-0000520F0000}"/>
    <cellStyle name="_NIM 06 Base Case Current Trends_Book2_Final Order Electric EXHIBIT A-1 2" xfId="3930" xr:uid="{00000000-0005-0000-0000-0000530F0000}"/>
    <cellStyle name="_NIM 06 Base Case Current Trends_Book2_Final Order Electric EXHIBIT A-1 2 2" xfId="3931" xr:uid="{00000000-0005-0000-0000-0000540F0000}"/>
    <cellStyle name="_NIM 06 Base Case Current Trends_Book2_Final Order Electric EXHIBIT A-1 3" xfId="3932" xr:uid="{00000000-0005-0000-0000-0000550F0000}"/>
    <cellStyle name="_NIM 06 Base Case Current Trends_Chelan PUD Power Costs (8-10)" xfId="3933" xr:uid="{00000000-0005-0000-0000-0000560F0000}"/>
    <cellStyle name="_NIM 06 Base Case Current Trends_Confidential Material" xfId="3934" xr:uid="{00000000-0005-0000-0000-0000570F0000}"/>
    <cellStyle name="_NIM 06 Base Case Current Trends_DEM-WP(C) Colstrip 12 Coal Cost Forecast 2010GRC" xfId="3935" xr:uid="{00000000-0005-0000-0000-0000580F0000}"/>
    <cellStyle name="_NIM 06 Base Case Current Trends_DEM-WP(C) Production O&amp;M 2010GRC As-Filed" xfId="3936" xr:uid="{00000000-0005-0000-0000-0000590F0000}"/>
    <cellStyle name="_NIM 06 Base Case Current Trends_DEM-WP(C) Production O&amp;M 2010GRC As-Filed 2" xfId="3937" xr:uid="{00000000-0005-0000-0000-00005A0F0000}"/>
    <cellStyle name="_NIM 06 Base Case Current Trends_Electric Rev Req Model (2009 GRC) " xfId="3938" xr:uid="{00000000-0005-0000-0000-00005B0F0000}"/>
    <cellStyle name="_NIM 06 Base Case Current Trends_Electric Rev Req Model (2009 GRC)  2" xfId="3939" xr:uid="{00000000-0005-0000-0000-00005C0F0000}"/>
    <cellStyle name="_NIM 06 Base Case Current Trends_Electric Rev Req Model (2009 GRC)  2 2" xfId="3940" xr:uid="{00000000-0005-0000-0000-00005D0F0000}"/>
    <cellStyle name="_NIM 06 Base Case Current Trends_Electric Rev Req Model (2009 GRC)  3" xfId="3941" xr:uid="{00000000-0005-0000-0000-00005E0F0000}"/>
    <cellStyle name="_NIM 06 Base Case Current Trends_Electric Rev Req Model (2009 GRC) Rebuttal" xfId="3942" xr:uid="{00000000-0005-0000-0000-00005F0F0000}"/>
    <cellStyle name="_NIM 06 Base Case Current Trends_Electric Rev Req Model (2009 GRC) Rebuttal 2" xfId="3943" xr:uid="{00000000-0005-0000-0000-0000600F0000}"/>
    <cellStyle name="_NIM 06 Base Case Current Trends_Electric Rev Req Model (2009 GRC) Rebuttal 2 2" xfId="3944" xr:uid="{00000000-0005-0000-0000-0000610F0000}"/>
    <cellStyle name="_NIM 06 Base Case Current Trends_Electric Rev Req Model (2009 GRC) Rebuttal 3" xfId="3945" xr:uid="{00000000-0005-0000-0000-0000620F0000}"/>
    <cellStyle name="_NIM 06 Base Case Current Trends_Electric Rev Req Model (2009 GRC) Rebuttal REmoval of New  WH Solar AdjustMI" xfId="3946" xr:uid="{00000000-0005-0000-0000-0000630F0000}"/>
    <cellStyle name="_NIM 06 Base Case Current Trends_Electric Rev Req Model (2009 GRC) Rebuttal REmoval of New  WH Solar AdjustMI 2" xfId="3947" xr:uid="{00000000-0005-0000-0000-0000640F0000}"/>
    <cellStyle name="_NIM 06 Base Case Current Trends_Electric Rev Req Model (2009 GRC) Rebuttal REmoval of New  WH Solar AdjustMI 2 2" xfId="3948" xr:uid="{00000000-0005-0000-0000-0000650F0000}"/>
    <cellStyle name="_NIM 06 Base Case Current Trends_Electric Rev Req Model (2009 GRC) Rebuttal REmoval of New  WH Solar AdjustMI 3" xfId="3949" xr:uid="{00000000-0005-0000-0000-0000660F0000}"/>
    <cellStyle name="_NIM 06 Base Case Current Trends_Electric Rev Req Model (2009 GRC) Revised 01-18-2010" xfId="3950" xr:uid="{00000000-0005-0000-0000-0000670F0000}"/>
    <cellStyle name="_NIM 06 Base Case Current Trends_Electric Rev Req Model (2009 GRC) Revised 01-18-2010 2" xfId="3951" xr:uid="{00000000-0005-0000-0000-0000680F0000}"/>
    <cellStyle name="_NIM 06 Base Case Current Trends_Electric Rev Req Model (2009 GRC) Revised 01-18-2010 2 2" xfId="3952" xr:uid="{00000000-0005-0000-0000-0000690F0000}"/>
    <cellStyle name="_NIM 06 Base Case Current Trends_Electric Rev Req Model (2009 GRC) Revised 01-18-2010 3" xfId="3953" xr:uid="{00000000-0005-0000-0000-00006A0F0000}"/>
    <cellStyle name="_NIM 06 Base Case Current Trends_Electric Rev Req Model (2010 GRC)" xfId="3954" xr:uid="{00000000-0005-0000-0000-00006B0F0000}"/>
    <cellStyle name="_NIM 06 Base Case Current Trends_Electric Rev Req Model (2010 GRC) SF" xfId="3955" xr:uid="{00000000-0005-0000-0000-00006C0F0000}"/>
    <cellStyle name="_NIM 06 Base Case Current Trends_Final Order Electric EXHIBIT A-1" xfId="3956" xr:uid="{00000000-0005-0000-0000-00006D0F0000}"/>
    <cellStyle name="_NIM 06 Base Case Current Trends_Final Order Electric EXHIBIT A-1 2" xfId="3957" xr:uid="{00000000-0005-0000-0000-00006E0F0000}"/>
    <cellStyle name="_NIM 06 Base Case Current Trends_Final Order Electric EXHIBIT A-1 2 2" xfId="3958" xr:uid="{00000000-0005-0000-0000-00006F0F0000}"/>
    <cellStyle name="_NIM 06 Base Case Current Trends_Final Order Electric EXHIBIT A-1 3" xfId="3959" xr:uid="{00000000-0005-0000-0000-0000700F0000}"/>
    <cellStyle name="_NIM 06 Base Case Current Trends_NIM Summary" xfId="3960" xr:uid="{00000000-0005-0000-0000-0000710F0000}"/>
    <cellStyle name="_NIM 06 Base Case Current Trends_NIM Summary 2" xfId="3961" xr:uid="{00000000-0005-0000-0000-0000720F0000}"/>
    <cellStyle name="_NIM 06 Base Case Current Trends_Rebuttal Power Costs" xfId="3962" xr:uid="{00000000-0005-0000-0000-0000730F0000}"/>
    <cellStyle name="_NIM 06 Base Case Current Trends_Rebuttal Power Costs 2" xfId="3963" xr:uid="{00000000-0005-0000-0000-0000740F0000}"/>
    <cellStyle name="_NIM 06 Base Case Current Trends_Rebuttal Power Costs 2 2" xfId="3964" xr:uid="{00000000-0005-0000-0000-0000750F0000}"/>
    <cellStyle name="_NIM 06 Base Case Current Trends_Rebuttal Power Costs 3" xfId="3965" xr:uid="{00000000-0005-0000-0000-0000760F0000}"/>
    <cellStyle name="_NIM 06 Base Case Current Trends_Rebuttal Power Costs_Adj Bench DR 3 for Initial Briefs (Electric)" xfId="3966" xr:uid="{00000000-0005-0000-0000-0000770F0000}"/>
    <cellStyle name="_NIM 06 Base Case Current Trends_Rebuttal Power Costs_Adj Bench DR 3 for Initial Briefs (Electric) 2" xfId="3967" xr:uid="{00000000-0005-0000-0000-0000780F0000}"/>
    <cellStyle name="_NIM 06 Base Case Current Trends_Rebuttal Power Costs_Adj Bench DR 3 for Initial Briefs (Electric) 2 2" xfId="3968" xr:uid="{00000000-0005-0000-0000-0000790F0000}"/>
    <cellStyle name="_NIM 06 Base Case Current Trends_Rebuttal Power Costs_Adj Bench DR 3 for Initial Briefs (Electric) 3" xfId="3969" xr:uid="{00000000-0005-0000-0000-00007A0F0000}"/>
    <cellStyle name="_NIM 06 Base Case Current Trends_Rebuttal Power Costs_Electric Rev Req Model (2009 GRC) Rebuttal" xfId="3970" xr:uid="{00000000-0005-0000-0000-00007B0F0000}"/>
    <cellStyle name="_NIM 06 Base Case Current Trends_Rebuttal Power Costs_Electric Rev Req Model (2009 GRC) Rebuttal 2" xfId="3971" xr:uid="{00000000-0005-0000-0000-00007C0F0000}"/>
    <cellStyle name="_NIM 06 Base Case Current Trends_Rebuttal Power Costs_Electric Rev Req Model (2009 GRC) Rebuttal 2 2" xfId="3972" xr:uid="{00000000-0005-0000-0000-00007D0F0000}"/>
    <cellStyle name="_NIM 06 Base Case Current Trends_Rebuttal Power Costs_Electric Rev Req Model (2009 GRC) Rebuttal 3" xfId="3973" xr:uid="{00000000-0005-0000-0000-00007E0F0000}"/>
    <cellStyle name="_NIM 06 Base Case Current Trends_Rebuttal Power Costs_Electric Rev Req Model (2009 GRC) Rebuttal REmoval of New  WH Solar AdjustMI" xfId="3974" xr:uid="{00000000-0005-0000-0000-00007F0F0000}"/>
    <cellStyle name="_NIM 06 Base Case Current Trends_Rebuttal Power Costs_Electric Rev Req Model (2009 GRC) Rebuttal REmoval of New  WH Solar AdjustMI 2" xfId="3975" xr:uid="{00000000-0005-0000-0000-0000800F0000}"/>
    <cellStyle name="_NIM 06 Base Case Current Trends_Rebuttal Power Costs_Electric Rev Req Model (2009 GRC) Rebuttal REmoval of New  WH Solar AdjustMI 2 2" xfId="3976" xr:uid="{00000000-0005-0000-0000-0000810F0000}"/>
    <cellStyle name="_NIM 06 Base Case Current Trends_Rebuttal Power Costs_Electric Rev Req Model (2009 GRC) Rebuttal REmoval of New  WH Solar AdjustMI 3" xfId="3977" xr:uid="{00000000-0005-0000-0000-0000820F0000}"/>
    <cellStyle name="_NIM 06 Base Case Current Trends_Rebuttal Power Costs_Electric Rev Req Model (2009 GRC) Revised 01-18-2010" xfId="3978" xr:uid="{00000000-0005-0000-0000-0000830F0000}"/>
    <cellStyle name="_NIM 06 Base Case Current Trends_Rebuttal Power Costs_Electric Rev Req Model (2009 GRC) Revised 01-18-2010 2" xfId="3979" xr:uid="{00000000-0005-0000-0000-0000840F0000}"/>
    <cellStyle name="_NIM 06 Base Case Current Trends_Rebuttal Power Costs_Electric Rev Req Model (2009 GRC) Revised 01-18-2010 2 2" xfId="3980" xr:uid="{00000000-0005-0000-0000-0000850F0000}"/>
    <cellStyle name="_NIM 06 Base Case Current Trends_Rebuttal Power Costs_Electric Rev Req Model (2009 GRC) Revised 01-18-2010 3" xfId="3981" xr:uid="{00000000-0005-0000-0000-0000860F0000}"/>
    <cellStyle name="_NIM 06 Base Case Current Trends_Rebuttal Power Costs_Final Order Electric EXHIBIT A-1" xfId="3982" xr:uid="{00000000-0005-0000-0000-0000870F0000}"/>
    <cellStyle name="_NIM 06 Base Case Current Trends_Rebuttal Power Costs_Final Order Electric EXHIBIT A-1 2" xfId="3983" xr:uid="{00000000-0005-0000-0000-0000880F0000}"/>
    <cellStyle name="_NIM 06 Base Case Current Trends_Rebuttal Power Costs_Final Order Electric EXHIBIT A-1 2 2" xfId="3984" xr:uid="{00000000-0005-0000-0000-0000890F0000}"/>
    <cellStyle name="_NIM 06 Base Case Current Trends_Rebuttal Power Costs_Final Order Electric EXHIBIT A-1 3" xfId="3985" xr:uid="{00000000-0005-0000-0000-00008A0F0000}"/>
    <cellStyle name="_NIM 06 Base Case Current Trends_TENASKA REGULATORY ASSET" xfId="3986" xr:uid="{00000000-0005-0000-0000-00008B0F0000}"/>
    <cellStyle name="_NIM 06 Base Case Current Trends_TENASKA REGULATORY ASSET 2" xfId="3987" xr:uid="{00000000-0005-0000-0000-00008C0F0000}"/>
    <cellStyle name="_NIM 06 Base Case Current Trends_TENASKA REGULATORY ASSET 2 2" xfId="3988" xr:uid="{00000000-0005-0000-0000-00008D0F0000}"/>
    <cellStyle name="_NIM 06 Base Case Current Trends_TENASKA REGULATORY ASSET 3" xfId="3989" xr:uid="{00000000-0005-0000-0000-00008E0F0000}"/>
    <cellStyle name="_NIM Summary 09GRC" xfId="3990" xr:uid="{00000000-0005-0000-0000-00008F0F0000}"/>
    <cellStyle name="_NIM Summary 09GRC 2" xfId="3991" xr:uid="{00000000-0005-0000-0000-0000900F0000}"/>
    <cellStyle name="_NIM Summary 09GRC_NIM Summary" xfId="3992" xr:uid="{00000000-0005-0000-0000-0000910F0000}"/>
    <cellStyle name="_NIM Summary 09GRC_NIM Summary 2" xfId="3993" xr:uid="{00000000-0005-0000-0000-0000920F0000}"/>
    <cellStyle name="_PC DRAFT 10 15 07" xfId="3994" xr:uid="{00000000-0005-0000-0000-0000930F0000}"/>
    <cellStyle name="_PCA 7 - Exhibit D update 9_30_2008" xfId="3995" xr:uid="{00000000-0005-0000-0000-0000940F0000}"/>
    <cellStyle name="_PCA 7 - Exhibit D update 9_30_2008 2" xfId="3996" xr:uid="{00000000-0005-0000-0000-0000950F0000}"/>
    <cellStyle name="_PCA 7 - Exhibit D update 9_30_2008_Chelan PUD Power Costs (8-10)" xfId="3997" xr:uid="{00000000-0005-0000-0000-0000960F0000}"/>
    <cellStyle name="_PCA 7 - Exhibit D update 9_30_2008_NIM Summary" xfId="3998" xr:uid="{00000000-0005-0000-0000-0000970F0000}"/>
    <cellStyle name="_PCA 7 - Exhibit D update 9_30_2008_NIM Summary 2" xfId="3999" xr:uid="{00000000-0005-0000-0000-0000980F0000}"/>
    <cellStyle name="_PCA 7 - Exhibit D update 9_30_2008_Transmission Workbook for May BOD" xfId="4000" xr:uid="{00000000-0005-0000-0000-0000990F0000}"/>
    <cellStyle name="_PCA 7 - Exhibit D update 9_30_2008_Transmission Workbook for May BOD 2" xfId="4001" xr:uid="{00000000-0005-0000-0000-00009A0F0000}"/>
    <cellStyle name="_PCA 7 - Exhibit D update 9_30_2008_Wind Integration 10GRC" xfId="4002" xr:uid="{00000000-0005-0000-0000-00009B0F0000}"/>
    <cellStyle name="_PCA 7 - Exhibit D update 9_30_2008_Wind Integration 10GRC 2" xfId="4003" xr:uid="{00000000-0005-0000-0000-00009C0F0000}"/>
    <cellStyle name="_Portfolio SPlan Base Case.xls Chart 1" xfId="4004" xr:uid="{00000000-0005-0000-0000-00009D0F0000}"/>
    <cellStyle name="_Portfolio SPlan Base Case.xls Chart 1 2" xfId="4005" xr:uid="{00000000-0005-0000-0000-00009E0F0000}"/>
    <cellStyle name="_Portfolio SPlan Base Case.xls Chart 1 2 2" xfId="4006" xr:uid="{00000000-0005-0000-0000-00009F0F0000}"/>
    <cellStyle name="_Portfolio SPlan Base Case.xls Chart 1 3" xfId="4007" xr:uid="{00000000-0005-0000-0000-0000A00F0000}"/>
    <cellStyle name="_Portfolio SPlan Base Case.xls Chart 1_Adj Bench DR 3 for Initial Briefs (Electric)" xfId="4008" xr:uid="{00000000-0005-0000-0000-0000A10F0000}"/>
    <cellStyle name="_Portfolio SPlan Base Case.xls Chart 1_Adj Bench DR 3 for Initial Briefs (Electric) 2" xfId="4009" xr:uid="{00000000-0005-0000-0000-0000A20F0000}"/>
    <cellStyle name="_Portfolio SPlan Base Case.xls Chart 1_Adj Bench DR 3 for Initial Briefs (Electric) 2 2" xfId="4010" xr:uid="{00000000-0005-0000-0000-0000A30F0000}"/>
    <cellStyle name="_Portfolio SPlan Base Case.xls Chart 1_Adj Bench DR 3 for Initial Briefs (Electric) 3" xfId="4011" xr:uid="{00000000-0005-0000-0000-0000A40F0000}"/>
    <cellStyle name="_Portfolio SPlan Base Case.xls Chart 1_Book1" xfId="4012" xr:uid="{00000000-0005-0000-0000-0000A50F0000}"/>
    <cellStyle name="_Portfolio SPlan Base Case.xls Chart 1_Book2" xfId="4013" xr:uid="{00000000-0005-0000-0000-0000A60F0000}"/>
    <cellStyle name="_Portfolio SPlan Base Case.xls Chart 1_Book2 2" xfId="4014" xr:uid="{00000000-0005-0000-0000-0000A70F0000}"/>
    <cellStyle name="_Portfolio SPlan Base Case.xls Chart 1_Book2 2 2" xfId="4015" xr:uid="{00000000-0005-0000-0000-0000A80F0000}"/>
    <cellStyle name="_Portfolio SPlan Base Case.xls Chart 1_Book2 3" xfId="4016" xr:uid="{00000000-0005-0000-0000-0000A90F0000}"/>
    <cellStyle name="_Portfolio SPlan Base Case.xls Chart 1_Book2_Adj Bench DR 3 for Initial Briefs (Electric)" xfId="4017" xr:uid="{00000000-0005-0000-0000-0000AA0F0000}"/>
    <cellStyle name="_Portfolio SPlan Base Case.xls Chart 1_Book2_Adj Bench DR 3 for Initial Briefs (Electric) 2" xfId="4018" xr:uid="{00000000-0005-0000-0000-0000AB0F0000}"/>
    <cellStyle name="_Portfolio SPlan Base Case.xls Chart 1_Book2_Adj Bench DR 3 for Initial Briefs (Electric) 2 2" xfId="4019" xr:uid="{00000000-0005-0000-0000-0000AC0F0000}"/>
    <cellStyle name="_Portfolio SPlan Base Case.xls Chart 1_Book2_Adj Bench DR 3 for Initial Briefs (Electric) 3" xfId="4020" xr:uid="{00000000-0005-0000-0000-0000AD0F0000}"/>
    <cellStyle name="_Portfolio SPlan Base Case.xls Chart 1_Book2_Electric Rev Req Model (2009 GRC) Rebuttal" xfId="4021" xr:uid="{00000000-0005-0000-0000-0000AE0F0000}"/>
    <cellStyle name="_Portfolio SPlan Base Case.xls Chart 1_Book2_Electric Rev Req Model (2009 GRC) Rebuttal 2" xfId="4022" xr:uid="{00000000-0005-0000-0000-0000AF0F0000}"/>
    <cellStyle name="_Portfolio SPlan Base Case.xls Chart 1_Book2_Electric Rev Req Model (2009 GRC) Rebuttal 2 2" xfId="4023" xr:uid="{00000000-0005-0000-0000-0000B00F0000}"/>
    <cellStyle name="_Portfolio SPlan Base Case.xls Chart 1_Book2_Electric Rev Req Model (2009 GRC) Rebuttal 3" xfId="4024" xr:uid="{00000000-0005-0000-0000-0000B10F0000}"/>
    <cellStyle name="_Portfolio SPlan Base Case.xls Chart 1_Book2_Electric Rev Req Model (2009 GRC) Rebuttal REmoval of New  WH Solar AdjustMI" xfId="4025" xr:uid="{00000000-0005-0000-0000-0000B20F0000}"/>
    <cellStyle name="_Portfolio SPlan Base Case.xls Chart 1_Book2_Electric Rev Req Model (2009 GRC) Rebuttal REmoval of New  WH Solar AdjustMI 2" xfId="4026" xr:uid="{00000000-0005-0000-0000-0000B30F0000}"/>
    <cellStyle name="_Portfolio SPlan Base Case.xls Chart 1_Book2_Electric Rev Req Model (2009 GRC) Rebuttal REmoval of New  WH Solar AdjustMI 2 2" xfId="4027" xr:uid="{00000000-0005-0000-0000-0000B40F0000}"/>
    <cellStyle name="_Portfolio SPlan Base Case.xls Chart 1_Book2_Electric Rev Req Model (2009 GRC) Rebuttal REmoval of New  WH Solar AdjustMI 3" xfId="4028" xr:uid="{00000000-0005-0000-0000-0000B50F0000}"/>
    <cellStyle name="_Portfolio SPlan Base Case.xls Chart 1_Book2_Electric Rev Req Model (2009 GRC) Revised 01-18-2010" xfId="4029" xr:uid="{00000000-0005-0000-0000-0000B60F0000}"/>
    <cellStyle name="_Portfolio SPlan Base Case.xls Chart 1_Book2_Electric Rev Req Model (2009 GRC) Revised 01-18-2010 2" xfId="4030" xr:uid="{00000000-0005-0000-0000-0000B70F0000}"/>
    <cellStyle name="_Portfolio SPlan Base Case.xls Chart 1_Book2_Electric Rev Req Model (2009 GRC) Revised 01-18-2010 2 2" xfId="4031" xr:uid="{00000000-0005-0000-0000-0000B80F0000}"/>
    <cellStyle name="_Portfolio SPlan Base Case.xls Chart 1_Book2_Electric Rev Req Model (2009 GRC) Revised 01-18-2010 3" xfId="4032" xr:uid="{00000000-0005-0000-0000-0000B90F0000}"/>
    <cellStyle name="_Portfolio SPlan Base Case.xls Chart 1_Book2_Final Order Electric EXHIBIT A-1" xfId="4033" xr:uid="{00000000-0005-0000-0000-0000BA0F0000}"/>
    <cellStyle name="_Portfolio SPlan Base Case.xls Chart 1_Book2_Final Order Electric EXHIBIT A-1 2" xfId="4034" xr:uid="{00000000-0005-0000-0000-0000BB0F0000}"/>
    <cellStyle name="_Portfolio SPlan Base Case.xls Chart 1_Book2_Final Order Electric EXHIBIT A-1 2 2" xfId="4035" xr:uid="{00000000-0005-0000-0000-0000BC0F0000}"/>
    <cellStyle name="_Portfolio SPlan Base Case.xls Chart 1_Book2_Final Order Electric EXHIBIT A-1 3" xfId="4036" xr:uid="{00000000-0005-0000-0000-0000BD0F0000}"/>
    <cellStyle name="_Portfolio SPlan Base Case.xls Chart 1_Chelan PUD Power Costs (8-10)" xfId="4037" xr:uid="{00000000-0005-0000-0000-0000BE0F0000}"/>
    <cellStyle name="_Portfolio SPlan Base Case.xls Chart 1_Confidential Material" xfId="4038" xr:uid="{00000000-0005-0000-0000-0000BF0F0000}"/>
    <cellStyle name="_Portfolio SPlan Base Case.xls Chart 1_DEM-WP(C) Colstrip 12 Coal Cost Forecast 2010GRC" xfId="4039" xr:uid="{00000000-0005-0000-0000-0000C00F0000}"/>
    <cellStyle name="_Portfolio SPlan Base Case.xls Chart 1_DEM-WP(C) Production O&amp;M 2010GRC As-Filed" xfId="4040" xr:uid="{00000000-0005-0000-0000-0000C10F0000}"/>
    <cellStyle name="_Portfolio SPlan Base Case.xls Chart 1_DEM-WP(C) Production O&amp;M 2010GRC As-Filed 2" xfId="4041" xr:uid="{00000000-0005-0000-0000-0000C20F0000}"/>
    <cellStyle name="_Portfolio SPlan Base Case.xls Chart 1_Electric Rev Req Model (2009 GRC) " xfId="4042" xr:uid="{00000000-0005-0000-0000-0000C30F0000}"/>
    <cellStyle name="_Portfolio SPlan Base Case.xls Chart 1_Electric Rev Req Model (2009 GRC)  2" xfId="4043" xr:uid="{00000000-0005-0000-0000-0000C40F0000}"/>
    <cellStyle name="_Portfolio SPlan Base Case.xls Chart 1_Electric Rev Req Model (2009 GRC)  2 2" xfId="4044" xr:uid="{00000000-0005-0000-0000-0000C50F0000}"/>
    <cellStyle name="_Portfolio SPlan Base Case.xls Chart 1_Electric Rev Req Model (2009 GRC)  3" xfId="4045" xr:uid="{00000000-0005-0000-0000-0000C60F0000}"/>
    <cellStyle name="_Portfolio SPlan Base Case.xls Chart 1_Electric Rev Req Model (2009 GRC) Rebuttal" xfId="4046" xr:uid="{00000000-0005-0000-0000-0000C70F0000}"/>
    <cellStyle name="_Portfolio SPlan Base Case.xls Chart 1_Electric Rev Req Model (2009 GRC) Rebuttal 2" xfId="4047" xr:uid="{00000000-0005-0000-0000-0000C80F0000}"/>
    <cellStyle name="_Portfolio SPlan Base Case.xls Chart 1_Electric Rev Req Model (2009 GRC) Rebuttal 2 2" xfId="4048" xr:uid="{00000000-0005-0000-0000-0000C90F0000}"/>
    <cellStyle name="_Portfolio SPlan Base Case.xls Chart 1_Electric Rev Req Model (2009 GRC) Rebuttal 3" xfId="4049" xr:uid="{00000000-0005-0000-0000-0000CA0F0000}"/>
    <cellStyle name="_Portfolio SPlan Base Case.xls Chart 1_Electric Rev Req Model (2009 GRC) Rebuttal REmoval of New  WH Solar AdjustMI" xfId="4050" xr:uid="{00000000-0005-0000-0000-0000CB0F0000}"/>
    <cellStyle name="_Portfolio SPlan Base Case.xls Chart 1_Electric Rev Req Model (2009 GRC) Rebuttal REmoval of New  WH Solar AdjustMI 2" xfId="4051" xr:uid="{00000000-0005-0000-0000-0000CC0F0000}"/>
    <cellStyle name="_Portfolio SPlan Base Case.xls Chart 1_Electric Rev Req Model (2009 GRC) Rebuttal REmoval of New  WH Solar AdjustMI 2 2" xfId="4052" xr:uid="{00000000-0005-0000-0000-0000CD0F0000}"/>
    <cellStyle name="_Portfolio SPlan Base Case.xls Chart 1_Electric Rev Req Model (2009 GRC) Rebuttal REmoval of New  WH Solar AdjustMI 3" xfId="4053" xr:uid="{00000000-0005-0000-0000-0000CE0F0000}"/>
    <cellStyle name="_Portfolio SPlan Base Case.xls Chart 1_Electric Rev Req Model (2009 GRC) Revised 01-18-2010" xfId="4054" xr:uid="{00000000-0005-0000-0000-0000CF0F0000}"/>
    <cellStyle name="_Portfolio SPlan Base Case.xls Chart 1_Electric Rev Req Model (2009 GRC) Revised 01-18-2010 2" xfId="4055" xr:uid="{00000000-0005-0000-0000-0000D00F0000}"/>
    <cellStyle name="_Portfolio SPlan Base Case.xls Chart 1_Electric Rev Req Model (2009 GRC) Revised 01-18-2010 2 2" xfId="4056" xr:uid="{00000000-0005-0000-0000-0000D10F0000}"/>
    <cellStyle name="_Portfolio SPlan Base Case.xls Chart 1_Electric Rev Req Model (2009 GRC) Revised 01-18-2010 3" xfId="4057" xr:uid="{00000000-0005-0000-0000-0000D20F0000}"/>
    <cellStyle name="_Portfolio SPlan Base Case.xls Chart 1_Electric Rev Req Model (2010 GRC)" xfId="4058" xr:uid="{00000000-0005-0000-0000-0000D30F0000}"/>
    <cellStyle name="_Portfolio SPlan Base Case.xls Chart 1_Electric Rev Req Model (2010 GRC) SF" xfId="4059" xr:uid="{00000000-0005-0000-0000-0000D40F0000}"/>
    <cellStyle name="_Portfolio SPlan Base Case.xls Chart 1_Final Order Electric EXHIBIT A-1" xfId="4060" xr:uid="{00000000-0005-0000-0000-0000D50F0000}"/>
    <cellStyle name="_Portfolio SPlan Base Case.xls Chart 1_Final Order Electric EXHIBIT A-1 2" xfId="4061" xr:uid="{00000000-0005-0000-0000-0000D60F0000}"/>
    <cellStyle name="_Portfolio SPlan Base Case.xls Chart 1_Final Order Electric EXHIBIT A-1 2 2" xfId="4062" xr:uid="{00000000-0005-0000-0000-0000D70F0000}"/>
    <cellStyle name="_Portfolio SPlan Base Case.xls Chart 1_Final Order Electric EXHIBIT A-1 3" xfId="4063" xr:uid="{00000000-0005-0000-0000-0000D80F0000}"/>
    <cellStyle name="_Portfolio SPlan Base Case.xls Chart 1_NIM Summary" xfId="4064" xr:uid="{00000000-0005-0000-0000-0000D90F0000}"/>
    <cellStyle name="_Portfolio SPlan Base Case.xls Chart 1_NIM Summary 2" xfId="4065" xr:uid="{00000000-0005-0000-0000-0000DA0F0000}"/>
    <cellStyle name="_Portfolio SPlan Base Case.xls Chart 1_Rebuttal Power Costs" xfId="4066" xr:uid="{00000000-0005-0000-0000-0000DB0F0000}"/>
    <cellStyle name="_Portfolio SPlan Base Case.xls Chart 1_Rebuttal Power Costs 2" xfId="4067" xr:uid="{00000000-0005-0000-0000-0000DC0F0000}"/>
    <cellStyle name="_Portfolio SPlan Base Case.xls Chart 1_Rebuttal Power Costs 2 2" xfId="4068" xr:uid="{00000000-0005-0000-0000-0000DD0F0000}"/>
    <cellStyle name="_Portfolio SPlan Base Case.xls Chart 1_Rebuttal Power Costs 3" xfId="4069" xr:uid="{00000000-0005-0000-0000-0000DE0F0000}"/>
    <cellStyle name="_Portfolio SPlan Base Case.xls Chart 1_Rebuttal Power Costs_Adj Bench DR 3 for Initial Briefs (Electric)" xfId="4070" xr:uid="{00000000-0005-0000-0000-0000DF0F0000}"/>
    <cellStyle name="_Portfolio SPlan Base Case.xls Chart 1_Rebuttal Power Costs_Adj Bench DR 3 for Initial Briefs (Electric) 2" xfId="4071" xr:uid="{00000000-0005-0000-0000-0000E00F0000}"/>
    <cellStyle name="_Portfolio SPlan Base Case.xls Chart 1_Rebuttal Power Costs_Adj Bench DR 3 for Initial Briefs (Electric) 2 2" xfId="4072" xr:uid="{00000000-0005-0000-0000-0000E10F0000}"/>
    <cellStyle name="_Portfolio SPlan Base Case.xls Chart 1_Rebuttal Power Costs_Adj Bench DR 3 for Initial Briefs (Electric) 3" xfId="4073" xr:uid="{00000000-0005-0000-0000-0000E20F0000}"/>
    <cellStyle name="_Portfolio SPlan Base Case.xls Chart 1_Rebuttal Power Costs_Electric Rev Req Model (2009 GRC) Rebuttal" xfId="4074" xr:uid="{00000000-0005-0000-0000-0000E30F0000}"/>
    <cellStyle name="_Portfolio SPlan Base Case.xls Chart 1_Rebuttal Power Costs_Electric Rev Req Model (2009 GRC) Rebuttal 2" xfId="4075" xr:uid="{00000000-0005-0000-0000-0000E40F0000}"/>
    <cellStyle name="_Portfolio SPlan Base Case.xls Chart 1_Rebuttal Power Costs_Electric Rev Req Model (2009 GRC) Rebuttal 2 2" xfId="4076" xr:uid="{00000000-0005-0000-0000-0000E50F0000}"/>
    <cellStyle name="_Portfolio SPlan Base Case.xls Chart 1_Rebuttal Power Costs_Electric Rev Req Model (2009 GRC) Rebuttal 3" xfId="4077" xr:uid="{00000000-0005-0000-0000-0000E60F0000}"/>
    <cellStyle name="_Portfolio SPlan Base Case.xls Chart 1_Rebuttal Power Costs_Electric Rev Req Model (2009 GRC) Rebuttal REmoval of New  WH Solar AdjustMI" xfId="4078" xr:uid="{00000000-0005-0000-0000-0000E70F0000}"/>
    <cellStyle name="_Portfolio SPlan Base Case.xls Chart 1_Rebuttal Power Costs_Electric Rev Req Model (2009 GRC) Rebuttal REmoval of New  WH Solar AdjustMI 2" xfId="4079" xr:uid="{00000000-0005-0000-0000-0000E80F0000}"/>
    <cellStyle name="_Portfolio SPlan Base Case.xls Chart 1_Rebuttal Power Costs_Electric Rev Req Model (2009 GRC) Rebuttal REmoval of New  WH Solar AdjustMI 2 2" xfId="4080" xr:uid="{00000000-0005-0000-0000-0000E90F0000}"/>
    <cellStyle name="_Portfolio SPlan Base Case.xls Chart 1_Rebuttal Power Costs_Electric Rev Req Model (2009 GRC) Rebuttal REmoval of New  WH Solar AdjustMI 3" xfId="4081" xr:uid="{00000000-0005-0000-0000-0000EA0F0000}"/>
    <cellStyle name="_Portfolio SPlan Base Case.xls Chart 1_Rebuttal Power Costs_Electric Rev Req Model (2009 GRC) Revised 01-18-2010" xfId="4082" xr:uid="{00000000-0005-0000-0000-0000EB0F0000}"/>
    <cellStyle name="_Portfolio SPlan Base Case.xls Chart 1_Rebuttal Power Costs_Electric Rev Req Model (2009 GRC) Revised 01-18-2010 2" xfId="4083" xr:uid="{00000000-0005-0000-0000-0000EC0F0000}"/>
    <cellStyle name="_Portfolio SPlan Base Case.xls Chart 1_Rebuttal Power Costs_Electric Rev Req Model (2009 GRC) Revised 01-18-2010 2 2" xfId="4084" xr:uid="{00000000-0005-0000-0000-0000ED0F0000}"/>
    <cellStyle name="_Portfolio SPlan Base Case.xls Chart 1_Rebuttal Power Costs_Electric Rev Req Model (2009 GRC) Revised 01-18-2010 3" xfId="4085" xr:uid="{00000000-0005-0000-0000-0000EE0F0000}"/>
    <cellStyle name="_Portfolio SPlan Base Case.xls Chart 1_Rebuttal Power Costs_Final Order Electric EXHIBIT A-1" xfId="4086" xr:uid="{00000000-0005-0000-0000-0000EF0F0000}"/>
    <cellStyle name="_Portfolio SPlan Base Case.xls Chart 1_Rebuttal Power Costs_Final Order Electric EXHIBIT A-1 2" xfId="4087" xr:uid="{00000000-0005-0000-0000-0000F00F0000}"/>
    <cellStyle name="_Portfolio SPlan Base Case.xls Chart 1_Rebuttal Power Costs_Final Order Electric EXHIBIT A-1 2 2" xfId="4088" xr:uid="{00000000-0005-0000-0000-0000F10F0000}"/>
    <cellStyle name="_Portfolio SPlan Base Case.xls Chart 1_Rebuttal Power Costs_Final Order Electric EXHIBIT A-1 3" xfId="4089" xr:uid="{00000000-0005-0000-0000-0000F20F0000}"/>
    <cellStyle name="_Portfolio SPlan Base Case.xls Chart 1_TENASKA REGULATORY ASSET" xfId="4090" xr:uid="{00000000-0005-0000-0000-0000F30F0000}"/>
    <cellStyle name="_Portfolio SPlan Base Case.xls Chart 1_TENASKA REGULATORY ASSET 2" xfId="4091" xr:uid="{00000000-0005-0000-0000-0000F40F0000}"/>
    <cellStyle name="_Portfolio SPlan Base Case.xls Chart 1_TENASKA REGULATORY ASSET 2 2" xfId="4092" xr:uid="{00000000-0005-0000-0000-0000F50F0000}"/>
    <cellStyle name="_Portfolio SPlan Base Case.xls Chart 1_TENASKA REGULATORY ASSET 3" xfId="4093" xr:uid="{00000000-0005-0000-0000-0000F60F0000}"/>
    <cellStyle name="_Portfolio SPlan Base Case.xls Chart 2" xfId="4094" xr:uid="{00000000-0005-0000-0000-0000F70F0000}"/>
    <cellStyle name="_Portfolio SPlan Base Case.xls Chart 2 2" xfId="4095" xr:uid="{00000000-0005-0000-0000-0000F80F0000}"/>
    <cellStyle name="_Portfolio SPlan Base Case.xls Chart 2 2 2" xfId="4096" xr:uid="{00000000-0005-0000-0000-0000F90F0000}"/>
    <cellStyle name="_Portfolio SPlan Base Case.xls Chart 2 3" xfId="4097" xr:uid="{00000000-0005-0000-0000-0000FA0F0000}"/>
    <cellStyle name="_Portfolio SPlan Base Case.xls Chart 2_Adj Bench DR 3 for Initial Briefs (Electric)" xfId="4098" xr:uid="{00000000-0005-0000-0000-0000FB0F0000}"/>
    <cellStyle name="_Portfolio SPlan Base Case.xls Chart 2_Adj Bench DR 3 for Initial Briefs (Electric) 2" xfId="4099" xr:uid="{00000000-0005-0000-0000-0000FC0F0000}"/>
    <cellStyle name="_Portfolio SPlan Base Case.xls Chart 2_Adj Bench DR 3 for Initial Briefs (Electric) 2 2" xfId="4100" xr:uid="{00000000-0005-0000-0000-0000FD0F0000}"/>
    <cellStyle name="_Portfolio SPlan Base Case.xls Chart 2_Adj Bench DR 3 for Initial Briefs (Electric) 3" xfId="4101" xr:uid="{00000000-0005-0000-0000-0000FE0F0000}"/>
    <cellStyle name="_Portfolio SPlan Base Case.xls Chart 2_Book1" xfId="4102" xr:uid="{00000000-0005-0000-0000-0000FF0F0000}"/>
    <cellStyle name="_Portfolio SPlan Base Case.xls Chart 2_Book2" xfId="4103" xr:uid="{00000000-0005-0000-0000-000000100000}"/>
    <cellStyle name="_Portfolio SPlan Base Case.xls Chart 2_Book2 2" xfId="4104" xr:uid="{00000000-0005-0000-0000-000001100000}"/>
    <cellStyle name="_Portfolio SPlan Base Case.xls Chart 2_Book2 2 2" xfId="4105" xr:uid="{00000000-0005-0000-0000-000002100000}"/>
    <cellStyle name="_Portfolio SPlan Base Case.xls Chart 2_Book2 3" xfId="4106" xr:uid="{00000000-0005-0000-0000-000003100000}"/>
    <cellStyle name="_Portfolio SPlan Base Case.xls Chart 2_Book2_Adj Bench DR 3 for Initial Briefs (Electric)" xfId="4107" xr:uid="{00000000-0005-0000-0000-000004100000}"/>
    <cellStyle name="_Portfolio SPlan Base Case.xls Chart 2_Book2_Adj Bench DR 3 for Initial Briefs (Electric) 2" xfId="4108" xr:uid="{00000000-0005-0000-0000-000005100000}"/>
    <cellStyle name="_Portfolio SPlan Base Case.xls Chart 2_Book2_Adj Bench DR 3 for Initial Briefs (Electric) 2 2" xfId="4109" xr:uid="{00000000-0005-0000-0000-000006100000}"/>
    <cellStyle name="_Portfolio SPlan Base Case.xls Chart 2_Book2_Adj Bench DR 3 for Initial Briefs (Electric) 3" xfId="4110" xr:uid="{00000000-0005-0000-0000-000007100000}"/>
    <cellStyle name="_Portfolio SPlan Base Case.xls Chart 2_Book2_Electric Rev Req Model (2009 GRC) Rebuttal" xfId="4111" xr:uid="{00000000-0005-0000-0000-000008100000}"/>
    <cellStyle name="_Portfolio SPlan Base Case.xls Chart 2_Book2_Electric Rev Req Model (2009 GRC) Rebuttal 2" xfId="4112" xr:uid="{00000000-0005-0000-0000-000009100000}"/>
    <cellStyle name="_Portfolio SPlan Base Case.xls Chart 2_Book2_Electric Rev Req Model (2009 GRC) Rebuttal 2 2" xfId="4113" xr:uid="{00000000-0005-0000-0000-00000A100000}"/>
    <cellStyle name="_Portfolio SPlan Base Case.xls Chart 2_Book2_Electric Rev Req Model (2009 GRC) Rebuttal 3" xfId="4114" xr:uid="{00000000-0005-0000-0000-00000B100000}"/>
    <cellStyle name="_Portfolio SPlan Base Case.xls Chart 2_Book2_Electric Rev Req Model (2009 GRC) Rebuttal REmoval of New  WH Solar AdjustMI" xfId="4115" xr:uid="{00000000-0005-0000-0000-00000C100000}"/>
    <cellStyle name="_Portfolio SPlan Base Case.xls Chart 2_Book2_Electric Rev Req Model (2009 GRC) Rebuttal REmoval of New  WH Solar AdjustMI 2" xfId="4116" xr:uid="{00000000-0005-0000-0000-00000D100000}"/>
    <cellStyle name="_Portfolio SPlan Base Case.xls Chart 2_Book2_Electric Rev Req Model (2009 GRC) Rebuttal REmoval of New  WH Solar AdjustMI 2 2" xfId="4117" xr:uid="{00000000-0005-0000-0000-00000E100000}"/>
    <cellStyle name="_Portfolio SPlan Base Case.xls Chart 2_Book2_Electric Rev Req Model (2009 GRC) Rebuttal REmoval of New  WH Solar AdjustMI 3" xfId="4118" xr:uid="{00000000-0005-0000-0000-00000F100000}"/>
    <cellStyle name="_Portfolio SPlan Base Case.xls Chart 2_Book2_Electric Rev Req Model (2009 GRC) Revised 01-18-2010" xfId="4119" xr:uid="{00000000-0005-0000-0000-000010100000}"/>
    <cellStyle name="_Portfolio SPlan Base Case.xls Chart 2_Book2_Electric Rev Req Model (2009 GRC) Revised 01-18-2010 2" xfId="4120" xr:uid="{00000000-0005-0000-0000-000011100000}"/>
    <cellStyle name="_Portfolio SPlan Base Case.xls Chart 2_Book2_Electric Rev Req Model (2009 GRC) Revised 01-18-2010 2 2" xfId="4121" xr:uid="{00000000-0005-0000-0000-000012100000}"/>
    <cellStyle name="_Portfolio SPlan Base Case.xls Chart 2_Book2_Electric Rev Req Model (2009 GRC) Revised 01-18-2010 3" xfId="4122" xr:uid="{00000000-0005-0000-0000-000013100000}"/>
    <cellStyle name="_Portfolio SPlan Base Case.xls Chart 2_Book2_Final Order Electric EXHIBIT A-1" xfId="4123" xr:uid="{00000000-0005-0000-0000-000014100000}"/>
    <cellStyle name="_Portfolio SPlan Base Case.xls Chart 2_Book2_Final Order Electric EXHIBIT A-1 2" xfId="4124" xr:uid="{00000000-0005-0000-0000-000015100000}"/>
    <cellStyle name="_Portfolio SPlan Base Case.xls Chart 2_Book2_Final Order Electric EXHIBIT A-1 2 2" xfId="4125" xr:uid="{00000000-0005-0000-0000-000016100000}"/>
    <cellStyle name="_Portfolio SPlan Base Case.xls Chart 2_Book2_Final Order Electric EXHIBIT A-1 3" xfId="4126" xr:uid="{00000000-0005-0000-0000-000017100000}"/>
    <cellStyle name="_Portfolio SPlan Base Case.xls Chart 2_Chelan PUD Power Costs (8-10)" xfId="4127" xr:uid="{00000000-0005-0000-0000-000018100000}"/>
    <cellStyle name="_Portfolio SPlan Base Case.xls Chart 2_Confidential Material" xfId="4128" xr:uid="{00000000-0005-0000-0000-000019100000}"/>
    <cellStyle name="_Portfolio SPlan Base Case.xls Chart 2_DEM-WP(C) Colstrip 12 Coal Cost Forecast 2010GRC" xfId="4129" xr:uid="{00000000-0005-0000-0000-00001A100000}"/>
    <cellStyle name="_Portfolio SPlan Base Case.xls Chart 2_DEM-WP(C) Production O&amp;M 2010GRC As-Filed" xfId="4130" xr:uid="{00000000-0005-0000-0000-00001B100000}"/>
    <cellStyle name="_Portfolio SPlan Base Case.xls Chart 2_DEM-WP(C) Production O&amp;M 2010GRC As-Filed 2" xfId="4131" xr:uid="{00000000-0005-0000-0000-00001C100000}"/>
    <cellStyle name="_Portfolio SPlan Base Case.xls Chart 2_Electric Rev Req Model (2009 GRC) " xfId="4132" xr:uid="{00000000-0005-0000-0000-00001D100000}"/>
    <cellStyle name="_Portfolio SPlan Base Case.xls Chart 2_Electric Rev Req Model (2009 GRC)  2" xfId="4133" xr:uid="{00000000-0005-0000-0000-00001E100000}"/>
    <cellStyle name="_Portfolio SPlan Base Case.xls Chart 2_Electric Rev Req Model (2009 GRC)  2 2" xfId="4134" xr:uid="{00000000-0005-0000-0000-00001F100000}"/>
    <cellStyle name="_Portfolio SPlan Base Case.xls Chart 2_Electric Rev Req Model (2009 GRC)  3" xfId="4135" xr:uid="{00000000-0005-0000-0000-000020100000}"/>
    <cellStyle name="_Portfolio SPlan Base Case.xls Chart 2_Electric Rev Req Model (2009 GRC)  4" xfId="4136" xr:uid="{00000000-0005-0000-0000-000021100000}"/>
    <cellStyle name="_Portfolio SPlan Base Case.xls Chart 2_Electric Rev Req Model (2009 GRC) Rebuttal" xfId="4137" xr:uid="{00000000-0005-0000-0000-000022100000}"/>
    <cellStyle name="_Portfolio SPlan Base Case.xls Chart 2_Electric Rev Req Model (2009 GRC) Rebuttal 2" xfId="4138" xr:uid="{00000000-0005-0000-0000-000023100000}"/>
    <cellStyle name="_Portfolio SPlan Base Case.xls Chart 2_Electric Rev Req Model (2009 GRC) Rebuttal 2 2" xfId="4139" xr:uid="{00000000-0005-0000-0000-000024100000}"/>
    <cellStyle name="_Portfolio SPlan Base Case.xls Chart 2_Electric Rev Req Model (2009 GRC) Rebuttal 3" xfId="4140" xr:uid="{00000000-0005-0000-0000-000025100000}"/>
    <cellStyle name="_Portfolio SPlan Base Case.xls Chart 2_Electric Rev Req Model (2009 GRC) Rebuttal 4" xfId="4141" xr:uid="{00000000-0005-0000-0000-000026100000}"/>
    <cellStyle name="_Portfolio SPlan Base Case.xls Chart 2_Electric Rev Req Model (2009 GRC) Rebuttal REmoval of New  WH Solar AdjustMI" xfId="4142" xr:uid="{00000000-0005-0000-0000-000027100000}"/>
    <cellStyle name="_Portfolio SPlan Base Case.xls Chart 2_Electric Rev Req Model (2009 GRC) Rebuttal REmoval of New  WH Solar AdjustMI 2" xfId="4143" xr:uid="{00000000-0005-0000-0000-000028100000}"/>
    <cellStyle name="_Portfolio SPlan Base Case.xls Chart 2_Electric Rev Req Model (2009 GRC) Rebuttal REmoval of New  WH Solar AdjustMI 2 2" xfId="4144" xr:uid="{00000000-0005-0000-0000-000029100000}"/>
    <cellStyle name="_Portfolio SPlan Base Case.xls Chart 2_Electric Rev Req Model (2009 GRC) Rebuttal REmoval of New  WH Solar AdjustMI 3" xfId="4145" xr:uid="{00000000-0005-0000-0000-00002A100000}"/>
    <cellStyle name="_Portfolio SPlan Base Case.xls Chart 2_Electric Rev Req Model (2009 GRC) Rebuttal REmoval of New  WH Solar AdjustMI 4" xfId="4146" xr:uid="{00000000-0005-0000-0000-00002B100000}"/>
    <cellStyle name="_Portfolio SPlan Base Case.xls Chart 2_Electric Rev Req Model (2009 GRC) Revised 01-18-2010" xfId="4147" xr:uid="{00000000-0005-0000-0000-00002C100000}"/>
    <cellStyle name="_Portfolio SPlan Base Case.xls Chart 2_Electric Rev Req Model (2009 GRC) Revised 01-18-2010 2" xfId="4148" xr:uid="{00000000-0005-0000-0000-00002D100000}"/>
    <cellStyle name="_Portfolio SPlan Base Case.xls Chart 2_Electric Rev Req Model (2009 GRC) Revised 01-18-2010 2 2" xfId="4149" xr:uid="{00000000-0005-0000-0000-00002E100000}"/>
    <cellStyle name="_Portfolio SPlan Base Case.xls Chart 2_Electric Rev Req Model (2009 GRC) Revised 01-18-2010 3" xfId="4150" xr:uid="{00000000-0005-0000-0000-00002F100000}"/>
    <cellStyle name="_Portfolio SPlan Base Case.xls Chart 2_Electric Rev Req Model (2009 GRC) Revised 01-18-2010 4" xfId="4151" xr:uid="{00000000-0005-0000-0000-000030100000}"/>
    <cellStyle name="_Portfolio SPlan Base Case.xls Chart 2_Electric Rev Req Model (2010 GRC)" xfId="4152" xr:uid="{00000000-0005-0000-0000-000031100000}"/>
    <cellStyle name="_Portfolio SPlan Base Case.xls Chart 2_Electric Rev Req Model (2010 GRC) SF" xfId="4153" xr:uid="{00000000-0005-0000-0000-000032100000}"/>
    <cellStyle name="_Portfolio SPlan Base Case.xls Chart 2_Final Order Electric EXHIBIT A-1" xfId="4154" xr:uid="{00000000-0005-0000-0000-000033100000}"/>
    <cellStyle name="_Portfolio SPlan Base Case.xls Chart 2_Final Order Electric EXHIBIT A-1 2" xfId="4155" xr:uid="{00000000-0005-0000-0000-000034100000}"/>
    <cellStyle name="_Portfolio SPlan Base Case.xls Chart 2_Final Order Electric EXHIBIT A-1 2 2" xfId="4156" xr:uid="{00000000-0005-0000-0000-000035100000}"/>
    <cellStyle name="_Portfolio SPlan Base Case.xls Chart 2_Final Order Electric EXHIBIT A-1 3" xfId="4157" xr:uid="{00000000-0005-0000-0000-000036100000}"/>
    <cellStyle name="_Portfolio SPlan Base Case.xls Chart 2_Final Order Electric EXHIBIT A-1 4" xfId="4158" xr:uid="{00000000-0005-0000-0000-000037100000}"/>
    <cellStyle name="_Portfolio SPlan Base Case.xls Chart 2_NIM Summary" xfId="4159" xr:uid="{00000000-0005-0000-0000-000038100000}"/>
    <cellStyle name="_Portfolio SPlan Base Case.xls Chart 2_NIM Summary 2" xfId="4160" xr:uid="{00000000-0005-0000-0000-000039100000}"/>
    <cellStyle name="_Portfolio SPlan Base Case.xls Chart 2_Rebuttal Power Costs" xfId="4161" xr:uid="{00000000-0005-0000-0000-00003A100000}"/>
    <cellStyle name="_Portfolio SPlan Base Case.xls Chart 2_Rebuttal Power Costs 2" xfId="4162" xr:uid="{00000000-0005-0000-0000-00003B100000}"/>
    <cellStyle name="_Portfolio SPlan Base Case.xls Chart 2_Rebuttal Power Costs 2 2" xfId="4163" xr:uid="{00000000-0005-0000-0000-00003C100000}"/>
    <cellStyle name="_Portfolio SPlan Base Case.xls Chart 2_Rebuttal Power Costs 3" xfId="4164" xr:uid="{00000000-0005-0000-0000-00003D100000}"/>
    <cellStyle name="_Portfolio SPlan Base Case.xls Chart 2_Rebuttal Power Costs 4" xfId="4165" xr:uid="{00000000-0005-0000-0000-00003E100000}"/>
    <cellStyle name="_Portfolio SPlan Base Case.xls Chart 2_Rebuttal Power Costs_Adj Bench DR 3 for Initial Briefs (Electric)" xfId="4166" xr:uid="{00000000-0005-0000-0000-00003F100000}"/>
    <cellStyle name="_Portfolio SPlan Base Case.xls Chart 2_Rebuttal Power Costs_Adj Bench DR 3 for Initial Briefs (Electric) 2" xfId="4167" xr:uid="{00000000-0005-0000-0000-000040100000}"/>
    <cellStyle name="_Portfolio SPlan Base Case.xls Chart 2_Rebuttal Power Costs_Adj Bench DR 3 for Initial Briefs (Electric) 2 2" xfId="4168" xr:uid="{00000000-0005-0000-0000-000041100000}"/>
    <cellStyle name="_Portfolio SPlan Base Case.xls Chart 2_Rebuttal Power Costs_Adj Bench DR 3 for Initial Briefs (Electric) 3" xfId="4169" xr:uid="{00000000-0005-0000-0000-000042100000}"/>
    <cellStyle name="_Portfolio SPlan Base Case.xls Chart 2_Rebuttal Power Costs_Adj Bench DR 3 for Initial Briefs (Electric) 4" xfId="4170" xr:uid="{00000000-0005-0000-0000-000043100000}"/>
    <cellStyle name="_Portfolio SPlan Base Case.xls Chart 2_Rebuttal Power Costs_Electric Rev Req Model (2009 GRC) Rebuttal" xfId="4171" xr:uid="{00000000-0005-0000-0000-000044100000}"/>
    <cellStyle name="_Portfolio SPlan Base Case.xls Chart 2_Rebuttal Power Costs_Electric Rev Req Model (2009 GRC) Rebuttal 2" xfId="4172" xr:uid="{00000000-0005-0000-0000-000045100000}"/>
    <cellStyle name="_Portfolio SPlan Base Case.xls Chart 2_Rebuttal Power Costs_Electric Rev Req Model (2009 GRC) Rebuttal 2 2" xfId="4173" xr:uid="{00000000-0005-0000-0000-000046100000}"/>
    <cellStyle name="_Portfolio SPlan Base Case.xls Chart 2_Rebuttal Power Costs_Electric Rev Req Model (2009 GRC) Rebuttal 3" xfId="4174" xr:uid="{00000000-0005-0000-0000-000047100000}"/>
    <cellStyle name="_Portfolio SPlan Base Case.xls Chart 2_Rebuttal Power Costs_Electric Rev Req Model (2009 GRC) Rebuttal 4" xfId="4175" xr:uid="{00000000-0005-0000-0000-000048100000}"/>
    <cellStyle name="_Portfolio SPlan Base Case.xls Chart 2_Rebuttal Power Costs_Electric Rev Req Model (2009 GRC) Rebuttal REmoval of New  WH Solar AdjustMI" xfId="4176" xr:uid="{00000000-0005-0000-0000-000049100000}"/>
    <cellStyle name="_Portfolio SPlan Base Case.xls Chart 2_Rebuttal Power Costs_Electric Rev Req Model (2009 GRC) Rebuttal REmoval of New  WH Solar AdjustMI 2" xfId="4177" xr:uid="{00000000-0005-0000-0000-00004A100000}"/>
    <cellStyle name="_Portfolio SPlan Base Case.xls Chart 2_Rebuttal Power Costs_Electric Rev Req Model (2009 GRC) Rebuttal REmoval of New  WH Solar AdjustMI 2 2" xfId="4178" xr:uid="{00000000-0005-0000-0000-00004B100000}"/>
    <cellStyle name="_Portfolio SPlan Base Case.xls Chart 2_Rebuttal Power Costs_Electric Rev Req Model (2009 GRC) Rebuttal REmoval of New  WH Solar AdjustMI 3" xfId="4179" xr:uid="{00000000-0005-0000-0000-00004C100000}"/>
    <cellStyle name="_Portfolio SPlan Base Case.xls Chart 2_Rebuttal Power Costs_Electric Rev Req Model (2009 GRC) Rebuttal REmoval of New  WH Solar AdjustMI 4" xfId="4180" xr:uid="{00000000-0005-0000-0000-00004D100000}"/>
    <cellStyle name="_Portfolio SPlan Base Case.xls Chart 2_Rebuttal Power Costs_Electric Rev Req Model (2009 GRC) Revised 01-18-2010" xfId="4181" xr:uid="{00000000-0005-0000-0000-00004E100000}"/>
    <cellStyle name="_Portfolio SPlan Base Case.xls Chart 2_Rebuttal Power Costs_Electric Rev Req Model (2009 GRC) Revised 01-18-2010 2" xfId="4182" xr:uid="{00000000-0005-0000-0000-00004F100000}"/>
    <cellStyle name="_Portfolio SPlan Base Case.xls Chart 2_Rebuttal Power Costs_Electric Rev Req Model (2009 GRC) Revised 01-18-2010 2 2" xfId="4183" xr:uid="{00000000-0005-0000-0000-000050100000}"/>
    <cellStyle name="_Portfolio SPlan Base Case.xls Chart 2_Rebuttal Power Costs_Electric Rev Req Model (2009 GRC) Revised 01-18-2010 3" xfId="4184" xr:uid="{00000000-0005-0000-0000-000051100000}"/>
    <cellStyle name="_Portfolio SPlan Base Case.xls Chart 2_Rebuttal Power Costs_Electric Rev Req Model (2009 GRC) Revised 01-18-2010 4" xfId="4185" xr:uid="{00000000-0005-0000-0000-000052100000}"/>
    <cellStyle name="_Portfolio SPlan Base Case.xls Chart 2_Rebuttal Power Costs_Final Order Electric EXHIBIT A-1" xfId="4186" xr:uid="{00000000-0005-0000-0000-000053100000}"/>
    <cellStyle name="_Portfolio SPlan Base Case.xls Chart 2_Rebuttal Power Costs_Final Order Electric EXHIBIT A-1 2" xfId="4187" xr:uid="{00000000-0005-0000-0000-000054100000}"/>
    <cellStyle name="_Portfolio SPlan Base Case.xls Chart 2_Rebuttal Power Costs_Final Order Electric EXHIBIT A-1 2 2" xfId="4188" xr:uid="{00000000-0005-0000-0000-000055100000}"/>
    <cellStyle name="_Portfolio SPlan Base Case.xls Chart 2_Rebuttal Power Costs_Final Order Electric EXHIBIT A-1 3" xfId="4189" xr:uid="{00000000-0005-0000-0000-000056100000}"/>
    <cellStyle name="_Portfolio SPlan Base Case.xls Chart 2_Rebuttal Power Costs_Final Order Electric EXHIBIT A-1 4" xfId="4190" xr:uid="{00000000-0005-0000-0000-000057100000}"/>
    <cellStyle name="_Portfolio SPlan Base Case.xls Chart 2_TENASKA REGULATORY ASSET" xfId="4191" xr:uid="{00000000-0005-0000-0000-000058100000}"/>
    <cellStyle name="_Portfolio SPlan Base Case.xls Chart 2_TENASKA REGULATORY ASSET 2" xfId="4192" xr:uid="{00000000-0005-0000-0000-000059100000}"/>
    <cellStyle name="_Portfolio SPlan Base Case.xls Chart 2_TENASKA REGULATORY ASSET 2 2" xfId="4193" xr:uid="{00000000-0005-0000-0000-00005A100000}"/>
    <cellStyle name="_Portfolio SPlan Base Case.xls Chart 2_TENASKA REGULATORY ASSET 3" xfId="4194" xr:uid="{00000000-0005-0000-0000-00005B100000}"/>
    <cellStyle name="_Portfolio SPlan Base Case.xls Chart 2_TENASKA REGULATORY ASSET 4" xfId="4195" xr:uid="{00000000-0005-0000-0000-00005C100000}"/>
    <cellStyle name="_Portfolio SPlan Base Case.xls Chart 3" xfId="4196" xr:uid="{00000000-0005-0000-0000-00005D100000}"/>
    <cellStyle name="_Portfolio SPlan Base Case.xls Chart 3 2" xfId="4197" xr:uid="{00000000-0005-0000-0000-00005E100000}"/>
    <cellStyle name="_Portfolio SPlan Base Case.xls Chart 3 2 2" xfId="4198" xr:uid="{00000000-0005-0000-0000-00005F100000}"/>
    <cellStyle name="_Portfolio SPlan Base Case.xls Chart 3 3" xfId="4199" xr:uid="{00000000-0005-0000-0000-000060100000}"/>
    <cellStyle name="_Portfolio SPlan Base Case.xls Chart 3 4" xfId="4200" xr:uid="{00000000-0005-0000-0000-000061100000}"/>
    <cellStyle name="_Portfolio SPlan Base Case.xls Chart 3_Adj Bench DR 3 for Initial Briefs (Electric)" xfId="4201" xr:uid="{00000000-0005-0000-0000-000062100000}"/>
    <cellStyle name="_Portfolio SPlan Base Case.xls Chart 3_Adj Bench DR 3 for Initial Briefs (Electric) 2" xfId="4202" xr:uid="{00000000-0005-0000-0000-000063100000}"/>
    <cellStyle name="_Portfolio SPlan Base Case.xls Chart 3_Adj Bench DR 3 for Initial Briefs (Electric) 2 2" xfId="4203" xr:uid="{00000000-0005-0000-0000-000064100000}"/>
    <cellStyle name="_Portfolio SPlan Base Case.xls Chart 3_Adj Bench DR 3 for Initial Briefs (Electric) 3" xfId="4204" xr:uid="{00000000-0005-0000-0000-000065100000}"/>
    <cellStyle name="_Portfolio SPlan Base Case.xls Chart 3_Adj Bench DR 3 for Initial Briefs (Electric) 4" xfId="4205" xr:uid="{00000000-0005-0000-0000-000066100000}"/>
    <cellStyle name="_Portfolio SPlan Base Case.xls Chart 3_Book1" xfId="4206" xr:uid="{00000000-0005-0000-0000-000067100000}"/>
    <cellStyle name="_Portfolio SPlan Base Case.xls Chart 3_Book2" xfId="4207" xr:uid="{00000000-0005-0000-0000-000068100000}"/>
    <cellStyle name="_Portfolio SPlan Base Case.xls Chart 3_Book2 2" xfId="4208" xr:uid="{00000000-0005-0000-0000-000069100000}"/>
    <cellStyle name="_Portfolio SPlan Base Case.xls Chart 3_Book2 2 2" xfId="4209" xr:uid="{00000000-0005-0000-0000-00006A100000}"/>
    <cellStyle name="_Portfolio SPlan Base Case.xls Chart 3_Book2 3" xfId="4210" xr:uid="{00000000-0005-0000-0000-00006B100000}"/>
    <cellStyle name="_Portfolio SPlan Base Case.xls Chart 3_Book2 4" xfId="4211" xr:uid="{00000000-0005-0000-0000-00006C100000}"/>
    <cellStyle name="_Portfolio SPlan Base Case.xls Chart 3_Book2_Adj Bench DR 3 for Initial Briefs (Electric)" xfId="4212" xr:uid="{00000000-0005-0000-0000-00006D100000}"/>
    <cellStyle name="_Portfolio SPlan Base Case.xls Chart 3_Book2_Adj Bench DR 3 for Initial Briefs (Electric) 2" xfId="4213" xr:uid="{00000000-0005-0000-0000-00006E100000}"/>
    <cellStyle name="_Portfolio SPlan Base Case.xls Chart 3_Book2_Adj Bench DR 3 for Initial Briefs (Electric) 2 2" xfId="4214" xr:uid="{00000000-0005-0000-0000-00006F100000}"/>
    <cellStyle name="_Portfolio SPlan Base Case.xls Chart 3_Book2_Adj Bench DR 3 for Initial Briefs (Electric) 3" xfId="4215" xr:uid="{00000000-0005-0000-0000-000070100000}"/>
    <cellStyle name="_Portfolio SPlan Base Case.xls Chart 3_Book2_Adj Bench DR 3 for Initial Briefs (Electric) 4" xfId="4216" xr:uid="{00000000-0005-0000-0000-000071100000}"/>
    <cellStyle name="_Portfolio SPlan Base Case.xls Chart 3_Book2_Electric Rev Req Model (2009 GRC) Rebuttal" xfId="4217" xr:uid="{00000000-0005-0000-0000-000072100000}"/>
    <cellStyle name="_Portfolio SPlan Base Case.xls Chart 3_Book2_Electric Rev Req Model (2009 GRC) Rebuttal 2" xfId="4218" xr:uid="{00000000-0005-0000-0000-000073100000}"/>
    <cellStyle name="_Portfolio SPlan Base Case.xls Chart 3_Book2_Electric Rev Req Model (2009 GRC) Rebuttal 2 2" xfId="4219" xr:uid="{00000000-0005-0000-0000-000074100000}"/>
    <cellStyle name="_Portfolio SPlan Base Case.xls Chart 3_Book2_Electric Rev Req Model (2009 GRC) Rebuttal 3" xfId="4220" xr:uid="{00000000-0005-0000-0000-000075100000}"/>
    <cellStyle name="_Portfolio SPlan Base Case.xls Chart 3_Book2_Electric Rev Req Model (2009 GRC) Rebuttal 4" xfId="4221" xr:uid="{00000000-0005-0000-0000-000076100000}"/>
    <cellStyle name="_Portfolio SPlan Base Case.xls Chart 3_Book2_Electric Rev Req Model (2009 GRC) Rebuttal REmoval of New  WH Solar AdjustMI" xfId="4222" xr:uid="{00000000-0005-0000-0000-000077100000}"/>
    <cellStyle name="_Portfolio SPlan Base Case.xls Chart 3_Book2_Electric Rev Req Model (2009 GRC) Rebuttal REmoval of New  WH Solar AdjustMI 2" xfId="4223" xr:uid="{00000000-0005-0000-0000-000078100000}"/>
    <cellStyle name="_Portfolio SPlan Base Case.xls Chart 3_Book2_Electric Rev Req Model (2009 GRC) Rebuttal REmoval of New  WH Solar AdjustMI 2 2" xfId="4224" xr:uid="{00000000-0005-0000-0000-000079100000}"/>
    <cellStyle name="_Portfolio SPlan Base Case.xls Chart 3_Book2_Electric Rev Req Model (2009 GRC) Rebuttal REmoval of New  WH Solar AdjustMI 3" xfId="4225" xr:uid="{00000000-0005-0000-0000-00007A100000}"/>
    <cellStyle name="_Portfolio SPlan Base Case.xls Chart 3_Book2_Electric Rev Req Model (2009 GRC) Rebuttal REmoval of New  WH Solar AdjustMI 4" xfId="4226" xr:uid="{00000000-0005-0000-0000-00007B100000}"/>
    <cellStyle name="_Portfolio SPlan Base Case.xls Chart 3_Book2_Electric Rev Req Model (2009 GRC) Revised 01-18-2010" xfId="4227" xr:uid="{00000000-0005-0000-0000-00007C100000}"/>
    <cellStyle name="_Portfolio SPlan Base Case.xls Chart 3_Book2_Electric Rev Req Model (2009 GRC) Revised 01-18-2010 2" xfId="4228" xr:uid="{00000000-0005-0000-0000-00007D100000}"/>
    <cellStyle name="_Portfolio SPlan Base Case.xls Chart 3_Book2_Electric Rev Req Model (2009 GRC) Revised 01-18-2010 2 2" xfId="4229" xr:uid="{00000000-0005-0000-0000-00007E100000}"/>
    <cellStyle name="_Portfolio SPlan Base Case.xls Chart 3_Book2_Electric Rev Req Model (2009 GRC) Revised 01-18-2010 3" xfId="4230" xr:uid="{00000000-0005-0000-0000-00007F100000}"/>
    <cellStyle name="_Portfolio SPlan Base Case.xls Chart 3_Book2_Electric Rev Req Model (2009 GRC) Revised 01-18-2010 4" xfId="4231" xr:uid="{00000000-0005-0000-0000-000080100000}"/>
    <cellStyle name="_Portfolio SPlan Base Case.xls Chart 3_Book2_Final Order Electric EXHIBIT A-1" xfId="4232" xr:uid="{00000000-0005-0000-0000-000081100000}"/>
    <cellStyle name="_Portfolio SPlan Base Case.xls Chart 3_Book2_Final Order Electric EXHIBIT A-1 2" xfId="4233" xr:uid="{00000000-0005-0000-0000-000082100000}"/>
    <cellStyle name="_Portfolio SPlan Base Case.xls Chart 3_Book2_Final Order Electric EXHIBIT A-1 2 2" xfId="4234" xr:uid="{00000000-0005-0000-0000-000083100000}"/>
    <cellStyle name="_Portfolio SPlan Base Case.xls Chart 3_Book2_Final Order Electric EXHIBIT A-1 3" xfId="4235" xr:uid="{00000000-0005-0000-0000-000084100000}"/>
    <cellStyle name="_Portfolio SPlan Base Case.xls Chart 3_Book2_Final Order Electric EXHIBIT A-1 4" xfId="4236" xr:uid="{00000000-0005-0000-0000-000085100000}"/>
    <cellStyle name="_Portfolio SPlan Base Case.xls Chart 3_Chelan PUD Power Costs (8-10)" xfId="4237" xr:uid="{00000000-0005-0000-0000-000086100000}"/>
    <cellStyle name="_Portfolio SPlan Base Case.xls Chart 3_Confidential Material" xfId="4238" xr:uid="{00000000-0005-0000-0000-000087100000}"/>
    <cellStyle name="_Portfolio SPlan Base Case.xls Chart 3_DEM-WP(C) Colstrip 12 Coal Cost Forecast 2010GRC" xfId="4239" xr:uid="{00000000-0005-0000-0000-000088100000}"/>
    <cellStyle name="_Portfolio SPlan Base Case.xls Chart 3_DEM-WP(C) Production O&amp;M 2010GRC As-Filed" xfId="4240" xr:uid="{00000000-0005-0000-0000-000089100000}"/>
    <cellStyle name="_Portfolio SPlan Base Case.xls Chart 3_DEM-WP(C) Production O&amp;M 2010GRC As-Filed 2" xfId="4241" xr:uid="{00000000-0005-0000-0000-00008A100000}"/>
    <cellStyle name="_Portfolio SPlan Base Case.xls Chart 3_Electric Rev Req Model (2009 GRC) " xfId="4242" xr:uid="{00000000-0005-0000-0000-00008B100000}"/>
    <cellStyle name="_Portfolio SPlan Base Case.xls Chart 3_Electric Rev Req Model (2009 GRC)  2" xfId="4243" xr:uid="{00000000-0005-0000-0000-00008C100000}"/>
    <cellStyle name="_Portfolio SPlan Base Case.xls Chart 3_Electric Rev Req Model (2009 GRC)  2 2" xfId="4244" xr:uid="{00000000-0005-0000-0000-00008D100000}"/>
    <cellStyle name="_Portfolio SPlan Base Case.xls Chart 3_Electric Rev Req Model (2009 GRC)  3" xfId="4245" xr:uid="{00000000-0005-0000-0000-00008E100000}"/>
    <cellStyle name="_Portfolio SPlan Base Case.xls Chart 3_Electric Rev Req Model (2009 GRC)  4" xfId="4246" xr:uid="{00000000-0005-0000-0000-00008F100000}"/>
    <cellStyle name="_Portfolio SPlan Base Case.xls Chart 3_Electric Rev Req Model (2009 GRC) Rebuttal" xfId="4247" xr:uid="{00000000-0005-0000-0000-000090100000}"/>
    <cellStyle name="_Portfolio SPlan Base Case.xls Chart 3_Electric Rev Req Model (2009 GRC) Rebuttal 2" xfId="4248" xr:uid="{00000000-0005-0000-0000-000091100000}"/>
    <cellStyle name="_Portfolio SPlan Base Case.xls Chart 3_Electric Rev Req Model (2009 GRC) Rebuttal 2 2" xfId="4249" xr:uid="{00000000-0005-0000-0000-000092100000}"/>
    <cellStyle name="_Portfolio SPlan Base Case.xls Chart 3_Electric Rev Req Model (2009 GRC) Rebuttal 3" xfId="4250" xr:uid="{00000000-0005-0000-0000-000093100000}"/>
    <cellStyle name="_Portfolio SPlan Base Case.xls Chart 3_Electric Rev Req Model (2009 GRC) Rebuttal 4" xfId="4251" xr:uid="{00000000-0005-0000-0000-000094100000}"/>
    <cellStyle name="_Portfolio SPlan Base Case.xls Chart 3_Electric Rev Req Model (2009 GRC) Rebuttal REmoval of New  WH Solar AdjustMI" xfId="4252" xr:uid="{00000000-0005-0000-0000-000095100000}"/>
    <cellStyle name="_Portfolio SPlan Base Case.xls Chart 3_Electric Rev Req Model (2009 GRC) Rebuttal REmoval of New  WH Solar AdjustMI 2" xfId="4253" xr:uid="{00000000-0005-0000-0000-000096100000}"/>
    <cellStyle name="_Portfolio SPlan Base Case.xls Chart 3_Electric Rev Req Model (2009 GRC) Rebuttal REmoval of New  WH Solar AdjustMI 2 2" xfId="4254" xr:uid="{00000000-0005-0000-0000-000097100000}"/>
    <cellStyle name="_Portfolio SPlan Base Case.xls Chart 3_Electric Rev Req Model (2009 GRC) Rebuttal REmoval of New  WH Solar AdjustMI 3" xfId="4255" xr:uid="{00000000-0005-0000-0000-000098100000}"/>
    <cellStyle name="_Portfolio SPlan Base Case.xls Chart 3_Electric Rev Req Model (2009 GRC) Rebuttal REmoval of New  WH Solar AdjustMI 4" xfId="4256" xr:uid="{00000000-0005-0000-0000-000099100000}"/>
    <cellStyle name="_Portfolio SPlan Base Case.xls Chart 3_Electric Rev Req Model (2009 GRC) Revised 01-18-2010" xfId="4257" xr:uid="{00000000-0005-0000-0000-00009A100000}"/>
    <cellStyle name="_Portfolio SPlan Base Case.xls Chart 3_Electric Rev Req Model (2009 GRC) Revised 01-18-2010 2" xfId="4258" xr:uid="{00000000-0005-0000-0000-00009B100000}"/>
    <cellStyle name="_Portfolio SPlan Base Case.xls Chart 3_Electric Rev Req Model (2009 GRC) Revised 01-18-2010 2 2" xfId="4259" xr:uid="{00000000-0005-0000-0000-00009C100000}"/>
    <cellStyle name="_Portfolio SPlan Base Case.xls Chart 3_Electric Rev Req Model (2009 GRC) Revised 01-18-2010 3" xfId="4260" xr:uid="{00000000-0005-0000-0000-00009D100000}"/>
    <cellStyle name="_Portfolio SPlan Base Case.xls Chart 3_Electric Rev Req Model (2009 GRC) Revised 01-18-2010 4" xfId="4261" xr:uid="{00000000-0005-0000-0000-00009E100000}"/>
    <cellStyle name="_Portfolio SPlan Base Case.xls Chart 3_Electric Rev Req Model (2010 GRC)" xfId="4262" xr:uid="{00000000-0005-0000-0000-00009F100000}"/>
    <cellStyle name="_Portfolio SPlan Base Case.xls Chart 3_Electric Rev Req Model (2010 GRC) SF" xfId="4263" xr:uid="{00000000-0005-0000-0000-0000A0100000}"/>
    <cellStyle name="_Portfolio SPlan Base Case.xls Chart 3_Final Order Electric EXHIBIT A-1" xfId="4264" xr:uid="{00000000-0005-0000-0000-0000A1100000}"/>
    <cellStyle name="_Portfolio SPlan Base Case.xls Chart 3_Final Order Electric EXHIBIT A-1 2" xfId="4265" xr:uid="{00000000-0005-0000-0000-0000A2100000}"/>
    <cellStyle name="_Portfolio SPlan Base Case.xls Chart 3_Final Order Electric EXHIBIT A-1 2 2" xfId="4266" xr:uid="{00000000-0005-0000-0000-0000A3100000}"/>
    <cellStyle name="_Portfolio SPlan Base Case.xls Chart 3_Final Order Electric EXHIBIT A-1 3" xfId="4267" xr:uid="{00000000-0005-0000-0000-0000A4100000}"/>
    <cellStyle name="_Portfolio SPlan Base Case.xls Chart 3_Final Order Electric EXHIBIT A-1 4" xfId="4268" xr:uid="{00000000-0005-0000-0000-0000A5100000}"/>
    <cellStyle name="_Portfolio SPlan Base Case.xls Chart 3_NIM Summary" xfId="4269" xr:uid="{00000000-0005-0000-0000-0000A6100000}"/>
    <cellStyle name="_Portfolio SPlan Base Case.xls Chart 3_NIM Summary 2" xfId="4270" xr:uid="{00000000-0005-0000-0000-0000A7100000}"/>
    <cellStyle name="_Portfolio SPlan Base Case.xls Chart 3_Rebuttal Power Costs" xfId="4271" xr:uid="{00000000-0005-0000-0000-0000A8100000}"/>
    <cellStyle name="_Portfolio SPlan Base Case.xls Chart 3_Rebuttal Power Costs 2" xfId="4272" xr:uid="{00000000-0005-0000-0000-0000A9100000}"/>
    <cellStyle name="_Portfolio SPlan Base Case.xls Chart 3_Rebuttal Power Costs 2 2" xfId="4273" xr:uid="{00000000-0005-0000-0000-0000AA100000}"/>
    <cellStyle name="_Portfolio SPlan Base Case.xls Chart 3_Rebuttal Power Costs 3" xfId="4274" xr:uid="{00000000-0005-0000-0000-0000AB100000}"/>
    <cellStyle name="_Portfolio SPlan Base Case.xls Chart 3_Rebuttal Power Costs 4" xfId="4275" xr:uid="{00000000-0005-0000-0000-0000AC100000}"/>
    <cellStyle name="_Portfolio SPlan Base Case.xls Chart 3_Rebuttal Power Costs_Adj Bench DR 3 for Initial Briefs (Electric)" xfId="4276" xr:uid="{00000000-0005-0000-0000-0000AD100000}"/>
    <cellStyle name="_Portfolio SPlan Base Case.xls Chart 3_Rebuttal Power Costs_Adj Bench DR 3 for Initial Briefs (Electric) 2" xfId="4277" xr:uid="{00000000-0005-0000-0000-0000AE100000}"/>
    <cellStyle name="_Portfolio SPlan Base Case.xls Chart 3_Rebuttal Power Costs_Adj Bench DR 3 for Initial Briefs (Electric) 2 2" xfId="4278" xr:uid="{00000000-0005-0000-0000-0000AF100000}"/>
    <cellStyle name="_Portfolio SPlan Base Case.xls Chart 3_Rebuttal Power Costs_Adj Bench DR 3 for Initial Briefs (Electric) 3" xfId="4279" xr:uid="{00000000-0005-0000-0000-0000B0100000}"/>
    <cellStyle name="_Portfolio SPlan Base Case.xls Chart 3_Rebuttal Power Costs_Adj Bench DR 3 for Initial Briefs (Electric) 4" xfId="4280" xr:uid="{00000000-0005-0000-0000-0000B1100000}"/>
    <cellStyle name="_Portfolio SPlan Base Case.xls Chart 3_Rebuttal Power Costs_Electric Rev Req Model (2009 GRC) Rebuttal" xfId="4281" xr:uid="{00000000-0005-0000-0000-0000B2100000}"/>
    <cellStyle name="_Portfolio SPlan Base Case.xls Chart 3_Rebuttal Power Costs_Electric Rev Req Model (2009 GRC) Rebuttal 2" xfId="4282" xr:uid="{00000000-0005-0000-0000-0000B3100000}"/>
    <cellStyle name="_Portfolio SPlan Base Case.xls Chart 3_Rebuttal Power Costs_Electric Rev Req Model (2009 GRC) Rebuttal 2 2" xfId="4283" xr:uid="{00000000-0005-0000-0000-0000B4100000}"/>
    <cellStyle name="_Portfolio SPlan Base Case.xls Chart 3_Rebuttal Power Costs_Electric Rev Req Model (2009 GRC) Rebuttal 3" xfId="4284" xr:uid="{00000000-0005-0000-0000-0000B5100000}"/>
    <cellStyle name="_Portfolio SPlan Base Case.xls Chart 3_Rebuttal Power Costs_Electric Rev Req Model (2009 GRC) Rebuttal 4" xfId="4285" xr:uid="{00000000-0005-0000-0000-0000B6100000}"/>
    <cellStyle name="_Portfolio SPlan Base Case.xls Chart 3_Rebuttal Power Costs_Electric Rev Req Model (2009 GRC) Rebuttal REmoval of New  WH Solar AdjustMI" xfId="4286" xr:uid="{00000000-0005-0000-0000-0000B7100000}"/>
    <cellStyle name="_Portfolio SPlan Base Case.xls Chart 3_Rebuttal Power Costs_Electric Rev Req Model (2009 GRC) Rebuttal REmoval of New  WH Solar AdjustMI 2" xfId="4287" xr:uid="{00000000-0005-0000-0000-0000B8100000}"/>
    <cellStyle name="_Portfolio SPlan Base Case.xls Chart 3_Rebuttal Power Costs_Electric Rev Req Model (2009 GRC) Rebuttal REmoval of New  WH Solar AdjustMI 2 2" xfId="4288" xr:uid="{00000000-0005-0000-0000-0000B9100000}"/>
    <cellStyle name="_Portfolio SPlan Base Case.xls Chart 3_Rebuttal Power Costs_Electric Rev Req Model (2009 GRC) Rebuttal REmoval of New  WH Solar AdjustMI 3" xfId="4289" xr:uid="{00000000-0005-0000-0000-0000BA100000}"/>
    <cellStyle name="_Portfolio SPlan Base Case.xls Chart 3_Rebuttal Power Costs_Electric Rev Req Model (2009 GRC) Rebuttal REmoval of New  WH Solar AdjustMI 4" xfId="4290" xr:uid="{00000000-0005-0000-0000-0000BB100000}"/>
    <cellStyle name="_Portfolio SPlan Base Case.xls Chart 3_Rebuttal Power Costs_Electric Rev Req Model (2009 GRC) Revised 01-18-2010" xfId="4291" xr:uid="{00000000-0005-0000-0000-0000BC100000}"/>
    <cellStyle name="_Portfolio SPlan Base Case.xls Chart 3_Rebuttal Power Costs_Electric Rev Req Model (2009 GRC) Revised 01-18-2010 2" xfId="4292" xr:uid="{00000000-0005-0000-0000-0000BD100000}"/>
    <cellStyle name="_Portfolio SPlan Base Case.xls Chart 3_Rebuttal Power Costs_Electric Rev Req Model (2009 GRC) Revised 01-18-2010 2 2" xfId="4293" xr:uid="{00000000-0005-0000-0000-0000BE100000}"/>
    <cellStyle name="_Portfolio SPlan Base Case.xls Chart 3_Rebuttal Power Costs_Electric Rev Req Model (2009 GRC) Revised 01-18-2010 3" xfId="4294" xr:uid="{00000000-0005-0000-0000-0000BF100000}"/>
    <cellStyle name="_Portfolio SPlan Base Case.xls Chart 3_Rebuttal Power Costs_Electric Rev Req Model (2009 GRC) Revised 01-18-2010 4" xfId="4295" xr:uid="{00000000-0005-0000-0000-0000C0100000}"/>
    <cellStyle name="_Portfolio SPlan Base Case.xls Chart 3_Rebuttal Power Costs_Final Order Electric EXHIBIT A-1" xfId="4296" xr:uid="{00000000-0005-0000-0000-0000C1100000}"/>
    <cellStyle name="_Portfolio SPlan Base Case.xls Chart 3_Rebuttal Power Costs_Final Order Electric EXHIBIT A-1 2" xfId="4297" xr:uid="{00000000-0005-0000-0000-0000C2100000}"/>
    <cellStyle name="_Portfolio SPlan Base Case.xls Chart 3_Rebuttal Power Costs_Final Order Electric EXHIBIT A-1 2 2" xfId="4298" xr:uid="{00000000-0005-0000-0000-0000C3100000}"/>
    <cellStyle name="_Portfolio SPlan Base Case.xls Chart 3_Rebuttal Power Costs_Final Order Electric EXHIBIT A-1 3" xfId="4299" xr:uid="{00000000-0005-0000-0000-0000C4100000}"/>
    <cellStyle name="_Portfolio SPlan Base Case.xls Chart 3_Rebuttal Power Costs_Final Order Electric EXHIBIT A-1 4" xfId="4300" xr:uid="{00000000-0005-0000-0000-0000C5100000}"/>
    <cellStyle name="_Portfolio SPlan Base Case.xls Chart 3_TENASKA REGULATORY ASSET" xfId="4301" xr:uid="{00000000-0005-0000-0000-0000C6100000}"/>
    <cellStyle name="_Portfolio SPlan Base Case.xls Chart 3_TENASKA REGULATORY ASSET 2" xfId="4302" xr:uid="{00000000-0005-0000-0000-0000C7100000}"/>
    <cellStyle name="_Portfolio SPlan Base Case.xls Chart 3_TENASKA REGULATORY ASSET 2 2" xfId="4303" xr:uid="{00000000-0005-0000-0000-0000C8100000}"/>
    <cellStyle name="_Portfolio SPlan Base Case.xls Chart 3_TENASKA REGULATORY ASSET 3" xfId="4304" xr:uid="{00000000-0005-0000-0000-0000C9100000}"/>
    <cellStyle name="_Portfolio SPlan Base Case.xls Chart 3_TENASKA REGULATORY ASSET 4" xfId="4305" xr:uid="{00000000-0005-0000-0000-0000CA100000}"/>
    <cellStyle name="_Power Cost Value Copy 11.30.05 gas 1.09.06 AURORA at 1.10.06" xfId="4306" xr:uid="{00000000-0005-0000-0000-0000CB100000}"/>
    <cellStyle name="_Power Cost Value Copy 11.30.05 gas 1.09.06 AURORA at 1.10.06 2" xfId="4307" xr:uid="{00000000-0005-0000-0000-0000CC100000}"/>
    <cellStyle name="_Power Cost Value Copy 11.30.05 gas 1.09.06 AURORA at 1.10.06 2 2" xfId="4308" xr:uid="{00000000-0005-0000-0000-0000CD100000}"/>
    <cellStyle name="_Power Cost Value Copy 11.30.05 gas 1.09.06 AURORA at 1.10.06 2 2 2" xfId="4309" xr:uid="{00000000-0005-0000-0000-0000CE100000}"/>
    <cellStyle name="_Power Cost Value Copy 11.30.05 gas 1.09.06 AURORA at 1.10.06 2 3" xfId="4310" xr:uid="{00000000-0005-0000-0000-0000CF100000}"/>
    <cellStyle name="_Power Cost Value Copy 11.30.05 gas 1.09.06 AURORA at 1.10.06 3" xfId="4311" xr:uid="{00000000-0005-0000-0000-0000D0100000}"/>
    <cellStyle name="_Power Cost Value Copy 11.30.05 gas 1.09.06 AURORA at 1.10.06 3 2" xfId="4312" xr:uid="{00000000-0005-0000-0000-0000D1100000}"/>
    <cellStyle name="_Power Cost Value Copy 11.30.05 gas 1.09.06 AURORA at 1.10.06 4" xfId="4313" xr:uid="{00000000-0005-0000-0000-0000D2100000}"/>
    <cellStyle name="_Power Cost Value Copy 11.30.05 gas 1.09.06 AURORA at 1.10.06 4 2" xfId="4314" xr:uid="{00000000-0005-0000-0000-0000D3100000}"/>
    <cellStyle name="_Power Cost Value Copy 11.30.05 gas 1.09.06 AURORA at 1.10.06 5" xfId="4315" xr:uid="{00000000-0005-0000-0000-0000D4100000}"/>
    <cellStyle name="_Power Cost Value Copy 11.30.05 gas 1.09.06 AURORA at 1.10.06_04 07E Wild Horse Wind Expansion (C) (2)" xfId="4316" xr:uid="{00000000-0005-0000-0000-0000D5100000}"/>
    <cellStyle name="_Power Cost Value Copy 11.30.05 gas 1.09.06 AURORA at 1.10.06_04 07E Wild Horse Wind Expansion (C) (2) 2" xfId="4317" xr:uid="{00000000-0005-0000-0000-0000D6100000}"/>
    <cellStyle name="_Power Cost Value Copy 11.30.05 gas 1.09.06 AURORA at 1.10.06_04 07E Wild Horse Wind Expansion (C) (2) 2 2" xfId="4318" xr:uid="{00000000-0005-0000-0000-0000D7100000}"/>
    <cellStyle name="_Power Cost Value Copy 11.30.05 gas 1.09.06 AURORA at 1.10.06_04 07E Wild Horse Wind Expansion (C) (2) 3" xfId="4319" xr:uid="{00000000-0005-0000-0000-0000D8100000}"/>
    <cellStyle name="_Power Cost Value Copy 11.30.05 gas 1.09.06 AURORA at 1.10.06_04 07E Wild Horse Wind Expansion (C) (2) 4" xfId="4320" xr:uid="{00000000-0005-0000-0000-0000D9100000}"/>
    <cellStyle name="_Power Cost Value Copy 11.30.05 gas 1.09.06 AURORA at 1.10.06_04 07E Wild Horse Wind Expansion (C) (2)_Adj Bench DR 3 for Initial Briefs (Electric)" xfId="4321" xr:uid="{00000000-0005-0000-0000-0000DA100000}"/>
    <cellStyle name="_Power Cost Value Copy 11.30.05 gas 1.09.06 AURORA at 1.10.06_04 07E Wild Horse Wind Expansion (C) (2)_Adj Bench DR 3 for Initial Briefs (Electric) 2" xfId="4322" xr:uid="{00000000-0005-0000-0000-0000DB100000}"/>
    <cellStyle name="_Power Cost Value Copy 11.30.05 gas 1.09.06 AURORA at 1.10.06_04 07E Wild Horse Wind Expansion (C) (2)_Adj Bench DR 3 for Initial Briefs (Electric) 2 2" xfId="4323" xr:uid="{00000000-0005-0000-0000-0000DC100000}"/>
    <cellStyle name="_Power Cost Value Copy 11.30.05 gas 1.09.06 AURORA at 1.10.06_04 07E Wild Horse Wind Expansion (C) (2)_Adj Bench DR 3 for Initial Briefs (Electric) 3" xfId="4324" xr:uid="{00000000-0005-0000-0000-0000DD100000}"/>
    <cellStyle name="_Power Cost Value Copy 11.30.05 gas 1.09.06 AURORA at 1.10.06_04 07E Wild Horse Wind Expansion (C) (2)_Adj Bench DR 3 for Initial Briefs (Electric) 4" xfId="4325" xr:uid="{00000000-0005-0000-0000-0000DE100000}"/>
    <cellStyle name="_Power Cost Value Copy 11.30.05 gas 1.09.06 AURORA at 1.10.06_04 07E Wild Horse Wind Expansion (C) (2)_Book1" xfId="4326" xr:uid="{00000000-0005-0000-0000-0000DF100000}"/>
    <cellStyle name="_Power Cost Value Copy 11.30.05 gas 1.09.06 AURORA at 1.10.06_04 07E Wild Horse Wind Expansion (C) (2)_Electric Rev Req Model (2009 GRC) " xfId="4327" xr:uid="{00000000-0005-0000-0000-0000E0100000}"/>
    <cellStyle name="_Power Cost Value Copy 11.30.05 gas 1.09.06 AURORA at 1.10.06_04 07E Wild Horse Wind Expansion (C) (2)_Electric Rev Req Model (2009 GRC)  2" xfId="4328" xr:uid="{00000000-0005-0000-0000-0000E1100000}"/>
    <cellStyle name="_Power Cost Value Copy 11.30.05 gas 1.09.06 AURORA at 1.10.06_04 07E Wild Horse Wind Expansion (C) (2)_Electric Rev Req Model (2009 GRC)  2 2" xfId="4329" xr:uid="{00000000-0005-0000-0000-0000E2100000}"/>
    <cellStyle name="_Power Cost Value Copy 11.30.05 gas 1.09.06 AURORA at 1.10.06_04 07E Wild Horse Wind Expansion (C) (2)_Electric Rev Req Model (2009 GRC)  3" xfId="4330" xr:uid="{00000000-0005-0000-0000-0000E3100000}"/>
    <cellStyle name="_Power Cost Value Copy 11.30.05 gas 1.09.06 AURORA at 1.10.06_04 07E Wild Horse Wind Expansion (C) (2)_Electric Rev Req Model (2009 GRC)  4" xfId="4331" xr:uid="{00000000-0005-0000-0000-0000E4100000}"/>
    <cellStyle name="_Power Cost Value Copy 11.30.05 gas 1.09.06 AURORA at 1.10.06_04 07E Wild Horse Wind Expansion (C) (2)_Electric Rev Req Model (2009 GRC) Rebuttal" xfId="4332" xr:uid="{00000000-0005-0000-0000-0000E5100000}"/>
    <cellStyle name="_Power Cost Value Copy 11.30.05 gas 1.09.06 AURORA at 1.10.06_04 07E Wild Horse Wind Expansion (C) (2)_Electric Rev Req Model (2009 GRC) Rebuttal 2" xfId="4333" xr:uid="{00000000-0005-0000-0000-0000E6100000}"/>
    <cellStyle name="_Power Cost Value Copy 11.30.05 gas 1.09.06 AURORA at 1.10.06_04 07E Wild Horse Wind Expansion (C) (2)_Electric Rev Req Model (2009 GRC) Rebuttal 2 2" xfId="4334" xr:uid="{00000000-0005-0000-0000-0000E7100000}"/>
    <cellStyle name="_Power Cost Value Copy 11.30.05 gas 1.09.06 AURORA at 1.10.06_04 07E Wild Horse Wind Expansion (C) (2)_Electric Rev Req Model (2009 GRC) Rebuttal 3" xfId="4335" xr:uid="{00000000-0005-0000-0000-0000E8100000}"/>
    <cellStyle name="_Power Cost Value Copy 11.30.05 gas 1.09.06 AURORA at 1.10.06_04 07E Wild Horse Wind Expansion (C) (2)_Electric Rev Req Model (2009 GRC) Rebuttal 4" xfId="4336" xr:uid="{00000000-0005-0000-0000-0000E9100000}"/>
    <cellStyle name="_Power Cost Value Copy 11.30.05 gas 1.09.06 AURORA at 1.10.06_04 07E Wild Horse Wind Expansion (C) (2)_Electric Rev Req Model (2009 GRC) Rebuttal REmoval of New  WH Solar AdjustMI" xfId="4337" xr:uid="{00000000-0005-0000-0000-0000EA100000}"/>
    <cellStyle name="_Power Cost Value Copy 11.30.05 gas 1.09.06 AURORA at 1.10.06_04 07E Wild Horse Wind Expansion (C) (2)_Electric Rev Req Model (2009 GRC) Rebuttal REmoval of New  WH Solar AdjustMI 2" xfId="4338" xr:uid="{00000000-0005-0000-0000-0000EB100000}"/>
    <cellStyle name="_Power Cost Value Copy 11.30.05 gas 1.09.06 AURORA at 1.10.06_04 07E Wild Horse Wind Expansion (C) (2)_Electric Rev Req Model (2009 GRC) Rebuttal REmoval of New  WH Solar AdjustMI 2 2" xfId="4339" xr:uid="{00000000-0005-0000-0000-0000EC100000}"/>
    <cellStyle name="_Power Cost Value Copy 11.30.05 gas 1.09.06 AURORA at 1.10.06_04 07E Wild Horse Wind Expansion (C) (2)_Electric Rev Req Model (2009 GRC) Rebuttal REmoval of New  WH Solar AdjustMI 3" xfId="4340" xr:uid="{00000000-0005-0000-0000-0000ED100000}"/>
    <cellStyle name="_Power Cost Value Copy 11.30.05 gas 1.09.06 AURORA at 1.10.06_04 07E Wild Horse Wind Expansion (C) (2)_Electric Rev Req Model (2009 GRC) Rebuttal REmoval of New  WH Solar AdjustMI 4" xfId="4341" xr:uid="{00000000-0005-0000-0000-0000EE100000}"/>
    <cellStyle name="_Power Cost Value Copy 11.30.05 gas 1.09.06 AURORA at 1.10.06_04 07E Wild Horse Wind Expansion (C) (2)_Electric Rev Req Model (2009 GRC) Revised 01-18-2010" xfId="4342" xr:uid="{00000000-0005-0000-0000-0000EF100000}"/>
    <cellStyle name="_Power Cost Value Copy 11.30.05 gas 1.09.06 AURORA at 1.10.06_04 07E Wild Horse Wind Expansion (C) (2)_Electric Rev Req Model (2009 GRC) Revised 01-18-2010 2" xfId="4343" xr:uid="{00000000-0005-0000-0000-0000F0100000}"/>
    <cellStyle name="_Power Cost Value Copy 11.30.05 gas 1.09.06 AURORA at 1.10.06_04 07E Wild Horse Wind Expansion (C) (2)_Electric Rev Req Model (2009 GRC) Revised 01-18-2010 2 2" xfId="4344" xr:uid="{00000000-0005-0000-0000-0000F1100000}"/>
    <cellStyle name="_Power Cost Value Copy 11.30.05 gas 1.09.06 AURORA at 1.10.06_04 07E Wild Horse Wind Expansion (C) (2)_Electric Rev Req Model (2009 GRC) Revised 01-18-2010 3" xfId="4345" xr:uid="{00000000-0005-0000-0000-0000F2100000}"/>
    <cellStyle name="_Power Cost Value Copy 11.30.05 gas 1.09.06 AURORA at 1.10.06_04 07E Wild Horse Wind Expansion (C) (2)_Electric Rev Req Model (2009 GRC) Revised 01-18-2010 4" xfId="4346" xr:uid="{00000000-0005-0000-0000-0000F3100000}"/>
    <cellStyle name="_Power Cost Value Copy 11.30.05 gas 1.09.06 AURORA at 1.10.06_04 07E Wild Horse Wind Expansion (C) (2)_Electric Rev Req Model (2010 GRC)" xfId="4347" xr:uid="{00000000-0005-0000-0000-0000F4100000}"/>
    <cellStyle name="_Power Cost Value Copy 11.30.05 gas 1.09.06 AURORA at 1.10.06_04 07E Wild Horse Wind Expansion (C) (2)_Electric Rev Req Model (2010 GRC) SF" xfId="4348" xr:uid="{00000000-0005-0000-0000-0000F5100000}"/>
    <cellStyle name="_Power Cost Value Copy 11.30.05 gas 1.09.06 AURORA at 1.10.06_04 07E Wild Horse Wind Expansion (C) (2)_Final Order Electric EXHIBIT A-1" xfId="4349" xr:uid="{00000000-0005-0000-0000-0000F6100000}"/>
    <cellStyle name="_Power Cost Value Copy 11.30.05 gas 1.09.06 AURORA at 1.10.06_04 07E Wild Horse Wind Expansion (C) (2)_Final Order Electric EXHIBIT A-1 2" xfId="4350" xr:uid="{00000000-0005-0000-0000-0000F7100000}"/>
    <cellStyle name="_Power Cost Value Copy 11.30.05 gas 1.09.06 AURORA at 1.10.06_04 07E Wild Horse Wind Expansion (C) (2)_Final Order Electric EXHIBIT A-1 2 2" xfId="4351" xr:uid="{00000000-0005-0000-0000-0000F8100000}"/>
    <cellStyle name="_Power Cost Value Copy 11.30.05 gas 1.09.06 AURORA at 1.10.06_04 07E Wild Horse Wind Expansion (C) (2)_Final Order Electric EXHIBIT A-1 3" xfId="4352" xr:uid="{00000000-0005-0000-0000-0000F9100000}"/>
    <cellStyle name="_Power Cost Value Copy 11.30.05 gas 1.09.06 AURORA at 1.10.06_04 07E Wild Horse Wind Expansion (C) (2)_Final Order Electric EXHIBIT A-1 4" xfId="4353" xr:uid="{00000000-0005-0000-0000-0000FA100000}"/>
    <cellStyle name="_Power Cost Value Copy 11.30.05 gas 1.09.06 AURORA at 1.10.06_04 07E Wild Horse Wind Expansion (C) (2)_TENASKA REGULATORY ASSET" xfId="4354" xr:uid="{00000000-0005-0000-0000-0000FB100000}"/>
    <cellStyle name="_Power Cost Value Copy 11.30.05 gas 1.09.06 AURORA at 1.10.06_04 07E Wild Horse Wind Expansion (C) (2)_TENASKA REGULATORY ASSET 2" xfId="4355" xr:uid="{00000000-0005-0000-0000-0000FC100000}"/>
    <cellStyle name="_Power Cost Value Copy 11.30.05 gas 1.09.06 AURORA at 1.10.06_04 07E Wild Horse Wind Expansion (C) (2)_TENASKA REGULATORY ASSET 2 2" xfId="4356" xr:uid="{00000000-0005-0000-0000-0000FD100000}"/>
    <cellStyle name="_Power Cost Value Copy 11.30.05 gas 1.09.06 AURORA at 1.10.06_04 07E Wild Horse Wind Expansion (C) (2)_TENASKA REGULATORY ASSET 3" xfId="4357" xr:uid="{00000000-0005-0000-0000-0000FE100000}"/>
    <cellStyle name="_Power Cost Value Copy 11.30.05 gas 1.09.06 AURORA at 1.10.06_04 07E Wild Horse Wind Expansion (C) (2)_TENASKA REGULATORY ASSET 4" xfId="4358" xr:uid="{00000000-0005-0000-0000-0000FF100000}"/>
    <cellStyle name="_Power Cost Value Copy 11.30.05 gas 1.09.06 AURORA at 1.10.06_16.37E Wild Horse Expansion DeferralRevwrkingfile SF" xfId="4359" xr:uid="{00000000-0005-0000-0000-000000110000}"/>
    <cellStyle name="_Power Cost Value Copy 11.30.05 gas 1.09.06 AURORA at 1.10.06_16.37E Wild Horse Expansion DeferralRevwrkingfile SF 2" xfId="4360" xr:uid="{00000000-0005-0000-0000-000001110000}"/>
    <cellStyle name="_Power Cost Value Copy 11.30.05 gas 1.09.06 AURORA at 1.10.06_16.37E Wild Horse Expansion DeferralRevwrkingfile SF 2 2" xfId="4361" xr:uid="{00000000-0005-0000-0000-000002110000}"/>
    <cellStyle name="_Power Cost Value Copy 11.30.05 gas 1.09.06 AURORA at 1.10.06_16.37E Wild Horse Expansion DeferralRevwrkingfile SF 3" xfId="4362" xr:uid="{00000000-0005-0000-0000-000003110000}"/>
    <cellStyle name="_Power Cost Value Copy 11.30.05 gas 1.09.06 AURORA at 1.10.06_16.37E Wild Horse Expansion DeferralRevwrkingfile SF 4" xfId="4363" xr:uid="{00000000-0005-0000-0000-000004110000}"/>
    <cellStyle name="_Power Cost Value Copy 11.30.05 gas 1.09.06 AURORA at 1.10.06_2009 Compliance Filing PCA Exhibits for GRC" xfId="4364" xr:uid="{00000000-0005-0000-0000-000005110000}"/>
    <cellStyle name="_Power Cost Value Copy 11.30.05 gas 1.09.06 AURORA at 1.10.06_2009 Compliance Filing PCA Exhibits for GRC 2" xfId="4365" xr:uid="{00000000-0005-0000-0000-000006110000}"/>
    <cellStyle name="_Power Cost Value Copy 11.30.05 gas 1.09.06 AURORA at 1.10.06_2009 GRC Compl Filing - Exhibit D" xfId="4366" xr:uid="{00000000-0005-0000-0000-000007110000}"/>
    <cellStyle name="_Power Cost Value Copy 11.30.05 gas 1.09.06 AURORA at 1.10.06_2009 GRC Compl Filing - Exhibit D 2" xfId="4367" xr:uid="{00000000-0005-0000-0000-000008110000}"/>
    <cellStyle name="_Power Cost Value Copy 11.30.05 gas 1.09.06 AURORA at 1.10.06_3.01 Income Statement" xfId="4368" xr:uid="{00000000-0005-0000-0000-000009110000}"/>
    <cellStyle name="_Power Cost Value Copy 11.30.05 gas 1.09.06 AURORA at 1.10.06_4 31 Regulatory Assets and Liabilities  7 06- Exhibit D" xfId="4369" xr:uid="{00000000-0005-0000-0000-00000A110000}"/>
    <cellStyle name="_Power Cost Value Copy 11.30.05 gas 1.09.06 AURORA at 1.10.06_4 31 Regulatory Assets and Liabilities  7 06- Exhibit D 2" xfId="4370" xr:uid="{00000000-0005-0000-0000-00000B110000}"/>
    <cellStyle name="_Power Cost Value Copy 11.30.05 gas 1.09.06 AURORA at 1.10.06_4 31 Regulatory Assets and Liabilities  7 06- Exhibit D 2 2" xfId="4371" xr:uid="{00000000-0005-0000-0000-00000C110000}"/>
    <cellStyle name="_Power Cost Value Copy 11.30.05 gas 1.09.06 AURORA at 1.10.06_4 31 Regulatory Assets and Liabilities  7 06- Exhibit D 3" xfId="4372" xr:uid="{00000000-0005-0000-0000-00000D110000}"/>
    <cellStyle name="_Power Cost Value Copy 11.30.05 gas 1.09.06 AURORA at 1.10.06_4 31 Regulatory Assets and Liabilities  7 06- Exhibit D 4" xfId="4373" xr:uid="{00000000-0005-0000-0000-00000E110000}"/>
    <cellStyle name="_Power Cost Value Copy 11.30.05 gas 1.09.06 AURORA at 1.10.06_4 31 Regulatory Assets and Liabilities  7 06- Exhibit D_NIM Summary" xfId="4374" xr:uid="{00000000-0005-0000-0000-00000F110000}"/>
    <cellStyle name="_Power Cost Value Copy 11.30.05 gas 1.09.06 AURORA at 1.10.06_4 31 Regulatory Assets and Liabilities  7 06- Exhibit D_NIM Summary 2" xfId="4375" xr:uid="{00000000-0005-0000-0000-000010110000}"/>
    <cellStyle name="_Power Cost Value Copy 11.30.05 gas 1.09.06 AURORA at 1.10.06_4 32 Regulatory Assets and Liabilities  7 06- Exhibit D" xfId="4376" xr:uid="{00000000-0005-0000-0000-000011110000}"/>
    <cellStyle name="_Power Cost Value Copy 11.30.05 gas 1.09.06 AURORA at 1.10.06_4 32 Regulatory Assets and Liabilities  7 06- Exhibit D 2" xfId="4377" xr:uid="{00000000-0005-0000-0000-000012110000}"/>
    <cellStyle name="_Power Cost Value Copy 11.30.05 gas 1.09.06 AURORA at 1.10.06_4 32 Regulatory Assets and Liabilities  7 06- Exhibit D 2 2" xfId="4378" xr:uid="{00000000-0005-0000-0000-000013110000}"/>
    <cellStyle name="_Power Cost Value Copy 11.30.05 gas 1.09.06 AURORA at 1.10.06_4 32 Regulatory Assets and Liabilities  7 06- Exhibit D 3" xfId="4379" xr:uid="{00000000-0005-0000-0000-000014110000}"/>
    <cellStyle name="_Power Cost Value Copy 11.30.05 gas 1.09.06 AURORA at 1.10.06_4 32 Regulatory Assets and Liabilities  7 06- Exhibit D 4" xfId="4380" xr:uid="{00000000-0005-0000-0000-000015110000}"/>
    <cellStyle name="_Power Cost Value Copy 11.30.05 gas 1.09.06 AURORA at 1.10.06_4 32 Regulatory Assets and Liabilities  7 06- Exhibit D_NIM Summary" xfId="4381" xr:uid="{00000000-0005-0000-0000-000016110000}"/>
    <cellStyle name="_Power Cost Value Copy 11.30.05 gas 1.09.06 AURORA at 1.10.06_4 32 Regulatory Assets and Liabilities  7 06- Exhibit D_NIM Summary 2" xfId="4382" xr:uid="{00000000-0005-0000-0000-000017110000}"/>
    <cellStyle name="_Power Cost Value Copy 11.30.05 gas 1.09.06 AURORA at 1.10.06_ACCOUNTS" xfId="4383" xr:uid="{00000000-0005-0000-0000-000018110000}"/>
    <cellStyle name="_Power Cost Value Copy 11.30.05 gas 1.09.06 AURORA at 1.10.06_AURORA Total New" xfId="4384" xr:uid="{00000000-0005-0000-0000-000019110000}"/>
    <cellStyle name="_Power Cost Value Copy 11.30.05 gas 1.09.06 AURORA at 1.10.06_AURORA Total New 2" xfId="4385" xr:uid="{00000000-0005-0000-0000-00001A110000}"/>
    <cellStyle name="_Power Cost Value Copy 11.30.05 gas 1.09.06 AURORA at 1.10.06_Book2" xfId="4386" xr:uid="{00000000-0005-0000-0000-00001B110000}"/>
    <cellStyle name="_Power Cost Value Copy 11.30.05 gas 1.09.06 AURORA at 1.10.06_Book2 2" xfId="4387" xr:uid="{00000000-0005-0000-0000-00001C110000}"/>
    <cellStyle name="_Power Cost Value Copy 11.30.05 gas 1.09.06 AURORA at 1.10.06_Book2 2 2" xfId="4388" xr:uid="{00000000-0005-0000-0000-00001D110000}"/>
    <cellStyle name="_Power Cost Value Copy 11.30.05 gas 1.09.06 AURORA at 1.10.06_Book2 3" xfId="4389" xr:uid="{00000000-0005-0000-0000-00001E110000}"/>
    <cellStyle name="_Power Cost Value Copy 11.30.05 gas 1.09.06 AURORA at 1.10.06_Book2 4" xfId="4390" xr:uid="{00000000-0005-0000-0000-00001F110000}"/>
    <cellStyle name="_Power Cost Value Copy 11.30.05 gas 1.09.06 AURORA at 1.10.06_Book2_Adj Bench DR 3 for Initial Briefs (Electric)" xfId="4391" xr:uid="{00000000-0005-0000-0000-000020110000}"/>
    <cellStyle name="_Power Cost Value Copy 11.30.05 gas 1.09.06 AURORA at 1.10.06_Book2_Adj Bench DR 3 for Initial Briefs (Electric) 2" xfId="4392" xr:uid="{00000000-0005-0000-0000-000021110000}"/>
    <cellStyle name="_Power Cost Value Copy 11.30.05 gas 1.09.06 AURORA at 1.10.06_Book2_Adj Bench DR 3 for Initial Briefs (Electric) 2 2" xfId="4393" xr:uid="{00000000-0005-0000-0000-000022110000}"/>
    <cellStyle name="_Power Cost Value Copy 11.30.05 gas 1.09.06 AURORA at 1.10.06_Book2_Adj Bench DR 3 for Initial Briefs (Electric) 3" xfId="4394" xr:uid="{00000000-0005-0000-0000-000023110000}"/>
    <cellStyle name="_Power Cost Value Copy 11.30.05 gas 1.09.06 AURORA at 1.10.06_Book2_Adj Bench DR 3 for Initial Briefs (Electric) 4" xfId="4395" xr:uid="{00000000-0005-0000-0000-000024110000}"/>
    <cellStyle name="_Power Cost Value Copy 11.30.05 gas 1.09.06 AURORA at 1.10.06_Book2_Electric Rev Req Model (2009 GRC) Rebuttal" xfId="4396" xr:uid="{00000000-0005-0000-0000-000025110000}"/>
    <cellStyle name="_Power Cost Value Copy 11.30.05 gas 1.09.06 AURORA at 1.10.06_Book2_Electric Rev Req Model (2009 GRC) Rebuttal 2" xfId="4397" xr:uid="{00000000-0005-0000-0000-000026110000}"/>
    <cellStyle name="_Power Cost Value Copy 11.30.05 gas 1.09.06 AURORA at 1.10.06_Book2_Electric Rev Req Model (2009 GRC) Rebuttal 2 2" xfId="4398" xr:uid="{00000000-0005-0000-0000-000027110000}"/>
    <cellStyle name="_Power Cost Value Copy 11.30.05 gas 1.09.06 AURORA at 1.10.06_Book2_Electric Rev Req Model (2009 GRC) Rebuttal 3" xfId="4399" xr:uid="{00000000-0005-0000-0000-000028110000}"/>
    <cellStyle name="_Power Cost Value Copy 11.30.05 gas 1.09.06 AURORA at 1.10.06_Book2_Electric Rev Req Model (2009 GRC) Rebuttal 4" xfId="4400" xr:uid="{00000000-0005-0000-0000-000029110000}"/>
    <cellStyle name="_Power Cost Value Copy 11.30.05 gas 1.09.06 AURORA at 1.10.06_Book2_Electric Rev Req Model (2009 GRC) Rebuttal REmoval of New  WH Solar AdjustMI" xfId="4401" xr:uid="{00000000-0005-0000-0000-00002A110000}"/>
    <cellStyle name="_Power Cost Value Copy 11.30.05 gas 1.09.06 AURORA at 1.10.06_Book2_Electric Rev Req Model (2009 GRC) Rebuttal REmoval of New  WH Solar AdjustMI 2" xfId="4402" xr:uid="{00000000-0005-0000-0000-00002B110000}"/>
    <cellStyle name="_Power Cost Value Copy 11.30.05 gas 1.09.06 AURORA at 1.10.06_Book2_Electric Rev Req Model (2009 GRC) Rebuttal REmoval of New  WH Solar AdjustMI 2 2" xfId="4403" xr:uid="{00000000-0005-0000-0000-00002C110000}"/>
    <cellStyle name="_Power Cost Value Copy 11.30.05 gas 1.09.06 AURORA at 1.10.06_Book2_Electric Rev Req Model (2009 GRC) Rebuttal REmoval of New  WH Solar AdjustMI 3" xfId="4404" xr:uid="{00000000-0005-0000-0000-00002D110000}"/>
    <cellStyle name="_Power Cost Value Copy 11.30.05 gas 1.09.06 AURORA at 1.10.06_Book2_Electric Rev Req Model (2009 GRC) Rebuttal REmoval of New  WH Solar AdjustMI 4" xfId="4405" xr:uid="{00000000-0005-0000-0000-00002E110000}"/>
    <cellStyle name="_Power Cost Value Copy 11.30.05 gas 1.09.06 AURORA at 1.10.06_Book2_Electric Rev Req Model (2009 GRC) Revised 01-18-2010" xfId="4406" xr:uid="{00000000-0005-0000-0000-00002F110000}"/>
    <cellStyle name="_Power Cost Value Copy 11.30.05 gas 1.09.06 AURORA at 1.10.06_Book2_Electric Rev Req Model (2009 GRC) Revised 01-18-2010 2" xfId="4407" xr:uid="{00000000-0005-0000-0000-000030110000}"/>
    <cellStyle name="_Power Cost Value Copy 11.30.05 gas 1.09.06 AURORA at 1.10.06_Book2_Electric Rev Req Model (2009 GRC) Revised 01-18-2010 2 2" xfId="4408" xr:uid="{00000000-0005-0000-0000-000031110000}"/>
    <cellStyle name="_Power Cost Value Copy 11.30.05 gas 1.09.06 AURORA at 1.10.06_Book2_Electric Rev Req Model (2009 GRC) Revised 01-18-2010 3" xfId="4409" xr:uid="{00000000-0005-0000-0000-000032110000}"/>
    <cellStyle name="_Power Cost Value Copy 11.30.05 gas 1.09.06 AURORA at 1.10.06_Book2_Electric Rev Req Model (2009 GRC) Revised 01-18-2010 4" xfId="4410" xr:uid="{00000000-0005-0000-0000-000033110000}"/>
    <cellStyle name="_Power Cost Value Copy 11.30.05 gas 1.09.06 AURORA at 1.10.06_Book2_Final Order Electric EXHIBIT A-1" xfId="4411" xr:uid="{00000000-0005-0000-0000-000034110000}"/>
    <cellStyle name="_Power Cost Value Copy 11.30.05 gas 1.09.06 AURORA at 1.10.06_Book2_Final Order Electric EXHIBIT A-1 2" xfId="4412" xr:uid="{00000000-0005-0000-0000-000035110000}"/>
    <cellStyle name="_Power Cost Value Copy 11.30.05 gas 1.09.06 AURORA at 1.10.06_Book2_Final Order Electric EXHIBIT A-1 2 2" xfId="4413" xr:uid="{00000000-0005-0000-0000-000036110000}"/>
    <cellStyle name="_Power Cost Value Copy 11.30.05 gas 1.09.06 AURORA at 1.10.06_Book2_Final Order Electric EXHIBIT A-1 3" xfId="4414" xr:uid="{00000000-0005-0000-0000-000037110000}"/>
    <cellStyle name="_Power Cost Value Copy 11.30.05 gas 1.09.06 AURORA at 1.10.06_Book2_Final Order Electric EXHIBIT A-1 4" xfId="4415" xr:uid="{00000000-0005-0000-0000-000038110000}"/>
    <cellStyle name="_Power Cost Value Copy 11.30.05 gas 1.09.06 AURORA at 1.10.06_Book4" xfId="4416" xr:uid="{00000000-0005-0000-0000-000039110000}"/>
    <cellStyle name="_Power Cost Value Copy 11.30.05 gas 1.09.06 AURORA at 1.10.06_Book4 2" xfId="4417" xr:uid="{00000000-0005-0000-0000-00003A110000}"/>
    <cellStyle name="_Power Cost Value Copy 11.30.05 gas 1.09.06 AURORA at 1.10.06_Book4 2 2" xfId="4418" xr:uid="{00000000-0005-0000-0000-00003B110000}"/>
    <cellStyle name="_Power Cost Value Copy 11.30.05 gas 1.09.06 AURORA at 1.10.06_Book4 3" xfId="4419" xr:uid="{00000000-0005-0000-0000-00003C110000}"/>
    <cellStyle name="_Power Cost Value Copy 11.30.05 gas 1.09.06 AURORA at 1.10.06_Book4 4" xfId="4420" xr:uid="{00000000-0005-0000-0000-00003D110000}"/>
    <cellStyle name="_Power Cost Value Copy 11.30.05 gas 1.09.06 AURORA at 1.10.06_Book9" xfId="4421" xr:uid="{00000000-0005-0000-0000-00003E110000}"/>
    <cellStyle name="_Power Cost Value Copy 11.30.05 gas 1.09.06 AURORA at 1.10.06_Book9 2" xfId="4422" xr:uid="{00000000-0005-0000-0000-00003F110000}"/>
    <cellStyle name="_Power Cost Value Copy 11.30.05 gas 1.09.06 AURORA at 1.10.06_Book9 2 2" xfId="4423" xr:uid="{00000000-0005-0000-0000-000040110000}"/>
    <cellStyle name="_Power Cost Value Copy 11.30.05 gas 1.09.06 AURORA at 1.10.06_Book9 3" xfId="4424" xr:uid="{00000000-0005-0000-0000-000041110000}"/>
    <cellStyle name="_Power Cost Value Copy 11.30.05 gas 1.09.06 AURORA at 1.10.06_Book9 4" xfId="4425" xr:uid="{00000000-0005-0000-0000-000042110000}"/>
    <cellStyle name="_Power Cost Value Copy 11.30.05 gas 1.09.06 AURORA at 1.10.06_Check the Interest Calculation" xfId="4426" xr:uid="{00000000-0005-0000-0000-000043110000}"/>
    <cellStyle name="_Power Cost Value Copy 11.30.05 gas 1.09.06 AURORA at 1.10.06_Check the Interest Calculation_Scenario 1 REC vs PTC Offset" xfId="4427" xr:uid="{00000000-0005-0000-0000-000044110000}"/>
    <cellStyle name="_Power Cost Value Copy 11.30.05 gas 1.09.06 AURORA at 1.10.06_Check the Interest Calculation_Scenario 3" xfId="4428" xr:uid="{00000000-0005-0000-0000-000045110000}"/>
    <cellStyle name="_Power Cost Value Copy 11.30.05 gas 1.09.06 AURORA at 1.10.06_Chelan PUD Power Costs (8-10)" xfId="4429" xr:uid="{00000000-0005-0000-0000-000046110000}"/>
    <cellStyle name="_Power Cost Value Copy 11.30.05 gas 1.09.06 AURORA at 1.10.06_Direct Assignment Distribution Plant 2008" xfId="4430" xr:uid="{00000000-0005-0000-0000-000047110000}"/>
    <cellStyle name="_Power Cost Value Copy 11.30.05 gas 1.09.06 AURORA at 1.10.06_Direct Assignment Distribution Plant 2008 2" xfId="4431" xr:uid="{00000000-0005-0000-0000-000048110000}"/>
    <cellStyle name="_Power Cost Value Copy 11.30.05 gas 1.09.06 AURORA at 1.10.06_Direct Assignment Distribution Plant 2008 2 2" xfId="4432" xr:uid="{00000000-0005-0000-0000-000049110000}"/>
    <cellStyle name="_Power Cost Value Copy 11.30.05 gas 1.09.06 AURORA at 1.10.06_Direct Assignment Distribution Plant 2008 2 2 2" xfId="4433" xr:uid="{00000000-0005-0000-0000-00004A110000}"/>
    <cellStyle name="_Power Cost Value Copy 11.30.05 gas 1.09.06 AURORA at 1.10.06_Direct Assignment Distribution Plant 2008 2 3" xfId="4434" xr:uid="{00000000-0005-0000-0000-00004B110000}"/>
    <cellStyle name="_Power Cost Value Copy 11.30.05 gas 1.09.06 AURORA at 1.10.06_Direct Assignment Distribution Plant 2008 2 3 2" xfId="4435" xr:uid="{00000000-0005-0000-0000-00004C110000}"/>
    <cellStyle name="_Power Cost Value Copy 11.30.05 gas 1.09.06 AURORA at 1.10.06_Direct Assignment Distribution Plant 2008 2 4" xfId="4436" xr:uid="{00000000-0005-0000-0000-00004D110000}"/>
    <cellStyle name="_Power Cost Value Copy 11.30.05 gas 1.09.06 AURORA at 1.10.06_Direct Assignment Distribution Plant 2008 2 4 2" xfId="4437" xr:uid="{00000000-0005-0000-0000-00004E110000}"/>
    <cellStyle name="_Power Cost Value Copy 11.30.05 gas 1.09.06 AURORA at 1.10.06_Direct Assignment Distribution Plant 2008 3" xfId="4438" xr:uid="{00000000-0005-0000-0000-00004F110000}"/>
    <cellStyle name="_Power Cost Value Copy 11.30.05 gas 1.09.06 AURORA at 1.10.06_Direct Assignment Distribution Plant 2008 3 2" xfId="4439" xr:uid="{00000000-0005-0000-0000-000050110000}"/>
    <cellStyle name="_Power Cost Value Copy 11.30.05 gas 1.09.06 AURORA at 1.10.06_Direct Assignment Distribution Plant 2008 4" xfId="4440" xr:uid="{00000000-0005-0000-0000-000051110000}"/>
    <cellStyle name="_Power Cost Value Copy 11.30.05 gas 1.09.06 AURORA at 1.10.06_Direct Assignment Distribution Plant 2008 4 2" xfId="4441" xr:uid="{00000000-0005-0000-0000-000052110000}"/>
    <cellStyle name="_Power Cost Value Copy 11.30.05 gas 1.09.06 AURORA at 1.10.06_Direct Assignment Distribution Plant 2008 5" xfId="4442" xr:uid="{00000000-0005-0000-0000-000053110000}"/>
    <cellStyle name="_Power Cost Value Copy 11.30.05 gas 1.09.06 AURORA at 1.10.06_Direct Assignment Distribution Plant 2008 6" xfId="4443" xr:uid="{00000000-0005-0000-0000-000054110000}"/>
    <cellStyle name="_Power Cost Value Copy 11.30.05 gas 1.09.06 AURORA at 1.10.06_Electric COS Inputs" xfId="4444" xr:uid="{00000000-0005-0000-0000-000055110000}"/>
    <cellStyle name="_Power Cost Value Copy 11.30.05 gas 1.09.06 AURORA at 1.10.06_Electric COS Inputs 2" xfId="4445" xr:uid="{00000000-0005-0000-0000-000056110000}"/>
    <cellStyle name="_Power Cost Value Copy 11.30.05 gas 1.09.06 AURORA at 1.10.06_Electric COS Inputs 2 2" xfId="4446" xr:uid="{00000000-0005-0000-0000-000057110000}"/>
    <cellStyle name="_Power Cost Value Copy 11.30.05 gas 1.09.06 AURORA at 1.10.06_Electric COS Inputs 2 2 2" xfId="4447" xr:uid="{00000000-0005-0000-0000-000058110000}"/>
    <cellStyle name="_Power Cost Value Copy 11.30.05 gas 1.09.06 AURORA at 1.10.06_Electric COS Inputs 2 3" xfId="4448" xr:uid="{00000000-0005-0000-0000-000059110000}"/>
    <cellStyle name="_Power Cost Value Copy 11.30.05 gas 1.09.06 AURORA at 1.10.06_Electric COS Inputs 2 3 2" xfId="4449" xr:uid="{00000000-0005-0000-0000-00005A110000}"/>
    <cellStyle name="_Power Cost Value Copy 11.30.05 gas 1.09.06 AURORA at 1.10.06_Electric COS Inputs 2 4" xfId="4450" xr:uid="{00000000-0005-0000-0000-00005B110000}"/>
    <cellStyle name="_Power Cost Value Copy 11.30.05 gas 1.09.06 AURORA at 1.10.06_Electric COS Inputs 2 4 2" xfId="4451" xr:uid="{00000000-0005-0000-0000-00005C110000}"/>
    <cellStyle name="_Power Cost Value Copy 11.30.05 gas 1.09.06 AURORA at 1.10.06_Electric COS Inputs 3" xfId="4452" xr:uid="{00000000-0005-0000-0000-00005D110000}"/>
    <cellStyle name="_Power Cost Value Copy 11.30.05 gas 1.09.06 AURORA at 1.10.06_Electric COS Inputs 3 2" xfId="4453" xr:uid="{00000000-0005-0000-0000-00005E110000}"/>
    <cellStyle name="_Power Cost Value Copy 11.30.05 gas 1.09.06 AURORA at 1.10.06_Electric COS Inputs 4" xfId="4454" xr:uid="{00000000-0005-0000-0000-00005F110000}"/>
    <cellStyle name="_Power Cost Value Copy 11.30.05 gas 1.09.06 AURORA at 1.10.06_Electric COS Inputs 4 2" xfId="4455" xr:uid="{00000000-0005-0000-0000-000060110000}"/>
    <cellStyle name="_Power Cost Value Copy 11.30.05 gas 1.09.06 AURORA at 1.10.06_Electric COS Inputs 5" xfId="4456" xr:uid="{00000000-0005-0000-0000-000061110000}"/>
    <cellStyle name="_Power Cost Value Copy 11.30.05 gas 1.09.06 AURORA at 1.10.06_Electric COS Inputs 6" xfId="4457" xr:uid="{00000000-0005-0000-0000-000062110000}"/>
    <cellStyle name="_Power Cost Value Copy 11.30.05 gas 1.09.06 AURORA at 1.10.06_Electric Rate Spread and Rate Design 3.23.09" xfId="4458" xr:uid="{00000000-0005-0000-0000-000063110000}"/>
    <cellStyle name="_Power Cost Value Copy 11.30.05 gas 1.09.06 AURORA at 1.10.06_Electric Rate Spread and Rate Design 3.23.09 2" xfId="4459" xr:uid="{00000000-0005-0000-0000-000064110000}"/>
    <cellStyle name="_Power Cost Value Copy 11.30.05 gas 1.09.06 AURORA at 1.10.06_Electric Rate Spread and Rate Design 3.23.09 2 2" xfId="4460" xr:uid="{00000000-0005-0000-0000-000065110000}"/>
    <cellStyle name="_Power Cost Value Copy 11.30.05 gas 1.09.06 AURORA at 1.10.06_Electric Rate Spread and Rate Design 3.23.09 2 2 2" xfId="4461" xr:uid="{00000000-0005-0000-0000-000066110000}"/>
    <cellStyle name="_Power Cost Value Copy 11.30.05 gas 1.09.06 AURORA at 1.10.06_Electric Rate Spread and Rate Design 3.23.09 2 3" xfId="4462" xr:uid="{00000000-0005-0000-0000-000067110000}"/>
    <cellStyle name="_Power Cost Value Copy 11.30.05 gas 1.09.06 AURORA at 1.10.06_Electric Rate Spread and Rate Design 3.23.09 2 3 2" xfId="4463" xr:uid="{00000000-0005-0000-0000-000068110000}"/>
    <cellStyle name="_Power Cost Value Copy 11.30.05 gas 1.09.06 AURORA at 1.10.06_Electric Rate Spread and Rate Design 3.23.09 2 4" xfId="4464" xr:uid="{00000000-0005-0000-0000-000069110000}"/>
    <cellStyle name="_Power Cost Value Copy 11.30.05 gas 1.09.06 AURORA at 1.10.06_Electric Rate Spread and Rate Design 3.23.09 2 4 2" xfId="4465" xr:uid="{00000000-0005-0000-0000-00006A110000}"/>
    <cellStyle name="_Power Cost Value Copy 11.30.05 gas 1.09.06 AURORA at 1.10.06_Electric Rate Spread and Rate Design 3.23.09 3" xfId="4466" xr:uid="{00000000-0005-0000-0000-00006B110000}"/>
    <cellStyle name="_Power Cost Value Copy 11.30.05 gas 1.09.06 AURORA at 1.10.06_Electric Rate Spread and Rate Design 3.23.09 3 2" xfId="4467" xr:uid="{00000000-0005-0000-0000-00006C110000}"/>
    <cellStyle name="_Power Cost Value Copy 11.30.05 gas 1.09.06 AURORA at 1.10.06_Electric Rate Spread and Rate Design 3.23.09 4" xfId="4468" xr:uid="{00000000-0005-0000-0000-00006D110000}"/>
    <cellStyle name="_Power Cost Value Copy 11.30.05 gas 1.09.06 AURORA at 1.10.06_Electric Rate Spread and Rate Design 3.23.09 4 2" xfId="4469" xr:uid="{00000000-0005-0000-0000-00006E110000}"/>
    <cellStyle name="_Power Cost Value Copy 11.30.05 gas 1.09.06 AURORA at 1.10.06_Electric Rate Spread and Rate Design 3.23.09 5" xfId="4470" xr:uid="{00000000-0005-0000-0000-00006F110000}"/>
    <cellStyle name="_Power Cost Value Copy 11.30.05 gas 1.09.06 AURORA at 1.10.06_Electric Rate Spread and Rate Design 3.23.09 6" xfId="4471" xr:uid="{00000000-0005-0000-0000-000070110000}"/>
    <cellStyle name="_Power Cost Value Copy 11.30.05 gas 1.09.06 AURORA at 1.10.06_Exhibit D fr R Gho 12-31-08" xfId="4472" xr:uid="{00000000-0005-0000-0000-000071110000}"/>
    <cellStyle name="_Power Cost Value Copy 11.30.05 gas 1.09.06 AURORA at 1.10.06_Exhibit D fr R Gho 12-31-08 2" xfId="4473" xr:uid="{00000000-0005-0000-0000-000072110000}"/>
    <cellStyle name="_Power Cost Value Copy 11.30.05 gas 1.09.06 AURORA at 1.10.06_Exhibit D fr R Gho 12-31-08 3" xfId="4474" xr:uid="{00000000-0005-0000-0000-000073110000}"/>
    <cellStyle name="_Power Cost Value Copy 11.30.05 gas 1.09.06 AURORA at 1.10.06_Exhibit D fr R Gho 12-31-08 v2" xfId="4475" xr:uid="{00000000-0005-0000-0000-000074110000}"/>
    <cellStyle name="_Power Cost Value Copy 11.30.05 gas 1.09.06 AURORA at 1.10.06_Exhibit D fr R Gho 12-31-08 v2 2" xfId="4476" xr:uid="{00000000-0005-0000-0000-000075110000}"/>
    <cellStyle name="_Power Cost Value Copy 11.30.05 gas 1.09.06 AURORA at 1.10.06_Exhibit D fr R Gho 12-31-08 v2 3" xfId="4477" xr:uid="{00000000-0005-0000-0000-000076110000}"/>
    <cellStyle name="_Power Cost Value Copy 11.30.05 gas 1.09.06 AURORA at 1.10.06_Exhibit D fr R Gho 12-31-08 v2_NIM Summary" xfId="4478" xr:uid="{00000000-0005-0000-0000-000077110000}"/>
    <cellStyle name="_Power Cost Value Copy 11.30.05 gas 1.09.06 AURORA at 1.10.06_Exhibit D fr R Gho 12-31-08 v2_NIM Summary 2" xfId="4479" xr:uid="{00000000-0005-0000-0000-000078110000}"/>
    <cellStyle name="_Power Cost Value Copy 11.30.05 gas 1.09.06 AURORA at 1.10.06_Exhibit D fr R Gho 12-31-08_NIM Summary" xfId="4480" xr:uid="{00000000-0005-0000-0000-000079110000}"/>
    <cellStyle name="_Power Cost Value Copy 11.30.05 gas 1.09.06 AURORA at 1.10.06_Exhibit D fr R Gho 12-31-08_NIM Summary 2" xfId="4481" xr:uid="{00000000-0005-0000-0000-00007A110000}"/>
    <cellStyle name="_Power Cost Value Copy 11.30.05 gas 1.09.06 AURORA at 1.10.06_Gas Rev Req Model (2010 GRC)" xfId="4482" xr:uid="{00000000-0005-0000-0000-00007B110000}"/>
    <cellStyle name="_Power Cost Value Copy 11.30.05 gas 1.09.06 AURORA at 1.10.06_Hopkins Ridge Prepaid Tran - Interest Earned RY 12ME Feb  '11" xfId="4483" xr:uid="{00000000-0005-0000-0000-00007C110000}"/>
    <cellStyle name="_Power Cost Value Copy 11.30.05 gas 1.09.06 AURORA at 1.10.06_Hopkins Ridge Prepaid Tran - Interest Earned RY 12ME Feb  '11 2" xfId="4484" xr:uid="{00000000-0005-0000-0000-00007D110000}"/>
    <cellStyle name="_Power Cost Value Copy 11.30.05 gas 1.09.06 AURORA at 1.10.06_Hopkins Ridge Prepaid Tran - Interest Earned RY 12ME Feb  '11_NIM Summary" xfId="4485" xr:uid="{00000000-0005-0000-0000-00007E110000}"/>
    <cellStyle name="_Power Cost Value Copy 11.30.05 gas 1.09.06 AURORA at 1.10.06_Hopkins Ridge Prepaid Tran - Interest Earned RY 12ME Feb  '11_NIM Summary 2" xfId="4486" xr:uid="{00000000-0005-0000-0000-00007F110000}"/>
    <cellStyle name="_Power Cost Value Copy 11.30.05 gas 1.09.06 AURORA at 1.10.06_Hopkins Ridge Prepaid Tran - Interest Earned RY 12ME Feb  '11_Transmission Workbook for May BOD" xfId="4487" xr:uid="{00000000-0005-0000-0000-000080110000}"/>
    <cellStyle name="_Power Cost Value Copy 11.30.05 gas 1.09.06 AURORA at 1.10.06_Hopkins Ridge Prepaid Tran - Interest Earned RY 12ME Feb  '11_Transmission Workbook for May BOD 2" xfId="4488" xr:uid="{00000000-0005-0000-0000-000081110000}"/>
    <cellStyle name="_Power Cost Value Copy 11.30.05 gas 1.09.06 AURORA at 1.10.06_INPUTS" xfId="4489" xr:uid="{00000000-0005-0000-0000-000082110000}"/>
    <cellStyle name="_Power Cost Value Copy 11.30.05 gas 1.09.06 AURORA at 1.10.06_INPUTS 2" xfId="4490" xr:uid="{00000000-0005-0000-0000-000083110000}"/>
    <cellStyle name="_Power Cost Value Copy 11.30.05 gas 1.09.06 AURORA at 1.10.06_INPUTS 2 2" xfId="4491" xr:uid="{00000000-0005-0000-0000-000084110000}"/>
    <cellStyle name="_Power Cost Value Copy 11.30.05 gas 1.09.06 AURORA at 1.10.06_INPUTS 2 2 2" xfId="4492" xr:uid="{00000000-0005-0000-0000-000085110000}"/>
    <cellStyle name="_Power Cost Value Copy 11.30.05 gas 1.09.06 AURORA at 1.10.06_INPUTS 2 3" xfId="4493" xr:uid="{00000000-0005-0000-0000-000086110000}"/>
    <cellStyle name="_Power Cost Value Copy 11.30.05 gas 1.09.06 AURORA at 1.10.06_INPUTS 2 3 2" xfId="4494" xr:uid="{00000000-0005-0000-0000-000087110000}"/>
    <cellStyle name="_Power Cost Value Copy 11.30.05 gas 1.09.06 AURORA at 1.10.06_INPUTS 2 4" xfId="4495" xr:uid="{00000000-0005-0000-0000-000088110000}"/>
    <cellStyle name="_Power Cost Value Copy 11.30.05 gas 1.09.06 AURORA at 1.10.06_INPUTS 2 4 2" xfId="4496" xr:uid="{00000000-0005-0000-0000-000089110000}"/>
    <cellStyle name="_Power Cost Value Copy 11.30.05 gas 1.09.06 AURORA at 1.10.06_INPUTS 3" xfId="4497" xr:uid="{00000000-0005-0000-0000-00008A110000}"/>
    <cellStyle name="_Power Cost Value Copy 11.30.05 gas 1.09.06 AURORA at 1.10.06_INPUTS 3 2" xfId="4498" xr:uid="{00000000-0005-0000-0000-00008B110000}"/>
    <cellStyle name="_Power Cost Value Copy 11.30.05 gas 1.09.06 AURORA at 1.10.06_INPUTS 4" xfId="4499" xr:uid="{00000000-0005-0000-0000-00008C110000}"/>
    <cellStyle name="_Power Cost Value Copy 11.30.05 gas 1.09.06 AURORA at 1.10.06_INPUTS 4 2" xfId="4500" xr:uid="{00000000-0005-0000-0000-00008D110000}"/>
    <cellStyle name="_Power Cost Value Copy 11.30.05 gas 1.09.06 AURORA at 1.10.06_INPUTS 5" xfId="4501" xr:uid="{00000000-0005-0000-0000-00008E110000}"/>
    <cellStyle name="_Power Cost Value Copy 11.30.05 gas 1.09.06 AURORA at 1.10.06_INPUTS 6" xfId="4502" xr:uid="{00000000-0005-0000-0000-00008F110000}"/>
    <cellStyle name="_Power Cost Value Copy 11.30.05 gas 1.09.06 AURORA at 1.10.06_Leased Transformer &amp; Substation Plant &amp; Rev 12-2009" xfId="4503" xr:uid="{00000000-0005-0000-0000-000090110000}"/>
    <cellStyle name="_Power Cost Value Copy 11.30.05 gas 1.09.06 AURORA at 1.10.06_Leased Transformer &amp; Substation Plant &amp; Rev 12-2009 2" xfId="4504" xr:uid="{00000000-0005-0000-0000-000091110000}"/>
    <cellStyle name="_Power Cost Value Copy 11.30.05 gas 1.09.06 AURORA at 1.10.06_Leased Transformer &amp; Substation Plant &amp; Rev 12-2009 2 2" xfId="4505" xr:uid="{00000000-0005-0000-0000-000092110000}"/>
    <cellStyle name="_Power Cost Value Copy 11.30.05 gas 1.09.06 AURORA at 1.10.06_Leased Transformer &amp; Substation Plant &amp; Rev 12-2009 2 2 2" xfId="4506" xr:uid="{00000000-0005-0000-0000-000093110000}"/>
    <cellStyle name="_Power Cost Value Copy 11.30.05 gas 1.09.06 AURORA at 1.10.06_Leased Transformer &amp; Substation Plant &amp; Rev 12-2009 2 3" xfId="4507" xr:uid="{00000000-0005-0000-0000-000094110000}"/>
    <cellStyle name="_Power Cost Value Copy 11.30.05 gas 1.09.06 AURORA at 1.10.06_Leased Transformer &amp; Substation Plant &amp; Rev 12-2009 2 3 2" xfId="4508" xr:uid="{00000000-0005-0000-0000-000095110000}"/>
    <cellStyle name="_Power Cost Value Copy 11.30.05 gas 1.09.06 AURORA at 1.10.06_Leased Transformer &amp; Substation Plant &amp; Rev 12-2009 2 4" xfId="4509" xr:uid="{00000000-0005-0000-0000-000096110000}"/>
    <cellStyle name="_Power Cost Value Copy 11.30.05 gas 1.09.06 AURORA at 1.10.06_Leased Transformer &amp; Substation Plant &amp; Rev 12-2009 2 4 2" xfId="4510" xr:uid="{00000000-0005-0000-0000-000097110000}"/>
    <cellStyle name="_Power Cost Value Copy 11.30.05 gas 1.09.06 AURORA at 1.10.06_Leased Transformer &amp; Substation Plant &amp; Rev 12-2009 3" xfId="4511" xr:uid="{00000000-0005-0000-0000-000098110000}"/>
    <cellStyle name="_Power Cost Value Copy 11.30.05 gas 1.09.06 AURORA at 1.10.06_Leased Transformer &amp; Substation Plant &amp; Rev 12-2009 3 2" xfId="4512" xr:uid="{00000000-0005-0000-0000-000099110000}"/>
    <cellStyle name="_Power Cost Value Copy 11.30.05 gas 1.09.06 AURORA at 1.10.06_Leased Transformer &amp; Substation Plant &amp; Rev 12-2009 4" xfId="4513" xr:uid="{00000000-0005-0000-0000-00009A110000}"/>
    <cellStyle name="_Power Cost Value Copy 11.30.05 gas 1.09.06 AURORA at 1.10.06_Leased Transformer &amp; Substation Plant &amp; Rev 12-2009 4 2" xfId="4514" xr:uid="{00000000-0005-0000-0000-00009B110000}"/>
    <cellStyle name="_Power Cost Value Copy 11.30.05 gas 1.09.06 AURORA at 1.10.06_Leased Transformer &amp; Substation Plant &amp; Rev 12-2009 5" xfId="4515" xr:uid="{00000000-0005-0000-0000-00009C110000}"/>
    <cellStyle name="_Power Cost Value Copy 11.30.05 gas 1.09.06 AURORA at 1.10.06_Leased Transformer &amp; Substation Plant &amp; Rev 12-2009 6" xfId="4516" xr:uid="{00000000-0005-0000-0000-00009D110000}"/>
    <cellStyle name="_Power Cost Value Copy 11.30.05 gas 1.09.06 AURORA at 1.10.06_NIM Summary" xfId="4517" xr:uid="{00000000-0005-0000-0000-00009E110000}"/>
    <cellStyle name="_Power Cost Value Copy 11.30.05 gas 1.09.06 AURORA at 1.10.06_NIM Summary 09GRC" xfId="4518" xr:uid="{00000000-0005-0000-0000-00009F110000}"/>
    <cellStyle name="_Power Cost Value Copy 11.30.05 gas 1.09.06 AURORA at 1.10.06_NIM Summary 09GRC 2" xfId="4519" xr:uid="{00000000-0005-0000-0000-0000A0110000}"/>
    <cellStyle name="_Power Cost Value Copy 11.30.05 gas 1.09.06 AURORA at 1.10.06_NIM Summary 2" xfId="4520" xr:uid="{00000000-0005-0000-0000-0000A1110000}"/>
    <cellStyle name="_Power Cost Value Copy 11.30.05 gas 1.09.06 AURORA at 1.10.06_NIM Summary 3" xfId="4521" xr:uid="{00000000-0005-0000-0000-0000A2110000}"/>
    <cellStyle name="_Power Cost Value Copy 11.30.05 gas 1.09.06 AURORA at 1.10.06_NIM Summary 4" xfId="4522" xr:uid="{00000000-0005-0000-0000-0000A3110000}"/>
    <cellStyle name="_Power Cost Value Copy 11.30.05 gas 1.09.06 AURORA at 1.10.06_NIM Summary 5" xfId="4523" xr:uid="{00000000-0005-0000-0000-0000A4110000}"/>
    <cellStyle name="_Power Cost Value Copy 11.30.05 gas 1.09.06 AURORA at 1.10.06_NIM Summary 6" xfId="4524" xr:uid="{00000000-0005-0000-0000-0000A5110000}"/>
    <cellStyle name="_Power Cost Value Copy 11.30.05 gas 1.09.06 AURORA at 1.10.06_NIM Summary 7" xfId="4525" xr:uid="{00000000-0005-0000-0000-0000A6110000}"/>
    <cellStyle name="_Power Cost Value Copy 11.30.05 gas 1.09.06 AURORA at 1.10.06_NIM Summary 8" xfId="4526" xr:uid="{00000000-0005-0000-0000-0000A7110000}"/>
    <cellStyle name="_Power Cost Value Copy 11.30.05 gas 1.09.06 AURORA at 1.10.06_NIM Summary 9" xfId="4527" xr:uid="{00000000-0005-0000-0000-0000A8110000}"/>
    <cellStyle name="_Power Cost Value Copy 11.30.05 gas 1.09.06 AURORA at 1.10.06_PCA 10 -  Exhibit D from A Kellogg Jan 2011" xfId="4528" xr:uid="{00000000-0005-0000-0000-0000A9110000}"/>
    <cellStyle name="_Power Cost Value Copy 11.30.05 gas 1.09.06 AURORA at 1.10.06_PCA 10 -  Exhibit D from A Kellogg July 2011" xfId="4529" xr:uid="{00000000-0005-0000-0000-0000AA110000}"/>
    <cellStyle name="_Power Cost Value Copy 11.30.05 gas 1.09.06 AURORA at 1.10.06_PCA 10 -  Exhibit D from S Free Rcv'd 12-11" xfId="4530" xr:uid="{00000000-0005-0000-0000-0000AB110000}"/>
    <cellStyle name="_Power Cost Value Copy 11.30.05 gas 1.09.06 AURORA at 1.10.06_PCA 7 - Exhibit D update 11_30_08 (2)" xfId="4531" xr:uid="{00000000-0005-0000-0000-0000AC110000}"/>
    <cellStyle name="_Power Cost Value Copy 11.30.05 gas 1.09.06 AURORA at 1.10.06_PCA 7 - Exhibit D update 11_30_08 (2) 2" xfId="4532" xr:uid="{00000000-0005-0000-0000-0000AD110000}"/>
    <cellStyle name="_Power Cost Value Copy 11.30.05 gas 1.09.06 AURORA at 1.10.06_PCA 7 - Exhibit D update 11_30_08 (2) 2 2" xfId="4533" xr:uid="{00000000-0005-0000-0000-0000AE110000}"/>
    <cellStyle name="_Power Cost Value Copy 11.30.05 gas 1.09.06 AURORA at 1.10.06_PCA 7 - Exhibit D update 11_30_08 (2) 3" xfId="4534" xr:uid="{00000000-0005-0000-0000-0000AF110000}"/>
    <cellStyle name="_Power Cost Value Copy 11.30.05 gas 1.09.06 AURORA at 1.10.06_PCA 7 - Exhibit D update 11_30_08 (2) 4" xfId="4535" xr:uid="{00000000-0005-0000-0000-0000B0110000}"/>
    <cellStyle name="_Power Cost Value Copy 11.30.05 gas 1.09.06 AURORA at 1.10.06_PCA 7 - Exhibit D update 11_30_08 (2)_NIM Summary" xfId="4536" xr:uid="{00000000-0005-0000-0000-0000B1110000}"/>
    <cellStyle name="_Power Cost Value Copy 11.30.05 gas 1.09.06 AURORA at 1.10.06_PCA 7 - Exhibit D update 11_30_08 (2)_NIM Summary 2" xfId="4537" xr:uid="{00000000-0005-0000-0000-0000B2110000}"/>
    <cellStyle name="_Power Cost Value Copy 11.30.05 gas 1.09.06 AURORA at 1.10.06_PCA 8 - Exhibit D update 12_31_09" xfId="4538" xr:uid="{00000000-0005-0000-0000-0000B3110000}"/>
    <cellStyle name="_Power Cost Value Copy 11.30.05 gas 1.09.06 AURORA at 1.10.06_PCA 8 - Exhibit D update 12_31_09 2" xfId="4539" xr:uid="{00000000-0005-0000-0000-0000B4110000}"/>
    <cellStyle name="_Power Cost Value Copy 11.30.05 gas 1.09.06 AURORA at 1.10.06_PCA 9 -  Exhibit D April 2010" xfId="4540" xr:uid="{00000000-0005-0000-0000-0000B5110000}"/>
    <cellStyle name="_Power Cost Value Copy 11.30.05 gas 1.09.06 AURORA at 1.10.06_PCA 9 -  Exhibit D April 2010 (3)" xfId="4541" xr:uid="{00000000-0005-0000-0000-0000B6110000}"/>
    <cellStyle name="_Power Cost Value Copy 11.30.05 gas 1.09.06 AURORA at 1.10.06_PCA 9 -  Exhibit D April 2010 (3) 2" xfId="4542" xr:uid="{00000000-0005-0000-0000-0000B7110000}"/>
    <cellStyle name="_Power Cost Value Copy 11.30.05 gas 1.09.06 AURORA at 1.10.06_PCA 9 -  Exhibit D April 2010 2" xfId="4543" xr:uid="{00000000-0005-0000-0000-0000B8110000}"/>
    <cellStyle name="_Power Cost Value Copy 11.30.05 gas 1.09.06 AURORA at 1.10.06_PCA 9 -  Exhibit D April 2010 3" xfId="4544" xr:uid="{00000000-0005-0000-0000-0000B9110000}"/>
    <cellStyle name="_Power Cost Value Copy 11.30.05 gas 1.09.06 AURORA at 1.10.06_PCA 9 -  Exhibit D Feb 2010" xfId="4545" xr:uid="{00000000-0005-0000-0000-0000BA110000}"/>
    <cellStyle name="_Power Cost Value Copy 11.30.05 gas 1.09.06 AURORA at 1.10.06_PCA 9 -  Exhibit D Feb 2010 2" xfId="4546" xr:uid="{00000000-0005-0000-0000-0000BB110000}"/>
    <cellStyle name="_Power Cost Value Copy 11.30.05 gas 1.09.06 AURORA at 1.10.06_PCA 9 -  Exhibit D Feb 2010 v2" xfId="4547" xr:uid="{00000000-0005-0000-0000-0000BC110000}"/>
    <cellStyle name="_Power Cost Value Copy 11.30.05 gas 1.09.06 AURORA at 1.10.06_PCA 9 -  Exhibit D Feb 2010 v2 2" xfId="4548" xr:uid="{00000000-0005-0000-0000-0000BD110000}"/>
    <cellStyle name="_Power Cost Value Copy 11.30.05 gas 1.09.06 AURORA at 1.10.06_PCA 9 -  Exhibit D Feb 2010 WF" xfId="4549" xr:uid="{00000000-0005-0000-0000-0000BE110000}"/>
    <cellStyle name="_Power Cost Value Copy 11.30.05 gas 1.09.06 AURORA at 1.10.06_PCA 9 -  Exhibit D Feb 2010 WF 2" xfId="4550" xr:uid="{00000000-0005-0000-0000-0000BF110000}"/>
    <cellStyle name="_Power Cost Value Copy 11.30.05 gas 1.09.06 AURORA at 1.10.06_PCA 9 -  Exhibit D Jan 2010" xfId="4551" xr:uid="{00000000-0005-0000-0000-0000C0110000}"/>
    <cellStyle name="_Power Cost Value Copy 11.30.05 gas 1.09.06 AURORA at 1.10.06_PCA 9 -  Exhibit D Jan 2010 2" xfId="4552" xr:uid="{00000000-0005-0000-0000-0000C1110000}"/>
    <cellStyle name="_Power Cost Value Copy 11.30.05 gas 1.09.06 AURORA at 1.10.06_PCA 9 -  Exhibit D March 2010 (2)" xfId="4553" xr:uid="{00000000-0005-0000-0000-0000C2110000}"/>
    <cellStyle name="_Power Cost Value Copy 11.30.05 gas 1.09.06 AURORA at 1.10.06_PCA 9 -  Exhibit D March 2010 (2) 2" xfId="4554" xr:uid="{00000000-0005-0000-0000-0000C3110000}"/>
    <cellStyle name="_Power Cost Value Copy 11.30.05 gas 1.09.06 AURORA at 1.10.06_PCA 9 -  Exhibit D Nov 2010" xfId="4555" xr:uid="{00000000-0005-0000-0000-0000C4110000}"/>
    <cellStyle name="_Power Cost Value Copy 11.30.05 gas 1.09.06 AURORA at 1.10.06_PCA 9 -  Exhibit D Nov 2010 2" xfId="4556" xr:uid="{00000000-0005-0000-0000-0000C5110000}"/>
    <cellStyle name="_Power Cost Value Copy 11.30.05 gas 1.09.06 AURORA at 1.10.06_PCA 9 - Exhibit D at August 2010" xfId="4557" xr:uid="{00000000-0005-0000-0000-0000C6110000}"/>
    <cellStyle name="_Power Cost Value Copy 11.30.05 gas 1.09.06 AURORA at 1.10.06_PCA 9 - Exhibit D at August 2010 2" xfId="4558" xr:uid="{00000000-0005-0000-0000-0000C7110000}"/>
    <cellStyle name="_Power Cost Value Copy 11.30.05 gas 1.09.06 AURORA at 1.10.06_PCA 9 - Exhibit D June 2010 GRC" xfId="4559" xr:uid="{00000000-0005-0000-0000-0000C8110000}"/>
    <cellStyle name="_Power Cost Value Copy 11.30.05 gas 1.09.06 AURORA at 1.10.06_PCA 9 - Exhibit D June 2010 GRC 2" xfId="4560" xr:uid="{00000000-0005-0000-0000-0000C9110000}"/>
    <cellStyle name="_Power Cost Value Copy 11.30.05 gas 1.09.06 AURORA at 1.10.06_Power Costs - Comparison bx Rbtl-Staff-Jt-PC" xfId="4561" xr:uid="{00000000-0005-0000-0000-0000CA110000}"/>
    <cellStyle name="_Power Cost Value Copy 11.30.05 gas 1.09.06 AURORA at 1.10.06_Power Costs - Comparison bx Rbtl-Staff-Jt-PC 2" xfId="4562" xr:uid="{00000000-0005-0000-0000-0000CB110000}"/>
    <cellStyle name="_Power Cost Value Copy 11.30.05 gas 1.09.06 AURORA at 1.10.06_Power Costs - Comparison bx Rbtl-Staff-Jt-PC 2 2" xfId="4563" xr:uid="{00000000-0005-0000-0000-0000CC110000}"/>
    <cellStyle name="_Power Cost Value Copy 11.30.05 gas 1.09.06 AURORA at 1.10.06_Power Costs - Comparison bx Rbtl-Staff-Jt-PC 3" xfId="4564" xr:uid="{00000000-0005-0000-0000-0000CD110000}"/>
    <cellStyle name="_Power Cost Value Copy 11.30.05 gas 1.09.06 AURORA at 1.10.06_Power Costs - Comparison bx Rbtl-Staff-Jt-PC 4" xfId="4565" xr:uid="{00000000-0005-0000-0000-0000CE110000}"/>
    <cellStyle name="_Power Cost Value Copy 11.30.05 gas 1.09.06 AURORA at 1.10.06_Power Costs - Comparison bx Rbtl-Staff-Jt-PC_Adj Bench DR 3 for Initial Briefs (Electric)" xfId="4566" xr:uid="{00000000-0005-0000-0000-0000CF110000}"/>
    <cellStyle name="_Power Cost Value Copy 11.30.05 gas 1.09.06 AURORA at 1.10.06_Power Costs - Comparison bx Rbtl-Staff-Jt-PC_Adj Bench DR 3 for Initial Briefs (Electric) 2" xfId="4567" xr:uid="{00000000-0005-0000-0000-0000D0110000}"/>
    <cellStyle name="_Power Cost Value Copy 11.30.05 gas 1.09.06 AURORA at 1.10.06_Power Costs - Comparison bx Rbtl-Staff-Jt-PC_Adj Bench DR 3 for Initial Briefs (Electric) 2 2" xfId="4568" xr:uid="{00000000-0005-0000-0000-0000D1110000}"/>
    <cellStyle name="_Power Cost Value Copy 11.30.05 gas 1.09.06 AURORA at 1.10.06_Power Costs - Comparison bx Rbtl-Staff-Jt-PC_Adj Bench DR 3 for Initial Briefs (Electric) 3" xfId="4569" xr:uid="{00000000-0005-0000-0000-0000D2110000}"/>
    <cellStyle name="_Power Cost Value Copy 11.30.05 gas 1.09.06 AURORA at 1.10.06_Power Costs - Comparison bx Rbtl-Staff-Jt-PC_Adj Bench DR 3 for Initial Briefs (Electric) 4" xfId="4570" xr:uid="{00000000-0005-0000-0000-0000D3110000}"/>
    <cellStyle name="_Power Cost Value Copy 11.30.05 gas 1.09.06 AURORA at 1.10.06_Power Costs - Comparison bx Rbtl-Staff-Jt-PC_Electric Rev Req Model (2009 GRC) Rebuttal" xfId="4571" xr:uid="{00000000-0005-0000-0000-0000D4110000}"/>
    <cellStyle name="_Power Cost Value Copy 11.30.05 gas 1.09.06 AURORA at 1.10.06_Power Costs - Comparison bx Rbtl-Staff-Jt-PC_Electric Rev Req Model (2009 GRC) Rebuttal 2" xfId="4572" xr:uid="{00000000-0005-0000-0000-0000D5110000}"/>
    <cellStyle name="_Power Cost Value Copy 11.30.05 gas 1.09.06 AURORA at 1.10.06_Power Costs - Comparison bx Rbtl-Staff-Jt-PC_Electric Rev Req Model (2009 GRC) Rebuttal 2 2" xfId="4573" xr:uid="{00000000-0005-0000-0000-0000D6110000}"/>
    <cellStyle name="_Power Cost Value Copy 11.30.05 gas 1.09.06 AURORA at 1.10.06_Power Costs - Comparison bx Rbtl-Staff-Jt-PC_Electric Rev Req Model (2009 GRC) Rebuttal 3" xfId="4574" xr:uid="{00000000-0005-0000-0000-0000D7110000}"/>
    <cellStyle name="_Power Cost Value Copy 11.30.05 gas 1.09.06 AURORA at 1.10.06_Power Costs - Comparison bx Rbtl-Staff-Jt-PC_Electric Rev Req Model (2009 GRC) Rebuttal 4" xfId="4575" xr:uid="{00000000-0005-0000-0000-0000D8110000}"/>
    <cellStyle name="_Power Cost Value Copy 11.30.05 gas 1.09.06 AURORA at 1.10.06_Power Costs - Comparison bx Rbtl-Staff-Jt-PC_Electric Rev Req Model (2009 GRC) Rebuttal REmoval of New  WH Solar AdjustMI" xfId="4576" xr:uid="{00000000-0005-0000-0000-0000D9110000}"/>
    <cellStyle name="_Power Cost Value Copy 11.30.05 gas 1.09.06 AURORA at 1.10.06_Power Costs - Comparison bx Rbtl-Staff-Jt-PC_Electric Rev Req Model (2009 GRC) Rebuttal REmoval of New  WH Solar AdjustMI 2" xfId="4577" xr:uid="{00000000-0005-0000-0000-0000DA110000}"/>
    <cellStyle name="_Power Cost Value Copy 11.30.05 gas 1.09.06 AURORA at 1.10.06_Power Costs - Comparison bx Rbtl-Staff-Jt-PC_Electric Rev Req Model (2009 GRC) Rebuttal REmoval of New  WH Solar AdjustMI 2 2" xfId="4578" xr:uid="{00000000-0005-0000-0000-0000DB110000}"/>
    <cellStyle name="_Power Cost Value Copy 11.30.05 gas 1.09.06 AURORA at 1.10.06_Power Costs - Comparison bx Rbtl-Staff-Jt-PC_Electric Rev Req Model (2009 GRC) Rebuttal REmoval of New  WH Solar AdjustMI 3" xfId="4579" xr:uid="{00000000-0005-0000-0000-0000DC110000}"/>
    <cellStyle name="_Power Cost Value Copy 11.30.05 gas 1.09.06 AURORA at 1.10.06_Power Costs - Comparison bx Rbtl-Staff-Jt-PC_Electric Rev Req Model (2009 GRC) Rebuttal REmoval of New  WH Solar AdjustMI 4" xfId="4580" xr:uid="{00000000-0005-0000-0000-0000DD110000}"/>
    <cellStyle name="_Power Cost Value Copy 11.30.05 gas 1.09.06 AURORA at 1.10.06_Power Costs - Comparison bx Rbtl-Staff-Jt-PC_Electric Rev Req Model (2009 GRC) Revised 01-18-2010" xfId="4581" xr:uid="{00000000-0005-0000-0000-0000DE110000}"/>
    <cellStyle name="_Power Cost Value Copy 11.30.05 gas 1.09.06 AURORA at 1.10.06_Power Costs - Comparison bx Rbtl-Staff-Jt-PC_Electric Rev Req Model (2009 GRC) Revised 01-18-2010 2" xfId="4582" xr:uid="{00000000-0005-0000-0000-0000DF110000}"/>
    <cellStyle name="_Power Cost Value Copy 11.30.05 gas 1.09.06 AURORA at 1.10.06_Power Costs - Comparison bx Rbtl-Staff-Jt-PC_Electric Rev Req Model (2009 GRC) Revised 01-18-2010 2 2" xfId="4583" xr:uid="{00000000-0005-0000-0000-0000E0110000}"/>
    <cellStyle name="_Power Cost Value Copy 11.30.05 gas 1.09.06 AURORA at 1.10.06_Power Costs - Comparison bx Rbtl-Staff-Jt-PC_Electric Rev Req Model (2009 GRC) Revised 01-18-2010 3" xfId="4584" xr:uid="{00000000-0005-0000-0000-0000E1110000}"/>
    <cellStyle name="_Power Cost Value Copy 11.30.05 gas 1.09.06 AURORA at 1.10.06_Power Costs - Comparison bx Rbtl-Staff-Jt-PC_Electric Rev Req Model (2009 GRC) Revised 01-18-2010 4" xfId="4585" xr:uid="{00000000-0005-0000-0000-0000E2110000}"/>
    <cellStyle name="_Power Cost Value Copy 11.30.05 gas 1.09.06 AURORA at 1.10.06_Power Costs - Comparison bx Rbtl-Staff-Jt-PC_Final Order Electric EXHIBIT A-1" xfId="4586" xr:uid="{00000000-0005-0000-0000-0000E3110000}"/>
    <cellStyle name="_Power Cost Value Copy 11.30.05 gas 1.09.06 AURORA at 1.10.06_Power Costs - Comparison bx Rbtl-Staff-Jt-PC_Final Order Electric EXHIBIT A-1 2" xfId="4587" xr:uid="{00000000-0005-0000-0000-0000E4110000}"/>
    <cellStyle name="_Power Cost Value Copy 11.30.05 gas 1.09.06 AURORA at 1.10.06_Power Costs - Comparison bx Rbtl-Staff-Jt-PC_Final Order Electric EXHIBIT A-1 2 2" xfId="4588" xr:uid="{00000000-0005-0000-0000-0000E5110000}"/>
    <cellStyle name="_Power Cost Value Copy 11.30.05 gas 1.09.06 AURORA at 1.10.06_Power Costs - Comparison bx Rbtl-Staff-Jt-PC_Final Order Electric EXHIBIT A-1 3" xfId="4589" xr:uid="{00000000-0005-0000-0000-0000E6110000}"/>
    <cellStyle name="_Power Cost Value Copy 11.30.05 gas 1.09.06 AURORA at 1.10.06_Power Costs - Comparison bx Rbtl-Staff-Jt-PC_Final Order Electric EXHIBIT A-1 4" xfId="4590" xr:uid="{00000000-0005-0000-0000-0000E7110000}"/>
    <cellStyle name="_Power Cost Value Copy 11.30.05 gas 1.09.06 AURORA at 1.10.06_Production Adj 4.37" xfId="4591" xr:uid="{00000000-0005-0000-0000-0000E8110000}"/>
    <cellStyle name="_Power Cost Value Copy 11.30.05 gas 1.09.06 AURORA at 1.10.06_Production Adj 4.37 2" xfId="4592" xr:uid="{00000000-0005-0000-0000-0000E9110000}"/>
    <cellStyle name="_Power Cost Value Copy 11.30.05 gas 1.09.06 AURORA at 1.10.06_Production Adj 4.37 2 2" xfId="4593" xr:uid="{00000000-0005-0000-0000-0000EA110000}"/>
    <cellStyle name="_Power Cost Value Copy 11.30.05 gas 1.09.06 AURORA at 1.10.06_Production Adj 4.37 3" xfId="4594" xr:uid="{00000000-0005-0000-0000-0000EB110000}"/>
    <cellStyle name="_Power Cost Value Copy 11.30.05 gas 1.09.06 AURORA at 1.10.06_Purchased Power Adj 4.03" xfId="4595" xr:uid="{00000000-0005-0000-0000-0000EC110000}"/>
    <cellStyle name="_Power Cost Value Copy 11.30.05 gas 1.09.06 AURORA at 1.10.06_Purchased Power Adj 4.03 2" xfId="4596" xr:uid="{00000000-0005-0000-0000-0000ED110000}"/>
    <cellStyle name="_Power Cost Value Copy 11.30.05 gas 1.09.06 AURORA at 1.10.06_Purchased Power Adj 4.03 2 2" xfId="4597" xr:uid="{00000000-0005-0000-0000-0000EE110000}"/>
    <cellStyle name="_Power Cost Value Copy 11.30.05 gas 1.09.06 AURORA at 1.10.06_Purchased Power Adj 4.03 3" xfId="4598" xr:uid="{00000000-0005-0000-0000-0000EF110000}"/>
    <cellStyle name="_Power Cost Value Copy 11.30.05 gas 1.09.06 AURORA at 1.10.06_Rate Design Sch 24" xfId="4599" xr:uid="{00000000-0005-0000-0000-0000F0110000}"/>
    <cellStyle name="_Power Cost Value Copy 11.30.05 gas 1.09.06 AURORA at 1.10.06_Rate Design Sch 24 2" xfId="4600" xr:uid="{00000000-0005-0000-0000-0000F1110000}"/>
    <cellStyle name="_Power Cost Value Copy 11.30.05 gas 1.09.06 AURORA at 1.10.06_Rate Design Sch 25" xfId="4601" xr:uid="{00000000-0005-0000-0000-0000F2110000}"/>
    <cellStyle name="_Power Cost Value Copy 11.30.05 gas 1.09.06 AURORA at 1.10.06_Rate Design Sch 25 2" xfId="4602" xr:uid="{00000000-0005-0000-0000-0000F3110000}"/>
    <cellStyle name="_Power Cost Value Copy 11.30.05 gas 1.09.06 AURORA at 1.10.06_Rate Design Sch 25 2 2" xfId="4603" xr:uid="{00000000-0005-0000-0000-0000F4110000}"/>
    <cellStyle name="_Power Cost Value Copy 11.30.05 gas 1.09.06 AURORA at 1.10.06_Rate Design Sch 25 3" xfId="4604" xr:uid="{00000000-0005-0000-0000-0000F5110000}"/>
    <cellStyle name="_Power Cost Value Copy 11.30.05 gas 1.09.06 AURORA at 1.10.06_Rate Design Sch 26" xfId="4605" xr:uid="{00000000-0005-0000-0000-0000F6110000}"/>
    <cellStyle name="_Power Cost Value Copy 11.30.05 gas 1.09.06 AURORA at 1.10.06_Rate Design Sch 26 2" xfId="4606" xr:uid="{00000000-0005-0000-0000-0000F7110000}"/>
    <cellStyle name="_Power Cost Value Copy 11.30.05 gas 1.09.06 AURORA at 1.10.06_Rate Design Sch 26 2 2" xfId="4607" xr:uid="{00000000-0005-0000-0000-0000F8110000}"/>
    <cellStyle name="_Power Cost Value Copy 11.30.05 gas 1.09.06 AURORA at 1.10.06_Rate Design Sch 26 3" xfId="4608" xr:uid="{00000000-0005-0000-0000-0000F9110000}"/>
    <cellStyle name="_Power Cost Value Copy 11.30.05 gas 1.09.06 AURORA at 1.10.06_Rate Design Sch 31" xfId="4609" xr:uid="{00000000-0005-0000-0000-0000FA110000}"/>
    <cellStyle name="_Power Cost Value Copy 11.30.05 gas 1.09.06 AURORA at 1.10.06_Rate Design Sch 31 2" xfId="4610" xr:uid="{00000000-0005-0000-0000-0000FB110000}"/>
    <cellStyle name="_Power Cost Value Copy 11.30.05 gas 1.09.06 AURORA at 1.10.06_Rate Design Sch 31 2 2" xfId="4611" xr:uid="{00000000-0005-0000-0000-0000FC110000}"/>
    <cellStyle name="_Power Cost Value Copy 11.30.05 gas 1.09.06 AURORA at 1.10.06_Rate Design Sch 31 3" xfId="4612" xr:uid="{00000000-0005-0000-0000-0000FD110000}"/>
    <cellStyle name="_Power Cost Value Copy 11.30.05 gas 1.09.06 AURORA at 1.10.06_Rate Design Sch 43" xfId="4613" xr:uid="{00000000-0005-0000-0000-0000FE110000}"/>
    <cellStyle name="_Power Cost Value Copy 11.30.05 gas 1.09.06 AURORA at 1.10.06_Rate Design Sch 43 2" xfId="4614" xr:uid="{00000000-0005-0000-0000-0000FF110000}"/>
    <cellStyle name="_Power Cost Value Copy 11.30.05 gas 1.09.06 AURORA at 1.10.06_Rate Design Sch 43 2 2" xfId="4615" xr:uid="{00000000-0005-0000-0000-000000120000}"/>
    <cellStyle name="_Power Cost Value Copy 11.30.05 gas 1.09.06 AURORA at 1.10.06_Rate Design Sch 43 3" xfId="4616" xr:uid="{00000000-0005-0000-0000-000001120000}"/>
    <cellStyle name="_Power Cost Value Copy 11.30.05 gas 1.09.06 AURORA at 1.10.06_Rate Design Sch 448-449" xfId="4617" xr:uid="{00000000-0005-0000-0000-000002120000}"/>
    <cellStyle name="_Power Cost Value Copy 11.30.05 gas 1.09.06 AURORA at 1.10.06_Rate Design Sch 448-449 2" xfId="4618" xr:uid="{00000000-0005-0000-0000-000003120000}"/>
    <cellStyle name="_Power Cost Value Copy 11.30.05 gas 1.09.06 AURORA at 1.10.06_Rate Design Sch 46" xfId="4619" xr:uid="{00000000-0005-0000-0000-000004120000}"/>
    <cellStyle name="_Power Cost Value Copy 11.30.05 gas 1.09.06 AURORA at 1.10.06_Rate Design Sch 46 2" xfId="4620" xr:uid="{00000000-0005-0000-0000-000005120000}"/>
    <cellStyle name="_Power Cost Value Copy 11.30.05 gas 1.09.06 AURORA at 1.10.06_Rate Design Sch 46 2 2" xfId="4621" xr:uid="{00000000-0005-0000-0000-000006120000}"/>
    <cellStyle name="_Power Cost Value Copy 11.30.05 gas 1.09.06 AURORA at 1.10.06_Rate Design Sch 46 3" xfId="4622" xr:uid="{00000000-0005-0000-0000-000007120000}"/>
    <cellStyle name="_Power Cost Value Copy 11.30.05 gas 1.09.06 AURORA at 1.10.06_Rate Spread" xfId="4623" xr:uid="{00000000-0005-0000-0000-000008120000}"/>
    <cellStyle name="_Power Cost Value Copy 11.30.05 gas 1.09.06 AURORA at 1.10.06_Rate Spread 2" xfId="4624" xr:uid="{00000000-0005-0000-0000-000009120000}"/>
    <cellStyle name="_Power Cost Value Copy 11.30.05 gas 1.09.06 AURORA at 1.10.06_Rate Spread 2 2" xfId="4625" xr:uid="{00000000-0005-0000-0000-00000A120000}"/>
    <cellStyle name="_Power Cost Value Copy 11.30.05 gas 1.09.06 AURORA at 1.10.06_Rate Spread 3" xfId="4626" xr:uid="{00000000-0005-0000-0000-00000B120000}"/>
    <cellStyle name="_Power Cost Value Copy 11.30.05 gas 1.09.06 AURORA at 1.10.06_Rebuttal Power Costs" xfId="4627" xr:uid="{00000000-0005-0000-0000-00000C120000}"/>
    <cellStyle name="_Power Cost Value Copy 11.30.05 gas 1.09.06 AURORA at 1.10.06_Rebuttal Power Costs 2" xfId="4628" xr:uid="{00000000-0005-0000-0000-00000D120000}"/>
    <cellStyle name="_Power Cost Value Copy 11.30.05 gas 1.09.06 AURORA at 1.10.06_Rebuttal Power Costs 2 2" xfId="4629" xr:uid="{00000000-0005-0000-0000-00000E120000}"/>
    <cellStyle name="_Power Cost Value Copy 11.30.05 gas 1.09.06 AURORA at 1.10.06_Rebuttal Power Costs 3" xfId="4630" xr:uid="{00000000-0005-0000-0000-00000F120000}"/>
    <cellStyle name="_Power Cost Value Copy 11.30.05 gas 1.09.06 AURORA at 1.10.06_Rebuttal Power Costs 4" xfId="4631" xr:uid="{00000000-0005-0000-0000-000010120000}"/>
    <cellStyle name="_Power Cost Value Copy 11.30.05 gas 1.09.06 AURORA at 1.10.06_Rebuttal Power Costs_Adj Bench DR 3 for Initial Briefs (Electric)" xfId="4632" xr:uid="{00000000-0005-0000-0000-000011120000}"/>
    <cellStyle name="_Power Cost Value Copy 11.30.05 gas 1.09.06 AURORA at 1.10.06_Rebuttal Power Costs_Adj Bench DR 3 for Initial Briefs (Electric) 2" xfId="4633" xr:uid="{00000000-0005-0000-0000-000012120000}"/>
    <cellStyle name="_Power Cost Value Copy 11.30.05 gas 1.09.06 AURORA at 1.10.06_Rebuttal Power Costs_Adj Bench DR 3 for Initial Briefs (Electric) 2 2" xfId="4634" xr:uid="{00000000-0005-0000-0000-000013120000}"/>
    <cellStyle name="_Power Cost Value Copy 11.30.05 gas 1.09.06 AURORA at 1.10.06_Rebuttal Power Costs_Adj Bench DR 3 for Initial Briefs (Electric) 3" xfId="4635" xr:uid="{00000000-0005-0000-0000-000014120000}"/>
    <cellStyle name="_Power Cost Value Copy 11.30.05 gas 1.09.06 AURORA at 1.10.06_Rebuttal Power Costs_Adj Bench DR 3 for Initial Briefs (Electric) 4" xfId="4636" xr:uid="{00000000-0005-0000-0000-000015120000}"/>
    <cellStyle name="_Power Cost Value Copy 11.30.05 gas 1.09.06 AURORA at 1.10.06_Rebuttal Power Costs_Electric Rev Req Model (2009 GRC) Rebuttal" xfId="4637" xr:uid="{00000000-0005-0000-0000-000016120000}"/>
    <cellStyle name="_Power Cost Value Copy 11.30.05 gas 1.09.06 AURORA at 1.10.06_Rebuttal Power Costs_Electric Rev Req Model (2009 GRC) Rebuttal 2" xfId="4638" xr:uid="{00000000-0005-0000-0000-000017120000}"/>
    <cellStyle name="_Power Cost Value Copy 11.30.05 gas 1.09.06 AURORA at 1.10.06_Rebuttal Power Costs_Electric Rev Req Model (2009 GRC) Rebuttal 2 2" xfId="4639" xr:uid="{00000000-0005-0000-0000-000018120000}"/>
    <cellStyle name="_Power Cost Value Copy 11.30.05 gas 1.09.06 AURORA at 1.10.06_Rebuttal Power Costs_Electric Rev Req Model (2009 GRC) Rebuttal 3" xfId="4640" xr:uid="{00000000-0005-0000-0000-000019120000}"/>
    <cellStyle name="_Power Cost Value Copy 11.30.05 gas 1.09.06 AURORA at 1.10.06_Rebuttal Power Costs_Electric Rev Req Model (2009 GRC) Rebuttal 4" xfId="4641" xr:uid="{00000000-0005-0000-0000-00001A120000}"/>
    <cellStyle name="_Power Cost Value Copy 11.30.05 gas 1.09.06 AURORA at 1.10.06_Rebuttal Power Costs_Electric Rev Req Model (2009 GRC) Rebuttal REmoval of New  WH Solar AdjustMI" xfId="4642" xr:uid="{00000000-0005-0000-0000-00001B120000}"/>
    <cellStyle name="_Power Cost Value Copy 11.30.05 gas 1.09.06 AURORA at 1.10.06_Rebuttal Power Costs_Electric Rev Req Model (2009 GRC) Rebuttal REmoval of New  WH Solar AdjustMI 2" xfId="4643" xr:uid="{00000000-0005-0000-0000-00001C120000}"/>
    <cellStyle name="_Power Cost Value Copy 11.30.05 gas 1.09.06 AURORA at 1.10.06_Rebuttal Power Costs_Electric Rev Req Model (2009 GRC) Rebuttal REmoval of New  WH Solar AdjustMI 2 2" xfId="4644" xr:uid="{00000000-0005-0000-0000-00001D120000}"/>
    <cellStyle name="_Power Cost Value Copy 11.30.05 gas 1.09.06 AURORA at 1.10.06_Rebuttal Power Costs_Electric Rev Req Model (2009 GRC) Rebuttal REmoval of New  WH Solar AdjustMI 3" xfId="4645" xr:uid="{00000000-0005-0000-0000-00001E120000}"/>
    <cellStyle name="_Power Cost Value Copy 11.30.05 gas 1.09.06 AURORA at 1.10.06_Rebuttal Power Costs_Electric Rev Req Model (2009 GRC) Rebuttal REmoval of New  WH Solar AdjustMI 4" xfId="4646" xr:uid="{00000000-0005-0000-0000-00001F120000}"/>
    <cellStyle name="_Power Cost Value Copy 11.30.05 gas 1.09.06 AURORA at 1.10.06_Rebuttal Power Costs_Electric Rev Req Model (2009 GRC) Revised 01-18-2010" xfId="4647" xr:uid="{00000000-0005-0000-0000-000020120000}"/>
    <cellStyle name="_Power Cost Value Copy 11.30.05 gas 1.09.06 AURORA at 1.10.06_Rebuttal Power Costs_Electric Rev Req Model (2009 GRC) Revised 01-18-2010 2" xfId="4648" xr:uid="{00000000-0005-0000-0000-000021120000}"/>
    <cellStyle name="_Power Cost Value Copy 11.30.05 gas 1.09.06 AURORA at 1.10.06_Rebuttal Power Costs_Electric Rev Req Model (2009 GRC) Revised 01-18-2010 2 2" xfId="4649" xr:uid="{00000000-0005-0000-0000-000022120000}"/>
    <cellStyle name="_Power Cost Value Copy 11.30.05 gas 1.09.06 AURORA at 1.10.06_Rebuttal Power Costs_Electric Rev Req Model (2009 GRC) Revised 01-18-2010 3" xfId="4650" xr:uid="{00000000-0005-0000-0000-000023120000}"/>
    <cellStyle name="_Power Cost Value Copy 11.30.05 gas 1.09.06 AURORA at 1.10.06_Rebuttal Power Costs_Electric Rev Req Model (2009 GRC) Revised 01-18-2010 4" xfId="4651" xr:uid="{00000000-0005-0000-0000-000024120000}"/>
    <cellStyle name="_Power Cost Value Copy 11.30.05 gas 1.09.06 AURORA at 1.10.06_Rebuttal Power Costs_Final Order Electric EXHIBIT A-1" xfId="4652" xr:uid="{00000000-0005-0000-0000-000025120000}"/>
    <cellStyle name="_Power Cost Value Copy 11.30.05 gas 1.09.06 AURORA at 1.10.06_Rebuttal Power Costs_Final Order Electric EXHIBIT A-1 2" xfId="4653" xr:uid="{00000000-0005-0000-0000-000026120000}"/>
    <cellStyle name="_Power Cost Value Copy 11.30.05 gas 1.09.06 AURORA at 1.10.06_Rebuttal Power Costs_Final Order Electric EXHIBIT A-1 2 2" xfId="4654" xr:uid="{00000000-0005-0000-0000-000027120000}"/>
    <cellStyle name="_Power Cost Value Copy 11.30.05 gas 1.09.06 AURORA at 1.10.06_Rebuttal Power Costs_Final Order Electric EXHIBIT A-1 3" xfId="4655" xr:uid="{00000000-0005-0000-0000-000028120000}"/>
    <cellStyle name="_Power Cost Value Copy 11.30.05 gas 1.09.06 AURORA at 1.10.06_Rebuttal Power Costs_Final Order Electric EXHIBIT A-1 4" xfId="4656" xr:uid="{00000000-0005-0000-0000-000029120000}"/>
    <cellStyle name="_Power Cost Value Copy 11.30.05 gas 1.09.06 AURORA at 1.10.06_ROR 5.02" xfId="4657" xr:uid="{00000000-0005-0000-0000-00002A120000}"/>
    <cellStyle name="_Power Cost Value Copy 11.30.05 gas 1.09.06 AURORA at 1.10.06_ROR 5.02 2" xfId="4658" xr:uid="{00000000-0005-0000-0000-00002B120000}"/>
    <cellStyle name="_Power Cost Value Copy 11.30.05 gas 1.09.06 AURORA at 1.10.06_ROR 5.02 2 2" xfId="4659" xr:uid="{00000000-0005-0000-0000-00002C120000}"/>
    <cellStyle name="_Power Cost Value Copy 11.30.05 gas 1.09.06 AURORA at 1.10.06_ROR 5.02 3" xfId="4660" xr:uid="{00000000-0005-0000-0000-00002D120000}"/>
    <cellStyle name="_Power Cost Value Copy 11.30.05 gas 1.09.06 AURORA at 1.10.06_Sch 40 Feeder OH 2008" xfId="4661" xr:uid="{00000000-0005-0000-0000-00002E120000}"/>
    <cellStyle name="_Power Cost Value Copy 11.30.05 gas 1.09.06 AURORA at 1.10.06_Sch 40 Feeder OH 2008 2" xfId="4662" xr:uid="{00000000-0005-0000-0000-00002F120000}"/>
    <cellStyle name="_Power Cost Value Copy 11.30.05 gas 1.09.06 AURORA at 1.10.06_Sch 40 Feeder OH 2008 2 2" xfId="4663" xr:uid="{00000000-0005-0000-0000-000030120000}"/>
    <cellStyle name="_Power Cost Value Copy 11.30.05 gas 1.09.06 AURORA at 1.10.06_Sch 40 Feeder OH 2008 3" xfId="4664" xr:uid="{00000000-0005-0000-0000-000031120000}"/>
    <cellStyle name="_Power Cost Value Copy 11.30.05 gas 1.09.06 AURORA at 1.10.06_Sch 40 Interim Energy Rates " xfId="4665" xr:uid="{00000000-0005-0000-0000-000032120000}"/>
    <cellStyle name="_Power Cost Value Copy 11.30.05 gas 1.09.06 AURORA at 1.10.06_Sch 40 Interim Energy Rates  2" xfId="4666" xr:uid="{00000000-0005-0000-0000-000033120000}"/>
    <cellStyle name="_Power Cost Value Copy 11.30.05 gas 1.09.06 AURORA at 1.10.06_Sch 40 Interim Energy Rates  2 2" xfId="4667" xr:uid="{00000000-0005-0000-0000-000034120000}"/>
    <cellStyle name="_Power Cost Value Copy 11.30.05 gas 1.09.06 AURORA at 1.10.06_Sch 40 Interim Energy Rates  3" xfId="4668" xr:uid="{00000000-0005-0000-0000-000035120000}"/>
    <cellStyle name="_Power Cost Value Copy 11.30.05 gas 1.09.06 AURORA at 1.10.06_Sch 40 Substation A&amp;G 2008" xfId="4669" xr:uid="{00000000-0005-0000-0000-000036120000}"/>
    <cellStyle name="_Power Cost Value Copy 11.30.05 gas 1.09.06 AURORA at 1.10.06_Sch 40 Substation A&amp;G 2008 2" xfId="4670" xr:uid="{00000000-0005-0000-0000-000037120000}"/>
    <cellStyle name="_Power Cost Value Copy 11.30.05 gas 1.09.06 AURORA at 1.10.06_Sch 40 Substation A&amp;G 2008 2 2" xfId="4671" xr:uid="{00000000-0005-0000-0000-000038120000}"/>
    <cellStyle name="_Power Cost Value Copy 11.30.05 gas 1.09.06 AURORA at 1.10.06_Sch 40 Substation A&amp;G 2008 3" xfId="4672" xr:uid="{00000000-0005-0000-0000-000039120000}"/>
    <cellStyle name="_Power Cost Value Copy 11.30.05 gas 1.09.06 AURORA at 1.10.06_Sch 40 Substation O&amp;M 2008" xfId="4673" xr:uid="{00000000-0005-0000-0000-00003A120000}"/>
    <cellStyle name="_Power Cost Value Copy 11.30.05 gas 1.09.06 AURORA at 1.10.06_Sch 40 Substation O&amp;M 2008 2" xfId="4674" xr:uid="{00000000-0005-0000-0000-00003B120000}"/>
    <cellStyle name="_Power Cost Value Copy 11.30.05 gas 1.09.06 AURORA at 1.10.06_Sch 40 Substation O&amp;M 2008 2 2" xfId="4675" xr:uid="{00000000-0005-0000-0000-00003C120000}"/>
    <cellStyle name="_Power Cost Value Copy 11.30.05 gas 1.09.06 AURORA at 1.10.06_Sch 40 Substation O&amp;M 2008 3" xfId="4676" xr:uid="{00000000-0005-0000-0000-00003D120000}"/>
    <cellStyle name="_Power Cost Value Copy 11.30.05 gas 1.09.06 AURORA at 1.10.06_Subs 2008" xfId="4677" xr:uid="{00000000-0005-0000-0000-00003E120000}"/>
    <cellStyle name="_Power Cost Value Copy 11.30.05 gas 1.09.06 AURORA at 1.10.06_Subs 2008 2" xfId="4678" xr:uid="{00000000-0005-0000-0000-00003F120000}"/>
    <cellStyle name="_Power Cost Value Copy 11.30.05 gas 1.09.06 AURORA at 1.10.06_Subs 2008 2 2" xfId="4679" xr:uid="{00000000-0005-0000-0000-000040120000}"/>
    <cellStyle name="_Power Cost Value Copy 11.30.05 gas 1.09.06 AURORA at 1.10.06_Subs 2008 3" xfId="4680" xr:uid="{00000000-0005-0000-0000-000041120000}"/>
    <cellStyle name="_Power Cost Value Copy 11.30.05 gas 1.09.06 AURORA at 1.10.06_Transmission Workbook for May BOD" xfId="4681" xr:uid="{00000000-0005-0000-0000-000042120000}"/>
    <cellStyle name="_Power Cost Value Copy 11.30.05 gas 1.09.06 AURORA at 1.10.06_Transmission Workbook for May BOD 2" xfId="4682" xr:uid="{00000000-0005-0000-0000-000043120000}"/>
    <cellStyle name="_Power Cost Value Copy 11.30.05 gas 1.09.06 AURORA at 1.10.06_Wind Integration 10GRC" xfId="4683" xr:uid="{00000000-0005-0000-0000-000044120000}"/>
    <cellStyle name="_Power Cost Value Copy 11.30.05 gas 1.09.06 AURORA at 1.10.06_Wind Integration 10GRC 2" xfId="4684" xr:uid="{00000000-0005-0000-0000-000045120000}"/>
    <cellStyle name="_Power Costs Rate Year 11-13-07" xfId="4685" xr:uid="{00000000-0005-0000-0000-000046120000}"/>
    <cellStyle name="_Price Output" xfId="4686" xr:uid="{00000000-0005-0000-0000-000047120000}"/>
    <cellStyle name="_Price Output 2" xfId="4687" xr:uid="{00000000-0005-0000-0000-000048120000}"/>
    <cellStyle name="_Price Output_NIM Summary" xfId="4688" xr:uid="{00000000-0005-0000-0000-000049120000}"/>
    <cellStyle name="_Price Output_NIM Summary 2" xfId="4689" xr:uid="{00000000-0005-0000-0000-00004A120000}"/>
    <cellStyle name="_Price Output_Wind Integration 10GRC" xfId="4690" xr:uid="{00000000-0005-0000-0000-00004B120000}"/>
    <cellStyle name="_Price Output_Wind Integration 10GRC 2" xfId="4691" xr:uid="{00000000-0005-0000-0000-00004C120000}"/>
    <cellStyle name="_Prices" xfId="4692" xr:uid="{00000000-0005-0000-0000-00004D120000}"/>
    <cellStyle name="_Prices 2" xfId="4693" xr:uid="{00000000-0005-0000-0000-00004E120000}"/>
    <cellStyle name="_Prices_NIM Summary" xfId="4694" xr:uid="{00000000-0005-0000-0000-00004F120000}"/>
    <cellStyle name="_Prices_NIM Summary 2" xfId="4695" xr:uid="{00000000-0005-0000-0000-000050120000}"/>
    <cellStyle name="_Prices_Wind Integration 10GRC" xfId="4696" xr:uid="{00000000-0005-0000-0000-000051120000}"/>
    <cellStyle name="_Prices_Wind Integration 10GRC 2" xfId="4697" xr:uid="{00000000-0005-0000-0000-000052120000}"/>
    <cellStyle name="_Pro Forma Rev 07 GRC" xfId="4698" xr:uid="{00000000-0005-0000-0000-000053120000}"/>
    <cellStyle name="_x0013__Rebuttal Power Costs" xfId="4699" xr:uid="{00000000-0005-0000-0000-000054120000}"/>
    <cellStyle name="_x0013__Rebuttal Power Costs 2" xfId="4700" xr:uid="{00000000-0005-0000-0000-000055120000}"/>
    <cellStyle name="_x0013__Rebuttal Power Costs 2 2" xfId="4701" xr:uid="{00000000-0005-0000-0000-000056120000}"/>
    <cellStyle name="_x0013__Rebuttal Power Costs 3" xfId="4702" xr:uid="{00000000-0005-0000-0000-000057120000}"/>
    <cellStyle name="_x0013__Rebuttal Power Costs 4" xfId="4703" xr:uid="{00000000-0005-0000-0000-000058120000}"/>
    <cellStyle name="_x0013__Rebuttal Power Costs_Adj Bench DR 3 for Initial Briefs (Electric)" xfId="4704" xr:uid="{00000000-0005-0000-0000-000059120000}"/>
    <cellStyle name="_x0013__Rebuttal Power Costs_Adj Bench DR 3 for Initial Briefs (Electric) 2" xfId="4705" xr:uid="{00000000-0005-0000-0000-00005A120000}"/>
    <cellStyle name="_x0013__Rebuttal Power Costs_Adj Bench DR 3 for Initial Briefs (Electric) 2 2" xfId="4706" xr:uid="{00000000-0005-0000-0000-00005B120000}"/>
    <cellStyle name="_x0013__Rebuttal Power Costs_Adj Bench DR 3 for Initial Briefs (Electric) 3" xfId="4707" xr:uid="{00000000-0005-0000-0000-00005C120000}"/>
    <cellStyle name="_x0013__Rebuttal Power Costs_Adj Bench DR 3 for Initial Briefs (Electric) 4" xfId="4708" xr:uid="{00000000-0005-0000-0000-00005D120000}"/>
    <cellStyle name="_x0013__Rebuttal Power Costs_Electric Rev Req Model (2009 GRC) Rebuttal" xfId="4709" xr:uid="{00000000-0005-0000-0000-00005E120000}"/>
    <cellStyle name="_x0013__Rebuttal Power Costs_Electric Rev Req Model (2009 GRC) Rebuttal 2" xfId="4710" xr:uid="{00000000-0005-0000-0000-00005F120000}"/>
    <cellStyle name="_x0013__Rebuttal Power Costs_Electric Rev Req Model (2009 GRC) Rebuttal 2 2" xfId="4711" xr:uid="{00000000-0005-0000-0000-000060120000}"/>
    <cellStyle name="_x0013__Rebuttal Power Costs_Electric Rev Req Model (2009 GRC) Rebuttal 3" xfId="4712" xr:uid="{00000000-0005-0000-0000-000061120000}"/>
    <cellStyle name="_x0013__Rebuttal Power Costs_Electric Rev Req Model (2009 GRC) Rebuttal 4" xfId="4713" xr:uid="{00000000-0005-0000-0000-000062120000}"/>
    <cellStyle name="_x0013__Rebuttal Power Costs_Electric Rev Req Model (2009 GRC) Rebuttal REmoval of New  WH Solar AdjustMI" xfId="4714" xr:uid="{00000000-0005-0000-0000-000063120000}"/>
    <cellStyle name="_x0013__Rebuttal Power Costs_Electric Rev Req Model (2009 GRC) Rebuttal REmoval of New  WH Solar AdjustMI 2" xfId="4715" xr:uid="{00000000-0005-0000-0000-000064120000}"/>
    <cellStyle name="_x0013__Rebuttal Power Costs_Electric Rev Req Model (2009 GRC) Rebuttal REmoval of New  WH Solar AdjustMI 2 2" xfId="4716" xr:uid="{00000000-0005-0000-0000-000065120000}"/>
    <cellStyle name="_x0013__Rebuttal Power Costs_Electric Rev Req Model (2009 GRC) Rebuttal REmoval of New  WH Solar AdjustMI 3" xfId="4717" xr:uid="{00000000-0005-0000-0000-000066120000}"/>
    <cellStyle name="_x0013__Rebuttal Power Costs_Electric Rev Req Model (2009 GRC) Rebuttal REmoval of New  WH Solar AdjustMI 4" xfId="4718" xr:uid="{00000000-0005-0000-0000-000067120000}"/>
    <cellStyle name="_x0013__Rebuttal Power Costs_Electric Rev Req Model (2009 GRC) Revised 01-18-2010" xfId="4719" xr:uid="{00000000-0005-0000-0000-000068120000}"/>
    <cellStyle name="_x0013__Rebuttal Power Costs_Electric Rev Req Model (2009 GRC) Revised 01-18-2010 2" xfId="4720" xr:uid="{00000000-0005-0000-0000-000069120000}"/>
    <cellStyle name="_x0013__Rebuttal Power Costs_Electric Rev Req Model (2009 GRC) Revised 01-18-2010 2 2" xfId="4721" xr:uid="{00000000-0005-0000-0000-00006A120000}"/>
    <cellStyle name="_x0013__Rebuttal Power Costs_Electric Rev Req Model (2009 GRC) Revised 01-18-2010 3" xfId="4722" xr:uid="{00000000-0005-0000-0000-00006B120000}"/>
    <cellStyle name="_x0013__Rebuttal Power Costs_Electric Rev Req Model (2009 GRC) Revised 01-18-2010 4" xfId="4723" xr:uid="{00000000-0005-0000-0000-00006C120000}"/>
    <cellStyle name="_x0013__Rebuttal Power Costs_Final Order Electric EXHIBIT A-1" xfId="4724" xr:uid="{00000000-0005-0000-0000-00006D120000}"/>
    <cellStyle name="_x0013__Rebuttal Power Costs_Final Order Electric EXHIBIT A-1 2" xfId="4725" xr:uid="{00000000-0005-0000-0000-00006E120000}"/>
    <cellStyle name="_x0013__Rebuttal Power Costs_Final Order Electric EXHIBIT A-1 2 2" xfId="4726" xr:uid="{00000000-0005-0000-0000-00006F120000}"/>
    <cellStyle name="_x0013__Rebuttal Power Costs_Final Order Electric EXHIBIT A-1 3" xfId="4727" xr:uid="{00000000-0005-0000-0000-000070120000}"/>
    <cellStyle name="_x0013__Rebuttal Power Costs_Final Order Electric EXHIBIT A-1 4" xfId="4728" xr:uid="{00000000-0005-0000-0000-000071120000}"/>
    <cellStyle name="_recommendation" xfId="4729" xr:uid="{00000000-0005-0000-0000-000072120000}"/>
    <cellStyle name="_recommendation 2" xfId="4730" xr:uid="{00000000-0005-0000-0000-000073120000}"/>
    <cellStyle name="_recommendation_DEM-WP(C) Wind Integration Summary 2010GRC" xfId="4731" xr:uid="{00000000-0005-0000-0000-000074120000}"/>
    <cellStyle name="_recommendation_DEM-WP(C) Wind Integration Summary 2010GRC 2" xfId="4732" xr:uid="{00000000-0005-0000-0000-000075120000}"/>
    <cellStyle name="_recommendation_NIM Summary" xfId="4733" xr:uid="{00000000-0005-0000-0000-000076120000}"/>
    <cellStyle name="_recommendation_NIM Summary 2" xfId="4734" xr:uid="{00000000-0005-0000-0000-000077120000}"/>
    <cellStyle name="_Recon to Darrin's 5.11.05 proforma" xfId="4735" xr:uid="{00000000-0005-0000-0000-000078120000}"/>
    <cellStyle name="_Recon to Darrin's 5.11.05 proforma 2" xfId="4736" xr:uid="{00000000-0005-0000-0000-000079120000}"/>
    <cellStyle name="_Recon to Darrin's 5.11.05 proforma 2 2" xfId="4737" xr:uid="{00000000-0005-0000-0000-00007A120000}"/>
    <cellStyle name="_Recon to Darrin's 5.11.05 proforma 2 2 2" xfId="4738" xr:uid="{00000000-0005-0000-0000-00007B120000}"/>
    <cellStyle name="_Recon to Darrin's 5.11.05 proforma 2 3" xfId="4739" xr:uid="{00000000-0005-0000-0000-00007C120000}"/>
    <cellStyle name="_Recon to Darrin's 5.11.05 proforma 3" xfId="4740" xr:uid="{00000000-0005-0000-0000-00007D120000}"/>
    <cellStyle name="_Recon to Darrin's 5.11.05 proforma 3 2" xfId="4741" xr:uid="{00000000-0005-0000-0000-00007E120000}"/>
    <cellStyle name="_Recon to Darrin's 5.11.05 proforma 3 2 2" xfId="4742" xr:uid="{00000000-0005-0000-0000-00007F120000}"/>
    <cellStyle name="_Recon to Darrin's 5.11.05 proforma 3 3" xfId="4743" xr:uid="{00000000-0005-0000-0000-000080120000}"/>
    <cellStyle name="_Recon to Darrin's 5.11.05 proforma 3 3 2" xfId="4744" xr:uid="{00000000-0005-0000-0000-000081120000}"/>
    <cellStyle name="_Recon to Darrin's 5.11.05 proforma 3 4" xfId="4745" xr:uid="{00000000-0005-0000-0000-000082120000}"/>
    <cellStyle name="_Recon to Darrin's 5.11.05 proforma 3 4 2" xfId="4746" xr:uid="{00000000-0005-0000-0000-000083120000}"/>
    <cellStyle name="_Recon to Darrin's 5.11.05 proforma 4" xfId="4747" xr:uid="{00000000-0005-0000-0000-000084120000}"/>
    <cellStyle name="_Recon to Darrin's 5.11.05 proforma 4 2" xfId="4748" xr:uid="{00000000-0005-0000-0000-000085120000}"/>
    <cellStyle name="_Recon to Darrin's 5.11.05 proforma 5" xfId="4749" xr:uid="{00000000-0005-0000-0000-000086120000}"/>
    <cellStyle name="_Recon to Darrin's 5.11.05 proforma 6" xfId="4750" xr:uid="{00000000-0005-0000-0000-000087120000}"/>
    <cellStyle name="_Recon to Darrin's 5.11.05 proforma 7" xfId="4751" xr:uid="{00000000-0005-0000-0000-000088120000}"/>
    <cellStyle name="_Recon to Darrin's 5.11.05 proforma_(C) WHE Proforma with ITC cash grant 10 Yr Amort_for deferral_102809" xfId="4752" xr:uid="{00000000-0005-0000-0000-000089120000}"/>
    <cellStyle name="_Recon to Darrin's 5.11.05 proforma_(C) WHE Proforma with ITC cash grant 10 Yr Amort_for deferral_102809 2" xfId="4753" xr:uid="{00000000-0005-0000-0000-00008A120000}"/>
    <cellStyle name="_Recon to Darrin's 5.11.05 proforma_(C) WHE Proforma with ITC cash grant 10 Yr Amort_for deferral_102809 2 2" xfId="4754" xr:uid="{00000000-0005-0000-0000-00008B120000}"/>
    <cellStyle name="_Recon to Darrin's 5.11.05 proforma_(C) WHE Proforma with ITC cash grant 10 Yr Amort_for deferral_102809 3" xfId="4755" xr:uid="{00000000-0005-0000-0000-00008C120000}"/>
    <cellStyle name="_Recon to Darrin's 5.11.05 proforma_(C) WHE Proforma with ITC cash grant 10 Yr Amort_for deferral_102809 4" xfId="4756" xr:uid="{00000000-0005-0000-0000-00008D120000}"/>
    <cellStyle name="_Recon to Darrin's 5.11.05 proforma_(C) WHE Proforma with ITC cash grant 10 Yr Amort_for deferral_102809_16.07E Wild Horse Wind Expansionwrkingfile" xfId="4757" xr:uid="{00000000-0005-0000-0000-00008E120000}"/>
    <cellStyle name="_Recon to Darrin's 5.11.05 proforma_(C) WHE Proforma with ITC cash grant 10 Yr Amort_for deferral_102809_16.07E Wild Horse Wind Expansionwrkingfile 2" xfId="4758" xr:uid="{00000000-0005-0000-0000-00008F120000}"/>
    <cellStyle name="_Recon to Darrin's 5.11.05 proforma_(C) WHE Proforma with ITC cash grant 10 Yr Amort_for deferral_102809_16.07E Wild Horse Wind Expansionwrkingfile 2 2" xfId="4759" xr:uid="{00000000-0005-0000-0000-000090120000}"/>
    <cellStyle name="_Recon to Darrin's 5.11.05 proforma_(C) WHE Proforma with ITC cash grant 10 Yr Amort_for deferral_102809_16.07E Wild Horse Wind Expansionwrkingfile 3" xfId="4760" xr:uid="{00000000-0005-0000-0000-000091120000}"/>
    <cellStyle name="_Recon to Darrin's 5.11.05 proforma_(C) WHE Proforma with ITC cash grant 10 Yr Amort_for deferral_102809_16.07E Wild Horse Wind Expansionwrkingfile 4" xfId="4761" xr:uid="{00000000-0005-0000-0000-000092120000}"/>
    <cellStyle name="_Recon to Darrin's 5.11.05 proforma_(C) WHE Proforma with ITC cash grant 10 Yr Amort_for deferral_102809_16.07E Wild Horse Wind Expansionwrkingfile SF" xfId="4762" xr:uid="{00000000-0005-0000-0000-000093120000}"/>
    <cellStyle name="_Recon to Darrin's 5.11.05 proforma_(C) WHE Proforma with ITC cash grant 10 Yr Amort_for deferral_102809_16.07E Wild Horse Wind Expansionwrkingfile SF 2" xfId="4763" xr:uid="{00000000-0005-0000-0000-000094120000}"/>
    <cellStyle name="_Recon to Darrin's 5.11.05 proforma_(C) WHE Proforma with ITC cash grant 10 Yr Amort_for deferral_102809_16.07E Wild Horse Wind Expansionwrkingfile SF 2 2" xfId="4764" xr:uid="{00000000-0005-0000-0000-000095120000}"/>
    <cellStyle name="_Recon to Darrin's 5.11.05 proforma_(C) WHE Proforma with ITC cash grant 10 Yr Amort_for deferral_102809_16.07E Wild Horse Wind Expansionwrkingfile SF 3" xfId="4765" xr:uid="{00000000-0005-0000-0000-000096120000}"/>
    <cellStyle name="_Recon to Darrin's 5.11.05 proforma_(C) WHE Proforma with ITC cash grant 10 Yr Amort_for deferral_102809_16.07E Wild Horse Wind Expansionwrkingfile SF 4" xfId="4766" xr:uid="{00000000-0005-0000-0000-000097120000}"/>
    <cellStyle name="_Recon to Darrin's 5.11.05 proforma_(C) WHE Proforma with ITC cash grant 10 Yr Amort_for deferral_102809_16.37E Wild Horse Expansion DeferralRevwrkingfile SF" xfId="4767" xr:uid="{00000000-0005-0000-0000-000098120000}"/>
    <cellStyle name="_Recon to Darrin's 5.11.05 proforma_(C) WHE Proforma with ITC cash grant 10 Yr Amort_for deferral_102809_16.37E Wild Horse Expansion DeferralRevwrkingfile SF 2" xfId="4768" xr:uid="{00000000-0005-0000-0000-000099120000}"/>
    <cellStyle name="_Recon to Darrin's 5.11.05 proforma_(C) WHE Proforma with ITC cash grant 10 Yr Amort_for deferral_102809_16.37E Wild Horse Expansion DeferralRevwrkingfile SF 2 2" xfId="4769" xr:uid="{00000000-0005-0000-0000-00009A120000}"/>
    <cellStyle name="_Recon to Darrin's 5.11.05 proforma_(C) WHE Proforma with ITC cash grant 10 Yr Amort_for deferral_102809_16.37E Wild Horse Expansion DeferralRevwrkingfile SF 3" xfId="4770" xr:uid="{00000000-0005-0000-0000-00009B120000}"/>
    <cellStyle name="_Recon to Darrin's 5.11.05 proforma_(C) WHE Proforma with ITC cash grant 10 Yr Amort_for deferral_102809_16.37E Wild Horse Expansion DeferralRevwrkingfile SF 4" xfId="4771" xr:uid="{00000000-0005-0000-0000-00009C120000}"/>
    <cellStyle name="_Recon to Darrin's 5.11.05 proforma_(C) WHE Proforma with ITC cash grant 10 Yr Amort_for rebuttal_120709" xfId="4772" xr:uid="{00000000-0005-0000-0000-00009D120000}"/>
    <cellStyle name="_Recon to Darrin's 5.11.05 proforma_(C) WHE Proforma with ITC cash grant 10 Yr Amort_for rebuttal_120709 2" xfId="4773" xr:uid="{00000000-0005-0000-0000-00009E120000}"/>
    <cellStyle name="_Recon to Darrin's 5.11.05 proforma_(C) WHE Proforma with ITC cash grant 10 Yr Amort_for rebuttal_120709 2 2" xfId="4774" xr:uid="{00000000-0005-0000-0000-00009F120000}"/>
    <cellStyle name="_Recon to Darrin's 5.11.05 proforma_(C) WHE Proforma with ITC cash grant 10 Yr Amort_for rebuttal_120709 3" xfId="4775" xr:uid="{00000000-0005-0000-0000-0000A0120000}"/>
    <cellStyle name="_Recon to Darrin's 5.11.05 proforma_(C) WHE Proforma with ITC cash grant 10 Yr Amort_for rebuttal_120709 4" xfId="4776" xr:uid="{00000000-0005-0000-0000-0000A1120000}"/>
    <cellStyle name="_Recon to Darrin's 5.11.05 proforma_04.07E Wild Horse Wind Expansion" xfId="4777" xr:uid="{00000000-0005-0000-0000-0000A2120000}"/>
    <cellStyle name="_Recon to Darrin's 5.11.05 proforma_04.07E Wild Horse Wind Expansion 2" xfId="4778" xr:uid="{00000000-0005-0000-0000-0000A3120000}"/>
    <cellStyle name="_Recon to Darrin's 5.11.05 proforma_04.07E Wild Horse Wind Expansion 2 2" xfId="4779" xr:uid="{00000000-0005-0000-0000-0000A4120000}"/>
    <cellStyle name="_Recon to Darrin's 5.11.05 proforma_04.07E Wild Horse Wind Expansion 3" xfId="4780" xr:uid="{00000000-0005-0000-0000-0000A5120000}"/>
    <cellStyle name="_Recon to Darrin's 5.11.05 proforma_04.07E Wild Horse Wind Expansion 4" xfId="4781" xr:uid="{00000000-0005-0000-0000-0000A6120000}"/>
    <cellStyle name="_Recon to Darrin's 5.11.05 proforma_04.07E Wild Horse Wind Expansion_16.07E Wild Horse Wind Expansionwrkingfile" xfId="4782" xr:uid="{00000000-0005-0000-0000-0000A7120000}"/>
    <cellStyle name="_Recon to Darrin's 5.11.05 proforma_04.07E Wild Horse Wind Expansion_16.07E Wild Horse Wind Expansionwrkingfile 2" xfId="4783" xr:uid="{00000000-0005-0000-0000-0000A8120000}"/>
    <cellStyle name="_Recon to Darrin's 5.11.05 proforma_04.07E Wild Horse Wind Expansion_16.07E Wild Horse Wind Expansionwrkingfile 2 2" xfId="4784" xr:uid="{00000000-0005-0000-0000-0000A9120000}"/>
    <cellStyle name="_Recon to Darrin's 5.11.05 proforma_04.07E Wild Horse Wind Expansion_16.07E Wild Horse Wind Expansionwrkingfile 3" xfId="4785" xr:uid="{00000000-0005-0000-0000-0000AA120000}"/>
    <cellStyle name="_Recon to Darrin's 5.11.05 proforma_04.07E Wild Horse Wind Expansion_16.07E Wild Horse Wind Expansionwrkingfile 4" xfId="4786" xr:uid="{00000000-0005-0000-0000-0000AB120000}"/>
    <cellStyle name="_Recon to Darrin's 5.11.05 proforma_04.07E Wild Horse Wind Expansion_16.07E Wild Horse Wind Expansionwrkingfile SF" xfId="4787" xr:uid="{00000000-0005-0000-0000-0000AC120000}"/>
    <cellStyle name="_Recon to Darrin's 5.11.05 proforma_04.07E Wild Horse Wind Expansion_16.07E Wild Horse Wind Expansionwrkingfile SF 2" xfId="4788" xr:uid="{00000000-0005-0000-0000-0000AD120000}"/>
    <cellStyle name="_Recon to Darrin's 5.11.05 proforma_04.07E Wild Horse Wind Expansion_16.07E Wild Horse Wind Expansionwrkingfile SF 2 2" xfId="4789" xr:uid="{00000000-0005-0000-0000-0000AE120000}"/>
    <cellStyle name="_Recon to Darrin's 5.11.05 proforma_04.07E Wild Horse Wind Expansion_16.07E Wild Horse Wind Expansionwrkingfile SF 3" xfId="4790" xr:uid="{00000000-0005-0000-0000-0000AF120000}"/>
    <cellStyle name="_Recon to Darrin's 5.11.05 proforma_04.07E Wild Horse Wind Expansion_16.07E Wild Horse Wind Expansionwrkingfile SF 4" xfId="4791" xr:uid="{00000000-0005-0000-0000-0000B0120000}"/>
    <cellStyle name="_Recon to Darrin's 5.11.05 proforma_04.07E Wild Horse Wind Expansion_16.37E Wild Horse Expansion DeferralRevwrkingfile SF" xfId="4792" xr:uid="{00000000-0005-0000-0000-0000B1120000}"/>
    <cellStyle name="_Recon to Darrin's 5.11.05 proforma_04.07E Wild Horse Wind Expansion_16.37E Wild Horse Expansion DeferralRevwrkingfile SF 2" xfId="4793" xr:uid="{00000000-0005-0000-0000-0000B2120000}"/>
    <cellStyle name="_Recon to Darrin's 5.11.05 proforma_04.07E Wild Horse Wind Expansion_16.37E Wild Horse Expansion DeferralRevwrkingfile SF 2 2" xfId="4794" xr:uid="{00000000-0005-0000-0000-0000B3120000}"/>
    <cellStyle name="_Recon to Darrin's 5.11.05 proforma_04.07E Wild Horse Wind Expansion_16.37E Wild Horse Expansion DeferralRevwrkingfile SF 3" xfId="4795" xr:uid="{00000000-0005-0000-0000-0000B4120000}"/>
    <cellStyle name="_Recon to Darrin's 5.11.05 proforma_04.07E Wild Horse Wind Expansion_16.37E Wild Horse Expansion DeferralRevwrkingfile SF 4" xfId="4796" xr:uid="{00000000-0005-0000-0000-0000B5120000}"/>
    <cellStyle name="_Recon to Darrin's 5.11.05 proforma_16.07E Wild Horse Wind Expansionwrkingfile" xfId="4797" xr:uid="{00000000-0005-0000-0000-0000B6120000}"/>
    <cellStyle name="_Recon to Darrin's 5.11.05 proforma_16.07E Wild Horse Wind Expansionwrkingfile 2" xfId="4798" xr:uid="{00000000-0005-0000-0000-0000B7120000}"/>
    <cellStyle name="_Recon to Darrin's 5.11.05 proforma_16.07E Wild Horse Wind Expansionwrkingfile 2 2" xfId="4799" xr:uid="{00000000-0005-0000-0000-0000B8120000}"/>
    <cellStyle name="_Recon to Darrin's 5.11.05 proforma_16.07E Wild Horse Wind Expansionwrkingfile 3" xfId="4800" xr:uid="{00000000-0005-0000-0000-0000B9120000}"/>
    <cellStyle name="_Recon to Darrin's 5.11.05 proforma_16.07E Wild Horse Wind Expansionwrkingfile 4" xfId="4801" xr:uid="{00000000-0005-0000-0000-0000BA120000}"/>
    <cellStyle name="_Recon to Darrin's 5.11.05 proforma_16.07E Wild Horse Wind Expansionwrkingfile SF" xfId="4802" xr:uid="{00000000-0005-0000-0000-0000BB120000}"/>
    <cellStyle name="_Recon to Darrin's 5.11.05 proforma_16.07E Wild Horse Wind Expansionwrkingfile SF 2" xfId="4803" xr:uid="{00000000-0005-0000-0000-0000BC120000}"/>
    <cellStyle name="_Recon to Darrin's 5.11.05 proforma_16.07E Wild Horse Wind Expansionwrkingfile SF 2 2" xfId="4804" xr:uid="{00000000-0005-0000-0000-0000BD120000}"/>
    <cellStyle name="_Recon to Darrin's 5.11.05 proforma_16.07E Wild Horse Wind Expansionwrkingfile SF 3" xfId="4805" xr:uid="{00000000-0005-0000-0000-0000BE120000}"/>
    <cellStyle name="_Recon to Darrin's 5.11.05 proforma_16.07E Wild Horse Wind Expansionwrkingfile SF 4" xfId="4806" xr:uid="{00000000-0005-0000-0000-0000BF120000}"/>
    <cellStyle name="_Recon to Darrin's 5.11.05 proforma_16.37E Wild Horse Expansion DeferralRevwrkingfile SF" xfId="4807" xr:uid="{00000000-0005-0000-0000-0000C0120000}"/>
    <cellStyle name="_Recon to Darrin's 5.11.05 proforma_16.37E Wild Horse Expansion DeferralRevwrkingfile SF 2" xfId="4808" xr:uid="{00000000-0005-0000-0000-0000C1120000}"/>
    <cellStyle name="_Recon to Darrin's 5.11.05 proforma_16.37E Wild Horse Expansion DeferralRevwrkingfile SF 2 2" xfId="4809" xr:uid="{00000000-0005-0000-0000-0000C2120000}"/>
    <cellStyle name="_Recon to Darrin's 5.11.05 proforma_16.37E Wild Horse Expansion DeferralRevwrkingfile SF 3" xfId="4810" xr:uid="{00000000-0005-0000-0000-0000C3120000}"/>
    <cellStyle name="_Recon to Darrin's 5.11.05 proforma_16.37E Wild Horse Expansion DeferralRevwrkingfile SF 4" xfId="4811" xr:uid="{00000000-0005-0000-0000-0000C4120000}"/>
    <cellStyle name="_Recon to Darrin's 5.11.05 proforma_2009 Compliance Filing PCA Exhibits for GRC" xfId="4812" xr:uid="{00000000-0005-0000-0000-0000C5120000}"/>
    <cellStyle name="_Recon to Darrin's 5.11.05 proforma_2009 Compliance Filing PCA Exhibits for GRC 2" xfId="4813" xr:uid="{00000000-0005-0000-0000-0000C6120000}"/>
    <cellStyle name="_Recon to Darrin's 5.11.05 proforma_2009 GRC Compl Filing - Exhibit D" xfId="4814" xr:uid="{00000000-0005-0000-0000-0000C7120000}"/>
    <cellStyle name="_Recon to Darrin's 5.11.05 proforma_2009 GRC Compl Filing - Exhibit D 2" xfId="4815" xr:uid="{00000000-0005-0000-0000-0000C8120000}"/>
    <cellStyle name="_Recon to Darrin's 5.11.05 proforma_3.01 Income Statement" xfId="4816" xr:uid="{00000000-0005-0000-0000-0000C9120000}"/>
    <cellStyle name="_Recon to Darrin's 5.11.05 proforma_4 31 Regulatory Assets and Liabilities  7 06- Exhibit D" xfId="4817" xr:uid="{00000000-0005-0000-0000-0000CA120000}"/>
    <cellStyle name="_Recon to Darrin's 5.11.05 proforma_4 31 Regulatory Assets and Liabilities  7 06- Exhibit D 2" xfId="4818" xr:uid="{00000000-0005-0000-0000-0000CB120000}"/>
    <cellStyle name="_Recon to Darrin's 5.11.05 proforma_4 31 Regulatory Assets and Liabilities  7 06- Exhibit D 2 2" xfId="4819" xr:uid="{00000000-0005-0000-0000-0000CC120000}"/>
    <cellStyle name="_Recon to Darrin's 5.11.05 proforma_4 31 Regulatory Assets and Liabilities  7 06- Exhibit D 3" xfId="4820" xr:uid="{00000000-0005-0000-0000-0000CD120000}"/>
    <cellStyle name="_Recon to Darrin's 5.11.05 proforma_4 31 Regulatory Assets and Liabilities  7 06- Exhibit D 4" xfId="4821" xr:uid="{00000000-0005-0000-0000-0000CE120000}"/>
    <cellStyle name="_Recon to Darrin's 5.11.05 proforma_4 31 Regulatory Assets and Liabilities  7 06- Exhibit D_NIM Summary" xfId="4822" xr:uid="{00000000-0005-0000-0000-0000CF120000}"/>
    <cellStyle name="_Recon to Darrin's 5.11.05 proforma_4 31 Regulatory Assets and Liabilities  7 06- Exhibit D_NIM Summary 2" xfId="4823" xr:uid="{00000000-0005-0000-0000-0000D0120000}"/>
    <cellStyle name="_Recon to Darrin's 5.11.05 proforma_4 32 Regulatory Assets and Liabilities  7 06- Exhibit D" xfId="4824" xr:uid="{00000000-0005-0000-0000-0000D1120000}"/>
    <cellStyle name="_Recon to Darrin's 5.11.05 proforma_4 32 Regulatory Assets and Liabilities  7 06- Exhibit D 2" xfId="4825" xr:uid="{00000000-0005-0000-0000-0000D2120000}"/>
    <cellStyle name="_Recon to Darrin's 5.11.05 proforma_4 32 Regulatory Assets and Liabilities  7 06- Exhibit D 2 2" xfId="4826" xr:uid="{00000000-0005-0000-0000-0000D3120000}"/>
    <cellStyle name="_Recon to Darrin's 5.11.05 proforma_4 32 Regulatory Assets and Liabilities  7 06- Exhibit D 3" xfId="4827" xr:uid="{00000000-0005-0000-0000-0000D4120000}"/>
    <cellStyle name="_Recon to Darrin's 5.11.05 proforma_4 32 Regulatory Assets and Liabilities  7 06- Exhibit D 4" xfId="4828" xr:uid="{00000000-0005-0000-0000-0000D5120000}"/>
    <cellStyle name="_Recon to Darrin's 5.11.05 proforma_4 32 Regulatory Assets and Liabilities  7 06- Exhibit D_NIM Summary" xfId="4829" xr:uid="{00000000-0005-0000-0000-0000D6120000}"/>
    <cellStyle name="_Recon to Darrin's 5.11.05 proforma_4 32 Regulatory Assets and Liabilities  7 06- Exhibit D_NIM Summary 2" xfId="4830" xr:uid="{00000000-0005-0000-0000-0000D7120000}"/>
    <cellStyle name="_Recon to Darrin's 5.11.05 proforma_ACCOUNTS" xfId="4831" xr:uid="{00000000-0005-0000-0000-0000D8120000}"/>
    <cellStyle name="_Recon to Darrin's 5.11.05 proforma_AURORA Total New" xfId="4832" xr:uid="{00000000-0005-0000-0000-0000D9120000}"/>
    <cellStyle name="_Recon to Darrin's 5.11.05 proforma_AURORA Total New 2" xfId="4833" xr:uid="{00000000-0005-0000-0000-0000DA120000}"/>
    <cellStyle name="_Recon to Darrin's 5.11.05 proforma_Book2" xfId="4834" xr:uid="{00000000-0005-0000-0000-0000DB120000}"/>
    <cellStyle name="_Recon to Darrin's 5.11.05 proforma_Book2 2" xfId="4835" xr:uid="{00000000-0005-0000-0000-0000DC120000}"/>
    <cellStyle name="_Recon to Darrin's 5.11.05 proforma_Book2 2 2" xfId="4836" xr:uid="{00000000-0005-0000-0000-0000DD120000}"/>
    <cellStyle name="_Recon to Darrin's 5.11.05 proforma_Book2 3" xfId="4837" xr:uid="{00000000-0005-0000-0000-0000DE120000}"/>
    <cellStyle name="_Recon to Darrin's 5.11.05 proforma_Book2 4" xfId="4838" xr:uid="{00000000-0005-0000-0000-0000DF120000}"/>
    <cellStyle name="_Recon to Darrin's 5.11.05 proforma_Book2_Adj Bench DR 3 for Initial Briefs (Electric)" xfId="4839" xr:uid="{00000000-0005-0000-0000-0000E0120000}"/>
    <cellStyle name="_Recon to Darrin's 5.11.05 proforma_Book2_Adj Bench DR 3 for Initial Briefs (Electric) 2" xfId="4840" xr:uid="{00000000-0005-0000-0000-0000E1120000}"/>
    <cellStyle name="_Recon to Darrin's 5.11.05 proforma_Book2_Adj Bench DR 3 for Initial Briefs (Electric) 2 2" xfId="4841" xr:uid="{00000000-0005-0000-0000-0000E2120000}"/>
    <cellStyle name="_Recon to Darrin's 5.11.05 proforma_Book2_Adj Bench DR 3 for Initial Briefs (Electric) 3" xfId="4842" xr:uid="{00000000-0005-0000-0000-0000E3120000}"/>
    <cellStyle name="_Recon to Darrin's 5.11.05 proforma_Book2_Adj Bench DR 3 for Initial Briefs (Electric) 4" xfId="4843" xr:uid="{00000000-0005-0000-0000-0000E4120000}"/>
    <cellStyle name="_Recon to Darrin's 5.11.05 proforma_Book2_Electric Rev Req Model (2009 GRC) Rebuttal" xfId="4844" xr:uid="{00000000-0005-0000-0000-0000E5120000}"/>
    <cellStyle name="_Recon to Darrin's 5.11.05 proforma_Book2_Electric Rev Req Model (2009 GRC) Rebuttal 2" xfId="4845" xr:uid="{00000000-0005-0000-0000-0000E6120000}"/>
    <cellStyle name="_Recon to Darrin's 5.11.05 proforma_Book2_Electric Rev Req Model (2009 GRC) Rebuttal 2 2" xfId="4846" xr:uid="{00000000-0005-0000-0000-0000E7120000}"/>
    <cellStyle name="_Recon to Darrin's 5.11.05 proforma_Book2_Electric Rev Req Model (2009 GRC) Rebuttal 3" xfId="4847" xr:uid="{00000000-0005-0000-0000-0000E8120000}"/>
    <cellStyle name="_Recon to Darrin's 5.11.05 proforma_Book2_Electric Rev Req Model (2009 GRC) Rebuttal 4" xfId="4848" xr:uid="{00000000-0005-0000-0000-0000E9120000}"/>
    <cellStyle name="_Recon to Darrin's 5.11.05 proforma_Book2_Electric Rev Req Model (2009 GRC) Rebuttal REmoval of New  WH Solar AdjustMI" xfId="4849" xr:uid="{00000000-0005-0000-0000-0000EA120000}"/>
    <cellStyle name="_Recon to Darrin's 5.11.05 proforma_Book2_Electric Rev Req Model (2009 GRC) Rebuttal REmoval of New  WH Solar AdjustMI 2" xfId="4850" xr:uid="{00000000-0005-0000-0000-0000EB120000}"/>
    <cellStyle name="_Recon to Darrin's 5.11.05 proforma_Book2_Electric Rev Req Model (2009 GRC) Rebuttal REmoval of New  WH Solar AdjustMI 2 2" xfId="4851" xr:uid="{00000000-0005-0000-0000-0000EC120000}"/>
    <cellStyle name="_Recon to Darrin's 5.11.05 proforma_Book2_Electric Rev Req Model (2009 GRC) Rebuttal REmoval of New  WH Solar AdjustMI 3" xfId="4852" xr:uid="{00000000-0005-0000-0000-0000ED120000}"/>
    <cellStyle name="_Recon to Darrin's 5.11.05 proforma_Book2_Electric Rev Req Model (2009 GRC) Rebuttal REmoval of New  WH Solar AdjustMI 4" xfId="4853" xr:uid="{00000000-0005-0000-0000-0000EE120000}"/>
    <cellStyle name="_Recon to Darrin's 5.11.05 proforma_Book2_Electric Rev Req Model (2009 GRC) Revised 01-18-2010" xfId="4854" xr:uid="{00000000-0005-0000-0000-0000EF120000}"/>
    <cellStyle name="_Recon to Darrin's 5.11.05 proforma_Book2_Electric Rev Req Model (2009 GRC) Revised 01-18-2010 2" xfId="4855" xr:uid="{00000000-0005-0000-0000-0000F0120000}"/>
    <cellStyle name="_Recon to Darrin's 5.11.05 proforma_Book2_Electric Rev Req Model (2009 GRC) Revised 01-18-2010 2 2" xfId="4856" xr:uid="{00000000-0005-0000-0000-0000F1120000}"/>
    <cellStyle name="_Recon to Darrin's 5.11.05 proforma_Book2_Electric Rev Req Model (2009 GRC) Revised 01-18-2010 3" xfId="4857" xr:uid="{00000000-0005-0000-0000-0000F2120000}"/>
    <cellStyle name="_Recon to Darrin's 5.11.05 proforma_Book2_Electric Rev Req Model (2009 GRC) Revised 01-18-2010 4" xfId="4858" xr:uid="{00000000-0005-0000-0000-0000F3120000}"/>
    <cellStyle name="_Recon to Darrin's 5.11.05 proforma_Book2_Final Order Electric EXHIBIT A-1" xfId="4859" xr:uid="{00000000-0005-0000-0000-0000F4120000}"/>
    <cellStyle name="_Recon to Darrin's 5.11.05 proforma_Book2_Final Order Electric EXHIBIT A-1 2" xfId="4860" xr:uid="{00000000-0005-0000-0000-0000F5120000}"/>
    <cellStyle name="_Recon to Darrin's 5.11.05 proforma_Book2_Final Order Electric EXHIBIT A-1 2 2" xfId="4861" xr:uid="{00000000-0005-0000-0000-0000F6120000}"/>
    <cellStyle name="_Recon to Darrin's 5.11.05 proforma_Book2_Final Order Electric EXHIBIT A-1 3" xfId="4862" xr:uid="{00000000-0005-0000-0000-0000F7120000}"/>
    <cellStyle name="_Recon to Darrin's 5.11.05 proforma_Book2_Final Order Electric EXHIBIT A-1 4" xfId="4863" xr:uid="{00000000-0005-0000-0000-0000F8120000}"/>
    <cellStyle name="_Recon to Darrin's 5.11.05 proforma_Book4" xfId="4864" xr:uid="{00000000-0005-0000-0000-0000F9120000}"/>
    <cellStyle name="_Recon to Darrin's 5.11.05 proforma_Book4 2" xfId="4865" xr:uid="{00000000-0005-0000-0000-0000FA120000}"/>
    <cellStyle name="_Recon to Darrin's 5.11.05 proforma_Book4 2 2" xfId="4866" xr:uid="{00000000-0005-0000-0000-0000FB120000}"/>
    <cellStyle name="_Recon to Darrin's 5.11.05 proforma_Book4 3" xfId="4867" xr:uid="{00000000-0005-0000-0000-0000FC120000}"/>
    <cellStyle name="_Recon to Darrin's 5.11.05 proforma_Book4 4" xfId="4868" xr:uid="{00000000-0005-0000-0000-0000FD120000}"/>
    <cellStyle name="_Recon to Darrin's 5.11.05 proforma_Book9" xfId="4869" xr:uid="{00000000-0005-0000-0000-0000FE120000}"/>
    <cellStyle name="_Recon to Darrin's 5.11.05 proforma_Book9 2" xfId="4870" xr:uid="{00000000-0005-0000-0000-0000FF120000}"/>
    <cellStyle name="_Recon to Darrin's 5.11.05 proforma_Book9 2 2" xfId="4871" xr:uid="{00000000-0005-0000-0000-000000130000}"/>
    <cellStyle name="_Recon to Darrin's 5.11.05 proforma_Book9 3" xfId="4872" xr:uid="{00000000-0005-0000-0000-000001130000}"/>
    <cellStyle name="_Recon to Darrin's 5.11.05 proforma_Book9 4" xfId="4873" xr:uid="{00000000-0005-0000-0000-000002130000}"/>
    <cellStyle name="_Recon to Darrin's 5.11.05 proforma_Check the Interest Calculation" xfId="4874" xr:uid="{00000000-0005-0000-0000-000003130000}"/>
    <cellStyle name="_Recon to Darrin's 5.11.05 proforma_Check the Interest Calculation_Scenario 1 REC vs PTC Offset" xfId="4875" xr:uid="{00000000-0005-0000-0000-000004130000}"/>
    <cellStyle name="_Recon to Darrin's 5.11.05 proforma_Check the Interest Calculation_Scenario 3" xfId="4876" xr:uid="{00000000-0005-0000-0000-000005130000}"/>
    <cellStyle name="_Recon to Darrin's 5.11.05 proforma_Chelan PUD Power Costs (8-10)" xfId="4877" xr:uid="{00000000-0005-0000-0000-000006130000}"/>
    <cellStyle name="_Recon to Darrin's 5.11.05 proforma_Exhibit D fr R Gho 12-31-08" xfId="4878" xr:uid="{00000000-0005-0000-0000-000007130000}"/>
    <cellStyle name="_Recon to Darrin's 5.11.05 proforma_Exhibit D fr R Gho 12-31-08 2" xfId="4879" xr:uid="{00000000-0005-0000-0000-000008130000}"/>
    <cellStyle name="_Recon to Darrin's 5.11.05 proforma_Exhibit D fr R Gho 12-31-08 3" xfId="4880" xr:uid="{00000000-0005-0000-0000-000009130000}"/>
    <cellStyle name="_Recon to Darrin's 5.11.05 proforma_Exhibit D fr R Gho 12-31-08 v2" xfId="4881" xr:uid="{00000000-0005-0000-0000-00000A130000}"/>
    <cellStyle name="_Recon to Darrin's 5.11.05 proforma_Exhibit D fr R Gho 12-31-08 v2 2" xfId="4882" xr:uid="{00000000-0005-0000-0000-00000B130000}"/>
    <cellStyle name="_Recon to Darrin's 5.11.05 proforma_Exhibit D fr R Gho 12-31-08 v2 3" xfId="4883" xr:uid="{00000000-0005-0000-0000-00000C130000}"/>
    <cellStyle name="_Recon to Darrin's 5.11.05 proforma_Exhibit D fr R Gho 12-31-08 v2_NIM Summary" xfId="4884" xr:uid="{00000000-0005-0000-0000-00000D130000}"/>
    <cellStyle name="_Recon to Darrin's 5.11.05 proforma_Exhibit D fr R Gho 12-31-08 v2_NIM Summary 2" xfId="4885" xr:uid="{00000000-0005-0000-0000-00000E130000}"/>
    <cellStyle name="_Recon to Darrin's 5.11.05 proforma_Exhibit D fr R Gho 12-31-08_NIM Summary" xfId="4886" xr:uid="{00000000-0005-0000-0000-00000F130000}"/>
    <cellStyle name="_Recon to Darrin's 5.11.05 proforma_Exhibit D fr R Gho 12-31-08_NIM Summary 2" xfId="4887" xr:uid="{00000000-0005-0000-0000-000010130000}"/>
    <cellStyle name="_Recon to Darrin's 5.11.05 proforma_Gas Rev Req Model (2010 GRC)" xfId="4888" xr:uid="{00000000-0005-0000-0000-000011130000}"/>
    <cellStyle name="_Recon to Darrin's 5.11.05 proforma_Hopkins Ridge Prepaid Tran - Interest Earned RY 12ME Feb  '11" xfId="4889" xr:uid="{00000000-0005-0000-0000-000012130000}"/>
    <cellStyle name="_Recon to Darrin's 5.11.05 proforma_Hopkins Ridge Prepaid Tran - Interest Earned RY 12ME Feb  '11 2" xfId="4890" xr:uid="{00000000-0005-0000-0000-000013130000}"/>
    <cellStyle name="_Recon to Darrin's 5.11.05 proforma_Hopkins Ridge Prepaid Tran - Interest Earned RY 12ME Feb  '11_NIM Summary" xfId="4891" xr:uid="{00000000-0005-0000-0000-000014130000}"/>
    <cellStyle name="_Recon to Darrin's 5.11.05 proforma_Hopkins Ridge Prepaid Tran - Interest Earned RY 12ME Feb  '11_NIM Summary 2" xfId="4892" xr:uid="{00000000-0005-0000-0000-000015130000}"/>
    <cellStyle name="_Recon to Darrin's 5.11.05 proforma_Hopkins Ridge Prepaid Tran - Interest Earned RY 12ME Feb  '11_Transmission Workbook for May BOD" xfId="4893" xr:uid="{00000000-0005-0000-0000-000016130000}"/>
    <cellStyle name="_Recon to Darrin's 5.11.05 proforma_Hopkins Ridge Prepaid Tran - Interest Earned RY 12ME Feb  '11_Transmission Workbook for May BOD 2" xfId="4894" xr:uid="{00000000-0005-0000-0000-000017130000}"/>
    <cellStyle name="_Recon to Darrin's 5.11.05 proforma_INPUTS" xfId="4895" xr:uid="{00000000-0005-0000-0000-000018130000}"/>
    <cellStyle name="_Recon to Darrin's 5.11.05 proforma_INPUTS 2" xfId="4896" xr:uid="{00000000-0005-0000-0000-000019130000}"/>
    <cellStyle name="_Recon to Darrin's 5.11.05 proforma_INPUTS 2 2" xfId="4897" xr:uid="{00000000-0005-0000-0000-00001A130000}"/>
    <cellStyle name="_Recon to Darrin's 5.11.05 proforma_INPUTS 3" xfId="4898" xr:uid="{00000000-0005-0000-0000-00001B130000}"/>
    <cellStyle name="_Recon to Darrin's 5.11.05 proforma_NIM Summary" xfId="4899" xr:uid="{00000000-0005-0000-0000-00001C130000}"/>
    <cellStyle name="_Recon to Darrin's 5.11.05 proforma_NIM Summary 09GRC" xfId="4900" xr:uid="{00000000-0005-0000-0000-00001D130000}"/>
    <cellStyle name="_Recon to Darrin's 5.11.05 proforma_NIM Summary 09GRC 2" xfId="4901" xr:uid="{00000000-0005-0000-0000-00001E130000}"/>
    <cellStyle name="_Recon to Darrin's 5.11.05 proforma_NIM Summary 2" xfId="4902" xr:uid="{00000000-0005-0000-0000-00001F130000}"/>
    <cellStyle name="_Recon to Darrin's 5.11.05 proforma_NIM Summary 3" xfId="4903" xr:uid="{00000000-0005-0000-0000-000020130000}"/>
    <cellStyle name="_Recon to Darrin's 5.11.05 proforma_NIM Summary 4" xfId="4904" xr:uid="{00000000-0005-0000-0000-000021130000}"/>
    <cellStyle name="_Recon to Darrin's 5.11.05 proforma_NIM Summary 5" xfId="4905" xr:uid="{00000000-0005-0000-0000-000022130000}"/>
    <cellStyle name="_Recon to Darrin's 5.11.05 proforma_NIM Summary 6" xfId="4906" xr:uid="{00000000-0005-0000-0000-000023130000}"/>
    <cellStyle name="_Recon to Darrin's 5.11.05 proforma_NIM Summary 7" xfId="4907" xr:uid="{00000000-0005-0000-0000-000024130000}"/>
    <cellStyle name="_Recon to Darrin's 5.11.05 proforma_NIM Summary 8" xfId="4908" xr:uid="{00000000-0005-0000-0000-000025130000}"/>
    <cellStyle name="_Recon to Darrin's 5.11.05 proforma_NIM Summary 9" xfId="4909" xr:uid="{00000000-0005-0000-0000-000026130000}"/>
    <cellStyle name="_Recon to Darrin's 5.11.05 proforma_PCA 10 -  Exhibit D from A Kellogg Jan 2011" xfId="4910" xr:uid="{00000000-0005-0000-0000-000027130000}"/>
    <cellStyle name="_Recon to Darrin's 5.11.05 proforma_PCA 10 -  Exhibit D from A Kellogg July 2011" xfId="4911" xr:uid="{00000000-0005-0000-0000-000028130000}"/>
    <cellStyle name="_Recon to Darrin's 5.11.05 proforma_PCA 10 -  Exhibit D from S Free Rcv'd 12-11" xfId="4912" xr:uid="{00000000-0005-0000-0000-000029130000}"/>
    <cellStyle name="_Recon to Darrin's 5.11.05 proforma_PCA 7 - Exhibit D update 11_30_08 (2)" xfId="4913" xr:uid="{00000000-0005-0000-0000-00002A130000}"/>
    <cellStyle name="_Recon to Darrin's 5.11.05 proforma_PCA 7 - Exhibit D update 11_30_08 (2) 2" xfId="4914" xr:uid="{00000000-0005-0000-0000-00002B130000}"/>
    <cellStyle name="_Recon to Darrin's 5.11.05 proforma_PCA 7 - Exhibit D update 11_30_08 (2) 2 2" xfId="4915" xr:uid="{00000000-0005-0000-0000-00002C130000}"/>
    <cellStyle name="_Recon to Darrin's 5.11.05 proforma_PCA 7 - Exhibit D update 11_30_08 (2) 3" xfId="4916" xr:uid="{00000000-0005-0000-0000-00002D130000}"/>
    <cellStyle name="_Recon to Darrin's 5.11.05 proforma_PCA 7 - Exhibit D update 11_30_08 (2) 4" xfId="4917" xr:uid="{00000000-0005-0000-0000-00002E130000}"/>
    <cellStyle name="_Recon to Darrin's 5.11.05 proforma_PCA 7 - Exhibit D update 11_30_08 (2)_NIM Summary" xfId="4918" xr:uid="{00000000-0005-0000-0000-00002F130000}"/>
    <cellStyle name="_Recon to Darrin's 5.11.05 proforma_PCA 7 - Exhibit D update 11_30_08 (2)_NIM Summary 2" xfId="4919" xr:uid="{00000000-0005-0000-0000-000030130000}"/>
    <cellStyle name="_Recon to Darrin's 5.11.05 proforma_PCA 8 - Exhibit D update 12_31_09" xfId="4920" xr:uid="{00000000-0005-0000-0000-000031130000}"/>
    <cellStyle name="_Recon to Darrin's 5.11.05 proforma_PCA 8 - Exhibit D update 12_31_09 2" xfId="4921" xr:uid="{00000000-0005-0000-0000-000032130000}"/>
    <cellStyle name="_Recon to Darrin's 5.11.05 proforma_PCA 9 -  Exhibit D April 2010" xfId="4922" xr:uid="{00000000-0005-0000-0000-000033130000}"/>
    <cellStyle name="_Recon to Darrin's 5.11.05 proforma_PCA 9 -  Exhibit D April 2010 (3)" xfId="4923" xr:uid="{00000000-0005-0000-0000-000034130000}"/>
    <cellStyle name="_Recon to Darrin's 5.11.05 proforma_PCA 9 -  Exhibit D April 2010 (3) 2" xfId="4924" xr:uid="{00000000-0005-0000-0000-000035130000}"/>
    <cellStyle name="_Recon to Darrin's 5.11.05 proforma_PCA 9 -  Exhibit D April 2010 2" xfId="4925" xr:uid="{00000000-0005-0000-0000-000036130000}"/>
    <cellStyle name="_Recon to Darrin's 5.11.05 proforma_PCA 9 -  Exhibit D April 2010 3" xfId="4926" xr:uid="{00000000-0005-0000-0000-000037130000}"/>
    <cellStyle name="_Recon to Darrin's 5.11.05 proforma_PCA 9 -  Exhibit D Feb 2010" xfId="4927" xr:uid="{00000000-0005-0000-0000-000038130000}"/>
    <cellStyle name="_Recon to Darrin's 5.11.05 proforma_PCA 9 -  Exhibit D Feb 2010 2" xfId="4928" xr:uid="{00000000-0005-0000-0000-000039130000}"/>
    <cellStyle name="_Recon to Darrin's 5.11.05 proforma_PCA 9 -  Exhibit D Feb 2010 v2" xfId="4929" xr:uid="{00000000-0005-0000-0000-00003A130000}"/>
    <cellStyle name="_Recon to Darrin's 5.11.05 proforma_PCA 9 -  Exhibit D Feb 2010 v2 2" xfId="4930" xr:uid="{00000000-0005-0000-0000-00003B130000}"/>
    <cellStyle name="_Recon to Darrin's 5.11.05 proforma_PCA 9 -  Exhibit D Feb 2010 WF" xfId="4931" xr:uid="{00000000-0005-0000-0000-00003C130000}"/>
    <cellStyle name="_Recon to Darrin's 5.11.05 proforma_PCA 9 -  Exhibit D Feb 2010 WF 2" xfId="4932" xr:uid="{00000000-0005-0000-0000-00003D130000}"/>
    <cellStyle name="_Recon to Darrin's 5.11.05 proforma_PCA 9 -  Exhibit D Jan 2010" xfId="4933" xr:uid="{00000000-0005-0000-0000-00003E130000}"/>
    <cellStyle name="_Recon to Darrin's 5.11.05 proforma_PCA 9 -  Exhibit D Jan 2010 2" xfId="4934" xr:uid="{00000000-0005-0000-0000-00003F130000}"/>
    <cellStyle name="_Recon to Darrin's 5.11.05 proforma_PCA 9 -  Exhibit D March 2010 (2)" xfId="4935" xr:uid="{00000000-0005-0000-0000-000040130000}"/>
    <cellStyle name="_Recon to Darrin's 5.11.05 proforma_PCA 9 -  Exhibit D March 2010 (2) 2" xfId="4936" xr:uid="{00000000-0005-0000-0000-000041130000}"/>
    <cellStyle name="_Recon to Darrin's 5.11.05 proforma_PCA 9 -  Exhibit D Nov 2010" xfId="4937" xr:uid="{00000000-0005-0000-0000-000042130000}"/>
    <cellStyle name="_Recon to Darrin's 5.11.05 proforma_PCA 9 -  Exhibit D Nov 2010 2" xfId="4938" xr:uid="{00000000-0005-0000-0000-000043130000}"/>
    <cellStyle name="_Recon to Darrin's 5.11.05 proforma_PCA 9 - Exhibit D at August 2010" xfId="4939" xr:uid="{00000000-0005-0000-0000-000044130000}"/>
    <cellStyle name="_Recon to Darrin's 5.11.05 proforma_PCA 9 - Exhibit D at August 2010 2" xfId="4940" xr:uid="{00000000-0005-0000-0000-000045130000}"/>
    <cellStyle name="_Recon to Darrin's 5.11.05 proforma_PCA 9 - Exhibit D June 2010 GRC" xfId="4941" xr:uid="{00000000-0005-0000-0000-000046130000}"/>
    <cellStyle name="_Recon to Darrin's 5.11.05 proforma_PCA 9 - Exhibit D June 2010 GRC 2" xfId="4942" xr:uid="{00000000-0005-0000-0000-000047130000}"/>
    <cellStyle name="_Recon to Darrin's 5.11.05 proforma_Power Costs - Comparison bx Rbtl-Staff-Jt-PC" xfId="4943" xr:uid="{00000000-0005-0000-0000-000048130000}"/>
    <cellStyle name="_Recon to Darrin's 5.11.05 proforma_Power Costs - Comparison bx Rbtl-Staff-Jt-PC 2" xfId="4944" xr:uid="{00000000-0005-0000-0000-000049130000}"/>
    <cellStyle name="_Recon to Darrin's 5.11.05 proforma_Power Costs - Comparison bx Rbtl-Staff-Jt-PC 2 2" xfId="4945" xr:uid="{00000000-0005-0000-0000-00004A130000}"/>
    <cellStyle name="_Recon to Darrin's 5.11.05 proforma_Power Costs - Comparison bx Rbtl-Staff-Jt-PC 3" xfId="4946" xr:uid="{00000000-0005-0000-0000-00004B130000}"/>
    <cellStyle name="_Recon to Darrin's 5.11.05 proforma_Power Costs - Comparison bx Rbtl-Staff-Jt-PC 4" xfId="4947" xr:uid="{00000000-0005-0000-0000-00004C130000}"/>
    <cellStyle name="_Recon to Darrin's 5.11.05 proforma_Power Costs - Comparison bx Rbtl-Staff-Jt-PC_Adj Bench DR 3 for Initial Briefs (Electric)" xfId="4948" xr:uid="{00000000-0005-0000-0000-00004D130000}"/>
    <cellStyle name="_Recon to Darrin's 5.11.05 proforma_Power Costs - Comparison bx Rbtl-Staff-Jt-PC_Adj Bench DR 3 for Initial Briefs (Electric) 2" xfId="4949" xr:uid="{00000000-0005-0000-0000-00004E130000}"/>
    <cellStyle name="_Recon to Darrin's 5.11.05 proforma_Power Costs - Comparison bx Rbtl-Staff-Jt-PC_Adj Bench DR 3 for Initial Briefs (Electric) 2 2" xfId="4950" xr:uid="{00000000-0005-0000-0000-00004F130000}"/>
    <cellStyle name="_Recon to Darrin's 5.11.05 proforma_Power Costs - Comparison bx Rbtl-Staff-Jt-PC_Adj Bench DR 3 for Initial Briefs (Electric) 3" xfId="4951" xr:uid="{00000000-0005-0000-0000-000050130000}"/>
    <cellStyle name="_Recon to Darrin's 5.11.05 proforma_Power Costs - Comparison bx Rbtl-Staff-Jt-PC_Adj Bench DR 3 for Initial Briefs (Electric) 4" xfId="4952" xr:uid="{00000000-0005-0000-0000-000051130000}"/>
    <cellStyle name="_Recon to Darrin's 5.11.05 proforma_Power Costs - Comparison bx Rbtl-Staff-Jt-PC_Electric Rev Req Model (2009 GRC) Rebuttal" xfId="4953" xr:uid="{00000000-0005-0000-0000-000052130000}"/>
    <cellStyle name="_Recon to Darrin's 5.11.05 proforma_Power Costs - Comparison bx Rbtl-Staff-Jt-PC_Electric Rev Req Model (2009 GRC) Rebuttal 2" xfId="4954" xr:uid="{00000000-0005-0000-0000-000053130000}"/>
    <cellStyle name="_Recon to Darrin's 5.11.05 proforma_Power Costs - Comparison bx Rbtl-Staff-Jt-PC_Electric Rev Req Model (2009 GRC) Rebuttal 2 2" xfId="4955" xr:uid="{00000000-0005-0000-0000-000054130000}"/>
    <cellStyle name="_Recon to Darrin's 5.11.05 proforma_Power Costs - Comparison bx Rbtl-Staff-Jt-PC_Electric Rev Req Model (2009 GRC) Rebuttal 3" xfId="4956" xr:uid="{00000000-0005-0000-0000-000055130000}"/>
    <cellStyle name="_Recon to Darrin's 5.11.05 proforma_Power Costs - Comparison bx Rbtl-Staff-Jt-PC_Electric Rev Req Model (2009 GRC) Rebuttal 4" xfId="4957" xr:uid="{00000000-0005-0000-0000-000056130000}"/>
    <cellStyle name="_Recon to Darrin's 5.11.05 proforma_Power Costs - Comparison bx Rbtl-Staff-Jt-PC_Electric Rev Req Model (2009 GRC) Rebuttal REmoval of New  WH Solar AdjustMI" xfId="4958" xr:uid="{00000000-0005-0000-0000-000057130000}"/>
    <cellStyle name="_Recon to Darrin's 5.11.05 proforma_Power Costs - Comparison bx Rbtl-Staff-Jt-PC_Electric Rev Req Model (2009 GRC) Rebuttal REmoval of New  WH Solar AdjustMI 2" xfId="4959" xr:uid="{00000000-0005-0000-0000-000058130000}"/>
    <cellStyle name="_Recon to Darrin's 5.11.05 proforma_Power Costs - Comparison bx Rbtl-Staff-Jt-PC_Electric Rev Req Model (2009 GRC) Rebuttal REmoval of New  WH Solar AdjustMI 2 2" xfId="4960" xr:uid="{00000000-0005-0000-0000-000059130000}"/>
    <cellStyle name="_Recon to Darrin's 5.11.05 proforma_Power Costs - Comparison bx Rbtl-Staff-Jt-PC_Electric Rev Req Model (2009 GRC) Rebuttal REmoval of New  WH Solar AdjustMI 3" xfId="4961" xr:uid="{00000000-0005-0000-0000-00005A130000}"/>
    <cellStyle name="_Recon to Darrin's 5.11.05 proforma_Power Costs - Comparison bx Rbtl-Staff-Jt-PC_Electric Rev Req Model (2009 GRC) Rebuttal REmoval of New  WH Solar AdjustMI 4" xfId="4962" xr:uid="{00000000-0005-0000-0000-00005B130000}"/>
    <cellStyle name="_Recon to Darrin's 5.11.05 proforma_Power Costs - Comparison bx Rbtl-Staff-Jt-PC_Electric Rev Req Model (2009 GRC) Revised 01-18-2010" xfId="4963" xr:uid="{00000000-0005-0000-0000-00005C130000}"/>
    <cellStyle name="_Recon to Darrin's 5.11.05 proforma_Power Costs - Comparison bx Rbtl-Staff-Jt-PC_Electric Rev Req Model (2009 GRC) Revised 01-18-2010 2" xfId="4964" xr:uid="{00000000-0005-0000-0000-00005D130000}"/>
    <cellStyle name="_Recon to Darrin's 5.11.05 proforma_Power Costs - Comparison bx Rbtl-Staff-Jt-PC_Electric Rev Req Model (2009 GRC) Revised 01-18-2010 2 2" xfId="4965" xr:uid="{00000000-0005-0000-0000-00005E130000}"/>
    <cellStyle name="_Recon to Darrin's 5.11.05 proforma_Power Costs - Comparison bx Rbtl-Staff-Jt-PC_Electric Rev Req Model (2009 GRC) Revised 01-18-2010 3" xfId="4966" xr:uid="{00000000-0005-0000-0000-00005F130000}"/>
    <cellStyle name="_Recon to Darrin's 5.11.05 proforma_Power Costs - Comparison bx Rbtl-Staff-Jt-PC_Electric Rev Req Model (2009 GRC) Revised 01-18-2010 4" xfId="4967" xr:uid="{00000000-0005-0000-0000-000060130000}"/>
    <cellStyle name="_Recon to Darrin's 5.11.05 proforma_Power Costs - Comparison bx Rbtl-Staff-Jt-PC_Final Order Electric EXHIBIT A-1" xfId="4968" xr:uid="{00000000-0005-0000-0000-000061130000}"/>
    <cellStyle name="_Recon to Darrin's 5.11.05 proforma_Power Costs - Comparison bx Rbtl-Staff-Jt-PC_Final Order Electric EXHIBIT A-1 2" xfId="4969" xr:uid="{00000000-0005-0000-0000-000062130000}"/>
    <cellStyle name="_Recon to Darrin's 5.11.05 proforma_Power Costs - Comparison bx Rbtl-Staff-Jt-PC_Final Order Electric EXHIBIT A-1 2 2" xfId="4970" xr:uid="{00000000-0005-0000-0000-000063130000}"/>
    <cellStyle name="_Recon to Darrin's 5.11.05 proforma_Power Costs - Comparison bx Rbtl-Staff-Jt-PC_Final Order Electric EXHIBIT A-1 3" xfId="4971" xr:uid="{00000000-0005-0000-0000-000064130000}"/>
    <cellStyle name="_Recon to Darrin's 5.11.05 proforma_Power Costs - Comparison bx Rbtl-Staff-Jt-PC_Final Order Electric EXHIBIT A-1 4" xfId="4972" xr:uid="{00000000-0005-0000-0000-000065130000}"/>
    <cellStyle name="_Recon to Darrin's 5.11.05 proforma_Production Adj 4.37" xfId="4973" xr:uid="{00000000-0005-0000-0000-000066130000}"/>
    <cellStyle name="_Recon to Darrin's 5.11.05 proforma_Production Adj 4.37 2" xfId="4974" xr:uid="{00000000-0005-0000-0000-000067130000}"/>
    <cellStyle name="_Recon to Darrin's 5.11.05 proforma_Production Adj 4.37 2 2" xfId="4975" xr:uid="{00000000-0005-0000-0000-000068130000}"/>
    <cellStyle name="_Recon to Darrin's 5.11.05 proforma_Production Adj 4.37 3" xfId="4976" xr:uid="{00000000-0005-0000-0000-000069130000}"/>
    <cellStyle name="_Recon to Darrin's 5.11.05 proforma_Purchased Power Adj 4.03" xfId="4977" xr:uid="{00000000-0005-0000-0000-00006A130000}"/>
    <cellStyle name="_Recon to Darrin's 5.11.05 proforma_Purchased Power Adj 4.03 2" xfId="4978" xr:uid="{00000000-0005-0000-0000-00006B130000}"/>
    <cellStyle name="_Recon to Darrin's 5.11.05 proforma_Purchased Power Adj 4.03 2 2" xfId="4979" xr:uid="{00000000-0005-0000-0000-00006C130000}"/>
    <cellStyle name="_Recon to Darrin's 5.11.05 proforma_Purchased Power Adj 4.03 3" xfId="4980" xr:uid="{00000000-0005-0000-0000-00006D130000}"/>
    <cellStyle name="_Recon to Darrin's 5.11.05 proforma_Rebuttal Power Costs" xfId="4981" xr:uid="{00000000-0005-0000-0000-00006E130000}"/>
    <cellStyle name="_Recon to Darrin's 5.11.05 proforma_Rebuttal Power Costs 2" xfId="4982" xr:uid="{00000000-0005-0000-0000-00006F130000}"/>
    <cellStyle name="_Recon to Darrin's 5.11.05 proforma_Rebuttal Power Costs 2 2" xfId="4983" xr:uid="{00000000-0005-0000-0000-000070130000}"/>
    <cellStyle name="_Recon to Darrin's 5.11.05 proforma_Rebuttal Power Costs 3" xfId="4984" xr:uid="{00000000-0005-0000-0000-000071130000}"/>
    <cellStyle name="_Recon to Darrin's 5.11.05 proforma_Rebuttal Power Costs 4" xfId="4985" xr:uid="{00000000-0005-0000-0000-000072130000}"/>
    <cellStyle name="_Recon to Darrin's 5.11.05 proforma_Rebuttal Power Costs_Adj Bench DR 3 for Initial Briefs (Electric)" xfId="4986" xr:uid="{00000000-0005-0000-0000-000073130000}"/>
    <cellStyle name="_Recon to Darrin's 5.11.05 proforma_Rebuttal Power Costs_Adj Bench DR 3 for Initial Briefs (Electric) 2" xfId="4987" xr:uid="{00000000-0005-0000-0000-000074130000}"/>
    <cellStyle name="_Recon to Darrin's 5.11.05 proforma_Rebuttal Power Costs_Adj Bench DR 3 for Initial Briefs (Electric) 2 2" xfId="4988" xr:uid="{00000000-0005-0000-0000-000075130000}"/>
    <cellStyle name="_Recon to Darrin's 5.11.05 proforma_Rebuttal Power Costs_Adj Bench DR 3 for Initial Briefs (Electric) 3" xfId="4989" xr:uid="{00000000-0005-0000-0000-000076130000}"/>
    <cellStyle name="_Recon to Darrin's 5.11.05 proforma_Rebuttal Power Costs_Adj Bench DR 3 for Initial Briefs (Electric) 4" xfId="4990" xr:uid="{00000000-0005-0000-0000-000077130000}"/>
    <cellStyle name="_Recon to Darrin's 5.11.05 proforma_Rebuttal Power Costs_Electric Rev Req Model (2009 GRC) Rebuttal" xfId="4991" xr:uid="{00000000-0005-0000-0000-000078130000}"/>
    <cellStyle name="_Recon to Darrin's 5.11.05 proforma_Rebuttal Power Costs_Electric Rev Req Model (2009 GRC) Rebuttal 2" xfId="4992" xr:uid="{00000000-0005-0000-0000-000079130000}"/>
    <cellStyle name="_Recon to Darrin's 5.11.05 proforma_Rebuttal Power Costs_Electric Rev Req Model (2009 GRC) Rebuttal 2 2" xfId="4993" xr:uid="{00000000-0005-0000-0000-00007A130000}"/>
    <cellStyle name="_Recon to Darrin's 5.11.05 proforma_Rebuttal Power Costs_Electric Rev Req Model (2009 GRC) Rebuttal 3" xfId="4994" xr:uid="{00000000-0005-0000-0000-00007B130000}"/>
    <cellStyle name="_Recon to Darrin's 5.11.05 proforma_Rebuttal Power Costs_Electric Rev Req Model (2009 GRC) Rebuttal 4" xfId="4995" xr:uid="{00000000-0005-0000-0000-00007C130000}"/>
    <cellStyle name="_Recon to Darrin's 5.11.05 proforma_Rebuttal Power Costs_Electric Rev Req Model (2009 GRC) Rebuttal REmoval of New  WH Solar AdjustMI" xfId="4996" xr:uid="{00000000-0005-0000-0000-00007D130000}"/>
    <cellStyle name="_Recon to Darrin's 5.11.05 proforma_Rebuttal Power Costs_Electric Rev Req Model (2009 GRC) Rebuttal REmoval of New  WH Solar AdjustMI 2" xfId="4997" xr:uid="{00000000-0005-0000-0000-00007E130000}"/>
    <cellStyle name="_Recon to Darrin's 5.11.05 proforma_Rebuttal Power Costs_Electric Rev Req Model (2009 GRC) Rebuttal REmoval of New  WH Solar AdjustMI 2 2" xfId="4998" xr:uid="{00000000-0005-0000-0000-00007F130000}"/>
    <cellStyle name="_Recon to Darrin's 5.11.05 proforma_Rebuttal Power Costs_Electric Rev Req Model (2009 GRC) Rebuttal REmoval of New  WH Solar AdjustMI 3" xfId="4999" xr:uid="{00000000-0005-0000-0000-000080130000}"/>
    <cellStyle name="_Recon to Darrin's 5.11.05 proforma_Rebuttal Power Costs_Electric Rev Req Model (2009 GRC) Rebuttal REmoval of New  WH Solar AdjustMI 4" xfId="5000" xr:uid="{00000000-0005-0000-0000-000081130000}"/>
    <cellStyle name="_Recon to Darrin's 5.11.05 proforma_Rebuttal Power Costs_Electric Rev Req Model (2009 GRC) Revised 01-18-2010" xfId="5001" xr:uid="{00000000-0005-0000-0000-000082130000}"/>
    <cellStyle name="_Recon to Darrin's 5.11.05 proforma_Rebuttal Power Costs_Electric Rev Req Model (2009 GRC) Revised 01-18-2010 2" xfId="5002" xr:uid="{00000000-0005-0000-0000-000083130000}"/>
    <cellStyle name="_Recon to Darrin's 5.11.05 proforma_Rebuttal Power Costs_Electric Rev Req Model (2009 GRC) Revised 01-18-2010 2 2" xfId="5003" xr:uid="{00000000-0005-0000-0000-000084130000}"/>
    <cellStyle name="_Recon to Darrin's 5.11.05 proforma_Rebuttal Power Costs_Electric Rev Req Model (2009 GRC) Revised 01-18-2010 3" xfId="5004" xr:uid="{00000000-0005-0000-0000-000085130000}"/>
    <cellStyle name="_Recon to Darrin's 5.11.05 proforma_Rebuttal Power Costs_Electric Rev Req Model (2009 GRC) Revised 01-18-2010 4" xfId="5005" xr:uid="{00000000-0005-0000-0000-000086130000}"/>
    <cellStyle name="_Recon to Darrin's 5.11.05 proforma_Rebuttal Power Costs_Final Order Electric EXHIBIT A-1" xfId="5006" xr:uid="{00000000-0005-0000-0000-000087130000}"/>
    <cellStyle name="_Recon to Darrin's 5.11.05 proforma_Rebuttal Power Costs_Final Order Electric EXHIBIT A-1 2" xfId="5007" xr:uid="{00000000-0005-0000-0000-000088130000}"/>
    <cellStyle name="_Recon to Darrin's 5.11.05 proforma_Rebuttal Power Costs_Final Order Electric EXHIBIT A-1 2 2" xfId="5008" xr:uid="{00000000-0005-0000-0000-000089130000}"/>
    <cellStyle name="_Recon to Darrin's 5.11.05 proforma_Rebuttal Power Costs_Final Order Electric EXHIBIT A-1 3" xfId="5009" xr:uid="{00000000-0005-0000-0000-00008A130000}"/>
    <cellStyle name="_Recon to Darrin's 5.11.05 proforma_Rebuttal Power Costs_Final Order Electric EXHIBIT A-1 4" xfId="5010" xr:uid="{00000000-0005-0000-0000-00008B130000}"/>
    <cellStyle name="_Recon to Darrin's 5.11.05 proforma_ROR &amp; CONV FACTOR" xfId="5011" xr:uid="{00000000-0005-0000-0000-00008C130000}"/>
    <cellStyle name="_Recon to Darrin's 5.11.05 proforma_ROR &amp; CONV FACTOR 2" xfId="5012" xr:uid="{00000000-0005-0000-0000-00008D130000}"/>
    <cellStyle name="_Recon to Darrin's 5.11.05 proforma_ROR &amp; CONV FACTOR 2 2" xfId="5013" xr:uid="{00000000-0005-0000-0000-00008E130000}"/>
    <cellStyle name="_Recon to Darrin's 5.11.05 proforma_ROR &amp; CONV FACTOR 3" xfId="5014" xr:uid="{00000000-0005-0000-0000-00008F130000}"/>
    <cellStyle name="_Recon to Darrin's 5.11.05 proforma_ROR 5.02" xfId="5015" xr:uid="{00000000-0005-0000-0000-000090130000}"/>
    <cellStyle name="_Recon to Darrin's 5.11.05 proforma_ROR 5.02 2" xfId="5016" xr:uid="{00000000-0005-0000-0000-000091130000}"/>
    <cellStyle name="_Recon to Darrin's 5.11.05 proforma_ROR 5.02 2 2" xfId="5017" xr:uid="{00000000-0005-0000-0000-000092130000}"/>
    <cellStyle name="_Recon to Darrin's 5.11.05 proforma_ROR 5.02 3" xfId="5018" xr:uid="{00000000-0005-0000-0000-000093130000}"/>
    <cellStyle name="_Recon to Darrin's 5.11.05 proforma_Transmission Workbook for May BOD" xfId="5019" xr:uid="{00000000-0005-0000-0000-000094130000}"/>
    <cellStyle name="_Recon to Darrin's 5.11.05 proforma_Transmission Workbook for May BOD 2" xfId="5020" xr:uid="{00000000-0005-0000-0000-000095130000}"/>
    <cellStyle name="_Recon to Darrin's 5.11.05 proforma_Wind Integration 10GRC" xfId="5021" xr:uid="{00000000-0005-0000-0000-000096130000}"/>
    <cellStyle name="_Recon to Darrin's 5.11.05 proforma_Wind Integration 10GRC 2" xfId="5022" xr:uid="{00000000-0005-0000-0000-000097130000}"/>
    <cellStyle name="_Revenue" xfId="5023" xr:uid="{00000000-0005-0000-0000-000098130000}"/>
    <cellStyle name="_Revenue_2.01G Temp Normalization(C) NEW WAY DM" xfId="5024" xr:uid="{00000000-0005-0000-0000-000099130000}"/>
    <cellStyle name="_Revenue_2.02G Revenues and Expenses NEW WAY DM" xfId="5025" xr:uid="{00000000-0005-0000-0000-00009A130000}"/>
    <cellStyle name="_Revenue_4.01G Temp Normalization (C)" xfId="5026" xr:uid="{00000000-0005-0000-0000-00009B130000}"/>
    <cellStyle name="_Revenue_4.01G Temp Normalization(HC)" xfId="5027" xr:uid="{00000000-0005-0000-0000-00009C130000}"/>
    <cellStyle name="_Revenue_4.01G Temp Normalization(HC)new" xfId="5028" xr:uid="{00000000-0005-0000-0000-00009D130000}"/>
    <cellStyle name="_Revenue_4.01G Temp Normalization(not used)" xfId="5029" xr:uid="{00000000-0005-0000-0000-00009E130000}"/>
    <cellStyle name="_Revenue_Book1" xfId="5030" xr:uid="{00000000-0005-0000-0000-00009F130000}"/>
    <cellStyle name="_Revenue_Data" xfId="5031" xr:uid="{00000000-0005-0000-0000-0000A0130000}"/>
    <cellStyle name="_Revenue_Data_1" xfId="5032" xr:uid="{00000000-0005-0000-0000-0000A1130000}"/>
    <cellStyle name="_Revenue_Data_Pro Forma Rev 09 GRC" xfId="5033" xr:uid="{00000000-0005-0000-0000-0000A2130000}"/>
    <cellStyle name="_Revenue_Data_Pro Forma Rev 2010 GRC" xfId="5034" xr:uid="{00000000-0005-0000-0000-0000A3130000}"/>
    <cellStyle name="_Revenue_Data_Pro Forma Rev 2010 GRC_Preliminary" xfId="5035" xr:uid="{00000000-0005-0000-0000-0000A4130000}"/>
    <cellStyle name="_Revenue_Data_Revenue (Feb 09 - Jan 10)" xfId="5036" xr:uid="{00000000-0005-0000-0000-0000A5130000}"/>
    <cellStyle name="_Revenue_Data_Revenue (Jan 09 - Dec 09)" xfId="5037" xr:uid="{00000000-0005-0000-0000-0000A6130000}"/>
    <cellStyle name="_Revenue_Data_Revenue (Mar 09 - Feb 10)" xfId="5038" xr:uid="{00000000-0005-0000-0000-0000A7130000}"/>
    <cellStyle name="_Revenue_Data_Volume Exhibit (Jan09 - Dec09)" xfId="5039" xr:uid="{00000000-0005-0000-0000-0000A8130000}"/>
    <cellStyle name="_Revenue_Mins" xfId="5040" xr:uid="{00000000-0005-0000-0000-0000A9130000}"/>
    <cellStyle name="_Revenue_Pro Forma Rev 07 GRC" xfId="5041" xr:uid="{00000000-0005-0000-0000-0000AA130000}"/>
    <cellStyle name="_Revenue_Pro Forma Rev 08 GRC" xfId="5042" xr:uid="{00000000-0005-0000-0000-0000AB130000}"/>
    <cellStyle name="_Revenue_Pro Forma Rev 09 GRC" xfId="5043" xr:uid="{00000000-0005-0000-0000-0000AC130000}"/>
    <cellStyle name="_Revenue_Pro Forma Rev 2010 GRC" xfId="5044" xr:uid="{00000000-0005-0000-0000-0000AD130000}"/>
    <cellStyle name="_Revenue_Pro Forma Rev 2010 GRC_Preliminary" xfId="5045" xr:uid="{00000000-0005-0000-0000-0000AE130000}"/>
    <cellStyle name="_Revenue_Revenue (Feb 09 - Jan 10)" xfId="5046" xr:uid="{00000000-0005-0000-0000-0000AF130000}"/>
    <cellStyle name="_Revenue_Revenue (Jan 09 - Dec 09)" xfId="5047" xr:uid="{00000000-0005-0000-0000-0000B0130000}"/>
    <cellStyle name="_Revenue_Revenue (Mar 09 - Feb 10)" xfId="5048" xr:uid="{00000000-0005-0000-0000-0000B1130000}"/>
    <cellStyle name="_Revenue_Revenue Proforma_Restating Gas 11-16-07" xfId="5049" xr:uid="{00000000-0005-0000-0000-0000B2130000}"/>
    <cellStyle name="_Revenue_Sheet2" xfId="5050" xr:uid="{00000000-0005-0000-0000-0000B3130000}"/>
    <cellStyle name="_Revenue_Therms Data" xfId="5051" xr:uid="{00000000-0005-0000-0000-0000B4130000}"/>
    <cellStyle name="_Revenue_Therms Data Rerun" xfId="5052" xr:uid="{00000000-0005-0000-0000-0000B5130000}"/>
    <cellStyle name="_Revenue_Volume Exhibit (Jan09 - Dec09)" xfId="5053" xr:uid="{00000000-0005-0000-0000-0000B6130000}"/>
    <cellStyle name="_x0013__Scenario 1 REC vs PTC Offset" xfId="5054" xr:uid="{00000000-0005-0000-0000-0000B7130000}"/>
    <cellStyle name="_x0013__Scenario 3" xfId="5055" xr:uid="{00000000-0005-0000-0000-0000B8130000}"/>
    <cellStyle name="_Sumas Proforma - 11-09-07" xfId="5056" xr:uid="{00000000-0005-0000-0000-0000B9130000}"/>
    <cellStyle name="_Sumas Proforma - 11-09-07 2" xfId="5057" xr:uid="{00000000-0005-0000-0000-0000BA130000}"/>
    <cellStyle name="_Sumas Property Taxes v1" xfId="5058" xr:uid="{00000000-0005-0000-0000-0000BB130000}"/>
    <cellStyle name="_Sumas Property Taxes v1 2" xfId="5059" xr:uid="{00000000-0005-0000-0000-0000BC130000}"/>
    <cellStyle name="_Tenaska Comparison" xfId="5060" xr:uid="{00000000-0005-0000-0000-0000BD130000}"/>
    <cellStyle name="_Tenaska Comparison 2" xfId="5061" xr:uid="{00000000-0005-0000-0000-0000BE130000}"/>
    <cellStyle name="_Tenaska Comparison 2 2" xfId="5062" xr:uid="{00000000-0005-0000-0000-0000BF130000}"/>
    <cellStyle name="_Tenaska Comparison 2 2 2" xfId="5063" xr:uid="{00000000-0005-0000-0000-0000C0130000}"/>
    <cellStyle name="_Tenaska Comparison 2 3" xfId="5064" xr:uid="{00000000-0005-0000-0000-0000C1130000}"/>
    <cellStyle name="_Tenaska Comparison 3" xfId="5065" xr:uid="{00000000-0005-0000-0000-0000C2130000}"/>
    <cellStyle name="_Tenaska Comparison 3 2" xfId="5066" xr:uid="{00000000-0005-0000-0000-0000C3130000}"/>
    <cellStyle name="_Tenaska Comparison 4" xfId="5067" xr:uid="{00000000-0005-0000-0000-0000C4130000}"/>
    <cellStyle name="_Tenaska Comparison 4 2" xfId="5068" xr:uid="{00000000-0005-0000-0000-0000C5130000}"/>
    <cellStyle name="_Tenaska Comparison 5" xfId="5069" xr:uid="{00000000-0005-0000-0000-0000C6130000}"/>
    <cellStyle name="_Tenaska Comparison_(C) WHE Proforma with ITC cash grant 10 Yr Amort_for deferral_102809" xfId="5070" xr:uid="{00000000-0005-0000-0000-0000C7130000}"/>
    <cellStyle name="_Tenaska Comparison_(C) WHE Proforma with ITC cash grant 10 Yr Amort_for deferral_102809 2" xfId="5071" xr:uid="{00000000-0005-0000-0000-0000C8130000}"/>
    <cellStyle name="_Tenaska Comparison_(C) WHE Proforma with ITC cash grant 10 Yr Amort_for deferral_102809 2 2" xfId="5072" xr:uid="{00000000-0005-0000-0000-0000C9130000}"/>
    <cellStyle name="_Tenaska Comparison_(C) WHE Proforma with ITC cash grant 10 Yr Amort_for deferral_102809 3" xfId="5073" xr:uid="{00000000-0005-0000-0000-0000CA130000}"/>
    <cellStyle name="_Tenaska Comparison_(C) WHE Proforma with ITC cash grant 10 Yr Amort_for deferral_102809 4" xfId="5074" xr:uid="{00000000-0005-0000-0000-0000CB130000}"/>
    <cellStyle name="_Tenaska Comparison_(C) WHE Proforma with ITC cash grant 10 Yr Amort_for deferral_102809_16.07E Wild Horse Wind Expansionwrkingfile" xfId="5075" xr:uid="{00000000-0005-0000-0000-0000CC130000}"/>
    <cellStyle name="_Tenaska Comparison_(C) WHE Proforma with ITC cash grant 10 Yr Amort_for deferral_102809_16.07E Wild Horse Wind Expansionwrkingfile 2" xfId="5076" xr:uid="{00000000-0005-0000-0000-0000CD130000}"/>
    <cellStyle name="_Tenaska Comparison_(C) WHE Proforma with ITC cash grant 10 Yr Amort_for deferral_102809_16.07E Wild Horse Wind Expansionwrkingfile 2 2" xfId="5077" xr:uid="{00000000-0005-0000-0000-0000CE130000}"/>
    <cellStyle name="_Tenaska Comparison_(C) WHE Proforma with ITC cash grant 10 Yr Amort_for deferral_102809_16.07E Wild Horse Wind Expansionwrkingfile 3" xfId="5078" xr:uid="{00000000-0005-0000-0000-0000CF130000}"/>
    <cellStyle name="_Tenaska Comparison_(C) WHE Proforma with ITC cash grant 10 Yr Amort_for deferral_102809_16.07E Wild Horse Wind Expansionwrkingfile 4" xfId="5079" xr:uid="{00000000-0005-0000-0000-0000D0130000}"/>
    <cellStyle name="_Tenaska Comparison_(C) WHE Proforma with ITC cash grant 10 Yr Amort_for deferral_102809_16.07E Wild Horse Wind Expansionwrkingfile SF" xfId="5080" xr:uid="{00000000-0005-0000-0000-0000D1130000}"/>
    <cellStyle name="_Tenaska Comparison_(C) WHE Proforma with ITC cash grant 10 Yr Amort_for deferral_102809_16.07E Wild Horse Wind Expansionwrkingfile SF 2" xfId="5081" xr:uid="{00000000-0005-0000-0000-0000D2130000}"/>
    <cellStyle name="_Tenaska Comparison_(C) WHE Proforma with ITC cash grant 10 Yr Amort_for deferral_102809_16.07E Wild Horse Wind Expansionwrkingfile SF 2 2" xfId="5082" xr:uid="{00000000-0005-0000-0000-0000D3130000}"/>
    <cellStyle name="_Tenaska Comparison_(C) WHE Proforma with ITC cash grant 10 Yr Amort_for deferral_102809_16.07E Wild Horse Wind Expansionwrkingfile SF 3" xfId="5083" xr:uid="{00000000-0005-0000-0000-0000D4130000}"/>
    <cellStyle name="_Tenaska Comparison_(C) WHE Proforma with ITC cash grant 10 Yr Amort_for deferral_102809_16.07E Wild Horse Wind Expansionwrkingfile SF 4" xfId="5084" xr:uid="{00000000-0005-0000-0000-0000D5130000}"/>
    <cellStyle name="_Tenaska Comparison_(C) WHE Proforma with ITC cash grant 10 Yr Amort_for deferral_102809_16.37E Wild Horse Expansion DeferralRevwrkingfile SF" xfId="5085" xr:uid="{00000000-0005-0000-0000-0000D6130000}"/>
    <cellStyle name="_Tenaska Comparison_(C) WHE Proforma with ITC cash grant 10 Yr Amort_for deferral_102809_16.37E Wild Horse Expansion DeferralRevwrkingfile SF 2" xfId="5086" xr:uid="{00000000-0005-0000-0000-0000D7130000}"/>
    <cellStyle name="_Tenaska Comparison_(C) WHE Proforma with ITC cash grant 10 Yr Amort_for deferral_102809_16.37E Wild Horse Expansion DeferralRevwrkingfile SF 2 2" xfId="5087" xr:uid="{00000000-0005-0000-0000-0000D8130000}"/>
    <cellStyle name="_Tenaska Comparison_(C) WHE Proforma with ITC cash grant 10 Yr Amort_for deferral_102809_16.37E Wild Horse Expansion DeferralRevwrkingfile SF 3" xfId="5088" xr:uid="{00000000-0005-0000-0000-0000D9130000}"/>
    <cellStyle name="_Tenaska Comparison_(C) WHE Proforma with ITC cash grant 10 Yr Amort_for deferral_102809_16.37E Wild Horse Expansion DeferralRevwrkingfile SF 4" xfId="5089" xr:uid="{00000000-0005-0000-0000-0000DA130000}"/>
    <cellStyle name="_Tenaska Comparison_(C) WHE Proforma with ITC cash grant 10 Yr Amort_for rebuttal_120709" xfId="5090" xr:uid="{00000000-0005-0000-0000-0000DB130000}"/>
    <cellStyle name="_Tenaska Comparison_(C) WHE Proforma with ITC cash grant 10 Yr Amort_for rebuttal_120709 2" xfId="5091" xr:uid="{00000000-0005-0000-0000-0000DC130000}"/>
    <cellStyle name="_Tenaska Comparison_(C) WHE Proforma with ITC cash grant 10 Yr Amort_for rebuttal_120709 2 2" xfId="5092" xr:uid="{00000000-0005-0000-0000-0000DD130000}"/>
    <cellStyle name="_Tenaska Comparison_(C) WHE Proforma with ITC cash grant 10 Yr Amort_for rebuttal_120709 3" xfId="5093" xr:uid="{00000000-0005-0000-0000-0000DE130000}"/>
    <cellStyle name="_Tenaska Comparison_(C) WHE Proforma with ITC cash grant 10 Yr Amort_for rebuttal_120709 4" xfId="5094" xr:uid="{00000000-0005-0000-0000-0000DF130000}"/>
    <cellStyle name="_Tenaska Comparison_04.07E Wild Horse Wind Expansion" xfId="5095" xr:uid="{00000000-0005-0000-0000-0000E0130000}"/>
    <cellStyle name="_Tenaska Comparison_04.07E Wild Horse Wind Expansion 2" xfId="5096" xr:uid="{00000000-0005-0000-0000-0000E1130000}"/>
    <cellStyle name="_Tenaska Comparison_04.07E Wild Horse Wind Expansion 2 2" xfId="5097" xr:uid="{00000000-0005-0000-0000-0000E2130000}"/>
    <cellStyle name="_Tenaska Comparison_04.07E Wild Horse Wind Expansion 3" xfId="5098" xr:uid="{00000000-0005-0000-0000-0000E3130000}"/>
    <cellStyle name="_Tenaska Comparison_04.07E Wild Horse Wind Expansion 4" xfId="5099" xr:uid="{00000000-0005-0000-0000-0000E4130000}"/>
    <cellStyle name="_Tenaska Comparison_04.07E Wild Horse Wind Expansion_16.07E Wild Horse Wind Expansionwrkingfile" xfId="5100" xr:uid="{00000000-0005-0000-0000-0000E5130000}"/>
    <cellStyle name="_Tenaska Comparison_04.07E Wild Horse Wind Expansion_16.07E Wild Horse Wind Expansionwrkingfile 2" xfId="5101" xr:uid="{00000000-0005-0000-0000-0000E6130000}"/>
    <cellStyle name="_Tenaska Comparison_04.07E Wild Horse Wind Expansion_16.07E Wild Horse Wind Expansionwrkingfile 2 2" xfId="5102" xr:uid="{00000000-0005-0000-0000-0000E7130000}"/>
    <cellStyle name="_Tenaska Comparison_04.07E Wild Horse Wind Expansion_16.07E Wild Horse Wind Expansionwrkingfile 3" xfId="5103" xr:uid="{00000000-0005-0000-0000-0000E8130000}"/>
    <cellStyle name="_Tenaska Comparison_04.07E Wild Horse Wind Expansion_16.07E Wild Horse Wind Expansionwrkingfile 4" xfId="5104" xr:uid="{00000000-0005-0000-0000-0000E9130000}"/>
    <cellStyle name="_Tenaska Comparison_04.07E Wild Horse Wind Expansion_16.07E Wild Horse Wind Expansionwrkingfile SF" xfId="5105" xr:uid="{00000000-0005-0000-0000-0000EA130000}"/>
    <cellStyle name="_Tenaska Comparison_04.07E Wild Horse Wind Expansion_16.07E Wild Horse Wind Expansionwrkingfile SF 2" xfId="5106" xr:uid="{00000000-0005-0000-0000-0000EB130000}"/>
    <cellStyle name="_Tenaska Comparison_04.07E Wild Horse Wind Expansion_16.07E Wild Horse Wind Expansionwrkingfile SF 2 2" xfId="5107" xr:uid="{00000000-0005-0000-0000-0000EC130000}"/>
    <cellStyle name="_Tenaska Comparison_04.07E Wild Horse Wind Expansion_16.07E Wild Horse Wind Expansionwrkingfile SF 3" xfId="5108" xr:uid="{00000000-0005-0000-0000-0000ED130000}"/>
    <cellStyle name="_Tenaska Comparison_04.07E Wild Horse Wind Expansion_16.07E Wild Horse Wind Expansionwrkingfile SF 4" xfId="5109" xr:uid="{00000000-0005-0000-0000-0000EE130000}"/>
    <cellStyle name="_Tenaska Comparison_04.07E Wild Horse Wind Expansion_16.37E Wild Horse Expansion DeferralRevwrkingfile SF" xfId="5110" xr:uid="{00000000-0005-0000-0000-0000EF130000}"/>
    <cellStyle name="_Tenaska Comparison_04.07E Wild Horse Wind Expansion_16.37E Wild Horse Expansion DeferralRevwrkingfile SF 2" xfId="5111" xr:uid="{00000000-0005-0000-0000-0000F0130000}"/>
    <cellStyle name="_Tenaska Comparison_04.07E Wild Horse Wind Expansion_16.37E Wild Horse Expansion DeferralRevwrkingfile SF 2 2" xfId="5112" xr:uid="{00000000-0005-0000-0000-0000F1130000}"/>
    <cellStyle name="_Tenaska Comparison_04.07E Wild Horse Wind Expansion_16.37E Wild Horse Expansion DeferralRevwrkingfile SF 3" xfId="5113" xr:uid="{00000000-0005-0000-0000-0000F2130000}"/>
    <cellStyle name="_Tenaska Comparison_04.07E Wild Horse Wind Expansion_16.37E Wild Horse Expansion DeferralRevwrkingfile SF 4" xfId="5114" xr:uid="{00000000-0005-0000-0000-0000F3130000}"/>
    <cellStyle name="_Tenaska Comparison_16.07E Wild Horse Wind Expansionwrkingfile" xfId="5115" xr:uid="{00000000-0005-0000-0000-0000F4130000}"/>
    <cellStyle name="_Tenaska Comparison_16.07E Wild Horse Wind Expansionwrkingfile 2" xfId="5116" xr:uid="{00000000-0005-0000-0000-0000F5130000}"/>
    <cellStyle name="_Tenaska Comparison_16.07E Wild Horse Wind Expansionwrkingfile 2 2" xfId="5117" xr:uid="{00000000-0005-0000-0000-0000F6130000}"/>
    <cellStyle name="_Tenaska Comparison_16.07E Wild Horse Wind Expansionwrkingfile 3" xfId="5118" xr:uid="{00000000-0005-0000-0000-0000F7130000}"/>
    <cellStyle name="_Tenaska Comparison_16.07E Wild Horse Wind Expansionwrkingfile 4" xfId="5119" xr:uid="{00000000-0005-0000-0000-0000F8130000}"/>
    <cellStyle name="_Tenaska Comparison_16.07E Wild Horse Wind Expansionwrkingfile SF" xfId="5120" xr:uid="{00000000-0005-0000-0000-0000F9130000}"/>
    <cellStyle name="_Tenaska Comparison_16.07E Wild Horse Wind Expansionwrkingfile SF 2" xfId="5121" xr:uid="{00000000-0005-0000-0000-0000FA130000}"/>
    <cellStyle name="_Tenaska Comparison_16.07E Wild Horse Wind Expansionwrkingfile SF 2 2" xfId="5122" xr:uid="{00000000-0005-0000-0000-0000FB130000}"/>
    <cellStyle name="_Tenaska Comparison_16.07E Wild Horse Wind Expansionwrkingfile SF 3" xfId="5123" xr:uid="{00000000-0005-0000-0000-0000FC130000}"/>
    <cellStyle name="_Tenaska Comparison_16.07E Wild Horse Wind Expansionwrkingfile SF 4" xfId="5124" xr:uid="{00000000-0005-0000-0000-0000FD130000}"/>
    <cellStyle name="_Tenaska Comparison_16.37E Wild Horse Expansion DeferralRevwrkingfile SF" xfId="5125" xr:uid="{00000000-0005-0000-0000-0000FE130000}"/>
    <cellStyle name="_Tenaska Comparison_16.37E Wild Horse Expansion DeferralRevwrkingfile SF 2" xfId="5126" xr:uid="{00000000-0005-0000-0000-0000FF130000}"/>
    <cellStyle name="_Tenaska Comparison_16.37E Wild Horse Expansion DeferralRevwrkingfile SF 2 2" xfId="5127" xr:uid="{00000000-0005-0000-0000-000000140000}"/>
    <cellStyle name="_Tenaska Comparison_16.37E Wild Horse Expansion DeferralRevwrkingfile SF 3" xfId="5128" xr:uid="{00000000-0005-0000-0000-000001140000}"/>
    <cellStyle name="_Tenaska Comparison_16.37E Wild Horse Expansion DeferralRevwrkingfile SF 4" xfId="5129" xr:uid="{00000000-0005-0000-0000-000002140000}"/>
    <cellStyle name="_Tenaska Comparison_2009 Compliance Filing PCA Exhibits for GRC" xfId="5130" xr:uid="{00000000-0005-0000-0000-000003140000}"/>
    <cellStyle name="_Tenaska Comparison_2009 Compliance Filing PCA Exhibits for GRC 2" xfId="5131" xr:uid="{00000000-0005-0000-0000-000004140000}"/>
    <cellStyle name="_Tenaska Comparison_2009 GRC Compl Filing - Exhibit D" xfId="5132" xr:uid="{00000000-0005-0000-0000-000005140000}"/>
    <cellStyle name="_Tenaska Comparison_2009 GRC Compl Filing - Exhibit D 2" xfId="5133" xr:uid="{00000000-0005-0000-0000-000006140000}"/>
    <cellStyle name="_Tenaska Comparison_2009 GRC Compl Filing - Exhibit D 3" xfId="5134" xr:uid="{00000000-0005-0000-0000-000007140000}"/>
    <cellStyle name="_Tenaska Comparison_3.01 Income Statement" xfId="5135" xr:uid="{00000000-0005-0000-0000-000008140000}"/>
    <cellStyle name="_Tenaska Comparison_4 31 Regulatory Assets and Liabilities  7 06- Exhibit D" xfId="5136" xr:uid="{00000000-0005-0000-0000-000009140000}"/>
    <cellStyle name="_Tenaska Comparison_4 31 Regulatory Assets and Liabilities  7 06- Exhibit D 2" xfId="5137" xr:uid="{00000000-0005-0000-0000-00000A140000}"/>
    <cellStyle name="_Tenaska Comparison_4 31 Regulatory Assets and Liabilities  7 06- Exhibit D 2 2" xfId="5138" xr:uid="{00000000-0005-0000-0000-00000B140000}"/>
    <cellStyle name="_Tenaska Comparison_4 31 Regulatory Assets and Liabilities  7 06- Exhibit D 3" xfId="5139" xr:uid="{00000000-0005-0000-0000-00000C140000}"/>
    <cellStyle name="_Tenaska Comparison_4 31 Regulatory Assets and Liabilities  7 06- Exhibit D 4" xfId="5140" xr:uid="{00000000-0005-0000-0000-00000D140000}"/>
    <cellStyle name="_Tenaska Comparison_4 31 Regulatory Assets and Liabilities  7 06- Exhibit D_NIM Summary" xfId="5141" xr:uid="{00000000-0005-0000-0000-00000E140000}"/>
    <cellStyle name="_Tenaska Comparison_4 31 Regulatory Assets and Liabilities  7 06- Exhibit D_NIM Summary 2" xfId="5142" xr:uid="{00000000-0005-0000-0000-00000F140000}"/>
    <cellStyle name="_Tenaska Comparison_4 32 Regulatory Assets and Liabilities  7 06- Exhibit D" xfId="5143" xr:uid="{00000000-0005-0000-0000-000010140000}"/>
    <cellStyle name="_Tenaska Comparison_4 32 Regulatory Assets and Liabilities  7 06- Exhibit D 2" xfId="5144" xr:uid="{00000000-0005-0000-0000-000011140000}"/>
    <cellStyle name="_Tenaska Comparison_4 32 Regulatory Assets and Liabilities  7 06- Exhibit D 2 2" xfId="5145" xr:uid="{00000000-0005-0000-0000-000012140000}"/>
    <cellStyle name="_Tenaska Comparison_4 32 Regulatory Assets and Liabilities  7 06- Exhibit D 3" xfId="5146" xr:uid="{00000000-0005-0000-0000-000013140000}"/>
    <cellStyle name="_Tenaska Comparison_4 32 Regulatory Assets and Liabilities  7 06- Exhibit D 4" xfId="5147" xr:uid="{00000000-0005-0000-0000-000014140000}"/>
    <cellStyle name="_Tenaska Comparison_4 32 Regulatory Assets and Liabilities  7 06- Exhibit D_NIM Summary" xfId="5148" xr:uid="{00000000-0005-0000-0000-000015140000}"/>
    <cellStyle name="_Tenaska Comparison_4 32 Regulatory Assets and Liabilities  7 06- Exhibit D_NIM Summary 2" xfId="5149" xr:uid="{00000000-0005-0000-0000-000016140000}"/>
    <cellStyle name="_Tenaska Comparison_AURORA Total New" xfId="5150" xr:uid="{00000000-0005-0000-0000-000017140000}"/>
    <cellStyle name="_Tenaska Comparison_AURORA Total New 2" xfId="5151" xr:uid="{00000000-0005-0000-0000-000018140000}"/>
    <cellStyle name="_Tenaska Comparison_Book2" xfId="5152" xr:uid="{00000000-0005-0000-0000-000019140000}"/>
    <cellStyle name="_Tenaska Comparison_Book2 2" xfId="5153" xr:uid="{00000000-0005-0000-0000-00001A140000}"/>
    <cellStyle name="_Tenaska Comparison_Book2 2 2" xfId="5154" xr:uid="{00000000-0005-0000-0000-00001B140000}"/>
    <cellStyle name="_Tenaska Comparison_Book2 3" xfId="5155" xr:uid="{00000000-0005-0000-0000-00001C140000}"/>
    <cellStyle name="_Tenaska Comparison_Book2 4" xfId="5156" xr:uid="{00000000-0005-0000-0000-00001D140000}"/>
    <cellStyle name="_Tenaska Comparison_Book2_Adj Bench DR 3 for Initial Briefs (Electric)" xfId="5157" xr:uid="{00000000-0005-0000-0000-00001E140000}"/>
    <cellStyle name="_Tenaska Comparison_Book2_Adj Bench DR 3 for Initial Briefs (Electric) 2" xfId="5158" xr:uid="{00000000-0005-0000-0000-00001F140000}"/>
    <cellStyle name="_Tenaska Comparison_Book2_Adj Bench DR 3 for Initial Briefs (Electric) 2 2" xfId="5159" xr:uid="{00000000-0005-0000-0000-000020140000}"/>
    <cellStyle name="_Tenaska Comparison_Book2_Adj Bench DR 3 for Initial Briefs (Electric) 3" xfId="5160" xr:uid="{00000000-0005-0000-0000-000021140000}"/>
    <cellStyle name="_Tenaska Comparison_Book2_Adj Bench DR 3 for Initial Briefs (Electric) 4" xfId="5161" xr:uid="{00000000-0005-0000-0000-000022140000}"/>
    <cellStyle name="_Tenaska Comparison_Book2_Electric Rev Req Model (2009 GRC) Rebuttal" xfId="5162" xr:uid="{00000000-0005-0000-0000-000023140000}"/>
    <cellStyle name="_Tenaska Comparison_Book2_Electric Rev Req Model (2009 GRC) Rebuttal 2" xfId="5163" xr:uid="{00000000-0005-0000-0000-000024140000}"/>
    <cellStyle name="_Tenaska Comparison_Book2_Electric Rev Req Model (2009 GRC) Rebuttal 2 2" xfId="5164" xr:uid="{00000000-0005-0000-0000-000025140000}"/>
    <cellStyle name="_Tenaska Comparison_Book2_Electric Rev Req Model (2009 GRC) Rebuttal 3" xfId="5165" xr:uid="{00000000-0005-0000-0000-000026140000}"/>
    <cellStyle name="_Tenaska Comparison_Book2_Electric Rev Req Model (2009 GRC) Rebuttal 4" xfId="5166" xr:uid="{00000000-0005-0000-0000-000027140000}"/>
    <cellStyle name="_Tenaska Comparison_Book2_Electric Rev Req Model (2009 GRC) Rebuttal REmoval of New  WH Solar AdjustMI" xfId="5167" xr:uid="{00000000-0005-0000-0000-000028140000}"/>
    <cellStyle name="_Tenaska Comparison_Book2_Electric Rev Req Model (2009 GRC) Rebuttal REmoval of New  WH Solar AdjustMI 2" xfId="5168" xr:uid="{00000000-0005-0000-0000-000029140000}"/>
    <cellStyle name="_Tenaska Comparison_Book2_Electric Rev Req Model (2009 GRC) Rebuttal REmoval of New  WH Solar AdjustMI 2 2" xfId="5169" xr:uid="{00000000-0005-0000-0000-00002A140000}"/>
    <cellStyle name="_Tenaska Comparison_Book2_Electric Rev Req Model (2009 GRC) Rebuttal REmoval of New  WH Solar AdjustMI 3" xfId="5170" xr:uid="{00000000-0005-0000-0000-00002B140000}"/>
    <cellStyle name="_Tenaska Comparison_Book2_Electric Rev Req Model (2009 GRC) Rebuttal REmoval of New  WH Solar AdjustMI 4" xfId="5171" xr:uid="{00000000-0005-0000-0000-00002C140000}"/>
    <cellStyle name="_Tenaska Comparison_Book2_Electric Rev Req Model (2009 GRC) Revised 01-18-2010" xfId="5172" xr:uid="{00000000-0005-0000-0000-00002D140000}"/>
    <cellStyle name="_Tenaska Comparison_Book2_Electric Rev Req Model (2009 GRC) Revised 01-18-2010 2" xfId="5173" xr:uid="{00000000-0005-0000-0000-00002E140000}"/>
    <cellStyle name="_Tenaska Comparison_Book2_Electric Rev Req Model (2009 GRC) Revised 01-18-2010 2 2" xfId="5174" xr:uid="{00000000-0005-0000-0000-00002F140000}"/>
    <cellStyle name="_Tenaska Comparison_Book2_Electric Rev Req Model (2009 GRC) Revised 01-18-2010 3" xfId="5175" xr:uid="{00000000-0005-0000-0000-000030140000}"/>
    <cellStyle name="_Tenaska Comparison_Book2_Electric Rev Req Model (2009 GRC) Revised 01-18-2010 4" xfId="5176" xr:uid="{00000000-0005-0000-0000-000031140000}"/>
    <cellStyle name="_Tenaska Comparison_Book2_Final Order Electric EXHIBIT A-1" xfId="5177" xr:uid="{00000000-0005-0000-0000-000032140000}"/>
    <cellStyle name="_Tenaska Comparison_Book2_Final Order Electric EXHIBIT A-1 2" xfId="5178" xr:uid="{00000000-0005-0000-0000-000033140000}"/>
    <cellStyle name="_Tenaska Comparison_Book2_Final Order Electric EXHIBIT A-1 2 2" xfId="5179" xr:uid="{00000000-0005-0000-0000-000034140000}"/>
    <cellStyle name="_Tenaska Comparison_Book2_Final Order Electric EXHIBIT A-1 3" xfId="5180" xr:uid="{00000000-0005-0000-0000-000035140000}"/>
    <cellStyle name="_Tenaska Comparison_Book2_Final Order Electric EXHIBIT A-1 4" xfId="5181" xr:uid="{00000000-0005-0000-0000-000036140000}"/>
    <cellStyle name="_Tenaska Comparison_Book4" xfId="5182" xr:uid="{00000000-0005-0000-0000-000037140000}"/>
    <cellStyle name="_Tenaska Comparison_Book4 2" xfId="5183" xr:uid="{00000000-0005-0000-0000-000038140000}"/>
    <cellStyle name="_Tenaska Comparison_Book4 2 2" xfId="5184" xr:uid="{00000000-0005-0000-0000-000039140000}"/>
    <cellStyle name="_Tenaska Comparison_Book4 3" xfId="5185" xr:uid="{00000000-0005-0000-0000-00003A140000}"/>
    <cellStyle name="_Tenaska Comparison_Book4 4" xfId="5186" xr:uid="{00000000-0005-0000-0000-00003B140000}"/>
    <cellStyle name="_Tenaska Comparison_Book9" xfId="5187" xr:uid="{00000000-0005-0000-0000-00003C140000}"/>
    <cellStyle name="_Tenaska Comparison_Book9 2" xfId="5188" xr:uid="{00000000-0005-0000-0000-00003D140000}"/>
    <cellStyle name="_Tenaska Comparison_Book9 2 2" xfId="5189" xr:uid="{00000000-0005-0000-0000-00003E140000}"/>
    <cellStyle name="_Tenaska Comparison_Book9 3" xfId="5190" xr:uid="{00000000-0005-0000-0000-00003F140000}"/>
    <cellStyle name="_Tenaska Comparison_Book9 4" xfId="5191" xr:uid="{00000000-0005-0000-0000-000040140000}"/>
    <cellStyle name="_Tenaska Comparison_Chelan PUD Power Costs (8-10)" xfId="5192" xr:uid="{00000000-0005-0000-0000-000041140000}"/>
    <cellStyle name="_Tenaska Comparison_Electric COS Inputs" xfId="5193" xr:uid="{00000000-0005-0000-0000-000042140000}"/>
    <cellStyle name="_Tenaska Comparison_Electric COS Inputs 2" xfId="5194" xr:uid="{00000000-0005-0000-0000-000043140000}"/>
    <cellStyle name="_Tenaska Comparison_Electric COS Inputs 2 2" xfId="5195" xr:uid="{00000000-0005-0000-0000-000044140000}"/>
    <cellStyle name="_Tenaska Comparison_Electric COS Inputs 2 2 2" xfId="5196" xr:uid="{00000000-0005-0000-0000-000045140000}"/>
    <cellStyle name="_Tenaska Comparison_Electric COS Inputs 2 3" xfId="5197" xr:uid="{00000000-0005-0000-0000-000046140000}"/>
    <cellStyle name="_Tenaska Comparison_Electric COS Inputs 2 3 2" xfId="5198" xr:uid="{00000000-0005-0000-0000-000047140000}"/>
    <cellStyle name="_Tenaska Comparison_Electric COS Inputs 2 4" xfId="5199" xr:uid="{00000000-0005-0000-0000-000048140000}"/>
    <cellStyle name="_Tenaska Comparison_Electric COS Inputs 2 4 2" xfId="5200" xr:uid="{00000000-0005-0000-0000-000049140000}"/>
    <cellStyle name="_Tenaska Comparison_Electric COS Inputs 3" xfId="5201" xr:uid="{00000000-0005-0000-0000-00004A140000}"/>
    <cellStyle name="_Tenaska Comparison_Electric COS Inputs 3 2" xfId="5202" xr:uid="{00000000-0005-0000-0000-00004B140000}"/>
    <cellStyle name="_Tenaska Comparison_Electric COS Inputs 4" xfId="5203" xr:uid="{00000000-0005-0000-0000-00004C140000}"/>
    <cellStyle name="_Tenaska Comparison_Electric COS Inputs 4 2" xfId="5204" xr:uid="{00000000-0005-0000-0000-00004D140000}"/>
    <cellStyle name="_Tenaska Comparison_Electric COS Inputs 5" xfId="5205" xr:uid="{00000000-0005-0000-0000-00004E140000}"/>
    <cellStyle name="_Tenaska Comparison_Electric COS Inputs 6" xfId="5206" xr:uid="{00000000-0005-0000-0000-00004F140000}"/>
    <cellStyle name="_Tenaska Comparison_NIM Summary" xfId="5207" xr:uid="{00000000-0005-0000-0000-000050140000}"/>
    <cellStyle name="_Tenaska Comparison_NIM Summary 09GRC" xfId="5208" xr:uid="{00000000-0005-0000-0000-000051140000}"/>
    <cellStyle name="_Tenaska Comparison_NIM Summary 09GRC 2" xfId="5209" xr:uid="{00000000-0005-0000-0000-000052140000}"/>
    <cellStyle name="_Tenaska Comparison_NIM Summary 2" xfId="5210" xr:uid="{00000000-0005-0000-0000-000053140000}"/>
    <cellStyle name="_Tenaska Comparison_NIM Summary 3" xfId="5211" xr:uid="{00000000-0005-0000-0000-000054140000}"/>
    <cellStyle name="_Tenaska Comparison_NIM Summary 4" xfId="5212" xr:uid="{00000000-0005-0000-0000-000055140000}"/>
    <cellStyle name="_Tenaska Comparison_NIM Summary 5" xfId="5213" xr:uid="{00000000-0005-0000-0000-000056140000}"/>
    <cellStyle name="_Tenaska Comparison_NIM Summary 6" xfId="5214" xr:uid="{00000000-0005-0000-0000-000057140000}"/>
    <cellStyle name="_Tenaska Comparison_NIM Summary 7" xfId="5215" xr:uid="{00000000-0005-0000-0000-000058140000}"/>
    <cellStyle name="_Tenaska Comparison_NIM Summary 8" xfId="5216" xr:uid="{00000000-0005-0000-0000-000059140000}"/>
    <cellStyle name="_Tenaska Comparison_NIM Summary 9" xfId="5217" xr:uid="{00000000-0005-0000-0000-00005A140000}"/>
    <cellStyle name="_Tenaska Comparison_PCA 10 -  Exhibit D from A Kellogg Jan 2011" xfId="5218" xr:uid="{00000000-0005-0000-0000-00005B140000}"/>
    <cellStyle name="_Tenaska Comparison_PCA 10 -  Exhibit D from A Kellogg July 2011" xfId="5219" xr:uid="{00000000-0005-0000-0000-00005C140000}"/>
    <cellStyle name="_Tenaska Comparison_PCA 10 -  Exhibit D from S Free Rcv'd 12-11" xfId="5220" xr:uid="{00000000-0005-0000-0000-00005D140000}"/>
    <cellStyle name="_Tenaska Comparison_PCA 9 -  Exhibit D April 2010" xfId="5221" xr:uid="{00000000-0005-0000-0000-00005E140000}"/>
    <cellStyle name="_Tenaska Comparison_PCA 9 -  Exhibit D April 2010 (3)" xfId="5222" xr:uid="{00000000-0005-0000-0000-00005F140000}"/>
    <cellStyle name="_Tenaska Comparison_PCA 9 -  Exhibit D April 2010 (3) 2" xfId="5223" xr:uid="{00000000-0005-0000-0000-000060140000}"/>
    <cellStyle name="_Tenaska Comparison_PCA 9 -  Exhibit D April 2010 2" xfId="5224" xr:uid="{00000000-0005-0000-0000-000061140000}"/>
    <cellStyle name="_Tenaska Comparison_PCA 9 -  Exhibit D April 2010 3" xfId="5225" xr:uid="{00000000-0005-0000-0000-000062140000}"/>
    <cellStyle name="_Tenaska Comparison_PCA 9 -  Exhibit D Nov 2010" xfId="5226" xr:uid="{00000000-0005-0000-0000-000063140000}"/>
    <cellStyle name="_Tenaska Comparison_PCA 9 -  Exhibit D Nov 2010 2" xfId="5227" xr:uid="{00000000-0005-0000-0000-000064140000}"/>
    <cellStyle name="_Tenaska Comparison_PCA 9 - Exhibit D at August 2010" xfId="5228" xr:uid="{00000000-0005-0000-0000-000065140000}"/>
    <cellStyle name="_Tenaska Comparison_PCA 9 - Exhibit D at August 2010 2" xfId="5229" xr:uid="{00000000-0005-0000-0000-000066140000}"/>
    <cellStyle name="_Tenaska Comparison_PCA 9 - Exhibit D June 2010 GRC" xfId="5230" xr:uid="{00000000-0005-0000-0000-000067140000}"/>
    <cellStyle name="_Tenaska Comparison_PCA 9 - Exhibit D June 2010 GRC 2" xfId="5231" xr:uid="{00000000-0005-0000-0000-000068140000}"/>
    <cellStyle name="_Tenaska Comparison_Power Costs - Comparison bx Rbtl-Staff-Jt-PC" xfId="5232" xr:uid="{00000000-0005-0000-0000-000069140000}"/>
    <cellStyle name="_Tenaska Comparison_Power Costs - Comparison bx Rbtl-Staff-Jt-PC 2" xfId="5233" xr:uid="{00000000-0005-0000-0000-00006A140000}"/>
    <cellStyle name="_Tenaska Comparison_Power Costs - Comparison bx Rbtl-Staff-Jt-PC 2 2" xfId="5234" xr:uid="{00000000-0005-0000-0000-00006B140000}"/>
    <cellStyle name="_Tenaska Comparison_Power Costs - Comparison bx Rbtl-Staff-Jt-PC 3" xfId="5235" xr:uid="{00000000-0005-0000-0000-00006C140000}"/>
    <cellStyle name="_Tenaska Comparison_Power Costs - Comparison bx Rbtl-Staff-Jt-PC 4" xfId="5236" xr:uid="{00000000-0005-0000-0000-00006D140000}"/>
    <cellStyle name="_Tenaska Comparison_Power Costs - Comparison bx Rbtl-Staff-Jt-PC_Adj Bench DR 3 for Initial Briefs (Electric)" xfId="5237" xr:uid="{00000000-0005-0000-0000-00006E140000}"/>
    <cellStyle name="_Tenaska Comparison_Power Costs - Comparison bx Rbtl-Staff-Jt-PC_Adj Bench DR 3 for Initial Briefs (Electric) 2" xfId="5238" xr:uid="{00000000-0005-0000-0000-00006F140000}"/>
    <cellStyle name="_Tenaska Comparison_Power Costs - Comparison bx Rbtl-Staff-Jt-PC_Adj Bench DR 3 for Initial Briefs (Electric) 2 2" xfId="5239" xr:uid="{00000000-0005-0000-0000-000070140000}"/>
    <cellStyle name="_Tenaska Comparison_Power Costs - Comparison bx Rbtl-Staff-Jt-PC_Adj Bench DR 3 for Initial Briefs (Electric) 3" xfId="5240" xr:uid="{00000000-0005-0000-0000-000071140000}"/>
    <cellStyle name="_Tenaska Comparison_Power Costs - Comparison bx Rbtl-Staff-Jt-PC_Adj Bench DR 3 for Initial Briefs (Electric) 4" xfId="5241" xr:uid="{00000000-0005-0000-0000-000072140000}"/>
    <cellStyle name="_Tenaska Comparison_Power Costs - Comparison bx Rbtl-Staff-Jt-PC_Electric Rev Req Model (2009 GRC) Rebuttal" xfId="5242" xr:uid="{00000000-0005-0000-0000-000073140000}"/>
    <cellStyle name="_Tenaska Comparison_Power Costs - Comparison bx Rbtl-Staff-Jt-PC_Electric Rev Req Model (2009 GRC) Rebuttal 2" xfId="5243" xr:uid="{00000000-0005-0000-0000-000074140000}"/>
    <cellStyle name="_Tenaska Comparison_Power Costs - Comparison bx Rbtl-Staff-Jt-PC_Electric Rev Req Model (2009 GRC) Rebuttal 2 2" xfId="5244" xr:uid="{00000000-0005-0000-0000-000075140000}"/>
    <cellStyle name="_Tenaska Comparison_Power Costs - Comparison bx Rbtl-Staff-Jt-PC_Electric Rev Req Model (2009 GRC) Rebuttal 3" xfId="5245" xr:uid="{00000000-0005-0000-0000-000076140000}"/>
    <cellStyle name="_Tenaska Comparison_Power Costs - Comparison bx Rbtl-Staff-Jt-PC_Electric Rev Req Model (2009 GRC) Rebuttal 4" xfId="5246" xr:uid="{00000000-0005-0000-0000-000077140000}"/>
    <cellStyle name="_Tenaska Comparison_Power Costs - Comparison bx Rbtl-Staff-Jt-PC_Electric Rev Req Model (2009 GRC) Rebuttal REmoval of New  WH Solar AdjustMI" xfId="5247" xr:uid="{00000000-0005-0000-0000-000078140000}"/>
    <cellStyle name="_Tenaska Comparison_Power Costs - Comparison bx Rbtl-Staff-Jt-PC_Electric Rev Req Model (2009 GRC) Rebuttal REmoval of New  WH Solar AdjustMI 2" xfId="5248" xr:uid="{00000000-0005-0000-0000-000079140000}"/>
    <cellStyle name="_Tenaska Comparison_Power Costs - Comparison bx Rbtl-Staff-Jt-PC_Electric Rev Req Model (2009 GRC) Rebuttal REmoval of New  WH Solar AdjustMI 2 2" xfId="5249" xr:uid="{00000000-0005-0000-0000-00007A140000}"/>
    <cellStyle name="_Tenaska Comparison_Power Costs - Comparison bx Rbtl-Staff-Jt-PC_Electric Rev Req Model (2009 GRC) Rebuttal REmoval of New  WH Solar AdjustMI 3" xfId="5250" xr:uid="{00000000-0005-0000-0000-00007B140000}"/>
    <cellStyle name="_Tenaska Comparison_Power Costs - Comparison bx Rbtl-Staff-Jt-PC_Electric Rev Req Model (2009 GRC) Rebuttal REmoval of New  WH Solar AdjustMI 4" xfId="5251" xr:uid="{00000000-0005-0000-0000-00007C140000}"/>
    <cellStyle name="_Tenaska Comparison_Power Costs - Comparison bx Rbtl-Staff-Jt-PC_Electric Rev Req Model (2009 GRC) Revised 01-18-2010" xfId="5252" xr:uid="{00000000-0005-0000-0000-00007D140000}"/>
    <cellStyle name="_Tenaska Comparison_Power Costs - Comparison bx Rbtl-Staff-Jt-PC_Electric Rev Req Model (2009 GRC) Revised 01-18-2010 2" xfId="5253" xr:uid="{00000000-0005-0000-0000-00007E140000}"/>
    <cellStyle name="_Tenaska Comparison_Power Costs - Comparison bx Rbtl-Staff-Jt-PC_Electric Rev Req Model (2009 GRC) Revised 01-18-2010 2 2" xfId="5254" xr:uid="{00000000-0005-0000-0000-00007F140000}"/>
    <cellStyle name="_Tenaska Comparison_Power Costs - Comparison bx Rbtl-Staff-Jt-PC_Electric Rev Req Model (2009 GRC) Revised 01-18-2010 3" xfId="5255" xr:uid="{00000000-0005-0000-0000-000080140000}"/>
    <cellStyle name="_Tenaska Comparison_Power Costs - Comparison bx Rbtl-Staff-Jt-PC_Electric Rev Req Model (2009 GRC) Revised 01-18-2010 4" xfId="5256" xr:uid="{00000000-0005-0000-0000-000081140000}"/>
    <cellStyle name="_Tenaska Comparison_Power Costs - Comparison bx Rbtl-Staff-Jt-PC_Final Order Electric EXHIBIT A-1" xfId="5257" xr:uid="{00000000-0005-0000-0000-000082140000}"/>
    <cellStyle name="_Tenaska Comparison_Power Costs - Comparison bx Rbtl-Staff-Jt-PC_Final Order Electric EXHIBIT A-1 2" xfId="5258" xr:uid="{00000000-0005-0000-0000-000083140000}"/>
    <cellStyle name="_Tenaska Comparison_Power Costs - Comparison bx Rbtl-Staff-Jt-PC_Final Order Electric EXHIBIT A-1 2 2" xfId="5259" xr:uid="{00000000-0005-0000-0000-000084140000}"/>
    <cellStyle name="_Tenaska Comparison_Power Costs - Comparison bx Rbtl-Staff-Jt-PC_Final Order Electric EXHIBIT A-1 3" xfId="5260" xr:uid="{00000000-0005-0000-0000-000085140000}"/>
    <cellStyle name="_Tenaska Comparison_Power Costs - Comparison bx Rbtl-Staff-Jt-PC_Final Order Electric EXHIBIT A-1 4" xfId="5261" xr:uid="{00000000-0005-0000-0000-000086140000}"/>
    <cellStyle name="_Tenaska Comparison_Production Adj 4.37" xfId="5262" xr:uid="{00000000-0005-0000-0000-000087140000}"/>
    <cellStyle name="_Tenaska Comparison_Production Adj 4.37 2" xfId="5263" xr:uid="{00000000-0005-0000-0000-000088140000}"/>
    <cellStyle name="_Tenaska Comparison_Production Adj 4.37 2 2" xfId="5264" xr:uid="{00000000-0005-0000-0000-000089140000}"/>
    <cellStyle name="_Tenaska Comparison_Production Adj 4.37 3" xfId="5265" xr:uid="{00000000-0005-0000-0000-00008A140000}"/>
    <cellStyle name="_Tenaska Comparison_Purchased Power Adj 4.03" xfId="5266" xr:uid="{00000000-0005-0000-0000-00008B140000}"/>
    <cellStyle name="_Tenaska Comparison_Purchased Power Adj 4.03 2" xfId="5267" xr:uid="{00000000-0005-0000-0000-00008C140000}"/>
    <cellStyle name="_Tenaska Comparison_Purchased Power Adj 4.03 2 2" xfId="5268" xr:uid="{00000000-0005-0000-0000-00008D140000}"/>
    <cellStyle name="_Tenaska Comparison_Purchased Power Adj 4.03 3" xfId="5269" xr:uid="{00000000-0005-0000-0000-00008E140000}"/>
    <cellStyle name="_Tenaska Comparison_Rebuttal Power Costs" xfId="5270" xr:uid="{00000000-0005-0000-0000-00008F140000}"/>
    <cellStyle name="_Tenaska Comparison_Rebuttal Power Costs 2" xfId="5271" xr:uid="{00000000-0005-0000-0000-000090140000}"/>
    <cellStyle name="_Tenaska Comparison_Rebuttal Power Costs 2 2" xfId="5272" xr:uid="{00000000-0005-0000-0000-000091140000}"/>
    <cellStyle name="_Tenaska Comparison_Rebuttal Power Costs 3" xfId="5273" xr:uid="{00000000-0005-0000-0000-000092140000}"/>
    <cellStyle name="_Tenaska Comparison_Rebuttal Power Costs 4" xfId="5274" xr:uid="{00000000-0005-0000-0000-000093140000}"/>
    <cellStyle name="_Tenaska Comparison_Rebuttal Power Costs_Adj Bench DR 3 for Initial Briefs (Electric)" xfId="5275" xr:uid="{00000000-0005-0000-0000-000094140000}"/>
    <cellStyle name="_Tenaska Comparison_Rebuttal Power Costs_Adj Bench DR 3 for Initial Briefs (Electric) 2" xfId="5276" xr:uid="{00000000-0005-0000-0000-000095140000}"/>
    <cellStyle name="_Tenaska Comparison_Rebuttal Power Costs_Adj Bench DR 3 for Initial Briefs (Electric) 2 2" xfId="5277" xr:uid="{00000000-0005-0000-0000-000096140000}"/>
    <cellStyle name="_Tenaska Comparison_Rebuttal Power Costs_Adj Bench DR 3 for Initial Briefs (Electric) 3" xfId="5278" xr:uid="{00000000-0005-0000-0000-000097140000}"/>
    <cellStyle name="_Tenaska Comparison_Rebuttal Power Costs_Adj Bench DR 3 for Initial Briefs (Electric) 4" xfId="5279" xr:uid="{00000000-0005-0000-0000-000098140000}"/>
    <cellStyle name="_Tenaska Comparison_Rebuttal Power Costs_Electric Rev Req Model (2009 GRC) Rebuttal" xfId="5280" xr:uid="{00000000-0005-0000-0000-000099140000}"/>
    <cellStyle name="_Tenaska Comparison_Rebuttal Power Costs_Electric Rev Req Model (2009 GRC) Rebuttal 2" xfId="5281" xr:uid="{00000000-0005-0000-0000-00009A140000}"/>
    <cellStyle name="_Tenaska Comparison_Rebuttal Power Costs_Electric Rev Req Model (2009 GRC) Rebuttal 2 2" xfId="5282" xr:uid="{00000000-0005-0000-0000-00009B140000}"/>
    <cellStyle name="_Tenaska Comparison_Rebuttal Power Costs_Electric Rev Req Model (2009 GRC) Rebuttal 3" xfId="5283" xr:uid="{00000000-0005-0000-0000-00009C140000}"/>
    <cellStyle name="_Tenaska Comparison_Rebuttal Power Costs_Electric Rev Req Model (2009 GRC) Rebuttal 4" xfId="5284" xr:uid="{00000000-0005-0000-0000-00009D140000}"/>
    <cellStyle name="_Tenaska Comparison_Rebuttal Power Costs_Electric Rev Req Model (2009 GRC) Rebuttal REmoval of New  WH Solar AdjustMI" xfId="5285" xr:uid="{00000000-0005-0000-0000-00009E140000}"/>
    <cellStyle name="_Tenaska Comparison_Rebuttal Power Costs_Electric Rev Req Model (2009 GRC) Rebuttal REmoval of New  WH Solar AdjustMI 2" xfId="5286" xr:uid="{00000000-0005-0000-0000-00009F140000}"/>
    <cellStyle name="_Tenaska Comparison_Rebuttal Power Costs_Electric Rev Req Model (2009 GRC) Rebuttal REmoval of New  WH Solar AdjustMI 2 2" xfId="5287" xr:uid="{00000000-0005-0000-0000-0000A0140000}"/>
    <cellStyle name="_Tenaska Comparison_Rebuttal Power Costs_Electric Rev Req Model (2009 GRC) Rebuttal REmoval of New  WH Solar AdjustMI 3" xfId="5288" xr:uid="{00000000-0005-0000-0000-0000A1140000}"/>
    <cellStyle name="_Tenaska Comparison_Rebuttal Power Costs_Electric Rev Req Model (2009 GRC) Rebuttal REmoval of New  WH Solar AdjustMI 4" xfId="5289" xr:uid="{00000000-0005-0000-0000-0000A2140000}"/>
    <cellStyle name="_Tenaska Comparison_Rebuttal Power Costs_Electric Rev Req Model (2009 GRC) Revised 01-18-2010" xfId="5290" xr:uid="{00000000-0005-0000-0000-0000A3140000}"/>
    <cellStyle name="_Tenaska Comparison_Rebuttal Power Costs_Electric Rev Req Model (2009 GRC) Revised 01-18-2010 2" xfId="5291" xr:uid="{00000000-0005-0000-0000-0000A4140000}"/>
    <cellStyle name="_Tenaska Comparison_Rebuttal Power Costs_Electric Rev Req Model (2009 GRC) Revised 01-18-2010 2 2" xfId="5292" xr:uid="{00000000-0005-0000-0000-0000A5140000}"/>
    <cellStyle name="_Tenaska Comparison_Rebuttal Power Costs_Electric Rev Req Model (2009 GRC) Revised 01-18-2010 3" xfId="5293" xr:uid="{00000000-0005-0000-0000-0000A6140000}"/>
    <cellStyle name="_Tenaska Comparison_Rebuttal Power Costs_Electric Rev Req Model (2009 GRC) Revised 01-18-2010 4" xfId="5294" xr:uid="{00000000-0005-0000-0000-0000A7140000}"/>
    <cellStyle name="_Tenaska Comparison_Rebuttal Power Costs_Final Order Electric EXHIBIT A-1" xfId="5295" xr:uid="{00000000-0005-0000-0000-0000A8140000}"/>
    <cellStyle name="_Tenaska Comparison_Rebuttal Power Costs_Final Order Electric EXHIBIT A-1 2" xfId="5296" xr:uid="{00000000-0005-0000-0000-0000A9140000}"/>
    <cellStyle name="_Tenaska Comparison_Rebuttal Power Costs_Final Order Electric EXHIBIT A-1 2 2" xfId="5297" xr:uid="{00000000-0005-0000-0000-0000AA140000}"/>
    <cellStyle name="_Tenaska Comparison_Rebuttal Power Costs_Final Order Electric EXHIBIT A-1 3" xfId="5298" xr:uid="{00000000-0005-0000-0000-0000AB140000}"/>
    <cellStyle name="_Tenaska Comparison_Rebuttal Power Costs_Final Order Electric EXHIBIT A-1 4" xfId="5299" xr:uid="{00000000-0005-0000-0000-0000AC140000}"/>
    <cellStyle name="_Tenaska Comparison_ROR 5.02" xfId="5300" xr:uid="{00000000-0005-0000-0000-0000AD140000}"/>
    <cellStyle name="_Tenaska Comparison_ROR 5.02 2" xfId="5301" xr:uid="{00000000-0005-0000-0000-0000AE140000}"/>
    <cellStyle name="_Tenaska Comparison_ROR 5.02 2 2" xfId="5302" xr:uid="{00000000-0005-0000-0000-0000AF140000}"/>
    <cellStyle name="_Tenaska Comparison_ROR 5.02 3" xfId="5303" xr:uid="{00000000-0005-0000-0000-0000B0140000}"/>
    <cellStyle name="_Tenaska Comparison_Transmission Workbook for May BOD" xfId="5304" xr:uid="{00000000-0005-0000-0000-0000B1140000}"/>
    <cellStyle name="_Tenaska Comparison_Transmission Workbook for May BOD 2" xfId="5305" xr:uid="{00000000-0005-0000-0000-0000B2140000}"/>
    <cellStyle name="_Tenaska Comparison_Wind Integration 10GRC" xfId="5306" xr:uid="{00000000-0005-0000-0000-0000B3140000}"/>
    <cellStyle name="_Tenaska Comparison_Wind Integration 10GRC 2" xfId="5307" xr:uid="{00000000-0005-0000-0000-0000B4140000}"/>
    <cellStyle name="_x0013__TENASKA REGULATORY ASSET" xfId="5308" xr:uid="{00000000-0005-0000-0000-0000B5140000}"/>
    <cellStyle name="_x0013__TENASKA REGULATORY ASSET 2" xfId="5309" xr:uid="{00000000-0005-0000-0000-0000B6140000}"/>
    <cellStyle name="_x0013__TENASKA REGULATORY ASSET 2 2" xfId="5310" xr:uid="{00000000-0005-0000-0000-0000B7140000}"/>
    <cellStyle name="_x0013__TENASKA REGULATORY ASSET 3" xfId="5311" xr:uid="{00000000-0005-0000-0000-0000B8140000}"/>
    <cellStyle name="_x0013__TENASKA REGULATORY ASSET 4" xfId="5312" xr:uid="{00000000-0005-0000-0000-0000B9140000}"/>
    <cellStyle name="_Therms Data" xfId="5313" xr:uid="{00000000-0005-0000-0000-0000BA140000}"/>
    <cellStyle name="_Therms Data_Pro Forma Rev 09 GRC" xfId="5314" xr:uid="{00000000-0005-0000-0000-0000BB140000}"/>
    <cellStyle name="_Therms Data_Pro Forma Rev 2010 GRC" xfId="5315" xr:uid="{00000000-0005-0000-0000-0000BC140000}"/>
    <cellStyle name="_Therms Data_Pro Forma Rev 2010 GRC_Preliminary" xfId="5316" xr:uid="{00000000-0005-0000-0000-0000BD140000}"/>
    <cellStyle name="_Therms Data_Revenue (Feb 09 - Jan 10)" xfId="5317" xr:uid="{00000000-0005-0000-0000-0000BE140000}"/>
    <cellStyle name="_Therms Data_Revenue (Jan 09 - Dec 09)" xfId="5318" xr:uid="{00000000-0005-0000-0000-0000BF140000}"/>
    <cellStyle name="_Therms Data_Revenue (Mar 09 - Feb 10)" xfId="5319" xr:uid="{00000000-0005-0000-0000-0000C0140000}"/>
    <cellStyle name="_Therms Data_Volume Exhibit (Jan09 - Dec09)" xfId="5320" xr:uid="{00000000-0005-0000-0000-0000C1140000}"/>
    <cellStyle name="_Value Copy 11 30 05 gas 12 09 05 AURORA at 12 14 05" xfId="5321" xr:uid="{00000000-0005-0000-0000-0000C2140000}"/>
    <cellStyle name="_Value Copy 11 30 05 gas 12 09 05 AURORA at 12 14 05 2" xfId="5322" xr:uid="{00000000-0005-0000-0000-0000C3140000}"/>
    <cellStyle name="_Value Copy 11 30 05 gas 12 09 05 AURORA at 12 14 05 2 2" xfId="5323" xr:uid="{00000000-0005-0000-0000-0000C4140000}"/>
    <cellStyle name="_Value Copy 11 30 05 gas 12 09 05 AURORA at 12 14 05 2 2 2" xfId="5324" xr:uid="{00000000-0005-0000-0000-0000C5140000}"/>
    <cellStyle name="_Value Copy 11 30 05 gas 12 09 05 AURORA at 12 14 05 2 3" xfId="5325" xr:uid="{00000000-0005-0000-0000-0000C6140000}"/>
    <cellStyle name="_Value Copy 11 30 05 gas 12 09 05 AURORA at 12 14 05 3" xfId="5326" xr:uid="{00000000-0005-0000-0000-0000C7140000}"/>
    <cellStyle name="_Value Copy 11 30 05 gas 12 09 05 AURORA at 12 14 05 3 2" xfId="5327" xr:uid="{00000000-0005-0000-0000-0000C8140000}"/>
    <cellStyle name="_Value Copy 11 30 05 gas 12 09 05 AURORA at 12 14 05 4" xfId="5328" xr:uid="{00000000-0005-0000-0000-0000C9140000}"/>
    <cellStyle name="_Value Copy 11 30 05 gas 12 09 05 AURORA at 12 14 05 4 2" xfId="5329" xr:uid="{00000000-0005-0000-0000-0000CA140000}"/>
    <cellStyle name="_Value Copy 11 30 05 gas 12 09 05 AURORA at 12 14 05 5" xfId="5330" xr:uid="{00000000-0005-0000-0000-0000CB140000}"/>
    <cellStyle name="_Value Copy 11 30 05 gas 12 09 05 AURORA at 12 14 05_04 07E Wild Horse Wind Expansion (C) (2)" xfId="5331" xr:uid="{00000000-0005-0000-0000-0000CC140000}"/>
    <cellStyle name="_Value Copy 11 30 05 gas 12 09 05 AURORA at 12 14 05_04 07E Wild Horse Wind Expansion (C) (2) 2" xfId="5332" xr:uid="{00000000-0005-0000-0000-0000CD140000}"/>
    <cellStyle name="_Value Copy 11 30 05 gas 12 09 05 AURORA at 12 14 05_04 07E Wild Horse Wind Expansion (C) (2) 2 2" xfId="5333" xr:uid="{00000000-0005-0000-0000-0000CE140000}"/>
    <cellStyle name="_Value Copy 11 30 05 gas 12 09 05 AURORA at 12 14 05_04 07E Wild Horse Wind Expansion (C) (2) 3" xfId="5334" xr:uid="{00000000-0005-0000-0000-0000CF140000}"/>
    <cellStyle name="_Value Copy 11 30 05 gas 12 09 05 AURORA at 12 14 05_04 07E Wild Horse Wind Expansion (C) (2) 4" xfId="5335" xr:uid="{00000000-0005-0000-0000-0000D0140000}"/>
    <cellStyle name="_Value Copy 11 30 05 gas 12 09 05 AURORA at 12 14 05_04 07E Wild Horse Wind Expansion (C) (2)_Adj Bench DR 3 for Initial Briefs (Electric)" xfId="5336" xr:uid="{00000000-0005-0000-0000-0000D1140000}"/>
    <cellStyle name="_Value Copy 11 30 05 gas 12 09 05 AURORA at 12 14 05_04 07E Wild Horse Wind Expansion (C) (2)_Adj Bench DR 3 for Initial Briefs (Electric) 2" xfId="5337" xr:uid="{00000000-0005-0000-0000-0000D2140000}"/>
    <cellStyle name="_Value Copy 11 30 05 gas 12 09 05 AURORA at 12 14 05_04 07E Wild Horse Wind Expansion (C) (2)_Adj Bench DR 3 for Initial Briefs (Electric) 2 2" xfId="5338" xr:uid="{00000000-0005-0000-0000-0000D3140000}"/>
    <cellStyle name="_Value Copy 11 30 05 gas 12 09 05 AURORA at 12 14 05_04 07E Wild Horse Wind Expansion (C) (2)_Adj Bench DR 3 for Initial Briefs (Electric) 3" xfId="5339" xr:uid="{00000000-0005-0000-0000-0000D4140000}"/>
    <cellStyle name="_Value Copy 11 30 05 gas 12 09 05 AURORA at 12 14 05_04 07E Wild Horse Wind Expansion (C) (2)_Adj Bench DR 3 for Initial Briefs (Electric) 4" xfId="5340" xr:uid="{00000000-0005-0000-0000-0000D5140000}"/>
    <cellStyle name="_Value Copy 11 30 05 gas 12 09 05 AURORA at 12 14 05_04 07E Wild Horse Wind Expansion (C) (2)_Book1" xfId="5341" xr:uid="{00000000-0005-0000-0000-0000D6140000}"/>
    <cellStyle name="_Value Copy 11 30 05 gas 12 09 05 AURORA at 12 14 05_04 07E Wild Horse Wind Expansion (C) (2)_Electric Rev Req Model (2009 GRC) " xfId="5342" xr:uid="{00000000-0005-0000-0000-0000D7140000}"/>
    <cellStyle name="_Value Copy 11 30 05 gas 12 09 05 AURORA at 12 14 05_04 07E Wild Horse Wind Expansion (C) (2)_Electric Rev Req Model (2009 GRC)  2" xfId="5343" xr:uid="{00000000-0005-0000-0000-0000D8140000}"/>
    <cellStyle name="_Value Copy 11 30 05 gas 12 09 05 AURORA at 12 14 05_04 07E Wild Horse Wind Expansion (C) (2)_Electric Rev Req Model (2009 GRC)  2 2" xfId="5344" xr:uid="{00000000-0005-0000-0000-0000D9140000}"/>
    <cellStyle name="_Value Copy 11 30 05 gas 12 09 05 AURORA at 12 14 05_04 07E Wild Horse Wind Expansion (C) (2)_Electric Rev Req Model (2009 GRC)  3" xfId="5345" xr:uid="{00000000-0005-0000-0000-0000DA140000}"/>
    <cellStyle name="_Value Copy 11 30 05 gas 12 09 05 AURORA at 12 14 05_04 07E Wild Horse Wind Expansion (C) (2)_Electric Rev Req Model (2009 GRC)  4" xfId="5346" xr:uid="{00000000-0005-0000-0000-0000DB140000}"/>
    <cellStyle name="_Value Copy 11 30 05 gas 12 09 05 AURORA at 12 14 05_04 07E Wild Horse Wind Expansion (C) (2)_Electric Rev Req Model (2009 GRC) Rebuttal" xfId="5347" xr:uid="{00000000-0005-0000-0000-0000DC140000}"/>
    <cellStyle name="_Value Copy 11 30 05 gas 12 09 05 AURORA at 12 14 05_04 07E Wild Horse Wind Expansion (C) (2)_Electric Rev Req Model (2009 GRC) Rebuttal 2" xfId="5348" xr:uid="{00000000-0005-0000-0000-0000DD140000}"/>
    <cellStyle name="_Value Copy 11 30 05 gas 12 09 05 AURORA at 12 14 05_04 07E Wild Horse Wind Expansion (C) (2)_Electric Rev Req Model (2009 GRC) Rebuttal 2 2" xfId="5349" xr:uid="{00000000-0005-0000-0000-0000DE140000}"/>
    <cellStyle name="_Value Copy 11 30 05 gas 12 09 05 AURORA at 12 14 05_04 07E Wild Horse Wind Expansion (C) (2)_Electric Rev Req Model (2009 GRC) Rebuttal 3" xfId="5350" xr:uid="{00000000-0005-0000-0000-0000DF140000}"/>
    <cellStyle name="_Value Copy 11 30 05 gas 12 09 05 AURORA at 12 14 05_04 07E Wild Horse Wind Expansion (C) (2)_Electric Rev Req Model (2009 GRC) Rebuttal 4" xfId="5351" xr:uid="{00000000-0005-0000-0000-0000E0140000}"/>
    <cellStyle name="_Value Copy 11 30 05 gas 12 09 05 AURORA at 12 14 05_04 07E Wild Horse Wind Expansion (C) (2)_Electric Rev Req Model (2009 GRC) Rebuttal REmoval of New  WH Solar AdjustMI" xfId="5352" xr:uid="{00000000-0005-0000-0000-0000E1140000}"/>
    <cellStyle name="_Value Copy 11 30 05 gas 12 09 05 AURORA at 12 14 05_04 07E Wild Horse Wind Expansion (C) (2)_Electric Rev Req Model (2009 GRC) Rebuttal REmoval of New  WH Solar AdjustMI 2" xfId="5353" xr:uid="{00000000-0005-0000-0000-0000E2140000}"/>
    <cellStyle name="_Value Copy 11 30 05 gas 12 09 05 AURORA at 12 14 05_04 07E Wild Horse Wind Expansion (C) (2)_Electric Rev Req Model (2009 GRC) Rebuttal REmoval of New  WH Solar AdjustMI 2 2" xfId="5354" xr:uid="{00000000-0005-0000-0000-0000E3140000}"/>
    <cellStyle name="_Value Copy 11 30 05 gas 12 09 05 AURORA at 12 14 05_04 07E Wild Horse Wind Expansion (C) (2)_Electric Rev Req Model (2009 GRC) Rebuttal REmoval of New  WH Solar AdjustMI 3" xfId="5355" xr:uid="{00000000-0005-0000-0000-0000E4140000}"/>
    <cellStyle name="_Value Copy 11 30 05 gas 12 09 05 AURORA at 12 14 05_04 07E Wild Horse Wind Expansion (C) (2)_Electric Rev Req Model (2009 GRC) Rebuttal REmoval of New  WH Solar AdjustMI 4" xfId="5356" xr:uid="{00000000-0005-0000-0000-0000E5140000}"/>
    <cellStyle name="_Value Copy 11 30 05 gas 12 09 05 AURORA at 12 14 05_04 07E Wild Horse Wind Expansion (C) (2)_Electric Rev Req Model (2009 GRC) Revised 01-18-2010" xfId="5357" xr:uid="{00000000-0005-0000-0000-0000E6140000}"/>
    <cellStyle name="_Value Copy 11 30 05 gas 12 09 05 AURORA at 12 14 05_04 07E Wild Horse Wind Expansion (C) (2)_Electric Rev Req Model (2009 GRC) Revised 01-18-2010 2" xfId="5358" xr:uid="{00000000-0005-0000-0000-0000E7140000}"/>
    <cellStyle name="_Value Copy 11 30 05 gas 12 09 05 AURORA at 12 14 05_04 07E Wild Horse Wind Expansion (C) (2)_Electric Rev Req Model (2009 GRC) Revised 01-18-2010 2 2" xfId="5359" xr:uid="{00000000-0005-0000-0000-0000E8140000}"/>
    <cellStyle name="_Value Copy 11 30 05 gas 12 09 05 AURORA at 12 14 05_04 07E Wild Horse Wind Expansion (C) (2)_Electric Rev Req Model (2009 GRC) Revised 01-18-2010 3" xfId="5360" xr:uid="{00000000-0005-0000-0000-0000E9140000}"/>
    <cellStyle name="_Value Copy 11 30 05 gas 12 09 05 AURORA at 12 14 05_04 07E Wild Horse Wind Expansion (C) (2)_Electric Rev Req Model (2009 GRC) Revised 01-18-2010 4" xfId="5361" xr:uid="{00000000-0005-0000-0000-0000EA140000}"/>
    <cellStyle name="_Value Copy 11 30 05 gas 12 09 05 AURORA at 12 14 05_04 07E Wild Horse Wind Expansion (C) (2)_Electric Rev Req Model (2010 GRC)" xfId="5362" xr:uid="{00000000-0005-0000-0000-0000EB140000}"/>
    <cellStyle name="_Value Copy 11 30 05 gas 12 09 05 AURORA at 12 14 05_04 07E Wild Horse Wind Expansion (C) (2)_Electric Rev Req Model (2010 GRC) SF" xfId="5363" xr:uid="{00000000-0005-0000-0000-0000EC140000}"/>
    <cellStyle name="_Value Copy 11 30 05 gas 12 09 05 AURORA at 12 14 05_04 07E Wild Horse Wind Expansion (C) (2)_Final Order Electric EXHIBIT A-1" xfId="5364" xr:uid="{00000000-0005-0000-0000-0000ED140000}"/>
    <cellStyle name="_Value Copy 11 30 05 gas 12 09 05 AURORA at 12 14 05_04 07E Wild Horse Wind Expansion (C) (2)_Final Order Electric EXHIBIT A-1 2" xfId="5365" xr:uid="{00000000-0005-0000-0000-0000EE140000}"/>
    <cellStyle name="_Value Copy 11 30 05 gas 12 09 05 AURORA at 12 14 05_04 07E Wild Horse Wind Expansion (C) (2)_Final Order Electric EXHIBIT A-1 2 2" xfId="5366" xr:uid="{00000000-0005-0000-0000-0000EF140000}"/>
    <cellStyle name="_Value Copy 11 30 05 gas 12 09 05 AURORA at 12 14 05_04 07E Wild Horse Wind Expansion (C) (2)_Final Order Electric EXHIBIT A-1 3" xfId="5367" xr:uid="{00000000-0005-0000-0000-0000F0140000}"/>
    <cellStyle name="_Value Copy 11 30 05 gas 12 09 05 AURORA at 12 14 05_04 07E Wild Horse Wind Expansion (C) (2)_Final Order Electric EXHIBIT A-1 4" xfId="5368" xr:uid="{00000000-0005-0000-0000-0000F1140000}"/>
    <cellStyle name="_Value Copy 11 30 05 gas 12 09 05 AURORA at 12 14 05_04 07E Wild Horse Wind Expansion (C) (2)_TENASKA REGULATORY ASSET" xfId="5369" xr:uid="{00000000-0005-0000-0000-0000F2140000}"/>
    <cellStyle name="_Value Copy 11 30 05 gas 12 09 05 AURORA at 12 14 05_04 07E Wild Horse Wind Expansion (C) (2)_TENASKA REGULATORY ASSET 2" xfId="5370" xr:uid="{00000000-0005-0000-0000-0000F3140000}"/>
    <cellStyle name="_Value Copy 11 30 05 gas 12 09 05 AURORA at 12 14 05_04 07E Wild Horse Wind Expansion (C) (2)_TENASKA REGULATORY ASSET 2 2" xfId="5371" xr:uid="{00000000-0005-0000-0000-0000F4140000}"/>
    <cellStyle name="_Value Copy 11 30 05 gas 12 09 05 AURORA at 12 14 05_04 07E Wild Horse Wind Expansion (C) (2)_TENASKA REGULATORY ASSET 3" xfId="5372" xr:uid="{00000000-0005-0000-0000-0000F5140000}"/>
    <cellStyle name="_Value Copy 11 30 05 gas 12 09 05 AURORA at 12 14 05_04 07E Wild Horse Wind Expansion (C) (2)_TENASKA REGULATORY ASSET 4" xfId="5373" xr:uid="{00000000-0005-0000-0000-0000F6140000}"/>
    <cellStyle name="_Value Copy 11 30 05 gas 12 09 05 AURORA at 12 14 05_16.37E Wild Horse Expansion DeferralRevwrkingfile SF" xfId="5374" xr:uid="{00000000-0005-0000-0000-0000F7140000}"/>
    <cellStyle name="_Value Copy 11 30 05 gas 12 09 05 AURORA at 12 14 05_16.37E Wild Horse Expansion DeferralRevwrkingfile SF 2" xfId="5375" xr:uid="{00000000-0005-0000-0000-0000F8140000}"/>
    <cellStyle name="_Value Copy 11 30 05 gas 12 09 05 AURORA at 12 14 05_16.37E Wild Horse Expansion DeferralRevwrkingfile SF 2 2" xfId="5376" xr:uid="{00000000-0005-0000-0000-0000F9140000}"/>
    <cellStyle name="_Value Copy 11 30 05 gas 12 09 05 AURORA at 12 14 05_16.37E Wild Horse Expansion DeferralRevwrkingfile SF 3" xfId="5377" xr:uid="{00000000-0005-0000-0000-0000FA140000}"/>
    <cellStyle name="_Value Copy 11 30 05 gas 12 09 05 AURORA at 12 14 05_16.37E Wild Horse Expansion DeferralRevwrkingfile SF 4" xfId="5378" xr:uid="{00000000-0005-0000-0000-0000FB140000}"/>
    <cellStyle name="_Value Copy 11 30 05 gas 12 09 05 AURORA at 12 14 05_2009 Compliance Filing PCA Exhibits for GRC" xfId="5379" xr:uid="{00000000-0005-0000-0000-0000FC140000}"/>
    <cellStyle name="_Value Copy 11 30 05 gas 12 09 05 AURORA at 12 14 05_2009 Compliance Filing PCA Exhibits for GRC 2" xfId="5380" xr:uid="{00000000-0005-0000-0000-0000FD140000}"/>
    <cellStyle name="_Value Copy 11 30 05 gas 12 09 05 AURORA at 12 14 05_2009 GRC Compl Filing - Exhibit D" xfId="5381" xr:uid="{00000000-0005-0000-0000-0000FE140000}"/>
    <cellStyle name="_Value Copy 11 30 05 gas 12 09 05 AURORA at 12 14 05_2009 GRC Compl Filing - Exhibit D 2" xfId="5382" xr:uid="{00000000-0005-0000-0000-0000FF140000}"/>
    <cellStyle name="_Value Copy 11 30 05 gas 12 09 05 AURORA at 12 14 05_3.01 Income Statement" xfId="5383" xr:uid="{00000000-0005-0000-0000-000000150000}"/>
    <cellStyle name="_Value Copy 11 30 05 gas 12 09 05 AURORA at 12 14 05_4 31 Regulatory Assets and Liabilities  7 06- Exhibit D" xfId="5384" xr:uid="{00000000-0005-0000-0000-000001150000}"/>
    <cellStyle name="_Value Copy 11 30 05 gas 12 09 05 AURORA at 12 14 05_4 31 Regulatory Assets and Liabilities  7 06- Exhibit D 2" xfId="5385" xr:uid="{00000000-0005-0000-0000-000002150000}"/>
    <cellStyle name="_Value Copy 11 30 05 gas 12 09 05 AURORA at 12 14 05_4 31 Regulatory Assets and Liabilities  7 06- Exhibit D 2 2" xfId="5386" xr:uid="{00000000-0005-0000-0000-000003150000}"/>
    <cellStyle name="_Value Copy 11 30 05 gas 12 09 05 AURORA at 12 14 05_4 31 Regulatory Assets and Liabilities  7 06- Exhibit D 3" xfId="5387" xr:uid="{00000000-0005-0000-0000-000004150000}"/>
    <cellStyle name="_Value Copy 11 30 05 gas 12 09 05 AURORA at 12 14 05_4 31 Regulatory Assets and Liabilities  7 06- Exhibit D 4" xfId="5388" xr:uid="{00000000-0005-0000-0000-000005150000}"/>
    <cellStyle name="_Value Copy 11 30 05 gas 12 09 05 AURORA at 12 14 05_4 31 Regulatory Assets and Liabilities  7 06- Exhibit D_NIM Summary" xfId="5389" xr:uid="{00000000-0005-0000-0000-000006150000}"/>
    <cellStyle name="_Value Copy 11 30 05 gas 12 09 05 AURORA at 12 14 05_4 31 Regulatory Assets and Liabilities  7 06- Exhibit D_NIM Summary 2" xfId="5390" xr:uid="{00000000-0005-0000-0000-000007150000}"/>
    <cellStyle name="_Value Copy 11 30 05 gas 12 09 05 AURORA at 12 14 05_4 32 Regulatory Assets and Liabilities  7 06- Exhibit D" xfId="5391" xr:uid="{00000000-0005-0000-0000-000008150000}"/>
    <cellStyle name="_Value Copy 11 30 05 gas 12 09 05 AURORA at 12 14 05_4 32 Regulatory Assets and Liabilities  7 06- Exhibit D 2" xfId="5392" xr:uid="{00000000-0005-0000-0000-000009150000}"/>
    <cellStyle name="_Value Copy 11 30 05 gas 12 09 05 AURORA at 12 14 05_4 32 Regulatory Assets and Liabilities  7 06- Exhibit D 2 2" xfId="5393" xr:uid="{00000000-0005-0000-0000-00000A150000}"/>
    <cellStyle name="_Value Copy 11 30 05 gas 12 09 05 AURORA at 12 14 05_4 32 Regulatory Assets and Liabilities  7 06- Exhibit D 3" xfId="5394" xr:uid="{00000000-0005-0000-0000-00000B150000}"/>
    <cellStyle name="_Value Copy 11 30 05 gas 12 09 05 AURORA at 12 14 05_4 32 Regulatory Assets and Liabilities  7 06- Exhibit D 4" xfId="5395" xr:uid="{00000000-0005-0000-0000-00000C150000}"/>
    <cellStyle name="_Value Copy 11 30 05 gas 12 09 05 AURORA at 12 14 05_4 32 Regulatory Assets and Liabilities  7 06- Exhibit D_NIM Summary" xfId="5396" xr:uid="{00000000-0005-0000-0000-00000D150000}"/>
    <cellStyle name="_Value Copy 11 30 05 gas 12 09 05 AURORA at 12 14 05_4 32 Regulatory Assets and Liabilities  7 06- Exhibit D_NIM Summary 2" xfId="5397" xr:uid="{00000000-0005-0000-0000-00000E150000}"/>
    <cellStyle name="_Value Copy 11 30 05 gas 12 09 05 AURORA at 12 14 05_ACCOUNTS" xfId="5398" xr:uid="{00000000-0005-0000-0000-00000F150000}"/>
    <cellStyle name="_Value Copy 11 30 05 gas 12 09 05 AURORA at 12 14 05_AURORA Total New" xfId="5399" xr:uid="{00000000-0005-0000-0000-000010150000}"/>
    <cellStyle name="_Value Copy 11 30 05 gas 12 09 05 AURORA at 12 14 05_AURORA Total New 2" xfId="5400" xr:uid="{00000000-0005-0000-0000-000011150000}"/>
    <cellStyle name="_Value Copy 11 30 05 gas 12 09 05 AURORA at 12 14 05_Book2" xfId="5401" xr:uid="{00000000-0005-0000-0000-000012150000}"/>
    <cellStyle name="_Value Copy 11 30 05 gas 12 09 05 AURORA at 12 14 05_Book2 2" xfId="5402" xr:uid="{00000000-0005-0000-0000-000013150000}"/>
    <cellStyle name="_Value Copy 11 30 05 gas 12 09 05 AURORA at 12 14 05_Book2 2 2" xfId="5403" xr:uid="{00000000-0005-0000-0000-000014150000}"/>
    <cellStyle name="_Value Copy 11 30 05 gas 12 09 05 AURORA at 12 14 05_Book2 3" xfId="5404" xr:uid="{00000000-0005-0000-0000-000015150000}"/>
    <cellStyle name="_Value Copy 11 30 05 gas 12 09 05 AURORA at 12 14 05_Book2 4" xfId="5405" xr:uid="{00000000-0005-0000-0000-000016150000}"/>
    <cellStyle name="_Value Copy 11 30 05 gas 12 09 05 AURORA at 12 14 05_Book2_Adj Bench DR 3 for Initial Briefs (Electric)" xfId="5406" xr:uid="{00000000-0005-0000-0000-000017150000}"/>
    <cellStyle name="_Value Copy 11 30 05 gas 12 09 05 AURORA at 12 14 05_Book2_Adj Bench DR 3 for Initial Briefs (Electric) 2" xfId="5407" xr:uid="{00000000-0005-0000-0000-000018150000}"/>
    <cellStyle name="_Value Copy 11 30 05 gas 12 09 05 AURORA at 12 14 05_Book2_Adj Bench DR 3 for Initial Briefs (Electric) 2 2" xfId="5408" xr:uid="{00000000-0005-0000-0000-000019150000}"/>
    <cellStyle name="_Value Copy 11 30 05 gas 12 09 05 AURORA at 12 14 05_Book2_Adj Bench DR 3 for Initial Briefs (Electric) 3" xfId="5409" xr:uid="{00000000-0005-0000-0000-00001A150000}"/>
    <cellStyle name="_Value Copy 11 30 05 gas 12 09 05 AURORA at 12 14 05_Book2_Adj Bench DR 3 for Initial Briefs (Electric) 4" xfId="5410" xr:uid="{00000000-0005-0000-0000-00001B150000}"/>
    <cellStyle name="_Value Copy 11 30 05 gas 12 09 05 AURORA at 12 14 05_Book2_Electric Rev Req Model (2009 GRC) Rebuttal" xfId="5411" xr:uid="{00000000-0005-0000-0000-00001C150000}"/>
    <cellStyle name="_Value Copy 11 30 05 gas 12 09 05 AURORA at 12 14 05_Book2_Electric Rev Req Model (2009 GRC) Rebuttal 2" xfId="5412" xr:uid="{00000000-0005-0000-0000-00001D150000}"/>
    <cellStyle name="_Value Copy 11 30 05 gas 12 09 05 AURORA at 12 14 05_Book2_Electric Rev Req Model (2009 GRC) Rebuttal 2 2" xfId="5413" xr:uid="{00000000-0005-0000-0000-00001E150000}"/>
    <cellStyle name="_Value Copy 11 30 05 gas 12 09 05 AURORA at 12 14 05_Book2_Electric Rev Req Model (2009 GRC) Rebuttal 3" xfId="5414" xr:uid="{00000000-0005-0000-0000-00001F150000}"/>
    <cellStyle name="_Value Copy 11 30 05 gas 12 09 05 AURORA at 12 14 05_Book2_Electric Rev Req Model (2009 GRC) Rebuttal 4" xfId="5415" xr:uid="{00000000-0005-0000-0000-000020150000}"/>
    <cellStyle name="_Value Copy 11 30 05 gas 12 09 05 AURORA at 12 14 05_Book2_Electric Rev Req Model (2009 GRC) Rebuttal REmoval of New  WH Solar AdjustMI" xfId="5416" xr:uid="{00000000-0005-0000-0000-000021150000}"/>
    <cellStyle name="_Value Copy 11 30 05 gas 12 09 05 AURORA at 12 14 05_Book2_Electric Rev Req Model (2009 GRC) Rebuttal REmoval of New  WH Solar AdjustMI 2" xfId="5417" xr:uid="{00000000-0005-0000-0000-000022150000}"/>
    <cellStyle name="_Value Copy 11 30 05 gas 12 09 05 AURORA at 12 14 05_Book2_Electric Rev Req Model (2009 GRC) Rebuttal REmoval of New  WH Solar AdjustMI 2 2" xfId="5418" xr:uid="{00000000-0005-0000-0000-000023150000}"/>
    <cellStyle name="_Value Copy 11 30 05 gas 12 09 05 AURORA at 12 14 05_Book2_Electric Rev Req Model (2009 GRC) Rebuttal REmoval of New  WH Solar AdjustMI 3" xfId="5419" xr:uid="{00000000-0005-0000-0000-000024150000}"/>
    <cellStyle name="_Value Copy 11 30 05 gas 12 09 05 AURORA at 12 14 05_Book2_Electric Rev Req Model (2009 GRC) Rebuttal REmoval of New  WH Solar AdjustMI 4" xfId="5420" xr:uid="{00000000-0005-0000-0000-000025150000}"/>
    <cellStyle name="_Value Copy 11 30 05 gas 12 09 05 AURORA at 12 14 05_Book2_Electric Rev Req Model (2009 GRC) Revised 01-18-2010" xfId="5421" xr:uid="{00000000-0005-0000-0000-000026150000}"/>
    <cellStyle name="_Value Copy 11 30 05 gas 12 09 05 AURORA at 12 14 05_Book2_Electric Rev Req Model (2009 GRC) Revised 01-18-2010 2" xfId="5422" xr:uid="{00000000-0005-0000-0000-000027150000}"/>
    <cellStyle name="_Value Copy 11 30 05 gas 12 09 05 AURORA at 12 14 05_Book2_Electric Rev Req Model (2009 GRC) Revised 01-18-2010 2 2" xfId="5423" xr:uid="{00000000-0005-0000-0000-000028150000}"/>
    <cellStyle name="_Value Copy 11 30 05 gas 12 09 05 AURORA at 12 14 05_Book2_Electric Rev Req Model (2009 GRC) Revised 01-18-2010 3" xfId="5424" xr:uid="{00000000-0005-0000-0000-000029150000}"/>
    <cellStyle name="_Value Copy 11 30 05 gas 12 09 05 AURORA at 12 14 05_Book2_Electric Rev Req Model (2009 GRC) Revised 01-18-2010 4" xfId="5425" xr:uid="{00000000-0005-0000-0000-00002A150000}"/>
    <cellStyle name="_Value Copy 11 30 05 gas 12 09 05 AURORA at 12 14 05_Book2_Final Order Electric EXHIBIT A-1" xfId="5426" xr:uid="{00000000-0005-0000-0000-00002B150000}"/>
    <cellStyle name="_Value Copy 11 30 05 gas 12 09 05 AURORA at 12 14 05_Book2_Final Order Electric EXHIBIT A-1 2" xfId="5427" xr:uid="{00000000-0005-0000-0000-00002C150000}"/>
    <cellStyle name="_Value Copy 11 30 05 gas 12 09 05 AURORA at 12 14 05_Book2_Final Order Electric EXHIBIT A-1 2 2" xfId="5428" xr:uid="{00000000-0005-0000-0000-00002D150000}"/>
    <cellStyle name="_Value Copy 11 30 05 gas 12 09 05 AURORA at 12 14 05_Book2_Final Order Electric EXHIBIT A-1 3" xfId="5429" xr:uid="{00000000-0005-0000-0000-00002E150000}"/>
    <cellStyle name="_Value Copy 11 30 05 gas 12 09 05 AURORA at 12 14 05_Book2_Final Order Electric EXHIBIT A-1 4" xfId="5430" xr:uid="{00000000-0005-0000-0000-00002F150000}"/>
    <cellStyle name="_Value Copy 11 30 05 gas 12 09 05 AURORA at 12 14 05_Book4" xfId="5431" xr:uid="{00000000-0005-0000-0000-000030150000}"/>
    <cellStyle name="_Value Copy 11 30 05 gas 12 09 05 AURORA at 12 14 05_Book4 2" xfId="5432" xr:uid="{00000000-0005-0000-0000-000031150000}"/>
    <cellStyle name="_Value Copy 11 30 05 gas 12 09 05 AURORA at 12 14 05_Book4 2 2" xfId="5433" xr:uid="{00000000-0005-0000-0000-000032150000}"/>
    <cellStyle name="_Value Copy 11 30 05 gas 12 09 05 AURORA at 12 14 05_Book4 3" xfId="5434" xr:uid="{00000000-0005-0000-0000-000033150000}"/>
    <cellStyle name="_Value Copy 11 30 05 gas 12 09 05 AURORA at 12 14 05_Book4 4" xfId="5435" xr:uid="{00000000-0005-0000-0000-000034150000}"/>
    <cellStyle name="_Value Copy 11 30 05 gas 12 09 05 AURORA at 12 14 05_Book9" xfId="5436" xr:uid="{00000000-0005-0000-0000-000035150000}"/>
    <cellStyle name="_Value Copy 11 30 05 gas 12 09 05 AURORA at 12 14 05_Book9 2" xfId="5437" xr:uid="{00000000-0005-0000-0000-000036150000}"/>
    <cellStyle name="_Value Copy 11 30 05 gas 12 09 05 AURORA at 12 14 05_Book9 2 2" xfId="5438" xr:uid="{00000000-0005-0000-0000-000037150000}"/>
    <cellStyle name="_Value Copy 11 30 05 gas 12 09 05 AURORA at 12 14 05_Book9 3" xfId="5439" xr:uid="{00000000-0005-0000-0000-000038150000}"/>
    <cellStyle name="_Value Copy 11 30 05 gas 12 09 05 AURORA at 12 14 05_Book9 4" xfId="5440" xr:uid="{00000000-0005-0000-0000-000039150000}"/>
    <cellStyle name="_Value Copy 11 30 05 gas 12 09 05 AURORA at 12 14 05_Check the Interest Calculation" xfId="5441" xr:uid="{00000000-0005-0000-0000-00003A150000}"/>
    <cellStyle name="_Value Copy 11 30 05 gas 12 09 05 AURORA at 12 14 05_Check the Interest Calculation_Scenario 1 REC vs PTC Offset" xfId="5442" xr:uid="{00000000-0005-0000-0000-00003B150000}"/>
    <cellStyle name="_Value Copy 11 30 05 gas 12 09 05 AURORA at 12 14 05_Check the Interest Calculation_Scenario 3" xfId="5443" xr:uid="{00000000-0005-0000-0000-00003C150000}"/>
    <cellStyle name="_Value Copy 11 30 05 gas 12 09 05 AURORA at 12 14 05_Chelan PUD Power Costs (8-10)" xfId="5444" xr:uid="{00000000-0005-0000-0000-00003D150000}"/>
    <cellStyle name="_Value Copy 11 30 05 gas 12 09 05 AURORA at 12 14 05_Direct Assignment Distribution Plant 2008" xfId="5445" xr:uid="{00000000-0005-0000-0000-00003E150000}"/>
    <cellStyle name="_Value Copy 11 30 05 gas 12 09 05 AURORA at 12 14 05_Direct Assignment Distribution Plant 2008 2" xfId="5446" xr:uid="{00000000-0005-0000-0000-00003F150000}"/>
    <cellStyle name="_Value Copy 11 30 05 gas 12 09 05 AURORA at 12 14 05_Direct Assignment Distribution Plant 2008 2 2" xfId="5447" xr:uid="{00000000-0005-0000-0000-000040150000}"/>
    <cellStyle name="_Value Copy 11 30 05 gas 12 09 05 AURORA at 12 14 05_Direct Assignment Distribution Plant 2008 2 2 2" xfId="5448" xr:uid="{00000000-0005-0000-0000-000041150000}"/>
    <cellStyle name="_Value Copy 11 30 05 gas 12 09 05 AURORA at 12 14 05_Direct Assignment Distribution Plant 2008 2 3" xfId="5449" xr:uid="{00000000-0005-0000-0000-000042150000}"/>
    <cellStyle name="_Value Copy 11 30 05 gas 12 09 05 AURORA at 12 14 05_Direct Assignment Distribution Plant 2008 2 3 2" xfId="5450" xr:uid="{00000000-0005-0000-0000-000043150000}"/>
    <cellStyle name="_Value Copy 11 30 05 gas 12 09 05 AURORA at 12 14 05_Direct Assignment Distribution Plant 2008 2 4" xfId="5451" xr:uid="{00000000-0005-0000-0000-000044150000}"/>
    <cellStyle name="_Value Copy 11 30 05 gas 12 09 05 AURORA at 12 14 05_Direct Assignment Distribution Plant 2008 2 4 2" xfId="5452" xr:uid="{00000000-0005-0000-0000-000045150000}"/>
    <cellStyle name="_Value Copy 11 30 05 gas 12 09 05 AURORA at 12 14 05_Direct Assignment Distribution Plant 2008 3" xfId="5453" xr:uid="{00000000-0005-0000-0000-000046150000}"/>
    <cellStyle name="_Value Copy 11 30 05 gas 12 09 05 AURORA at 12 14 05_Direct Assignment Distribution Plant 2008 3 2" xfId="5454" xr:uid="{00000000-0005-0000-0000-000047150000}"/>
    <cellStyle name="_Value Copy 11 30 05 gas 12 09 05 AURORA at 12 14 05_Direct Assignment Distribution Plant 2008 4" xfId="5455" xr:uid="{00000000-0005-0000-0000-000048150000}"/>
    <cellStyle name="_Value Copy 11 30 05 gas 12 09 05 AURORA at 12 14 05_Direct Assignment Distribution Plant 2008 4 2" xfId="5456" xr:uid="{00000000-0005-0000-0000-000049150000}"/>
    <cellStyle name="_Value Copy 11 30 05 gas 12 09 05 AURORA at 12 14 05_Direct Assignment Distribution Plant 2008 5" xfId="5457" xr:uid="{00000000-0005-0000-0000-00004A150000}"/>
    <cellStyle name="_Value Copy 11 30 05 gas 12 09 05 AURORA at 12 14 05_Direct Assignment Distribution Plant 2008 6" xfId="5458" xr:uid="{00000000-0005-0000-0000-00004B150000}"/>
    <cellStyle name="_Value Copy 11 30 05 gas 12 09 05 AURORA at 12 14 05_Electric COS Inputs" xfId="5459" xr:uid="{00000000-0005-0000-0000-00004C150000}"/>
    <cellStyle name="_Value Copy 11 30 05 gas 12 09 05 AURORA at 12 14 05_Electric COS Inputs 2" xfId="5460" xr:uid="{00000000-0005-0000-0000-00004D150000}"/>
    <cellStyle name="_Value Copy 11 30 05 gas 12 09 05 AURORA at 12 14 05_Electric COS Inputs 2 2" xfId="5461" xr:uid="{00000000-0005-0000-0000-00004E150000}"/>
    <cellStyle name="_Value Copy 11 30 05 gas 12 09 05 AURORA at 12 14 05_Electric COS Inputs 2 2 2" xfId="5462" xr:uid="{00000000-0005-0000-0000-00004F150000}"/>
    <cellStyle name="_Value Copy 11 30 05 gas 12 09 05 AURORA at 12 14 05_Electric COS Inputs 2 3" xfId="5463" xr:uid="{00000000-0005-0000-0000-000050150000}"/>
    <cellStyle name="_Value Copy 11 30 05 gas 12 09 05 AURORA at 12 14 05_Electric COS Inputs 2 3 2" xfId="5464" xr:uid="{00000000-0005-0000-0000-000051150000}"/>
    <cellStyle name="_Value Copy 11 30 05 gas 12 09 05 AURORA at 12 14 05_Electric COS Inputs 2 4" xfId="5465" xr:uid="{00000000-0005-0000-0000-000052150000}"/>
    <cellStyle name="_Value Copy 11 30 05 gas 12 09 05 AURORA at 12 14 05_Electric COS Inputs 2 4 2" xfId="5466" xr:uid="{00000000-0005-0000-0000-000053150000}"/>
    <cellStyle name="_Value Copy 11 30 05 gas 12 09 05 AURORA at 12 14 05_Electric COS Inputs 3" xfId="5467" xr:uid="{00000000-0005-0000-0000-000054150000}"/>
    <cellStyle name="_Value Copy 11 30 05 gas 12 09 05 AURORA at 12 14 05_Electric COS Inputs 3 2" xfId="5468" xr:uid="{00000000-0005-0000-0000-000055150000}"/>
    <cellStyle name="_Value Copy 11 30 05 gas 12 09 05 AURORA at 12 14 05_Electric COS Inputs 4" xfId="5469" xr:uid="{00000000-0005-0000-0000-000056150000}"/>
    <cellStyle name="_Value Copy 11 30 05 gas 12 09 05 AURORA at 12 14 05_Electric COS Inputs 4 2" xfId="5470" xr:uid="{00000000-0005-0000-0000-000057150000}"/>
    <cellStyle name="_Value Copy 11 30 05 gas 12 09 05 AURORA at 12 14 05_Electric COS Inputs 5" xfId="5471" xr:uid="{00000000-0005-0000-0000-000058150000}"/>
    <cellStyle name="_Value Copy 11 30 05 gas 12 09 05 AURORA at 12 14 05_Electric COS Inputs 6" xfId="5472" xr:uid="{00000000-0005-0000-0000-000059150000}"/>
    <cellStyle name="_Value Copy 11 30 05 gas 12 09 05 AURORA at 12 14 05_Electric Rate Spread and Rate Design 3.23.09" xfId="5473" xr:uid="{00000000-0005-0000-0000-00005A150000}"/>
    <cellStyle name="_Value Copy 11 30 05 gas 12 09 05 AURORA at 12 14 05_Electric Rate Spread and Rate Design 3.23.09 2" xfId="5474" xr:uid="{00000000-0005-0000-0000-00005B150000}"/>
    <cellStyle name="_Value Copy 11 30 05 gas 12 09 05 AURORA at 12 14 05_Electric Rate Spread and Rate Design 3.23.09 2 2" xfId="5475" xr:uid="{00000000-0005-0000-0000-00005C150000}"/>
    <cellStyle name="_Value Copy 11 30 05 gas 12 09 05 AURORA at 12 14 05_Electric Rate Spread and Rate Design 3.23.09 2 2 2" xfId="5476" xr:uid="{00000000-0005-0000-0000-00005D150000}"/>
    <cellStyle name="_Value Copy 11 30 05 gas 12 09 05 AURORA at 12 14 05_Electric Rate Spread and Rate Design 3.23.09 2 3" xfId="5477" xr:uid="{00000000-0005-0000-0000-00005E150000}"/>
    <cellStyle name="_Value Copy 11 30 05 gas 12 09 05 AURORA at 12 14 05_Electric Rate Spread and Rate Design 3.23.09 2 3 2" xfId="5478" xr:uid="{00000000-0005-0000-0000-00005F150000}"/>
    <cellStyle name="_Value Copy 11 30 05 gas 12 09 05 AURORA at 12 14 05_Electric Rate Spread and Rate Design 3.23.09 2 4" xfId="5479" xr:uid="{00000000-0005-0000-0000-000060150000}"/>
    <cellStyle name="_Value Copy 11 30 05 gas 12 09 05 AURORA at 12 14 05_Electric Rate Spread and Rate Design 3.23.09 2 4 2" xfId="5480" xr:uid="{00000000-0005-0000-0000-000061150000}"/>
    <cellStyle name="_Value Copy 11 30 05 gas 12 09 05 AURORA at 12 14 05_Electric Rate Spread and Rate Design 3.23.09 3" xfId="5481" xr:uid="{00000000-0005-0000-0000-000062150000}"/>
    <cellStyle name="_Value Copy 11 30 05 gas 12 09 05 AURORA at 12 14 05_Electric Rate Spread and Rate Design 3.23.09 3 2" xfId="5482" xr:uid="{00000000-0005-0000-0000-000063150000}"/>
    <cellStyle name="_Value Copy 11 30 05 gas 12 09 05 AURORA at 12 14 05_Electric Rate Spread and Rate Design 3.23.09 4" xfId="5483" xr:uid="{00000000-0005-0000-0000-000064150000}"/>
    <cellStyle name="_Value Copy 11 30 05 gas 12 09 05 AURORA at 12 14 05_Electric Rate Spread and Rate Design 3.23.09 4 2" xfId="5484" xr:uid="{00000000-0005-0000-0000-000065150000}"/>
    <cellStyle name="_Value Copy 11 30 05 gas 12 09 05 AURORA at 12 14 05_Electric Rate Spread and Rate Design 3.23.09 5" xfId="5485" xr:uid="{00000000-0005-0000-0000-000066150000}"/>
    <cellStyle name="_Value Copy 11 30 05 gas 12 09 05 AURORA at 12 14 05_Electric Rate Spread and Rate Design 3.23.09 6" xfId="5486" xr:uid="{00000000-0005-0000-0000-000067150000}"/>
    <cellStyle name="_Value Copy 11 30 05 gas 12 09 05 AURORA at 12 14 05_Exhibit D fr R Gho 12-31-08" xfId="5487" xr:uid="{00000000-0005-0000-0000-000068150000}"/>
    <cellStyle name="_Value Copy 11 30 05 gas 12 09 05 AURORA at 12 14 05_Exhibit D fr R Gho 12-31-08 2" xfId="5488" xr:uid="{00000000-0005-0000-0000-000069150000}"/>
    <cellStyle name="_Value Copy 11 30 05 gas 12 09 05 AURORA at 12 14 05_Exhibit D fr R Gho 12-31-08 3" xfId="5489" xr:uid="{00000000-0005-0000-0000-00006A150000}"/>
    <cellStyle name="_Value Copy 11 30 05 gas 12 09 05 AURORA at 12 14 05_Exhibit D fr R Gho 12-31-08 v2" xfId="5490" xr:uid="{00000000-0005-0000-0000-00006B150000}"/>
    <cellStyle name="_Value Copy 11 30 05 gas 12 09 05 AURORA at 12 14 05_Exhibit D fr R Gho 12-31-08 v2 2" xfId="5491" xr:uid="{00000000-0005-0000-0000-00006C150000}"/>
    <cellStyle name="_Value Copy 11 30 05 gas 12 09 05 AURORA at 12 14 05_Exhibit D fr R Gho 12-31-08 v2 3" xfId="5492" xr:uid="{00000000-0005-0000-0000-00006D150000}"/>
    <cellStyle name="_Value Copy 11 30 05 gas 12 09 05 AURORA at 12 14 05_Exhibit D fr R Gho 12-31-08 v2_NIM Summary" xfId="5493" xr:uid="{00000000-0005-0000-0000-00006E150000}"/>
    <cellStyle name="_Value Copy 11 30 05 gas 12 09 05 AURORA at 12 14 05_Exhibit D fr R Gho 12-31-08 v2_NIM Summary 2" xfId="5494" xr:uid="{00000000-0005-0000-0000-00006F150000}"/>
    <cellStyle name="_Value Copy 11 30 05 gas 12 09 05 AURORA at 12 14 05_Exhibit D fr R Gho 12-31-08_NIM Summary" xfId="5495" xr:uid="{00000000-0005-0000-0000-000070150000}"/>
    <cellStyle name="_Value Copy 11 30 05 gas 12 09 05 AURORA at 12 14 05_Exhibit D fr R Gho 12-31-08_NIM Summary 2" xfId="5496" xr:uid="{00000000-0005-0000-0000-000071150000}"/>
    <cellStyle name="_Value Copy 11 30 05 gas 12 09 05 AURORA at 12 14 05_Gas Rev Req Model (2010 GRC)" xfId="5497" xr:uid="{00000000-0005-0000-0000-000072150000}"/>
    <cellStyle name="_Value Copy 11 30 05 gas 12 09 05 AURORA at 12 14 05_Hopkins Ridge Prepaid Tran - Interest Earned RY 12ME Feb  '11" xfId="5498" xr:uid="{00000000-0005-0000-0000-000073150000}"/>
    <cellStyle name="_Value Copy 11 30 05 gas 12 09 05 AURORA at 12 14 05_Hopkins Ridge Prepaid Tran - Interest Earned RY 12ME Feb  '11 2" xfId="5499" xr:uid="{00000000-0005-0000-0000-000074150000}"/>
    <cellStyle name="_Value Copy 11 30 05 gas 12 09 05 AURORA at 12 14 05_Hopkins Ridge Prepaid Tran - Interest Earned RY 12ME Feb  '11_NIM Summary" xfId="5500" xr:uid="{00000000-0005-0000-0000-000075150000}"/>
    <cellStyle name="_Value Copy 11 30 05 gas 12 09 05 AURORA at 12 14 05_Hopkins Ridge Prepaid Tran - Interest Earned RY 12ME Feb  '11_NIM Summary 2" xfId="5501" xr:uid="{00000000-0005-0000-0000-000076150000}"/>
    <cellStyle name="_Value Copy 11 30 05 gas 12 09 05 AURORA at 12 14 05_Hopkins Ridge Prepaid Tran - Interest Earned RY 12ME Feb  '11_Transmission Workbook for May BOD" xfId="5502" xr:uid="{00000000-0005-0000-0000-000077150000}"/>
    <cellStyle name="_Value Copy 11 30 05 gas 12 09 05 AURORA at 12 14 05_Hopkins Ridge Prepaid Tran - Interest Earned RY 12ME Feb  '11_Transmission Workbook for May BOD 2" xfId="5503" xr:uid="{00000000-0005-0000-0000-000078150000}"/>
    <cellStyle name="_Value Copy 11 30 05 gas 12 09 05 AURORA at 12 14 05_INPUTS" xfId="5504" xr:uid="{00000000-0005-0000-0000-000079150000}"/>
    <cellStyle name="_Value Copy 11 30 05 gas 12 09 05 AURORA at 12 14 05_INPUTS 2" xfId="5505" xr:uid="{00000000-0005-0000-0000-00007A150000}"/>
    <cellStyle name="_Value Copy 11 30 05 gas 12 09 05 AURORA at 12 14 05_INPUTS 2 2" xfId="5506" xr:uid="{00000000-0005-0000-0000-00007B150000}"/>
    <cellStyle name="_Value Copy 11 30 05 gas 12 09 05 AURORA at 12 14 05_INPUTS 2 2 2" xfId="5507" xr:uid="{00000000-0005-0000-0000-00007C150000}"/>
    <cellStyle name="_Value Copy 11 30 05 gas 12 09 05 AURORA at 12 14 05_INPUTS 2 3" xfId="5508" xr:uid="{00000000-0005-0000-0000-00007D150000}"/>
    <cellStyle name="_Value Copy 11 30 05 gas 12 09 05 AURORA at 12 14 05_INPUTS 2 3 2" xfId="5509" xr:uid="{00000000-0005-0000-0000-00007E150000}"/>
    <cellStyle name="_Value Copy 11 30 05 gas 12 09 05 AURORA at 12 14 05_INPUTS 2 4" xfId="5510" xr:uid="{00000000-0005-0000-0000-00007F150000}"/>
    <cellStyle name="_Value Copy 11 30 05 gas 12 09 05 AURORA at 12 14 05_INPUTS 2 4 2" xfId="5511" xr:uid="{00000000-0005-0000-0000-000080150000}"/>
    <cellStyle name="_Value Copy 11 30 05 gas 12 09 05 AURORA at 12 14 05_INPUTS 3" xfId="5512" xr:uid="{00000000-0005-0000-0000-000081150000}"/>
    <cellStyle name="_Value Copy 11 30 05 gas 12 09 05 AURORA at 12 14 05_INPUTS 3 2" xfId="5513" xr:uid="{00000000-0005-0000-0000-000082150000}"/>
    <cellStyle name="_Value Copy 11 30 05 gas 12 09 05 AURORA at 12 14 05_INPUTS 4" xfId="5514" xr:uid="{00000000-0005-0000-0000-000083150000}"/>
    <cellStyle name="_Value Copy 11 30 05 gas 12 09 05 AURORA at 12 14 05_INPUTS 4 2" xfId="5515" xr:uid="{00000000-0005-0000-0000-000084150000}"/>
    <cellStyle name="_Value Copy 11 30 05 gas 12 09 05 AURORA at 12 14 05_INPUTS 5" xfId="5516" xr:uid="{00000000-0005-0000-0000-000085150000}"/>
    <cellStyle name="_Value Copy 11 30 05 gas 12 09 05 AURORA at 12 14 05_INPUTS 6" xfId="5517" xr:uid="{00000000-0005-0000-0000-000086150000}"/>
    <cellStyle name="_Value Copy 11 30 05 gas 12 09 05 AURORA at 12 14 05_Leased Transformer &amp; Substation Plant &amp; Rev 12-2009" xfId="5518" xr:uid="{00000000-0005-0000-0000-000087150000}"/>
    <cellStyle name="_Value Copy 11 30 05 gas 12 09 05 AURORA at 12 14 05_Leased Transformer &amp; Substation Plant &amp; Rev 12-2009 2" xfId="5519" xr:uid="{00000000-0005-0000-0000-000088150000}"/>
    <cellStyle name="_Value Copy 11 30 05 gas 12 09 05 AURORA at 12 14 05_Leased Transformer &amp; Substation Plant &amp; Rev 12-2009 2 2" xfId="5520" xr:uid="{00000000-0005-0000-0000-000089150000}"/>
    <cellStyle name="_Value Copy 11 30 05 gas 12 09 05 AURORA at 12 14 05_Leased Transformer &amp; Substation Plant &amp; Rev 12-2009 2 2 2" xfId="5521" xr:uid="{00000000-0005-0000-0000-00008A150000}"/>
    <cellStyle name="_Value Copy 11 30 05 gas 12 09 05 AURORA at 12 14 05_Leased Transformer &amp; Substation Plant &amp; Rev 12-2009 2 3" xfId="5522" xr:uid="{00000000-0005-0000-0000-00008B150000}"/>
    <cellStyle name="_Value Copy 11 30 05 gas 12 09 05 AURORA at 12 14 05_Leased Transformer &amp; Substation Plant &amp; Rev 12-2009 2 3 2" xfId="5523" xr:uid="{00000000-0005-0000-0000-00008C150000}"/>
    <cellStyle name="_Value Copy 11 30 05 gas 12 09 05 AURORA at 12 14 05_Leased Transformer &amp; Substation Plant &amp; Rev 12-2009 2 4" xfId="5524" xr:uid="{00000000-0005-0000-0000-00008D150000}"/>
    <cellStyle name="_Value Copy 11 30 05 gas 12 09 05 AURORA at 12 14 05_Leased Transformer &amp; Substation Plant &amp; Rev 12-2009 2 4 2" xfId="5525" xr:uid="{00000000-0005-0000-0000-00008E150000}"/>
    <cellStyle name="_Value Copy 11 30 05 gas 12 09 05 AURORA at 12 14 05_Leased Transformer &amp; Substation Plant &amp; Rev 12-2009 3" xfId="5526" xr:uid="{00000000-0005-0000-0000-00008F150000}"/>
    <cellStyle name="_Value Copy 11 30 05 gas 12 09 05 AURORA at 12 14 05_Leased Transformer &amp; Substation Plant &amp; Rev 12-2009 3 2" xfId="5527" xr:uid="{00000000-0005-0000-0000-000090150000}"/>
    <cellStyle name="_Value Copy 11 30 05 gas 12 09 05 AURORA at 12 14 05_Leased Transformer &amp; Substation Plant &amp; Rev 12-2009 4" xfId="5528" xr:uid="{00000000-0005-0000-0000-000091150000}"/>
    <cellStyle name="_Value Copy 11 30 05 gas 12 09 05 AURORA at 12 14 05_Leased Transformer &amp; Substation Plant &amp; Rev 12-2009 4 2" xfId="5529" xr:uid="{00000000-0005-0000-0000-000092150000}"/>
    <cellStyle name="_Value Copy 11 30 05 gas 12 09 05 AURORA at 12 14 05_Leased Transformer &amp; Substation Plant &amp; Rev 12-2009 5" xfId="5530" xr:uid="{00000000-0005-0000-0000-000093150000}"/>
    <cellStyle name="_Value Copy 11 30 05 gas 12 09 05 AURORA at 12 14 05_Leased Transformer &amp; Substation Plant &amp; Rev 12-2009 6" xfId="5531" xr:uid="{00000000-0005-0000-0000-000094150000}"/>
    <cellStyle name="_Value Copy 11 30 05 gas 12 09 05 AURORA at 12 14 05_NIM Summary" xfId="5532" xr:uid="{00000000-0005-0000-0000-000095150000}"/>
    <cellStyle name="_Value Copy 11 30 05 gas 12 09 05 AURORA at 12 14 05_NIM Summary 09GRC" xfId="5533" xr:uid="{00000000-0005-0000-0000-000096150000}"/>
    <cellStyle name="_Value Copy 11 30 05 gas 12 09 05 AURORA at 12 14 05_NIM Summary 09GRC 2" xfId="5534" xr:uid="{00000000-0005-0000-0000-000097150000}"/>
    <cellStyle name="_Value Copy 11 30 05 gas 12 09 05 AURORA at 12 14 05_NIM Summary 2" xfId="5535" xr:uid="{00000000-0005-0000-0000-000098150000}"/>
    <cellStyle name="_Value Copy 11 30 05 gas 12 09 05 AURORA at 12 14 05_NIM Summary 3" xfId="5536" xr:uid="{00000000-0005-0000-0000-000099150000}"/>
    <cellStyle name="_Value Copy 11 30 05 gas 12 09 05 AURORA at 12 14 05_NIM Summary 4" xfId="5537" xr:uid="{00000000-0005-0000-0000-00009A150000}"/>
    <cellStyle name="_Value Copy 11 30 05 gas 12 09 05 AURORA at 12 14 05_NIM Summary 5" xfId="5538" xr:uid="{00000000-0005-0000-0000-00009B150000}"/>
    <cellStyle name="_Value Copy 11 30 05 gas 12 09 05 AURORA at 12 14 05_NIM Summary 6" xfId="5539" xr:uid="{00000000-0005-0000-0000-00009C150000}"/>
    <cellStyle name="_Value Copy 11 30 05 gas 12 09 05 AURORA at 12 14 05_NIM Summary 7" xfId="5540" xr:uid="{00000000-0005-0000-0000-00009D150000}"/>
    <cellStyle name="_Value Copy 11 30 05 gas 12 09 05 AURORA at 12 14 05_NIM Summary 8" xfId="5541" xr:uid="{00000000-0005-0000-0000-00009E150000}"/>
    <cellStyle name="_Value Copy 11 30 05 gas 12 09 05 AURORA at 12 14 05_NIM Summary 9" xfId="5542" xr:uid="{00000000-0005-0000-0000-00009F150000}"/>
    <cellStyle name="_Value Copy 11 30 05 gas 12 09 05 AURORA at 12 14 05_PCA 10 -  Exhibit D from A Kellogg Jan 2011" xfId="5543" xr:uid="{00000000-0005-0000-0000-0000A0150000}"/>
    <cellStyle name="_Value Copy 11 30 05 gas 12 09 05 AURORA at 12 14 05_PCA 10 -  Exhibit D from A Kellogg July 2011" xfId="5544" xr:uid="{00000000-0005-0000-0000-0000A1150000}"/>
    <cellStyle name="_Value Copy 11 30 05 gas 12 09 05 AURORA at 12 14 05_PCA 10 -  Exhibit D from S Free Rcv'd 12-11" xfId="5545" xr:uid="{00000000-0005-0000-0000-0000A2150000}"/>
    <cellStyle name="_Value Copy 11 30 05 gas 12 09 05 AURORA at 12 14 05_PCA 7 - Exhibit D update 11_30_08 (2)" xfId="5546" xr:uid="{00000000-0005-0000-0000-0000A3150000}"/>
    <cellStyle name="_Value Copy 11 30 05 gas 12 09 05 AURORA at 12 14 05_PCA 7 - Exhibit D update 11_30_08 (2) 2" xfId="5547" xr:uid="{00000000-0005-0000-0000-0000A4150000}"/>
    <cellStyle name="_Value Copy 11 30 05 gas 12 09 05 AURORA at 12 14 05_PCA 7 - Exhibit D update 11_30_08 (2) 2 2" xfId="5548" xr:uid="{00000000-0005-0000-0000-0000A5150000}"/>
    <cellStyle name="_Value Copy 11 30 05 gas 12 09 05 AURORA at 12 14 05_PCA 7 - Exhibit D update 11_30_08 (2) 3" xfId="5549" xr:uid="{00000000-0005-0000-0000-0000A6150000}"/>
    <cellStyle name="_Value Copy 11 30 05 gas 12 09 05 AURORA at 12 14 05_PCA 7 - Exhibit D update 11_30_08 (2) 4" xfId="5550" xr:uid="{00000000-0005-0000-0000-0000A7150000}"/>
    <cellStyle name="_Value Copy 11 30 05 gas 12 09 05 AURORA at 12 14 05_PCA 7 - Exhibit D update 11_30_08 (2)_NIM Summary" xfId="5551" xr:uid="{00000000-0005-0000-0000-0000A8150000}"/>
    <cellStyle name="_Value Copy 11 30 05 gas 12 09 05 AURORA at 12 14 05_PCA 7 - Exhibit D update 11_30_08 (2)_NIM Summary 2" xfId="5552" xr:uid="{00000000-0005-0000-0000-0000A9150000}"/>
    <cellStyle name="_Value Copy 11 30 05 gas 12 09 05 AURORA at 12 14 05_PCA 8 - Exhibit D update 12_31_09" xfId="5553" xr:uid="{00000000-0005-0000-0000-0000AA150000}"/>
    <cellStyle name="_Value Copy 11 30 05 gas 12 09 05 AURORA at 12 14 05_PCA 8 - Exhibit D update 12_31_09 2" xfId="5554" xr:uid="{00000000-0005-0000-0000-0000AB150000}"/>
    <cellStyle name="_Value Copy 11 30 05 gas 12 09 05 AURORA at 12 14 05_PCA 9 -  Exhibit D April 2010" xfId="5555" xr:uid="{00000000-0005-0000-0000-0000AC150000}"/>
    <cellStyle name="_Value Copy 11 30 05 gas 12 09 05 AURORA at 12 14 05_PCA 9 -  Exhibit D April 2010 (3)" xfId="5556" xr:uid="{00000000-0005-0000-0000-0000AD150000}"/>
    <cellStyle name="_Value Copy 11 30 05 gas 12 09 05 AURORA at 12 14 05_PCA 9 -  Exhibit D April 2010 (3) 2" xfId="5557" xr:uid="{00000000-0005-0000-0000-0000AE150000}"/>
    <cellStyle name="_Value Copy 11 30 05 gas 12 09 05 AURORA at 12 14 05_PCA 9 -  Exhibit D April 2010 2" xfId="5558" xr:uid="{00000000-0005-0000-0000-0000AF150000}"/>
    <cellStyle name="_Value Copy 11 30 05 gas 12 09 05 AURORA at 12 14 05_PCA 9 -  Exhibit D April 2010 3" xfId="5559" xr:uid="{00000000-0005-0000-0000-0000B0150000}"/>
    <cellStyle name="_Value Copy 11 30 05 gas 12 09 05 AURORA at 12 14 05_PCA 9 -  Exhibit D Feb 2010" xfId="5560" xr:uid="{00000000-0005-0000-0000-0000B1150000}"/>
    <cellStyle name="_Value Copy 11 30 05 gas 12 09 05 AURORA at 12 14 05_PCA 9 -  Exhibit D Feb 2010 2" xfId="5561" xr:uid="{00000000-0005-0000-0000-0000B2150000}"/>
    <cellStyle name="_Value Copy 11 30 05 gas 12 09 05 AURORA at 12 14 05_PCA 9 -  Exhibit D Feb 2010 v2" xfId="5562" xr:uid="{00000000-0005-0000-0000-0000B3150000}"/>
    <cellStyle name="_Value Copy 11 30 05 gas 12 09 05 AURORA at 12 14 05_PCA 9 -  Exhibit D Feb 2010 v2 2" xfId="5563" xr:uid="{00000000-0005-0000-0000-0000B4150000}"/>
    <cellStyle name="_Value Copy 11 30 05 gas 12 09 05 AURORA at 12 14 05_PCA 9 -  Exhibit D Feb 2010 WF" xfId="5564" xr:uid="{00000000-0005-0000-0000-0000B5150000}"/>
    <cellStyle name="_Value Copy 11 30 05 gas 12 09 05 AURORA at 12 14 05_PCA 9 -  Exhibit D Feb 2010 WF 2" xfId="5565" xr:uid="{00000000-0005-0000-0000-0000B6150000}"/>
    <cellStyle name="_Value Copy 11 30 05 gas 12 09 05 AURORA at 12 14 05_PCA 9 -  Exhibit D Jan 2010" xfId="5566" xr:uid="{00000000-0005-0000-0000-0000B7150000}"/>
    <cellStyle name="_Value Copy 11 30 05 gas 12 09 05 AURORA at 12 14 05_PCA 9 -  Exhibit D Jan 2010 2" xfId="5567" xr:uid="{00000000-0005-0000-0000-0000B8150000}"/>
    <cellStyle name="_Value Copy 11 30 05 gas 12 09 05 AURORA at 12 14 05_PCA 9 -  Exhibit D March 2010 (2)" xfId="5568" xr:uid="{00000000-0005-0000-0000-0000B9150000}"/>
    <cellStyle name="_Value Copy 11 30 05 gas 12 09 05 AURORA at 12 14 05_PCA 9 -  Exhibit D March 2010 (2) 2" xfId="5569" xr:uid="{00000000-0005-0000-0000-0000BA150000}"/>
    <cellStyle name="_Value Copy 11 30 05 gas 12 09 05 AURORA at 12 14 05_PCA 9 -  Exhibit D Nov 2010" xfId="5570" xr:uid="{00000000-0005-0000-0000-0000BB150000}"/>
    <cellStyle name="_Value Copy 11 30 05 gas 12 09 05 AURORA at 12 14 05_PCA 9 -  Exhibit D Nov 2010 2" xfId="5571" xr:uid="{00000000-0005-0000-0000-0000BC150000}"/>
    <cellStyle name="_Value Copy 11 30 05 gas 12 09 05 AURORA at 12 14 05_PCA 9 - Exhibit D at August 2010" xfId="5572" xr:uid="{00000000-0005-0000-0000-0000BD150000}"/>
    <cellStyle name="_Value Copy 11 30 05 gas 12 09 05 AURORA at 12 14 05_PCA 9 - Exhibit D at August 2010 2" xfId="5573" xr:uid="{00000000-0005-0000-0000-0000BE150000}"/>
    <cellStyle name="_Value Copy 11 30 05 gas 12 09 05 AURORA at 12 14 05_PCA 9 - Exhibit D June 2010 GRC" xfId="5574" xr:uid="{00000000-0005-0000-0000-0000BF150000}"/>
    <cellStyle name="_Value Copy 11 30 05 gas 12 09 05 AURORA at 12 14 05_PCA 9 - Exhibit D June 2010 GRC 2" xfId="5575" xr:uid="{00000000-0005-0000-0000-0000C0150000}"/>
    <cellStyle name="_Value Copy 11 30 05 gas 12 09 05 AURORA at 12 14 05_Power Costs - Comparison bx Rbtl-Staff-Jt-PC" xfId="5576" xr:uid="{00000000-0005-0000-0000-0000C1150000}"/>
    <cellStyle name="_Value Copy 11 30 05 gas 12 09 05 AURORA at 12 14 05_Power Costs - Comparison bx Rbtl-Staff-Jt-PC 2" xfId="5577" xr:uid="{00000000-0005-0000-0000-0000C2150000}"/>
    <cellStyle name="_Value Copy 11 30 05 gas 12 09 05 AURORA at 12 14 05_Power Costs - Comparison bx Rbtl-Staff-Jt-PC 2 2" xfId="5578" xr:uid="{00000000-0005-0000-0000-0000C3150000}"/>
    <cellStyle name="_Value Copy 11 30 05 gas 12 09 05 AURORA at 12 14 05_Power Costs - Comparison bx Rbtl-Staff-Jt-PC 3" xfId="5579" xr:uid="{00000000-0005-0000-0000-0000C4150000}"/>
    <cellStyle name="_Value Copy 11 30 05 gas 12 09 05 AURORA at 12 14 05_Power Costs - Comparison bx Rbtl-Staff-Jt-PC 4" xfId="5580" xr:uid="{00000000-0005-0000-0000-0000C5150000}"/>
    <cellStyle name="_Value Copy 11 30 05 gas 12 09 05 AURORA at 12 14 05_Power Costs - Comparison bx Rbtl-Staff-Jt-PC_Adj Bench DR 3 for Initial Briefs (Electric)" xfId="5581" xr:uid="{00000000-0005-0000-0000-0000C6150000}"/>
    <cellStyle name="_Value Copy 11 30 05 gas 12 09 05 AURORA at 12 14 05_Power Costs - Comparison bx Rbtl-Staff-Jt-PC_Adj Bench DR 3 for Initial Briefs (Electric) 2" xfId="5582" xr:uid="{00000000-0005-0000-0000-0000C7150000}"/>
    <cellStyle name="_Value Copy 11 30 05 gas 12 09 05 AURORA at 12 14 05_Power Costs - Comparison bx Rbtl-Staff-Jt-PC_Adj Bench DR 3 for Initial Briefs (Electric) 2 2" xfId="5583" xr:uid="{00000000-0005-0000-0000-0000C8150000}"/>
    <cellStyle name="_Value Copy 11 30 05 gas 12 09 05 AURORA at 12 14 05_Power Costs - Comparison bx Rbtl-Staff-Jt-PC_Adj Bench DR 3 for Initial Briefs (Electric) 3" xfId="5584" xr:uid="{00000000-0005-0000-0000-0000C9150000}"/>
    <cellStyle name="_Value Copy 11 30 05 gas 12 09 05 AURORA at 12 14 05_Power Costs - Comparison bx Rbtl-Staff-Jt-PC_Adj Bench DR 3 for Initial Briefs (Electric) 4" xfId="5585" xr:uid="{00000000-0005-0000-0000-0000CA150000}"/>
    <cellStyle name="_Value Copy 11 30 05 gas 12 09 05 AURORA at 12 14 05_Power Costs - Comparison bx Rbtl-Staff-Jt-PC_Electric Rev Req Model (2009 GRC) Rebuttal" xfId="5586" xr:uid="{00000000-0005-0000-0000-0000CB150000}"/>
    <cellStyle name="_Value Copy 11 30 05 gas 12 09 05 AURORA at 12 14 05_Power Costs - Comparison bx Rbtl-Staff-Jt-PC_Electric Rev Req Model (2009 GRC) Rebuttal 2" xfId="5587" xr:uid="{00000000-0005-0000-0000-0000CC150000}"/>
    <cellStyle name="_Value Copy 11 30 05 gas 12 09 05 AURORA at 12 14 05_Power Costs - Comparison bx Rbtl-Staff-Jt-PC_Electric Rev Req Model (2009 GRC) Rebuttal 2 2" xfId="5588" xr:uid="{00000000-0005-0000-0000-0000CD150000}"/>
    <cellStyle name="_Value Copy 11 30 05 gas 12 09 05 AURORA at 12 14 05_Power Costs - Comparison bx Rbtl-Staff-Jt-PC_Electric Rev Req Model (2009 GRC) Rebuttal 3" xfId="5589" xr:uid="{00000000-0005-0000-0000-0000CE150000}"/>
    <cellStyle name="_Value Copy 11 30 05 gas 12 09 05 AURORA at 12 14 05_Power Costs - Comparison bx Rbtl-Staff-Jt-PC_Electric Rev Req Model (2009 GRC) Rebuttal 4" xfId="5590" xr:uid="{00000000-0005-0000-0000-0000CF150000}"/>
    <cellStyle name="_Value Copy 11 30 05 gas 12 09 05 AURORA at 12 14 05_Power Costs - Comparison bx Rbtl-Staff-Jt-PC_Electric Rev Req Model (2009 GRC) Rebuttal REmoval of New  WH Solar AdjustMI" xfId="5591" xr:uid="{00000000-0005-0000-0000-0000D0150000}"/>
    <cellStyle name="_Value Copy 11 30 05 gas 12 09 05 AURORA at 12 14 05_Power Costs - Comparison bx Rbtl-Staff-Jt-PC_Electric Rev Req Model (2009 GRC) Rebuttal REmoval of New  WH Solar AdjustMI 2" xfId="5592" xr:uid="{00000000-0005-0000-0000-0000D1150000}"/>
    <cellStyle name="_Value Copy 11 30 05 gas 12 09 05 AURORA at 12 14 05_Power Costs - Comparison bx Rbtl-Staff-Jt-PC_Electric Rev Req Model (2009 GRC) Rebuttal REmoval of New  WH Solar AdjustMI 2 2" xfId="5593" xr:uid="{00000000-0005-0000-0000-0000D2150000}"/>
    <cellStyle name="_Value Copy 11 30 05 gas 12 09 05 AURORA at 12 14 05_Power Costs - Comparison bx Rbtl-Staff-Jt-PC_Electric Rev Req Model (2009 GRC) Rebuttal REmoval of New  WH Solar AdjustMI 3" xfId="5594" xr:uid="{00000000-0005-0000-0000-0000D3150000}"/>
    <cellStyle name="_Value Copy 11 30 05 gas 12 09 05 AURORA at 12 14 05_Power Costs - Comparison bx Rbtl-Staff-Jt-PC_Electric Rev Req Model (2009 GRC) Rebuttal REmoval of New  WH Solar AdjustMI 4" xfId="5595" xr:uid="{00000000-0005-0000-0000-0000D4150000}"/>
    <cellStyle name="_Value Copy 11 30 05 gas 12 09 05 AURORA at 12 14 05_Power Costs - Comparison bx Rbtl-Staff-Jt-PC_Electric Rev Req Model (2009 GRC) Revised 01-18-2010" xfId="5596" xr:uid="{00000000-0005-0000-0000-0000D5150000}"/>
    <cellStyle name="_Value Copy 11 30 05 gas 12 09 05 AURORA at 12 14 05_Power Costs - Comparison bx Rbtl-Staff-Jt-PC_Electric Rev Req Model (2009 GRC) Revised 01-18-2010 2" xfId="5597" xr:uid="{00000000-0005-0000-0000-0000D6150000}"/>
    <cellStyle name="_Value Copy 11 30 05 gas 12 09 05 AURORA at 12 14 05_Power Costs - Comparison bx Rbtl-Staff-Jt-PC_Electric Rev Req Model (2009 GRC) Revised 01-18-2010 2 2" xfId="5598" xr:uid="{00000000-0005-0000-0000-0000D7150000}"/>
    <cellStyle name="_Value Copy 11 30 05 gas 12 09 05 AURORA at 12 14 05_Power Costs - Comparison bx Rbtl-Staff-Jt-PC_Electric Rev Req Model (2009 GRC) Revised 01-18-2010 3" xfId="5599" xr:uid="{00000000-0005-0000-0000-0000D8150000}"/>
    <cellStyle name="_Value Copy 11 30 05 gas 12 09 05 AURORA at 12 14 05_Power Costs - Comparison bx Rbtl-Staff-Jt-PC_Electric Rev Req Model (2009 GRC) Revised 01-18-2010 4" xfId="5600" xr:uid="{00000000-0005-0000-0000-0000D9150000}"/>
    <cellStyle name="_Value Copy 11 30 05 gas 12 09 05 AURORA at 12 14 05_Power Costs - Comparison bx Rbtl-Staff-Jt-PC_Final Order Electric EXHIBIT A-1" xfId="5601" xr:uid="{00000000-0005-0000-0000-0000DA150000}"/>
    <cellStyle name="_Value Copy 11 30 05 gas 12 09 05 AURORA at 12 14 05_Power Costs - Comparison bx Rbtl-Staff-Jt-PC_Final Order Electric EXHIBIT A-1 2" xfId="5602" xr:uid="{00000000-0005-0000-0000-0000DB150000}"/>
    <cellStyle name="_Value Copy 11 30 05 gas 12 09 05 AURORA at 12 14 05_Power Costs - Comparison bx Rbtl-Staff-Jt-PC_Final Order Electric EXHIBIT A-1 2 2" xfId="5603" xr:uid="{00000000-0005-0000-0000-0000DC150000}"/>
    <cellStyle name="_Value Copy 11 30 05 gas 12 09 05 AURORA at 12 14 05_Power Costs - Comparison bx Rbtl-Staff-Jt-PC_Final Order Electric EXHIBIT A-1 3" xfId="5604" xr:uid="{00000000-0005-0000-0000-0000DD150000}"/>
    <cellStyle name="_Value Copy 11 30 05 gas 12 09 05 AURORA at 12 14 05_Power Costs - Comparison bx Rbtl-Staff-Jt-PC_Final Order Electric EXHIBIT A-1 4" xfId="5605" xr:uid="{00000000-0005-0000-0000-0000DE150000}"/>
    <cellStyle name="_Value Copy 11 30 05 gas 12 09 05 AURORA at 12 14 05_Production Adj 4.37" xfId="5606" xr:uid="{00000000-0005-0000-0000-0000DF150000}"/>
    <cellStyle name="_Value Copy 11 30 05 gas 12 09 05 AURORA at 12 14 05_Production Adj 4.37 2" xfId="5607" xr:uid="{00000000-0005-0000-0000-0000E0150000}"/>
    <cellStyle name="_Value Copy 11 30 05 gas 12 09 05 AURORA at 12 14 05_Production Adj 4.37 2 2" xfId="5608" xr:uid="{00000000-0005-0000-0000-0000E1150000}"/>
    <cellStyle name="_Value Copy 11 30 05 gas 12 09 05 AURORA at 12 14 05_Production Adj 4.37 3" xfId="5609" xr:uid="{00000000-0005-0000-0000-0000E2150000}"/>
    <cellStyle name="_Value Copy 11 30 05 gas 12 09 05 AURORA at 12 14 05_Purchased Power Adj 4.03" xfId="5610" xr:uid="{00000000-0005-0000-0000-0000E3150000}"/>
    <cellStyle name="_Value Copy 11 30 05 gas 12 09 05 AURORA at 12 14 05_Purchased Power Adj 4.03 2" xfId="5611" xr:uid="{00000000-0005-0000-0000-0000E4150000}"/>
    <cellStyle name="_Value Copy 11 30 05 gas 12 09 05 AURORA at 12 14 05_Purchased Power Adj 4.03 2 2" xfId="5612" xr:uid="{00000000-0005-0000-0000-0000E5150000}"/>
    <cellStyle name="_Value Copy 11 30 05 gas 12 09 05 AURORA at 12 14 05_Purchased Power Adj 4.03 3" xfId="5613" xr:uid="{00000000-0005-0000-0000-0000E6150000}"/>
    <cellStyle name="_Value Copy 11 30 05 gas 12 09 05 AURORA at 12 14 05_Rate Design Sch 24" xfId="5614" xr:uid="{00000000-0005-0000-0000-0000E7150000}"/>
    <cellStyle name="_Value Copy 11 30 05 gas 12 09 05 AURORA at 12 14 05_Rate Design Sch 24 2" xfId="5615" xr:uid="{00000000-0005-0000-0000-0000E8150000}"/>
    <cellStyle name="_Value Copy 11 30 05 gas 12 09 05 AURORA at 12 14 05_Rate Design Sch 25" xfId="5616" xr:uid="{00000000-0005-0000-0000-0000E9150000}"/>
    <cellStyle name="_Value Copy 11 30 05 gas 12 09 05 AURORA at 12 14 05_Rate Design Sch 25 2" xfId="5617" xr:uid="{00000000-0005-0000-0000-0000EA150000}"/>
    <cellStyle name="_Value Copy 11 30 05 gas 12 09 05 AURORA at 12 14 05_Rate Design Sch 25 2 2" xfId="5618" xr:uid="{00000000-0005-0000-0000-0000EB150000}"/>
    <cellStyle name="_Value Copy 11 30 05 gas 12 09 05 AURORA at 12 14 05_Rate Design Sch 25 3" xfId="5619" xr:uid="{00000000-0005-0000-0000-0000EC150000}"/>
    <cellStyle name="_Value Copy 11 30 05 gas 12 09 05 AURORA at 12 14 05_Rate Design Sch 26" xfId="5620" xr:uid="{00000000-0005-0000-0000-0000ED150000}"/>
    <cellStyle name="_Value Copy 11 30 05 gas 12 09 05 AURORA at 12 14 05_Rate Design Sch 26 2" xfId="5621" xr:uid="{00000000-0005-0000-0000-0000EE150000}"/>
    <cellStyle name="_Value Copy 11 30 05 gas 12 09 05 AURORA at 12 14 05_Rate Design Sch 26 2 2" xfId="5622" xr:uid="{00000000-0005-0000-0000-0000EF150000}"/>
    <cellStyle name="_Value Copy 11 30 05 gas 12 09 05 AURORA at 12 14 05_Rate Design Sch 26 3" xfId="5623" xr:uid="{00000000-0005-0000-0000-0000F0150000}"/>
    <cellStyle name="_Value Copy 11 30 05 gas 12 09 05 AURORA at 12 14 05_Rate Design Sch 31" xfId="5624" xr:uid="{00000000-0005-0000-0000-0000F1150000}"/>
    <cellStyle name="_Value Copy 11 30 05 gas 12 09 05 AURORA at 12 14 05_Rate Design Sch 31 2" xfId="5625" xr:uid="{00000000-0005-0000-0000-0000F2150000}"/>
    <cellStyle name="_Value Copy 11 30 05 gas 12 09 05 AURORA at 12 14 05_Rate Design Sch 31 2 2" xfId="5626" xr:uid="{00000000-0005-0000-0000-0000F3150000}"/>
    <cellStyle name="_Value Copy 11 30 05 gas 12 09 05 AURORA at 12 14 05_Rate Design Sch 31 3" xfId="5627" xr:uid="{00000000-0005-0000-0000-0000F4150000}"/>
    <cellStyle name="_Value Copy 11 30 05 gas 12 09 05 AURORA at 12 14 05_Rate Design Sch 43" xfId="5628" xr:uid="{00000000-0005-0000-0000-0000F5150000}"/>
    <cellStyle name="_Value Copy 11 30 05 gas 12 09 05 AURORA at 12 14 05_Rate Design Sch 43 2" xfId="5629" xr:uid="{00000000-0005-0000-0000-0000F6150000}"/>
    <cellStyle name="_Value Copy 11 30 05 gas 12 09 05 AURORA at 12 14 05_Rate Design Sch 43 2 2" xfId="5630" xr:uid="{00000000-0005-0000-0000-0000F7150000}"/>
    <cellStyle name="_Value Copy 11 30 05 gas 12 09 05 AURORA at 12 14 05_Rate Design Sch 43 3" xfId="5631" xr:uid="{00000000-0005-0000-0000-0000F8150000}"/>
    <cellStyle name="_Value Copy 11 30 05 gas 12 09 05 AURORA at 12 14 05_Rate Design Sch 448-449" xfId="5632" xr:uid="{00000000-0005-0000-0000-0000F9150000}"/>
    <cellStyle name="_Value Copy 11 30 05 gas 12 09 05 AURORA at 12 14 05_Rate Design Sch 448-449 2" xfId="5633" xr:uid="{00000000-0005-0000-0000-0000FA150000}"/>
    <cellStyle name="_Value Copy 11 30 05 gas 12 09 05 AURORA at 12 14 05_Rate Design Sch 46" xfId="5634" xr:uid="{00000000-0005-0000-0000-0000FB150000}"/>
    <cellStyle name="_Value Copy 11 30 05 gas 12 09 05 AURORA at 12 14 05_Rate Design Sch 46 2" xfId="5635" xr:uid="{00000000-0005-0000-0000-0000FC150000}"/>
    <cellStyle name="_Value Copy 11 30 05 gas 12 09 05 AURORA at 12 14 05_Rate Design Sch 46 2 2" xfId="5636" xr:uid="{00000000-0005-0000-0000-0000FD150000}"/>
    <cellStyle name="_Value Copy 11 30 05 gas 12 09 05 AURORA at 12 14 05_Rate Design Sch 46 3" xfId="5637" xr:uid="{00000000-0005-0000-0000-0000FE150000}"/>
    <cellStyle name="_Value Copy 11 30 05 gas 12 09 05 AURORA at 12 14 05_Rate Spread" xfId="5638" xr:uid="{00000000-0005-0000-0000-0000FF150000}"/>
    <cellStyle name="_Value Copy 11 30 05 gas 12 09 05 AURORA at 12 14 05_Rate Spread 2" xfId="5639" xr:uid="{00000000-0005-0000-0000-000000160000}"/>
    <cellStyle name="_Value Copy 11 30 05 gas 12 09 05 AURORA at 12 14 05_Rate Spread 2 2" xfId="5640" xr:uid="{00000000-0005-0000-0000-000001160000}"/>
    <cellStyle name="_Value Copy 11 30 05 gas 12 09 05 AURORA at 12 14 05_Rate Spread 3" xfId="5641" xr:uid="{00000000-0005-0000-0000-000002160000}"/>
    <cellStyle name="_Value Copy 11 30 05 gas 12 09 05 AURORA at 12 14 05_Rebuttal Power Costs" xfId="5642" xr:uid="{00000000-0005-0000-0000-000003160000}"/>
    <cellStyle name="_Value Copy 11 30 05 gas 12 09 05 AURORA at 12 14 05_Rebuttal Power Costs 2" xfId="5643" xr:uid="{00000000-0005-0000-0000-000004160000}"/>
    <cellStyle name="_Value Copy 11 30 05 gas 12 09 05 AURORA at 12 14 05_Rebuttal Power Costs 2 2" xfId="5644" xr:uid="{00000000-0005-0000-0000-000005160000}"/>
    <cellStyle name="_Value Copy 11 30 05 gas 12 09 05 AURORA at 12 14 05_Rebuttal Power Costs 3" xfId="5645" xr:uid="{00000000-0005-0000-0000-000006160000}"/>
    <cellStyle name="_Value Copy 11 30 05 gas 12 09 05 AURORA at 12 14 05_Rebuttal Power Costs 4" xfId="5646" xr:uid="{00000000-0005-0000-0000-000007160000}"/>
    <cellStyle name="_Value Copy 11 30 05 gas 12 09 05 AURORA at 12 14 05_Rebuttal Power Costs_Adj Bench DR 3 for Initial Briefs (Electric)" xfId="5647" xr:uid="{00000000-0005-0000-0000-000008160000}"/>
    <cellStyle name="_Value Copy 11 30 05 gas 12 09 05 AURORA at 12 14 05_Rebuttal Power Costs_Adj Bench DR 3 for Initial Briefs (Electric) 2" xfId="5648" xr:uid="{00000000-0005-0000-0000-000009160000}"/>
    <cellStyle name="_Value Copy 11 30 05 gas 12 09 05 AURORA at 12 14 05_Rebuttal Power Costs_Adj Bench DR 3 for Initial Briefs (Electric) 2 2" xfId="5649" xr:uid="{00000000-0005-0000-0000-00000A160000}"/>
    <cellStyle name="_Value Copy 11 30 05 gas 12 09 05 AURORA at 12 14 05_Rebuttal Power Costs_Adj Bench DR 3 for Initial Briefs (Electric) 3" xfId="5650" xr:uid="{00000000-0005-0000-0000-00000B160000}"/>
    <cellStyle name="_Value Copy 11 30 05 gas 12 09 05 AURORA at 12 14 05_Rebuttal Power Costs_Adj Bench DR 3 for Initial Briefs (Electric) 4" xfId="5651" xr:uid="{00000000-0005-0000-0000-00000C160000}"/>
    <cellStyle name="_Value Copy 11 30 05 gas 12 09 05 AURORA at 12 14 05_Rebuttal Power Costs_Electric Rev Req Model (2009 GRC) Rebuttal" xfId="5652" xr:uid="{00000000-0005-0000-0000-00000D160000}"/>
    <cellStyle name="_Value Copy 11 30 05 gas 12 09 05 AURORA at 12 14 05_Rebuttal Power Costs_Electric Rev Req Model (2009 GRC) Rebuttal 2" xfId="5653" xr:uid="{00000000-0005-0000-0000-00000E160000}"/>
    <cellStyle name="_Value Copy 11 30 05 gas 12 09 05 AURORA at 12 14 05_Rebuttal Power Costs_Electric Rev Req Model (2009 GRC) Rebuttal 2 2" xfId="5654" xr:uid="{00000000-0005-0000-0000-00000F160000}"/>
    <cellStyle name="_Value Copy 11 30 05 gas 12 09 05 AURORA at 12 14 05_Rebuttal Power Costs_Electric Rev Req Model (2009 GRC) Rebuttal 3" xfId="5655" xr:uid="{00000000-0005-0000-0000-000010160000}"/>
    <cellStyle name="_Value Copy 11 30 05 gas 12 09 05 AURORA at 12 14 05_Rebuttal Power Costs_Electric Rev Req Model (2009 GRC) Rebuttal 4" xfId="5656" xr:uid="{00000000-0005-0000-0000-000011160000}"/>
    <cellStyle name="_Value Copy 11 30 05 gas 12 09 05 AURORA at 12 14 05_Rebuttal Power Costs_Electric Rev Req Model (2009 GRC) Rebuttal REmoval of New  WH Solar AdjustMI" xfId="5657" xr:uid="{00000000-0005-0000-0000-000012160000}"/>
    <cellStyle name="_Value Copy 11 30 05 gas 12 09 05 AURORA at 12 14 05_Rebuttal Power Costs_Electric Rev Req Model (2009 GRC) Rebuttal REmoval of New  WH Solar AdjustMI 2" xfId="5658" xr:uid="{00000000-0005-0000-0000-000013160000}"/>
    <cellStyle name="_Value Copy 11 30 05 gas 12 09 05 AURORA at 12 14 05_Rebuttal Power Costs_Electric Rev Req Model (2009 GRC) Rebuttal REmoval of New  WH Solar AdjustMI 2 2" xfId="5659" xr:uid="{00000000-0005-0000-0000-000014160000}"/>
    <cellStyle name="_Value Copy 11 30 05 gas 12 09 05 AURORA at 12 14 05_Rebuttal Power Costs_Electric Rev Req Model (2009 GRC) Rebuttal REmoval of New  WH Solar AdjustMI 3" xfId="5660" xr:uid="{00000000-0005-0000-0000-000015160000}"/>
    <cellStyle name="_Value Copy 11 30 05 gas 12 09 05 AURORA at 12 14 05_Rebuttal Power Costs_Electric Rev Req Model (2009 GRC) Rebuttal REmoval of New  WH Solar AdjustMI 4" xfId="5661" xr:uid="{00000000-0005-0000-0000-000016160000}"/>
    <cellStyle name="_Value Copy 11 30 05 gas 12 09 05 AURORA at 12 14 05_Rebuttal Power Costs_Electric Rev Req Model (2009 GRC) Revised 01-18-2010" xfId="5662" xr:uid="{00000000-0005-0000-0000-000017160000}"/>
    <cellStyle name="_Value Copy 11 30 05 gas 12 09 05 AURORA at 12 14 05_Rebuttal Power Costs_Electric Rev Req Model (2009 GRC) Revised 01-18-2010 2" xfId="5663" xr:uid="{00000000-0005-0000-0000-000018160000}"/>
    <cellStyle name="_Value Copy 11 30 05 gas 12 09 05 AURORA at 12 14 05_Rebuttal Power Costs_Electric Rev Req Model (2009 GRC) Revised 01-18-2010 2 2" xfId="5664" xr:uid="{00000000-0005-0000-0000-000019160000}"/>
    <cellStyle name="_Value Copy 11 30 05 gas 12 09 05 AURORA at 12 14 05_Rebuttal Power Costs_Electric Rev Req Model (2009 GRC) Revised 01-18-2010 3" xfId="5665" xr:uid="{00000000-0005-0000-0000-00001A160000}"/>
    <cellStyle name="_Value Copy 11 30 05 gas 12 09 05 AURORA at 12 14 05_Rebuttal Power Costs_Electric Rev Req Model (2009 GRC) Revised 01-18-2010 4" xfId="5666" xr:uid="{00000000-0005-0000-0000-00001B160000}"/>
    <cellStyle name="_Value Copy 11 30 05 gas 12 09 05 AURORA at 12 14 05_Rebuttal Power Costs_Final Order Electric EXHIBIT A-1" xfId="5667" xr:uid="{00000000-0005-0000-0000-00001C160000}"/>
    <cellStyle name="_Value Copy 11 30 05 gas 12 09 05 AURORA at 12 14 05_Rebuttal Power Costs_Final Order Electric EXHIBIT A-1 2" xfId="5668" xr:uid="{00000000-0005-0000-0000-00001D160000}"/>
    <cellStyle name="_Value Copy 11 30 05 gas 12 09 05 AURORA at 12 14 05_Rebuttal Power Costs_Final Order Electric EXHIBIT A-1 2 2" xfId="5669" xr:uid="{00000000-0005-0000-0000-00001E160000}"/>
    <cellStyle name="_Value Copy 11 30 05 gas 12 09 05 AURORA at 12 14 05_Rebuttal Power Costs_Final Order Electric EXHIBIT A-1 3" xfId="5670" xr:uid="{00000000-0005-0000-0000-00001F160000}"/>
    <cellStyle name="_Value Copy 11 30 05 gas 12 09 05 AURORA at 12 14 05_Rebuttal Power Costs_Final Order Electric EXHIBIT A-1 4" xfId="5671" xr:uid="{00000000-0005-0000-0000-000020160000}"/>
    <cellStyle name="_Value Copy 11 30 05 gas 12 09 05 AURORA at 12 14 05_ROR 5.02" xfId="5672" xr:uid="{00000000-0005-0000-0000-000021160000}"/>
    <cellStyle name="_Value Copy 11 30 05 gas 12 09 05 AURORA at 12 14 05_ROR 5.02 2" xfId="5673" xr:uid="{00000000-0005-0000-0000-000022160000}"/>
    <cellStyle name="_Value Copy 11 30 05 gas 12 09 05 AURORA at 12 14 05_ROR 5.02 2 2" xfId="5674" xr:uid="{00000000-0005-0000-0000-000023160000}"/>
    <cellStyle name="_Value Copy 11 30 05 gas 12 09 05 AURORA at 12 14 05_ROR 5.02 3" xfId="5675" xr:uid="{00000000-0005-0000-0000-000024160000}"/>
    <cellStyle name="_Value Copy 11 30 05 gas 12 09 05 AURORA at 12 14 05_Sch 40 Feeder OH 2008" xfId="5676" xr:uid="{00000000-0005-0000-0000-000025160000}"/>
    <cellStyle name="_Value Copy 11 30 05 gas 12 09 05 AURORA at 12 14 05_Sch 40 Feeder OH 2008 2" xfId="5677" xr:uid="{00000000-0005-0000-0000-000026160000}"/>
    <cellStyle name="_Value Copy 11 30 05 gas 12 09 05 AURORA at 12 14 05_Sch 40 Feeder OH 2008 2 2" xfId="5678" xr:uid="{00000000-0005-0000-0000-000027160000}"/>
    <cellStyle name="_Value Copy 11 30 05 gas 12 09 05 AURORA at 12 14 05_Sch 40 Feeder OH 2008 3" xfId="5679" xr:uid="{00000000-0005-0000-0000-000028160000}"/>
    <cellStyle name="_Value Copy 11 30 05 gas 12 09 05 AURORA at 12 14 05_Sch 40 Interim Energy Rates " xfId="5680" xr:uid="{00000000-0005-0000-0000-000029160000}"/>
    <cellStyle name="_Value Copy 11 30 05 gas 12 09 05 AURORA at 12 14 05_Sch 40 Interim Energy Rates  2" xfId="5681" xr:uid="{00000000-0005-0000-0000-00002A160000}"/>
    <cellStyle name="_Value Copy 11 30 05 gas 12 09 05 AURORA at 12 14 05_Sch 40 Interim Energy Rates  2 2" xfId="5682" xr:uid="{00000000-0005-0000-0000-00002B160000}"/>
    <cellStyle name="_Value Copy 11 30 05 gas 12 09 05 AURORA at 12 14 05_Sch 40 Interim Energy Rates  3" xfId="5683" xr:uid="{00000000-0005-0000-0000-00002C160000}"/>
    <cellStyle name="_Value Copy 11 30 05 gas 12 09 05 AURORA at 12 14 05_Sch 40 Substation A&amp;G 2008" xfId="5684" xr:uid="{00000000-0005-0000-0000-00002D160000}"/>
    <cellStyle name="_Value Copy 11 30 05 gas 12 09 05 AURORA at 12 14 05_Sch 40 Substation A&amp;G 2008 2" xfId="5685" xr:uid="{00000000-0005-0000-0000-00002E160000}"/>
    <cellStyle name="_Value Copy 11 30 05 gas 12 09 05 AURORA at 12 14 05_Sch 40 Substation A&amp;G 2008 2 2" xfId="5686" xr:uid="{00000000-0005-0000-0000-00002F160000}"/>
    <cellStyle name="_Value Copy 11 30 05 gas 12 09 05 AURORA at 12 14 05_Sch 40 Substation A&amp;G 2008 3" xfId="5687" xr:uid="{00000000-0005-0000-0000-000030160000}"/>
    <cellStyle name="_Value Copy 11 30 05 gas 12 09 05 AURORA at 12 14 05_Sch 40 Substation O&amp;M 2008" xfId="5688" xr:uid="{00000000-0005-0000-0000-000031160000}"/>
    <cellStyle name="_Value Copy 11 30 05 gas 12 09 05 AURORA at 12 14 05_Sch 40 Substation O&amp;M 2008 2" xfId="5689" xr:uid="{00000000-0005-0000-0000-000032160000}"/>
    <cellStyle name="_Value Copy 11 30 05 gas 12 09 05 AURORA at 12 14 05_Sch 40 Substation O&amp;M 2008 2 2" xfId="5690" xr:uid="{00000000-0005-0000-0000-000033160000}"/>
    <cellStyle name="_Value Copy 11 30 05 gas 12 09 05 AURORA at 12 14 05_Sch 40 Substation O&amp;M 2008 3" xfId="5691" xr:uid="{00000000-0005-0000-0000-000034160000}"/>
    <cellStyle name="_Value Copy 11 30 05 gas 12 09 05 AURORA at 12 14 05_Subs 2008" xfId="5692" xr:uid="{00000000-0005-0000-0000-000035160000}"/>
    <cellStyle name="_Value Copy 11 30 05 gas 12 09 05 AURORA at 12 14 05_Subs 2008 2" xfId="5693" xr:uid="{00000000-0005-0000-0000-000036160000}"/>
    <cellStyle name="_Value Copy 11 30 05 gas 12 09 05 AURORA at 12 14 05_Subs 2008 2 2" xfId="5694" xr:uid="{00000000-0005-0000-0000-000037160000}"/>
    <cellStyle name="_Value Copy 11 30 05 gas 12 09 05 AURORA at 12 14 05_Subs 2008 3" xfId="5695" xr:uid="{00000000-0005-0000-0000-000038160000}"/>
    <cellStyle name="_Value Copy 11 30 05 gas 12 09 05 AURORA at 12 14 05_Transmission Workbook for May BOD" xfId="5696" xr:uid="{00000000-0005-0000-0000-000039160000}"/>
    <cellStyle name="_Value Copy 11 30 05 gas 12 09 05 AURORA at 12 14 05_Transmission Workbook for May BOD 2" xfId="5697" xr:uid="{00000000-0005-0000-0000-00003A160000}"/>
    <cellStyle name="_Value Copy 11 30 05 gas 12 09 05 AURORA at 12 14 05_Wind Integration 10GRC" xfId="5698" xr:uid="{00000000-0005-0000-0000-00003B160000}"/>
    <cellStyle name="_Value Copy 11 30 05 gas 12 09 05 AURORA at 12 14 05_Wind Integration 10GRC 2" xfId="5699" xr:uid="{00000000-0005-0000-0000-00003C160000}"/>
    <cellStyle name="_VC 2007GRC PC 10312007" xfId="5700" xr:uid="{00000000-0005-0000-0000-00003D160000}"/>
    <cellStyle name="_VC 6.15.06 update on 06GRC power costs.xls Chart 1" xfId="5701" xr:uid="{00000000-0005-0000-0000-00003E160000}"/>
    <cellStyle name="_VC 6.15.06 update on 06GRC power costs.xls Chart 1 2" xfId="5702" xr:uid="{00000000-0005-0000-0000-00003F160000}"/>
    <cellStyle name="_VC 6.15.06 update on 06GRC power costs.xls Chart 1 2 2" xfId="5703" xr:uid="{00000000-0005-0000-0000-000040160000}"/>
    <cellStyle name="_VC 6.15.06 update on 06GRC power costs.xls Chart 1 2 2 2" xfId="5704" xr:uid="{00000000-0005-0000-0000-000041160000}"/>
    <cellStyle name="_VC 6.15.06 update on 06GRC power costs.xls Chart 1 2 3" xfId="5705" xr:uid="{00000000-0005-0000-0000-000042160000}"/>
    <cellStyle name="_VC 6.15.06 update on 06GRC power costs.xls Chart 1 3" xfId="5706" xr:uid="{00000000-0005-0000-0000-000043160000}"/>
    <cellStyle name="_VC 6.15.06 update on 06GRC power costs.xls Chart 1 3 2" xfId="5707" xr:uid="{00000000-0005-0000-0000-000044160000}"/>
    <cellStyle name="_VC 6.15.06 update on 06GRC power costs.xls Chart 1 3 2 2" xfId="5708" xr:uid="{00000000-0005-0000-0000-000045160000}"/>
    <cellStyle name="_VC 6.15.06 update on 06GRC power costs.xls Chart 1 3 3" xfId="5709" xr:uid="{00000000-0005-0000-0000-000046160000}"/>
    <cellStyle name="_VC 6.15.06 update on 06GRC power costs.xls Chart 1 3 3 2" xfId="5710" xr:uid="{00000000-0005-0000-0000-000047160000}"/>
    <cellStyle name="_VC 6.15.06 update on 06GRC power costs.xls Chart 1 3 4" xfId="5711" xr:uid="{00000000-0005-0000-0000-000048160000}"/>
    <cellStyle name="_VC 6.15.06 update on 06GRC power costs.xls Chart 1 3 4 2" xfId="5712" xr:uid="{00000000-0005-0000-0000-000049160000}"/>
    <cellStyle name="_VC 6.15.06 update on 06GRC power costs.xls Chart 1 4" xfId="5713" xr:uid="{00000000-0005-0000-0000-00004A160000}"/>
    <cellStyle name="_VC 6.15.06 update on 06GRC power costs.xls Chart 1 4 2" xfId="5714" xr:uid="{00000000-0005-0000-0000-00004B160000}"/>
    <cellStyle name="_VC 6.15.06 update on 06GRC power costs.xls Chart 1 5" xfId="5715" xr:uid="{00000000-0005-0000-0000-00004C160000}"/>
    <cellStyle name="_VC 6.15.06 update on 06GRC power costs.xls Chart 1 6" xfId="5716" xr:uid="{00000000-0005-0000-0000-00004D160000}"/>
    <cellStyle name="_VC 6.15.06 update on 06GRC power costs.xls Chart 1 7" xfId="5717" xr:uid="{00000000-0005-0000-0000-00004E160000}"/>
    <cellStyle name="_VC 6.15.06 update on 06GRC power costs.xls Chart 1_04 07E Wild Horse Wind Expansion (C) (2)" xfId="5718" xr:uid="{00000000-0005-0000-0000-00004F160000}"/>
    <cellStyle name="_VC 6.15.06 update on 06GRC power costs.xls Chart 1_04 07E Wild Horse Wind Expansion (C) (2) 2" xfId="5719" xr:uid="{00000000-0005-0000-0000-000050160000}"/>
    <cellStyle name="_VC 6.15.06 update on 06GRC power costs.xls Chart 1_04 07E Wild Horse Wind Expansion (C) (2) 2 2" xfId="5720" xr:uid="{00000000-0005-0000-0000-000051160000}"/>
    <cellStyle name="_VC 6.15.06 update on 06GRC power costs.xls Chart 1_04 07E Wild Horse Wind Expansion (C) (2) 3" xfId="5721" xr:uid="{00000000-0005-0000-0000-000052160000}"/>
    <cellStyle name="_VC 6.15.06 update on 06GRC power costs.xls Chart 1_04 07E Wild Horse Wind Expansion (C) (2) 4" xfId="5722" xr:uid="{00000000-0005-0000-0000-000053160000}"/>
    <cellStyle name="_VC 6.15.06 update on 06GRC power costs.xls Chart 1_04 07E Wild Horse Wind Expansion (C) (2)_Adj Bench DR 3 for Initial Briefs (Electric)" xfId="5723" xr:uid="{00000000-0005-0000-0000-000054160000}"/>
    <cellStyle name="_VC 6.15.06 update on 06GRC power costs.xls Chart 1_04 07E Wild Horse Wind Expansion (C) (2)_Adj Bench DR 3 for Initial Briefs (Electric) 2" xfId="5724" xr:uid="{00000000-0005-0000-0000-000055160000}"/>
    <cellStyle name="_VC 6.15.06 update on 06GRC power costs.xls Chart 1_04 07E Wild Horse Wind Expansion (C) (2)_Adj Bench DR 3 for Initial Briefs (Electric) 2 2" xfId="5725" xr:uid="{00000000-0005-0000-0000-000056160000}"/>
    <cellStyle name="_VC 6.15.06 update on 06GRC power costs.xls Chart 1_04 07E Wild Horse Wind Expansion (C) (2)_Adj Bench DR 3 for Initial Briefs (Electric) 3" xfId="5726" xr:uid="{00000000-0005-0000-0000-000057160000}"/>
    <cellStyle name="_VC 6.15.06 update on 06GRC power costs.xls Chart 1_04 07E Wild Horse Wind Expansion (C) (2)_Adj Bench DR 3 for Initial Briefs (Electric) 4" xfId="5727" xr:uid="{00000000-0005-0000-0000-000058160000}"/>
    <cellStyle name="_VC 6.15.06 update on 06GRC power costs.xls Chart 1_04 07E Wild Horse Wind Expansion (C) (2)_Book1" xfId="5728" xr:uid="{00000000-0005-0000-0000-000059160000}"/>
    <cellStyle name="_VC 6.15.06 update on 06GRC power costs.xls Chart 1_04 07E Wild Horse Wind Expansion (C) (2)_Electric Rev Req Model (2009 GRC) " xfId="5729" xr:uid="{00000000-0005-0000-0000-00005A160000}"/>
    <cellStyle name="_VC 6.15.06 update on 06GRC power costs.xls Chart 1_04 07E Wild Horse Wind Expansion (C) (2)_Electric Rev Req Model (2009 GRC)  2" xfId="5730" xr:uid="{00000000-0005-0000-0000-00005B160000}"/>
    <cellStyle name="_VC 6.15.06 update on 06GRC power costs.xls Chart 1_04 07E Wild Horse Wind Expansion (C) (2)_Electric Rev Req Model (2009 GRC)  2 2" xfId="5731" xr:uid="{00000000-0005-0000-0000-00005C160000}"/>
    <cellStyle name="_VC 6.15.06 update on 06GRC power costs.xls Chart 1_04 07E Wild Horse Wind Expansion (C) (2)_Electric Rev Req Model (2009 GRC)  3" xfId="5732" xr:uid="{00000000-0005-0000-0000-00005D160000}"/>
    <cellStyle name="_VC 6.15.06 update on 06GRC power costs.xls Chart 1_04 07E Wild Horse Wind Expansion (C) (2)_Electric Rev Req Model (2009 GRC)  4" xfId="5733" xr:uid="{00000000-0005-0000-0000-00005E160000}"/>
    <cellStyle name="_VC 6.15.06 update on 06GRC power costs.xls Chart 1_04 07E Wild Horse Wind Expansion (C) (2)_Electric Rev Req Model (2009 GRC) Rebuttal" xfId="5734" xr:uid="{00000000-0005-0000-0000-00005F160000}"/>
    <cellStyle name="_VC 6.15.06 update on 06GRC power costs.xls Chart 1_04 07E Wild Horse Wind Expansion (C) (2)_Electric Rev Req Model (2009 GRC) Rebuttal 2" xfId="5735" xr:uid="{00000000-0005-0000-0000-000060160000}"/>
    <cellStyle name="_VC 6.15.06 update on 06GRC power costs.xls Chart 1_04 07E Wild Horse Wind Expansion (C) (2)_Electric Rev Req Model (2009 GRC) Rebuttal 2 2" xfId="5736" xr:uid="{00000000-0005-0000-0000-000061160000}"/>
    <cellStyle name="_VC 6.15.06 update on 06GRC power costs.xls Chart 1_04 07E Wild Horse Wind Expansion (C) (2)_Electric Rev Req Model (2009 GRC) Rebuttal 3" xfId="5737" xr:uid="{00000000-0005-0000-0000-000062160000}"/>
    <cellStyle name="_VC 6.15.06 update on 06GRC power costs.xls Chart 1_04 07E Wild Horse Wind Expansion (C) (2)_Electric Rev Req Model (2009 GRC) Rebuttal 4" xfId="5738" xr:uid="{00000000-0005-0000-0000-000063160000}"/>
    <cellStyle name="_VC 6.15.06 update on 06GRC power costs.xls Chart 1_04 07E Wild Horse Wind Expansion (C) (2)_Electric Rev Req Model (2009 GRC) Rebuttal REmoval of New  WH Solar AdjustMI" xfId="5739" xr:uid="{00000000-0005-0000-0000-000064160000}"/>
    <cellStyle name="_VC 6.15.06 update on 06GRC power costs.xls Chart 1_04 07E Wild Horse Wind Expansion (C) (2)_Electric Rev Req Model (2009 GRC) Rebuttal REmoval of New  WH Solar AdjustMI 2" xfId="5740" xr:uid="{00000000-0005-0000-0000-000065160000}"/>
    <cellStyle name="_VC 6.15.06 update on 06GRC power costs.xls Chart 1_04 07E Wild Horse Wind Expansion (C) (2)_Electric Rev Req Model (2009 GRC) Rebuttal REmoval of New  WH Solar AdjustMI 2 2" xfId="5741" xr:uid="{00000000-0005-0000-0000-000066160000}"/>
    <cellStyle name="_VC 6.15.06 update on 06GRC power costs.xls Chart 1_04 07E Wild Horse Wind Expansion (C) (2)_Electric Rev Req Model (2009 GRC) Rebuttal REmoval of New  WH Solar AdjustMI 3" xfId="5742" xr:uid="{00000000-0005-0000-0000-000067160000}"/>
    <cellStyle name="_VC 6.15.06 update on 06GRC power costs.xls Chart 1_04 07E Wild Horse Wind Expansion (C) (2)_Electric Rev Req Model (2009 GRC) Rebuttal REmoval of New  WH Solar AdjustMI 4" xfId="5743" xr:uid="{00000000-0005-0000-0000-000068160000}"/>
    <cellStyle name="_VC 6.15.06 update on 06GRC power costs.xls Chart 1_04 07E Wild Horse Wind Expansion (C) (2)_Electric Rev Req Model (2009 GRC) Revised 01-18-2010" xfId="5744" xr:uid="{00000000-0005-0000-0000-000069160000}"/>
    <cellStyle name="_VC 6.15.06 update on 06GRC power costs.xls Chart 1_04 07E Wild Horse Wind Expansion (C) (2)_Electric Rev Req Model (2009 GRC) Revised 01-18-2010 2" xfId="5745" xr:uid="{00000000-0005-0000-0000-00006A160000}"/>
    <cellStyle name="_VC 6.15.06 update on 06GRC power costs.xls Chart 1_04 07E Wild Horse Wind Expansion (C) (2)_Electric Rev Req Model (2009 GRC) Revised 01-18-2010 2 2" xfId="5746" xr:uid="{00000000-0005-0000-0000-00006B160000}"/>
    <cellStyle name="_VC 6.15.06 update on 06GRC power costs.xls Chart 1_04 07E Wild Horse Wind Expansion (C) (2)_Electric Rev Req Model (2009 GRC) Revised 01-18-2010 3" xfId="5747" xr:uid="{00000000-0005-0000-0000-00006C160000}"/>
    <cellStyle name="_VC 6.15.06 update on 06GRC power costs.xls Chart 1_04 07E Wild Horse Wind Expansion (C) (2)_Electric Rev Req Model (2009 GRC) Revised 01-18-2010 4" xfId="5748" xr:uid="{00000000-0005-0000-0000-00006D160000}"/>
    <cellStyle name="_VC 6.15.06 update on 06GRC power costs.xls Chart 1_04 07E Wild Horse Wind Expansion (C) (2)_Electric Rev Req Model (2010 GRC)" xfId="5749" xr:uid="{00000000-0005-0000-0000-00006E160000}"/>
    <cellStyle name="_VC 6.15.06 update on 06GRC power costs.xls Chart 1_04 07E Wild Horse Wind Expansion (C) (2)_Electric Rev Req Model (2010 GRC) SF" xfId="5750" xr:uid="{00000000-0005-0000-0000-00006F160000}"/>
    <cellStyle name="_VC 6.15.06 update on 06GRC power costs.xls Chart 1_04 07E Wild Horse Wind Expansion (C) (2)_Final Order Electric EXHIBIT A-1" xfId="5751" xr:uid="{00000000-0005-0000-0000-000070160000}"/>
    <cellStyle name="_VC 6.15.06 update on 06GRC power costs.xls Chart 1_04 07E Wild Horse Wind Expansion (C) (2)_Final Order Electric EXHIBIT A-1 2" xfId="5752" xr:uid="{00000000-0005-0000-0000-000071160000}"/>
    <cellStyle name="_VC 6.15.06 update on 06GRC power costs.xls Chart 1_04 07E Wild Horse Wind Expansion (C) (2)_Final Order Electric EXHIBIT A-1 2 2" xfId="5753" xr:uid="{00000000-0005-0000-0000-000072160000}"/>
    <cellStyle name="_VC 6.15.06 update on 06GRC power costs.xls Chart 1_04 07E Wild Horse Wind Expansion (C) (2)_Final Order Electric EXHIBIT A-1 3" xfId="5754" xr:uid="{00000000-0005-0000-0000-000073160000}"/>
    <cellStyle name="_VC 6.15.06 update on 06GRC power costs.xls Chart 1_04 07E Wild Horse Wind Expansion (C) (2)_Final Order Electric EXHIBIT A-1 4" xfId="5755" xr:uid="{00000000-0005-0000-0000-000074160000}"/>
    <cellStyle name="_VC 6.15.06 update on 06GRC power costs.xls Chart 1_04 07E Wild Horse Wind Expansion (C) (2)_TENASKA REGULATORY ASSET" xfId="5756" xr:uid="{00000000-0005-0000-0000-000075160000}"/>
    <cellStyle name="_VC 6.15.06 update on 06GRC power costs.xls Chart 1_04 07E Wild Horse Wind Expansion (C) (2)_TENASKA REGULATORY ASSET 2" xfId="5757" xr:uid="{00000000-0005-0000-0000-000076160000}"/>
    <cellStyle name="_VC 6.15.06 update on 06GRC power costs.xls Chart 1_04 07E Wild Horse Wind Expansion (C) (2)_TENASKA REGULATORY ASSET 2 2" xfId="5758" xr:uid="{00000000-0005-0000-0000-000077160000}"/>
    <cellStyle name="_VC 6.15.06 update on 06GRC power costs.xls Chart 1_04 07E Wild Horse Wind Expansion (C) (2)_TENASKA REGULATORY ASSET 3" xfId="5759" xr:uid="{00000000-0005-0000-0000-000078160000}"/>
    <cellStyle name="_VC 6.15.06 update on 06GRC power costs.xls Chart 1_04 07E Wild Horse Wind Expansion (C) (2)_TENASKA REGULATORY ASSET 4" xfId="5760" xr:uid="{00000000-0005-0000-0000-000079160000}"/>
    <cellStyle name="_VC 6.15.06 update on 06GRC power costs.xls Chart 1_16.37E Wild Horse Expansion DeferralRevwrkingfile SF" xfId="5761" xr:uid="{00000000-0005-0000-0000-00007A160000}"/>
    <cellStyle name="_VC 6.15.06 update on 06GRC power costs.xls Chart 1_16.37E Wild Horse Expansion DeferralRevwrkingfile SF 2" xfId="5762" xr:uid="{00000000-0005-0000-0000-00007B160000}"/>
    <cellStyle name="_VC 6.15.06 update on 06GRC power costs.xls Chart 1_16.37E Wild Horse Expansion DeferralRevwrkingfile SF 2 2" xfId="5763" xr:uid="{00000000-0005-0000-0000-00007C160000}"/>
    <cellStyle name="_VC 6.15.06 update on 06GRC power costs.xls Chart 1_16.37E Wild Horse Expansion DeferralRevwrkingfile SF 3" xfId="5764" xr:uid="{00000000-0005-0000-0000-00007D160000}"/>
    <cellStyle name="_VC 6.15.06 update on 06GRC power costs.xls Chart 1_16.37E Wild Horse Expansion DeferralRevwrkingfile SF 4" xfId="5765" xr:uid="{00000000-0005-0000-0000-00007E160000}"/>
    <cellStyle name="_VC 6.15.06 update on 06GRC power costs.xls Chart 1_2009 Compliance Filing PCA Exhibits for GRC" xfId="5766" xr:uid="{00000000-0005-0000-0000-00007F160000}"/>
    <cellStyle name="_VC 6.15.06 update on 06GRC power costs.xls Chart 1_2009 Compliance Filing PCA Exhibits for GRC 2" xfId="5767" xr:uid="{00000000-0005-0000-0000-000080160000}"/>
    <cellStyle name="_VC 6.15.06 update on 06GRC power costs.xls Chart 1_2009 GRC Compl Filing - Exhibit D" xfId="5768" xr:uid="{00000000-0005-0000-0000-000081160000}"/>
    <cellStyle name="_VC 6.15.06 update on 06GRC power costs.xls Chart 1_2009 GRC Compl Filing - Exhibit D 2" xfId="5769" xr:uid="{00000000-0005-0000-0000-000082160000}"/>
    <cellStyle name="_VC 6.15.06 update on 06GRC power costs.xls Chart 1_2009 GRC Compl Filing - Exhibit D 3" xfId="5770" xr:uid="{00000000-0005-0000-0000-000083160000}"/>
    <cellStyle name="_VC 6.15.06 update on 06GRC power costs.xls Chart 1_3.01 Income Statement" xfId="5771" xr:uid="{00000000-0005-0000-0000-000084160000}"/>
    <cellStyle name="_VC 6.15.06 update on 06GRC power costs.xls Chart 1_4 31 Regulatory Assets and Liabilities  7 06- Exhibit D" xfId="5772" xr:uid="{00000000-0005-0000-0000-000085160000}"/>
    <cellStyle name="_VC 6.15.06 update on 06GRC power costs.xls Chart 1_4 31 Regulatory Assets and Liabilities  7 06- Exhibit D 2" xfId="5773" xr:uid="{00000000-0005-0000-0000-000086160000}"/>
    <cellStyle name="_VC 6.15.06 update on 06GRC power costs.xls Chart 1_4 31 Regulatory Assets and Liabilities  7 06- Exhibit D 2 2" xfId="5774" xr:uid="{00000000-0005-0000-0000-000087160000}"/>
    <cellStyle name="_VC 6.15.06 update on 06GRC power costs.xls Chart 1_4 31 Regulatory Assets and Liabilities  7 06- Exhibit D 3" xfId="5775" xr:uid="{00000000-0005-0000-0000-000088160000}"/>
    <cellStyle name="_VC 6.15.06 update on 06GRC power costs.xls Chart 1_4 31 Regulatory Assets and Liabilities  7 06- Exhibit D 4" xfId="5776" xr:uid="{00000000-0005-0000-0000-000089160000}"/>
    <cellStyle name="_VC 6.15.06 update on 06GRC power costs.xls Chart 1_4 31 Regulatory Assets and Liabilities  7 06- Exhibit D_NIM Summary" xfId="5777" xr:uid="{00000000-0005-0000-0000-00008A160000}"/>
    <cellStyle name="_VC 6.15.06 update on 06GRC power costs.xls Chart 1_4 31 Regulatory Assets and Liabilities  7 06- Exhibit D_NIM Summary 2" xfId="5778" xr:uid="{00000000-0005-0000-0000-00008B160000}"/>
    <cellStyle name="_VC 6.15.06 update on 06GRC power costs.xls Chart 1_4 32 Regulatory Assets and Liabilities  7 06- Exhibit D" xfId="5779" xr:uid="{00000000-0005-0000-0000-00008C160000}"/>
    <cellStyle name="_VC 6.15.06 update on 06GRC power costs.xls Chart 1_4 32 Regulatory Assets and Liabilities  7 06- Exhibit D 2" xfId="5780" xr:uid="{00000000-0005-0000-0000-00008D160000}"/>
    <cellStyle name="_VC 6.15.06 update on 06GRC power costs.xls Chart 1_4 32 Regulatory Assets and Liabilities  7 06- Exhibit D 2 2" xfId="5781" xr:uid="{00000000-0005-0000-0000-00008E160000}"/>
    <cellStyle name="_VC 6.15.06 update on 06GRC power costs.xls Chart 1_4 32 Regulatory Assets and Liabilities  7 06- Exhibit D 3" xfId="5782" xr:uid="{00000000-0005-0000-0000-00008F160000}"/>
    <cellStyle name="_VC 6.15.06 update on 06GRC power costs.xls Chart 1_4 32 Regulatory Assets and Liabilities  7 06- Exhibit D 4" xfId="5783" xr:uid="{00000000-0005-0000-0000-000090160000}"/>
    <cellStyle name="_VC 6.15.06 update on 06GRC power costs.xls Chart 1_4 32 Regulatory Assets and Liabilities  7 06- Exhibit D_NIM Summary" xfId="5784" xr:uid="{00000000-0005-0000-0000-000091160000}"/>
    <cellStyle name="_VC 6.15.06 update on 06GRC power costs.xls Chart 1_4 32 Regulatory Assets and Liabilities  7 06- Exhibit D_NIM Summary 2" xfId="5785" xr:uid="{00000000-0005-0000-0000-000092160000}"/>
    <cellStyle name="_VC 6.15.06 update on 06GRC power costs.xls Chart 1_ACCOUNTS" xfId="5786" xr:uid="{00000000-0005-0000-0000-000093160000}"/>
    <cellStyle name="_VC 6.15.06 update on 06GRC power costs.xls Chart 1_AURORA Total New" xfId="5787" xr:uid="{00000000-0005-0000-0000-000094160000}"/>
    <cellStyle name="_VC 6.15.06 update on 06GRC power costs.xls Chart 1_AURORA Total New 2" xfId="5788" xr:uid="{00000000-0005-0000-0000-000095160000}"/>
    <cellStyle name="_VC 6.15.06 update on 06GRC power costs.xls Chart 1_Book2" xfId="5789" xr:uid="{00000000-0005-0000-0000-000096160000}"/>
    <cellStyle name="_VC 6.15.06 update on 06GRC power costs.xls Chart 1_Book2 2" xfId="5790" xr:uid="{00000000-0005-0000-0000-000097160000}"/>
    <cellStyle name="_VC 6.15.06 update on 06GRC power costs.xls Chart 1_Book2 2 2" xfId="5791" xr:uid="{00000000-0005-0000-0000-000098160000}"/>
    <cellStyle name="_VC 6.15.06 update on 06GRC power costs.xls Chart 1_Book2 3" xfId="5792" xr:uid="{00000000-0005-0000-0000-000099160000}"/>
    <cellStyle name="_VC 6.15.06 update on 06GRC power costs.xls Chart 1_Book2 4" xfId="5793" xr:uid="{00000000-0005-0000-0000-00009A160000}"/>
    <cellStyle name="_VC 6.15.06 update on 06GRC power costs.xls Chart 1_Book2_Adj Bench DR 3 for Initial Briefs (Electric)" xfId="5794" xr:uid="{00000000-0005-0000-0000-00009B160000}"/>
    <cellStyle name="_VC 6.15.06 update on 06GRC power costs.xls Chart 1_Book2_Adj Bench DR 3 for Initial Briefs (Electric) 2" xfId="5795" xr:uid="{00000000-0005-0000-0000-00009C160000}"/>
    <cellStyle name="_VC 6.15.06 update on 06GRC power costs.xls Chart 1_Book2_Adj Bench DR 3 for Initial Briefs (Electric) 2 2" xfId="5796" xr:uid="{00000000-0005-0000-0000-00009D160000}"/>
    <cellStyle name="_VC 6.15.06 update on 06GRC power costs.xls Chart 1_Book2_Adj Bench DR 3 for Initial Briefs (Electric) 3" xfId="5797" xr:uid="{00000000-0005-0000-0000-00009E160000}"/>
    <cellStyle name="_VC 6.15.06 update on 06GRC power costs.xls Chart 1_Book2_Adj Bench DR 3 for Initial Briefs (Electric) 4" xfId="5798" xr:uid="{00000000-0005-0000-0000-00009F160000}"/>
    <cellStyle name="_VC 6.15.06 update on 06GRC power costs.xls Chart 1_Book2_Electric Rev Req Model (2009 GRC) Rebuttal" xfId="5799" xr:uid="{00000000-0005-0000-0000-0000A0160000}"/>
    <cellStyle name="_VC 6.15.06 update on 06GRC power costs.xls Chart 1_Book2_Electric Rev Req Model (2009 GRC) Rebuttal 2" xfId="5800" xr:uid="{00000000-0005-0000-0000-0000A1160000}"/>
    <cellStyle name="_VC 6.15.06 update on 06GRC power costs.xls Chart 1_Book2_Electric Rev Req Model (2009 GRC) Rebuttal 2 2" xfId="5801" xr:uid="{00000000-0005-0000-0000-0000A2160000}"/>
    <cellStyle name="_VC 6.15.06 update on 06GRC power costs.xls Chart 1_Book2_Electric Rev Req Model (2009 GRC) Rebuttal 3" xfId="5802" xr:uid="{00000000-0005-0000-0000-0000A3160000}"/>
    <cellStyle name="_VC 6.15.06 update on 06GRC power costs.xls Chart 1_Book2_Electric Rev Req Model (2009 GRC) Rebuttal 4" xfId="5803" xr:uid="{00000000-0005-0000-0000-0000A4160000}"/>
    <cellStyle name="_VC 6.15.06 update on 06GRC power costs.xls Chart 1_Book2_Electric Rev Req Model (2009 GRC) Rebuttal REmoval of New  WH Solar AdjustMI" xfId="5804" xr:uid="{00000000-0005-0000-0000-0000A5160000}"/>
    <cellStyle name="_VC 6.15.06 update on 06GRC power costs.xls Chart 1_Book2_Electric Rev Req Model (2009 GRC) Rebuttal REmoval of New  WH Solar AdjustMI 2" xfId="5805" xr:uid="{00000000-0005-0000-0000-0000A6160000}"/>
    <cellStyle name="_VC 6.15.06 update on 06GRC power costs.xls Chart 1_Book2_Electric Rev Req Model (2009 GRC) Rebuttal REmoval of New  WH Solar AdjustMI 2 2" xfId="5806" xr:uid="{00000000-0005-0000-0000-0000A7160000}"/>
    <cellStyle name="_VC 6.15.06 update on 06GRC power costs.xls Chart 1_Book2_Electric Rev Req Model (2009 GRC) Rebuttal REmoval of New  WH Solar AdjustMI 3" xfId="5807" xr:uid="{00000000-0005-0000-0000-0000A8160000}"/>
    <cellStyle name="_VC 6.15.06 update on 06GRC power costs.xls Chart 1_Book2_Electric Rev Req Model (2009 GRC) Rebuttal REmoval of New  WH Solar AdjustMI 4" xfId="5808" xr:uid="{00000000-0005-0000-0000-0000A9160000}"/>
    <cellStyle name="_VC 6.15.06 update on 06GRC power costs.xls Chart 1_Book2_Electric Rev Req Model (2009 GRC) Revised 01-18-2010" xfId="5809" xr:uid="{00000000-0005-0000-0000-0000AA160000}"/>
    <cellStyle name="_VC 6.15.06 update on 06GRC power costs.xls Chart 1_Book2_Electric Rev Req Model (2009 GRC) Revised 01-18-2010 2" xfId="5810" xr:uid="{00000000-0005-0000-0000-0000AB160000}"/>
    <cellStyle name="_VC 6.15.06 update on 06GRC power costs.xls Chart 1_Book2_Electric Rev Req Model (2009 GRC) Revised 01-18-2010 2 2" xfId="5811" xr:uid="{00000000-0005-0000-0000-0000AC160000}"/>
    <cellStyle name="_VC 6.15.06 update on 06GRC power costs.xls Chart 1_Book2_Electric Rev Req Model (2009 GRC) Revised 01-18-2010 3" xfId="5812" xr:uid="{00000000-0005-0000-0000-0000AD160000}"/>
    <cellStyle name="_VC 6.15.06 update on 06GRC power costs.xls Chart 1_Book2_Electric Rev Req Model (2009 GRC) Revised 01-18-2010 4" xfId="5813" xr:uid="{00000000-0005-0000-0000-0000AE160000}"/>
    <cellStyle name="_VC 6.15.06 update on 06GRC power costs.xls Chart 1_Book2_Final Order Electric EXHIBIT A-1" xfId="5814" xr:uid="{00000000-0005-0000-0000-0000AF160000}"/>
    <cellStyle name="_VC 6.15.06 update on 06GRC power costs.xls Chart 1_Book2_Final Order Electric EXHIBIT A-1 2" xfId="5815" xr:uid="{00000000-0005-0000-0000-0000B0160000}"/>
    <cellStyle name="_VC 6.15.06 update on 06GRC power costs.xls Chart 1_Book2_Final Order Electric EXHIBIT A-1 2 2" xfId="5816" xr:uid="{00000000-0005-0000-0000-0000B1160000}"/>
    <cellStyle name="_VC 6.15.06 update on 06GRC power costs.xls Chart 1_Book2_Final Order Electric EXHIBIT A-1 3" xfId="5817" xr:uid="{00000000-0005-0000-0000-0000B2160000}"/>
    <cellStyle name="_VC 6.15.06 update on 06GRC power costs.xls Chart 1_Book2_Final Order Electric EXHIBIT A-1 4" xfId="5818" xr:uid="{00000000-0005-0000-0000-0000B3160000}"/>
    <cellStyle name="_VC 6.15.06 update on 06GRC power costs.xls Chart 1_Book4" xfId="5819" xr:uid="{00000000-0005-0000-0000-0000B4160000}"/>
    <cellStyle name="_VC 6.15.06 update on 06GRC power costs.xls Chart 1_Book4 2" xfId="5820" xr:uid="{00000000-0005-0000-0000-0000B5160000}"/>
    <cellStyle name="_VC 6.15.06 update on 06GRC power costs.xls Chart 1_Book4 2 2" xfId="5821" xr:uid="{00000000-0005-0000-0000-0000B6160000}"/>
    <cellStyle name="_VC 6.15.06 update on 06GRC power costs.xls Chart 1_Book4 3" xfId="5822" xr:uid="{00000000-0005-0000-0000-0000B7160000}"/>
    <cellStyle name="_VC 6.15.06 update on 06GRC power costs.xls Chart 1_Book4 4" xfId="5823" xr:uid="{00000000-0005-0000-0000-0000B8160000}"/>
    <cellStyle name="_VC 6.15.06 update on 06GRC power costs.xls Chart 1_Book9" xfId="5824" xr:uid="{00000000-0005-0000-0000-0000B9160000}"/>
    <cellStyle name="_VC 6.15.06 update on 06GRC power costs.xls Chart 1_Book9 2" xfId="5825" xr:uid="{00000000-0005-0000-0000-0000BA160000}"/>
    <cellStyle name="_VC 6.15.06 update on 06GRC power costs.xls Chart 1_Book9 2 2" xfId="5826" xr:uid="{00000000-0005-0000-0000-0000BB160000}"/>
    <cellStyle name="_VC 6.15.06 update on 06GRC power costs.xls Chart 1_Book9 3" xfId="5827" xr:uid="{00000000-0005-0000-0000-0000BC160000}"/>
    <cellStyle name="_VC 6.15.06 update on 06GRC power costs.xls Chart 1_Book9 4" xfId="5828" xr:uid="{00000000-0005-0000-0000-0000BD160000}"/>
    <cellStyle name="_VC 6.15.06 update on 06GRC power costs.xls Chart 1_Chelan PUD Power Costs (8-10)" xfId="5829" xr:uid="{00000000-0005-0000-0000-0000BE160000}"/>
    <cellStyle name="_VC 6.15.06 update on 06GRC power costs.xls Chart 1_Gas Rev Req Model (2010 GRC)" xfId="5830" xr:uid="{00000000-0005-0000-0000-0000BF160000}"/>
    <cellStyle name="_VC 6.15.06 update on 06GRC power costs.xls Chart 1_INPUTS" xfId="5831" xr:uid="{00000000-0005-0000-0000-0000C0160000}"/>
    <cellStyle name="_VC 6.15.06 update on 06GRC power costs.xls Chart 1_INPUTS 2" xfId="5832" xr:uid="{00000000-0005-0000-0000-0000C1160000}"/>
    <cellStyle name="_VC 6.15.06 update on 06GRC power costs.xls Chart 1_INPUTS 2 2" xfId="5833" xr:uid="{00000000-0005-0000-0000-0000C2160000}"/>
    <cellStyle name="_VC 6.15.06 update on 06GRC power costs.xls Chart 1_INPUTS 3" xfId="5834" xr:uid="{00000000-0005-0000-0000-0000C3160000}"/>
    <cellStyle name="_VC 6.15.06 update on 06GRC power costs.xls Chart 1_NIM Summary" xfId="5835" xr:uid="{00000000-0005-0000-0000-0000C4160000}"/>
    <cellStyle name="_VC 6.15.06 update on 06GRC power costs.xls Chart 1_NIM Summary 09GRC" xfId="5836" xr:uid="{00000000-0005-0000-0000-0000C5160000}"/>
    <cellStyle name="_VC 6.15.06 update on 06GRC power costs.xls Chart 1_NIM Summary 09GRC 2" xfId="5837" xr:uid="{00000000-0005-0000-0000-0000C6160000}"/>
    <cellStyle name="_VC 6.15.06 update on 06GRC power costs.xls Chart 1_NIM Summary 2" xfId="5838" xr:uid="{00000000-0005-0000-0000-0000C7160000}"/>
    <cellStyle name="_VC 6.15.06 update on 06GRC power costs.xls Chart 1_NIM Summary 3" xfId="5839" xr:uid="{00000000-0005-0000-0000-0000C8160000}"/>
    <cellStyle name="_VC 6.15.06 update on 06GRC power costs.xls Chart 1_NIM Summary 4" xfId="5840" xr:uid="{00000000-0005-0000-0000-0000C9160000}"/>
    <cellStyle name="_VC 6.15.06 update on 06GRC power costs.xls Chart 1_NIM Summary 5" xfId="5841" xr:uid="{00000000-0005-0000-0000-0000CA160000}"/>
    <cellStyle name="_VC 6.15.06 update on 06GRC power costs.xls Chart 1_NIM Summary 6" xfId="5842" xr:uid="{00000000-0005-0000-0000-0000CB160000}"/>
    <cellStyle name="_VC 6.15.06 update on 06GRC power costs.xls Chart 1_NIM Summary 7" xfId="5843" xr:uid="{00000000-0005-0000-0000-0000CC160000}"/>
    <cellStyle name="_VC 6.15.06 update on 06GRC power costs.xls Chart 1_NIM Summary 8" xfId="5844" xr:uid="{00000000-0005-0000-0000-0000CD160000}"/>
    <cellStyle name="_VC 6.15.06 update on 06GRC power costs.xls Chart 1_NIM Summary 9" xfId="5845" xr:uid="{00000000-0005-0000-0000-0000CE160000}"/>
    <cellStyle name="_VC 6.15.06 update on 06GRC power costs.xls Chart 1_PCA 10 -  Exhibit D from A Kellogg Jan 2011" xfId="5846" xr:uid="{00000000-0005-0000-0000-0000CF160000}"/>
    <cellStyle name="_VC 6.15.06 update on 06GRC power costs.xls Chart 1_PCA 10 -  Exhibit D from A Kellogg July 2011" xfId="5847" xr:uid="{00000000-0005-0000-0000-0000D0160000}"/>
    <cellStyle name="_VC 6.15.06 update on 06GRC power costs.xls Chart 1_PCA 10 -  Exhibit D from S Free Rcv'd 12-11" xfId="5848" xr:uid="{00000000-0005-0000-0000-0000D1160000}"/>
    <cellStyle name="_VC 6.15.06 update on 06GRC power costs.xls Chart 1_PCA 9 -  Exhibit D April 2010" xfId="5849" xr:uid="{00000000-0005-0000-0000-0000D2160000}"/>
    <cellStyle name="_VC 6.15.06 update on 06GRC power costs.xls Chart 1_PCA 9 -  Exhibit D April 2010 (3)" xfId="5850" xr:uid="{00000000-0005-0000-0000-0000D3160000}"/>
    <cellStyle name="_VC 6.15.06 update on 06GRC power costs.xls Chart 1_PCA 9 -  Exhibit D April 2010 (3) 2" xfId="5851" xr:uid="{00000000-0005-0000-0000-0000D4160000}"/>
    <cellStyle name="_VC 6.15.06 update on 06GRC power costs.xls Chart 1_PCA 9 -  Exhibit D April 2010 2" xfId="5852" xr:uid="{00000000-0005-0000-0000-0000D5160000}"/>
    <cellStyle name="_VC 6.15.06 update on 06GRC power costs.xls Chart 1_PCA 9 -  Exhibit D April 2010 3" xfId="5853" xr:uid="{00000000-0005-0000-0000-0000D6160000}"/>
    <cellStyle name="_VC 6.15.06 update on 06GRC power costs.xls Chart 1_PCA 9 -  Exhibit D Nov 2010" xfId="5854" xr:uid="{00000000-0005-0000-0000-0000D7160000}"/>
    <cellStyle name="_VC 6.15.06 update on 06GRC power costs.xls Chart 1_PCA 9 -  Exhibit D Nov 2010 2" xfId="5855" xr:uid="{00000000-0005-0000-0000-0000D8160000}"/>
    <cellStyle name="_VC 6.15.06 update on 06GRC power costs.xls Chart 1_PCA 9 - Exhibit D at August 2010" xfId="5856" xr:uid="{00000000-0005-0000-0000-0000D9160000}"/>
    <cellStyle name="_VC 6.15.06 update on 06GRC power costs.xls Chart 1_PCA 9 - Exhibit D at August 2010 2" xfId="5857" xr:uid="{00000000-0005-0000-0000-0000DA160000}"/>
    <cellStyle name="_VC 6.15.06 update on 06GRC power costs.xls Chart 1_PCA 9 - Exhibit D June 2010 GRC" xfId="5858" xr:uid="{00000000-0005-0000-0000-0000DB160000}"/>
    <cellStyle name="_VC 6.15.06 update on 06GRC power costs.xls Chart 1_PCA 9 - Exhibit D June 2010 GRC 2" xfId="5859" xr:uid="{00000000-0005-0000-0000-0000DC160000}"/>
    <cellStyle name="_VC 6.15.06 update on 06GRC power costs.xls Chart 1_Power Costs - Comparison bx Rbtl-Staff-Jt-PC" xfId="5860" xr:uid="{00000000-0005-0000-0000-0000DD160000}"/>
    <cellStyle name="_VC 6.15.06 update on 06GRC power costs.xls Chart 1_Power Costs - Comparison bx Rbtl-Staff-Jt-PC 2" xfId="5861" xr:uid="{00000000-0005-0000-0000-0000DE160000}"/>
    <cellStyle name="_VC 6.15.06 update on 06GRC power costs.xls Chart 1_Power Costs - Comparison bx Rbtl-Staff-Jt-PC 2 2" xfId="5862" xr:uid="{00000000-0005-0000-0000-0000DF160000}"/>
    <cellStyle name="_VC 6.15.06 update on 06GRC power costs.xls Chart 1_Power Costs - Comparison bx Rbtl-Staff-Jt-PC 3" xfId="5863" xr:uid="{00000000-0005-0000-0000-0000E0160000}"/>
    <cellStyle name="_VC 6.15.06 update on 06GRC power costs.xls Chart 1_Power Costs - Comparison bx Rbtl-Staff-Jt-PC 4" xfId="5864" xr:uid="{00000000-0005-0000-0000-0000E1160000}"/>
    <cellStyle name="_VC 6.15.06 update on 06GRC power costs.xls Chart 1_Power Costs - Comparison bx Rbtl-Staff-Jt-PC_Adj Bench DR 3 for Initial Briefs (Electric)" xfId="5865" xr:uid="{00000000-0005-0000-0000-0000E2160000}"/>
    <cellStyle name="_VC 6.15.06 update on 06GRC power costs.xls Chart 1_Power Costs - Comparison bx Rbtl-Staff-Jt-PC_Adj Bench DR 3 for Initial Briefs (Electric) 2" xfId="5866" xr:uid="{00000000-0005-0000-0000-0000E3160000}"/>
    <cellStyle name="_VC 6.15.06 update on 06GRC power costs.xls Chart 1_Power Costs - Comparison bx Rbtl-Staff-Jt-PC_Adj Bench DR 3 for Initial Briefs (Electric) 2 2" xfId="5867" xr:uid="{00000000-0005-0000-0000-0000E4160000}"/>
    <cellStyle name="_VC 6.15.06 update on 06GRC power costs.xls Chart 1_Power Costs - Comparison bx Rbtl-Staff-Jt-PC_Adj Bench DR 3 for Initial Briefs (Electric) 3" xfId="5868" xr:uid="{00000000-0005-0000-0000-0000E5160000}"/>
    <cellStyle name="_VC 6.15.06 update on 06GRC power costs.xls Chart 1_Power Costs - Comparison bx Rbtl-Staff-Jt-PC_Adj Bench DR 3 for Initial Briefs (Electric) 4" xfId="5869" xr:uid="{00000000-0005-0000-0000-0000E6160000}"/>
    <cellStyle name="_VC 6.15.06 update on 06GRC power costs.xls Chart 1_Power Costs - Comparison bx Rbtl-Staff-Jt-PC_Electric Rev Req Model (2009 GRC) Rebuttal" xfId="5870" xr:uid="{00000000-0005-0000-0000-0000E7160000}"/>
    <cellStyle name="_VC 6.15.06 update on 06GRC power costs.xls Chart 1_Power Costs - Comparison bx Rbtl-Staff-Jt-PC_Electric Rev Req Model (2009 GRC) Rebuttal 2" xfId="5871" xr:uid="{00000000-0005-0000-0000-0000E8160000}"/>
    <cellStyle name="_VC 6.15.06 update on 06GRC power costs.xls Chart 1_Power Costs - Comparison bx Rbtl-Staff-Jt-PC_Electric Rev Req Model (2009 GRC) Rebuttal 2 2" xfId="5872" xr:uid="{00000000-0005-0000-0000-0000E9160000}"/>
    <cellStyle name="_VC 6.15.06 update on 06GRC power costs.xls Chart 1_Power Costs - Comparison bx Rbtl-Staff-Jt-PC_Electric Rev Req Model (2009 GRC) Rebuttal 3" xfId="5873" xr:uid="{00000000-0005-0000-0000-0000EA160000}"/>
    <cellStyle name="_VC 6.15.06 update on 06GRC power costs.xls Chart 1_Power Costs - Comparison bx Rbtl-Staff-Jt-PC_Electric Rev Req Model (2009 GRC) Rebuttal 4" xfId="5874" xr:uid="{00000000-0005-0000-0000-0000EB160000}"/>
    <cellStyle name="_VC 6.15.06 update on 06GRC power costs.xls Chart 1_Power Costs - Comparison bx Rbtl-Staff-Jt-PC_Electric Rev Req Model (2009 GRC) Rebuttal REmoval of New  WH Solar AdjustMI" xfId="5875" xr:uid="{00000000-0005-0000-0000-0000EC160000}"/>
    <cellStyle name="_VC 6.15.06 update on 06GRC power costs.xls Chart 1_Power Costs - Comparison bx Rbtl-Staff-Jt-PC_Electric Rev Req Model (2009 GRC) Rebuttal REmoval of New  WH Solar AdjustMI 2" xfId="5876" xr:uid="{00000000-0005-0000-0000-0000ED160000}"/>
    <cellStyle name="_VC 6.15.06 update on 06GRC power costs.xls Chart 1_Power Costs - Comparison bx Rbtl-Staff-Jt-PC_Electric Rev Req Model (2009 GRC) Rebuttal REmoval of New  WH Solar AdjustMI 2 2" xfId="5877" xr:uid="{00000000-0005-0000-0000-0000EE160000}"/>
    <cellStyle name="_VC 6.15.06 update on 06GRC power costs.xls Chart 1_Power Costs - Comparison bx Rbtl-Staff-Jt-PC_Electric Rev Req Model (2009 GRC) Rebuttal REmoval of New  WH Solar AdjustMI 3" xfId="5878" xr:uid="{00000000-0005-0000-0000-0000EF160000}"/>
    <cellStyle name="_VC 6.15.06 update on 06GRC power costs.xls Chart 1_Power Costs - Comparison bx Rbtl-Staff-Jt-PC_Electric Rev Req Model (2009 GRC) Rebuttal REmoval of New  WH Solar AdjustMI 4" xfId="5879" xr:uid="{00000000-0005-0000-0000-0000F0160000}"/>
    <cellStyle name="_VC 6.15.06 update on 06GRC power costs.xls Chart 1_Power Costs - Comparison bx Rbtl-Staff-Jt-PC_Electric Rev Req Model (2009 GRC) Revised 01-18-2010" xfId="5880" xr:uid="{00000000-0005-0000-0000-0000F1160000}"/>
    <cellStyle name="_VC 6.15.06 update on 06GRC power costs.xls Chart 1_Power Costs - Comparison bx Rbtl-Staff-Jt-PC_Electric Rev Req Model (2009 GRC) Revised 01-18-2010 2" xfId="5881" xr:uid="{00000000-0005-0000-0000-0000F2160000}"/>
    <cellStyle name="_VC 6.15.06 update on 06GRC power costs.xls Chart 1_Power Costs - Comparison bx Rbtl-Staff-Jt-PC_Electric Rev Req Model (2009 GRC) Revised 01-18-2010 2 2" xfId="5882" xr:uid="{00000000-0005-0000-0000-0000F3160000}"/>
    <cellStyle name="_VC 6.15.06 update on 06GRC power costs.xls Chart 1_Power Costs - Comparison bx Rbtl-Staff-Jt-PC_Electric Rev Req Model (2009 GRC) Revised 01-18-2010 3" xfId="5883" xr:uid="{00000000-0005-0000-0000-0000F4160000}"/>
    <cellStyle name="_VC 6.15.06 update on 06GRC power costs.xls Chart 1_Power Costs - Comparison bx Rbtl-Staff-Jt-PC_Electric Rev Req Model (2009 GRC) Revised 01-18-2010 4" xfId="5884" xr:uid="{00000000-0005-0000-0000-0000F5160000}"/>
    <cellStyle name="_VC 6.15.06 update on 06GRC power costs.xls Chart 1_Power Costs - Comparison bx Rbtl-Staff-Jt-PC_Final Order Electric EXHIBIT A-1" xfId="5885" xr:uid="{00000000-0005-0000-0000-0000F6160000}"/>
    <cellStyle name="_VC 6.15.06 update on 06GRC power costs.xls Chart 1_Power Costs - Comparison bx Rbtl-Staff-Jt-PC_Final Order Electric EXHIBIT A-1 2" xfId="5886" xr:uid="{00000000-0005-0000-0000-0000F7160000}"/>
    <cellStyle name="_VC 6.15.06 update on 06GRC power costs.xls Chart 1_Power Costs - Comparison bx Rbtl-Staff-Jt-PC_Final Order Electric EXHIBIT A-1 2 2" xfId="5887" xr:uid="{00000000-0005-0000-0000-0000F8160000}"/>
    <cellStyle name="_VC 6.15.06 update on 06GRC power costs.xls Chart 1_Power Costs - Comparison bx Rbtl-Staff-Jt-PC_Final Order Electric EXHIBIT A-1 3" xfId="5888" xr:uid="{00000000-0005-0000-0000-0000F9160000}"/>
    <cellStyle name="_VC 6.15.06 update on 06GRC power costs.xls Chart 1_Power Costs - Comparison bx Rbtl-Staff-Jt-PC_Final Order Electric EXHIBIT A-1 4" xfId="5889" xr:uid="{00000000-0005-0000-0000-0000FA160000}"/>
    <cellStyle name="_VC 6.15.06 update on 06GRC power costs.xls Chart 1_Production Adj 4.37" xfId="5890" xr:uid="{00000000-0005-0000-0000-0000FB160000}"/>
    <cellStyle name="_VC 6.15.06 update on 06GRC power costs.xls Chart 1_Production Adj 4.37 2" xfId="5891" xr:uid="{00000000-0005-0000-0000-0000FC160000}"/>
    <cellStyle name="_VC 6.15.06 update on 06GRC power costs.xls Chart 1_Production Adj 4.37 2 2" xfId="5892" xr:uid="{00000000-0005-0000-0000-0000FD160000}"/>
    <cellStyle name="_VC 6.15.06 update on 06GRC power costs.xls Chart 1_Production Adj 4.37 3" xfId="5893" xr:uid="{00000000-0005-0000-0000-0000FE160000}"/>
    <cellStyle name="_VC 6.15.06 update on 06GRC power costs.xls Chart 1_Purchased Power Adj 4.03" xfId="5894" xr:uid="{00000000-0005-0000-0000-0000FF160000}"/>
    <cellStyle name="_VC 6.15.06 update on 06GRC power costs.xls Chart 1_Purchased Power Adj 4.03 2" xfId="5895" xr:uid="{00000000-0005-0000-0000-000000170000}"/>
    <cellStyle name="_VC 6.15.06 update on 06GRC power costs.xls Chart 1_Purchased Power Adj 4.03 2 2" xfId="5896" xr:uid="{00000000-0005-0000-0000-000001170000}"/>
    <cellStyle name="_VC 6.15.06 update on 06GRC power costs.xls Chart 1_Purchased Power Adj 4.03 3" xfId="5897" xr:uid="{00000000-0005-0000-0000-000002170000}"/>
    <cellStyle name="_VC 6.15.06 update on 06GRC power costs.xls Chart 1_Rebuttal Power Costs" xfId="5898" xr:uid="{00000000-0005-0000-0000-000003170000}"/>
    <cellStyle name="_VC 6.15.06 update on 06GRC power costs.xls Chart 1_Rebuttal Power Costs 2" xfId="5899" xr:uid="{00000000-0005-0000-0000-000004170000}"/>
    <cellStyle name="_VC 6.15.06 update on 06GRC power costs.xls Chart 1_Rebuttal Power Costs 2 2" xfId="5900" xr:uid="{00000000-0005-0000-0000-000005170000}"/>
    <cellStyle name="_VC 6.15.06 update on 06GRC power costs.xls Chart 1_Rebuttal Power Costs 3" xfId="5901" xr:uid="{00000000-0005-0000-0000-000006170000}"/>
    <cellStyle name="_VC 6.15.06 update on 06GRC power costs.xls Chart 1_Rebuttal Power Costs 4" xfId="5902" xr:uid="{00000000-0005-0000-0000-000007170000}"/>
    <cellStyle name="_VC 6.15.06 update on 06GRC power costs.xls Chart 1_Rebuttal Power Costs_Adj Bench DR 3 for Initial Briefs (Electric)" xfId="5903" xr:uid="{00000000-0005-0000-0000-000008170000}"/>
    <cellStyle name="_VC 6.15.06 update on 06GRC power costs.xls Chart 1_Rebuttal Power Costs_Adj Bench DR 3 for Initial Briefs (Electric) 2" xfId="5904" xr:uid="{00000000-0005-0000-0000-000009170000}"/>
    <cellStyle name="_VC 6.15.06 update on 06GRC power costs.xls Chart 1_Rebuttal Power Costs_Adj Bench DR 3 for Initial Briefs (Electric) 2 2" xfId="5905" xr:uid="{00000000-0005-0000-0000-00000A170000}"/>
    <cellStyle name="_VC 6.15.06 update on 06GRC power costs.xls Chart 1_Rebuttal Power Costs_Adj Bench DR 3 for Initial Briefs (Electric) 3" xfId="5906" xr:uid="{00000000-0005-0000-0000-00000B170000}"/>
    <cellStyle name="_VC 6.15.06 update on 06GRC power costs.xls Chart 1_Rebuttal Power Costs_Adj Bench DR 3 for Initial Briefs (Electric) 4" xfId="5907" xr:uid="{00000000-0005-0000-0000-00000C170000}"/>
    <cellStyle name="_VC 6.15.06 update on 06GRC power costs.xls Chart 1_Rebuttal Power Costs_Electric Rev Req Model (2009 GRC) Rebuttal" xfId="5908" xr:uid="{00000000-0005-0000-0000-00000D170000}"/>
    <cellStyle name="_VC 6.15.06 update on 06GRC power costs.xls Chart 1_Rebuttal Power Costs_Electric Rev Req Model (2009 GRC) Rebuttal 2" xfId="5909" xr:uid="{00000000-0005-0000-0000-00000E170000}"/>
    <cellStyle name="_VC 6.15.06 update on 06GRC power costs.xls Chart 1_Rebuttal Power Costs_Electric Rev Req Model (2009 GRC) Rebuttal 2 2" xfId="5910" xr:uid="{00000000-0005-0000-0000-00000F170000}"/>
    <cellStyle name="_VC 6.15.06 update on 06GRC power costs.xls Chart 1_Rebuttal Power Costs_Electric Rev Req Model (2009 GRC) Rebuttal 3" xfId="5911" xr:uid="{00000000-0005-0000-0000-000010170000}"/>
    <cellStyle name="_VC 6.15.06 update on 06GRC power costs.xls Chart 1_Rebuttal Power Costs_Electric Rev Req Model (2009 GRC) Rebuttal 4" xfId="5912" xr:uid="{00000000-0005-0000-0000-000011170000}"/>
    <cellStyle name="_VC 6.15.06 update on 06GRC power costs.xls Chart 1_Rebuttal Power Costs_Electric Rev Req Model (2009 GRC) Rebuttal REmoval of New  WH Solar AdjustMI" xfId="5913" xr:uid="{00000000-0005-0000-0000-000012170000}"/>
    <cellStyle name="_VC 6.15.06 update on 06GRC power costs.xls Chart 1_Rebuttal Power Costs_Electric Rev Req Model (2009 GRC) Rebuttal REmoval of New  WH Solar AdjustMI 2" xfId="5914" xr:uid="{00000000-0005-0000-0000-000013170000}"/>
    <cellStyle name="_VC 6.15.06 update on 06GRC power costs.xls Chart 1_Rebuttal Power Costs_Electric Rev Req Model (2009 GRC) Rebuttal REmoval of New  WH Solar AdjustMI 2 2" xfId="5915" xr:uid="{00000000-0005-0000-0000-000014170000}"/>
    <cellStyle name="_VC 6.15.06 update on 06GRC power costs.xls Chart 1_Rebuttal Power Costs_Electric Rev Req Model (2009 GRC) Rebuttal REmoval of New  WH Solar AdjustMI 3" xfId="5916" xr:uid="{00000000-0005-0000-0000-000015170000}"/>
    <cellStyle name="_VC 6.15.06 update on 06GRC power costs.xls Chart 1_Rebuttal Power Costs_Electric Rev Req Model (2009 GRC) Rebuttal REmoval of New  WH Solar AdjustMI 4" xfId="5917" xr:uid="{00000000-0005-0000-0000-000016170000}"/>
    <cellStyle name="_VC 6.15.06 update on 06GRC power costs.xls Chart 1_Rebuttal Power Costs_Electric Rev Req Model (2009 GRC) Revised 01-18-2010" xfId="5918" xr:uid="{00000000-0005-0000-0000-000017170000}"/>
    <cellStyle name="_VC 6.15.06 update on 06GRC power costs.xls Chart 1_Rebuttal Power Costs_Electric Rev Req Model (2009 GRC) Revised 01-18-2010 2" xfId="5919" xr:uid="{00000000-0005-0000-0000-000018170000}"/>
    <cellStyle name="_VC 6.15.06 update on 06GRC power costs.xls Chart 1_Rebuttal Power Costs_Electric Rev Req Model (2009 GRC) Revised 01-18-2010 2 2" xfId="5920" xr:uid="{00000000-0005-0000-0000-000019170000}"/>
    <cellStyle name="_VC 6.15.06 update on 06GRC power costs.xls Chart 1_Rebuttal Power Costs_Electric Rev Req Model (2009 GRC) Revised 01-18-2010 3" xfId="5921" xr:uid="{00000000-0005-0000-0000-00001A170000}"/>
    <cellStyle name="_VC 6.15.06 update on 06GRC power costs.xls Chart 1_Rebuttal Power Costs_Electric Rev Req Model (2009 GRC) Revised 01-18-2010 4" xfId="5922" xr:uid="{00000000-0005-0000-0000-00001B170000}"/>
    <cellStyle name="_VC 6.15.06 update on 06GRC power costs.xls Chart 1_Rebuttal Power Costs_Final Order Electric EXHIBIT A-1" xfId="5923" xr:uid="{00000000-0005-0000-0000-00001C170000}"/>
    <cellStyle name="_VC 6.15.06 update on 06GRC power costs.xls Chart 1_Rebuttal Power Costs_Final Order Electric EXHIBIT A-1 2" xfId="5924" xr:uid="{00000000-0005-0000-0000-00001D170000}"/>
    <cellStyle name="_VC 6.15.06 update on 06GRC power costs.xls Chart 1_Rebuttal Power Costs_Final Order Electric EXHIBIT A-1 2 2" xfId="5925" xr:uid="{00000000-0005-0000-0000-00001E170000}"/>
    <cellStyle name="_VC 6.15.06 update on 06GRC power costs.xls Chart 1_Rebuttal Power Costs_Final Order Electric EXHIBIT A-1 3" xfId="5926" xr:uid="{00000000-0005-0000-0000-00001F170000}"/>
    <cellStyle name="_VC 6.15.06 update on 06GRC power costs.xls Chart 1_Rebuttal Power Costs_Final Order Electric EXHIBIT A-1 4" xfId="5927" xr:uid="{00000000-0005-0000-0000-000020170000}"/>
    <cellStyle name="_VC 6.15.06 update on 06GRC power costs.xls Chart 1_ROR &amp; CONV FACTOR" xfId="5928" xr:uid="{00000000-0005-0000-0000-000021170000}"/>
    <cellStyle name="_VC 6.15.06 update on 06GRC power costs.xls Chart 1_ROR &amp; CONV FACTOR 2" xfId="5929" xr:uid="{00000000-0005-0000-0000-000022170000}"/>
    <cellStyle name="_VC 6.15.06 update on 06GRC power costs.xls Chart 1_ROR &amp; CONV FACTOR 2 2" xfId="5930" xr:uid="{00000000-0005-0000-0000-000023170000}"/>
    <cellStyle name="_VC 6.15.06 update on 06GRC power costs.xls Chart 1_ROR &amp; CONV FACTOR 3" xfId="5931" xr:uid="{00000000-0005-0000-0000-000024170000}"/>
    <cellStyle name="_VC 6.15.06 update on 06GRC power costs.xls Chart 1_ROR 5.02" xfId="5932" xr:uid="{00000000-0005-0000-0000-000025170000}"/>
    <cellStyle name="_VC 6.15.06 update on 06GRC power costs.xls Chart 1_ROR 5.02 2" xfId="5933" xr:uid="{00000000-0005-0000-0000-000026170000}"/>
    <cellStyle name="_VC 6.15.06 update on 06GRC power costs.xls Chart 1_ROR 5.02 2 2" xfId="5934" xr:uid="{00000000-0005-0000-0000-000027170000}"/>
    <cellStyle name="_VC 6.15.06 update on 06GRC power costs.xls Chart 1_ROR 5.02 3" xfId="5935" xr:uid="{00000000-0005-0000-0000-000028170000}"/>
    <cellStyle name="_VC 6.15.06 update on 06GRC power costs.xls Chart 1_Wind Integration 10GRC" xfId="5936" xr:uid="{00000000-0005-0000-0000-000029170000}"/>
    <cellStyle name="_VC 6.15.06 update on 06GRC power costs.xls Chart 1_Wind Integration 10GRC 2" xfId="5937" xr:uid="{00000000-0005-0000-0000-00002A170000}"/>
    <cellStyle name="_VC 6.15.06 update on 06GRC power costs.xls Chart 2" xfId="5938" xr:uid="{00000000-0005-0000-0000-00002B170000}"/>
    <cellStyle name="_VC 6.15.06 update on 06GRC power costs.xls Chart 2 2" xfId="5939" xr:uid="{00000000-0005-0000-0000-00002C170000}"/>
    <cellStyle name="_VC 6.15.06 update on 06GRC power costs.xls Chart 2 2 2" xfId="5940" xr:uid="{00000000-0005-0000-0000-00002D170000}"/>
    <cellStyle name="_VC 6.15.06 update on 06GRC power costs.xls Chart 2 2 2 2" xfId="5941" xr:uid="{00000000-0005-0000-0000-00002E170000}"/>
    <cellStyle name="_VC 6.15.06 update on 06GRC power costs.xls Chart 2 2 3" xfId="5942" xr:uid="{00000000-0005-0000-0000-00002F170000}"/>
    <cellStyle name="_VC 6.15.06 update on 06GRC power costs.xls Chart 2 3" xfId="5943" xr:uid="{00000000-0005-0000-0000-000030170000}"/>
    <cellStyle name="_VC 6.15.06 update on 06GRC power costs.xls Chart 2 3 2" xfId="5944" xr:uid="{00000000-0005-0000-0000-000031170000}"/>
    <cellStyle name="_VC 6.15.06 update on 06GRC power costs.xls Chart 2 3 2 2" xfId="5945" xr:uid="{00000000-0005-0000-0000-000032170000}"/>
    <cellStyle name="_VC 6.15.06 update on 06GRC power costs.xls Chart 2 3 3" xfId="5946" xr:uid="{00000000-0005-0000-0000-000033170000}"/>
    <cellStyle name="_VC 6.15.06 update on 06GRC power costs.xls Chart 2 3 3 2" xfId="5947" xr:uid="{00000000-0005-0000-0000-000034170000}"/>
    <cellStyle name="_VC 6.15.06 update on 06GRC power costs.xls Chart 2 3 4" xfId="5948" xr:uid="{00000000-0005-0000-0000-000035170000}"/>
    <cellStyle name="_VC 6.15.06 update on 06GRC power costs.xls Chart 2 3 4 2" xfId="5949" xr:uid="{00000000-0005-0000-0000-000036170000}"/>
    <cellStyle name="_VC 6.15.06 update on 06GRC power costs.xls Chart 2 4" xfId="5950" xr:uid="{00000000-0005-0000-0000-000037170000}"/>
    <cellStyle name="_VC 6.15.06 update on 06GRC power costs.xls Chart 2 4 2" xfId="5951" xr:uid="{00000000-0005-0000-0000-000038170000}"/>
    <cellStyle name="_VC 6.15.06 update on 06GRC power costs.xls Chart 2 5" xfId="5952" xr:uid="{00000000-0005-0000-0000-000039170000}"/>
    <cellStyle name="_VC 6.15.06 update on 06GRC power costs.xls Chart 2 6" xfId="5953" xr:uid="{00000000-0005-0000-0000-00003A170000}"/>
    <cellStyle name="_VC 6.15.06 update on 06GRC power costs.xls Chart 2 7" xfId="5954" xr:uid="{00000000-0005-0000-0000-00003B170000}"/>
    <cellStyle name="_VC 6.15.06 update on 06GRC power costs.xls Chart 2_04 07E Wild Horse Wind Expansion (C) (2)" xfId="5955" xr:uid="{00000000-0005-0000-0000-00003C170000}"/>
    <cellStyle name="_VC 6.15.06 update on 06GRC power costs.xls Chart 2_04 07E Wild Horse Wind Expansion (C) (2) 2" xfId="5956" xr:uid="{00000000-0005-0000-0000-00003D170000}"/>
    <cellStyle name="_VC 6.15.06 update on 06GRC power costs.xls Chart 2_04 07E Wild Horse Wind Expansion (C) (2) 2 2" xfId="5957" xr:uid="{00000000-0005-0000-0000-00003E170000}"/>
    <cellStyle name="_VC 6.15.06 update on 06GRC power costs.xls Chart 2_04 07E Wild Horse Wind Expansion (C) (2) 3" xfId="5958" xr:uid="{00000000-0005-0000-0000-00003F170000}"/>
    <cellStyle name="_VC 6.15.06 update on 06GRC power costs.xls Chart 2_04 07E Wild Horse Wind Expansion (C) (2) 4" xfId="5959" xr:uid="{00000000-0005-0000-0000-000040170000}"/>
    <cellStyle name="_VC 6.15.06 update on 06GRC power costs.xls Chart 2_04 07E Wild Horse Wind Expansion (C) (2)_Adj Bench DR 3 for Initial Briefs (Electric)" xfId="5960" xr:uid="{00000000-0005-0000-0000-000041170000}"/>
    <cellStyle name="_VC 6.15.06 update on 06GRC power costs.xls Chart 2_04 07E Wild Horse Wind Expansion (C) (2)_Adj Bench DR 3 for Initial Briefs (Electric) 2" xfId="5961" xr:uid="{00000000-0005-0000-0000-000042170000}"/>
    <cellStyle name="_VC 6.15.06 update on 06GRC power costs.xls Chart 2_04 07E Wild Horse Wind Expansion (C) (2)_Adj Bench DR 3 for Initial Briefs (Electric) 2 2" xfId="5962" xr:uid="{00000000-0005-0000-0000-000043170000}"/>
    <cellStyle name="_VC 6.15.06 update on 06GRC power costs.xls Chart 2_04 07E Wild Horse Wind Expansion (C) (2)_Adj Bench DR 3 for Initial Briefs (Electric) 3" xfId="5963" xr:uid="{00000000-0005-0000-0000-000044170000}"/>
    <cellStyle name="_VC 6.15.06 update on 06GRC power costs.xls Chart 2_04 07E Wild Horse Wind Expansion (C) (2)_Adj Bench DR 3 for Initial Briefs (Electric) 4" xfId="5964" xr:uid="{00000000-0005-0000-0000-000045170000}"/>
    <cellStyle name="_VC 6.15.06 update on 06GRC power costs.xls Chart 2_04 07E Wild Horse Wind Expansion (C) (2)_Book1" xfId="5965" xr:uid="{00000000-0005-0000-0000-000046170000}"/>
    <cellStyle name="_VC 6.15.06 update on 06GRC power costs.xls Chart 2_04 07E Wild Horse Wind Expansion (C) (2)_Electric Rev Req Model (2009 GRC) " xfId="5966" xr:uid="{00000000-0005-0000-0000-000047170000}"/>
    <cellStyle name="_VC 6.15.06 update on 06GRC power costs.xls Chart 2_04 07E Wild Horse Wind Expansion (C) (2)_Electric Rev Req Model (2009 GRC)  2" xfId="5967" xr:uid="{00000000-0005-0000-0000-000048170000}"/>
    <cellStyle name="_VC 6.15.06 update on 06GRC power costs.xls Chart 2_04 07E Wild Horse Wind Expansion (C) (2)_Electric Rev Req Model (2009 GRC)  2 2" xfId="5968" xr:uid="{00000000-0005-0000-0000-000049170000}"/>
    <cellStyle name="_VC 6.15.06 update on 06GRC power costs.xls Chart 2_04 07E Wild Horse Wind Expansion (C) (2)_Electric Rev Req Model (2009 GRC)  3" xfId="5969" xr:uid="{00000000-0005-0000-0000-00004A170000}"/>
    <cellStyle name="_VC 6.15.06 update on 06GRC power costs.xls Chart 2_04 07E Wild Horse Wind Expansion (C) (2)_Electric Rev Req Model (2009 GRC)  4" xfId="5970" xr:uid="{00000000-0005-0000-0000-00004B170000}"/>
    <cellStyle name="_VC 6.15.06 update on 06GRC power costs.xls Chart 2_04 07E Wild Horse Wind Expansion (C) (2)_Electric Rev Req Model (2009 GRC) Rebuttal" xfId="5971" xr:uid="{00000000-0005-0000-0000-00004C170000}"/>
    <cellStyle name="_VC 6.15.06 update on 06GRC power costs.xls Chart 2_04 07E Wild Horse Wind Expansion (C) (2)_Electric Rev Req Model (2009 GRC) Rebuttal 2" xfId="5972" xr:uid="{00000000-0005-0000-0000-00004D170000}"/>
    <cellStyle name="_VC 6.15.06 update on 06GRC power costs.xls Chart 2_04 07E Wild Horse Wind Expansion (C) (2)_Electric Rev Req Model (2009 GRC) Rebuttal 2 2" xfId="5973" xr:uid="{00000000-0005-0000-0000-00004E170000}"/>
    <cellStyle name="_VC 6.15.06 update on 06GRC power costs.xls Chart 2_04 07E Wild Horse Wind Expansion (C) (2)_Electric Rev Req Model (2009 GRC) Rebuttal 3" xfId="5974" xr:uid="{00000000-0005-0000-0000-00004F170000}"/>
    <cellStyle name="_VC 6.15.06 update on 06GRC power costs.xls Chart 2_04 07E Wild Horse Wind Expansion (C) (2)_Electric Rev Req Model (2009 GRC) Rebuttal 4" xfId="5975" xr:uid="{00000000-0005-0000-0000-000050170000}"/>
    <cellStyle name="_VC 6.15.06 update on 06GRC power costs.xls Chart 2_04 07E Wild Horse Wind Expansion (C) (2)_Electric Rev Req Model (2009 GRC) Rebuttal REmoval of New  WH Solar AdjustMI" xfId="5976" xr:uid="{00000000-0005-0000-0000-000051170000}"/>
    <cellStyle name="_VC 6.15.06 update on 06GRC power costs.xls Chart 2_04 07E Wild Horse Wind Expansion (C) (2)_Electric Rev Req Model (2009 GRC) Rebuttal REmoval of New  WH Solar AdjustMI 2" xfId="5977" xr:uid="{00000000-0005-0000-0000-000052170000}"/>
    <cellStyle name="_VC 6.15.06 update on 06GRC power costs.xls Chart 2_04 07E Wild Horse Wind Expansion (C) (2)_Electric Rev Req Model (2009 GRC) Rebuttal REmoval of New  WH Solar AdjustMI 2 2" xfId="5978" xr:uid="{00000000-0005-0000-0000-000053170000}"/>
    <cellStyle name="_VC 6.15.06 update on 06GRC power costs.xls Chart 2_04 07E Wild Horse Wind Expansion (C) (2)_Electric Rev Req Model (2009 GRC) Rebuttal REmoval of New  WH Solar AdjustMI 3" xfId="5979" xr:uid="{00000000-0005-0000-0000-000054170000}"/>
    <cellStyle name="_VC 6.15.06 update on 06GRC power costs.xls Chart 2_04 07E Wild Horse Wind Expansion (C) (2)_Electric Rev Req Model (2009 GRC) Rebuttal REmoval of New  WH Solar AdjustMI 4" xfId="5980" xr:uid="{00000000-0005-0000-0000-000055170000}"/>
    <cellStyle name="_VC 6.15.06 update on 06GRC power costs.xls Chart 2_04 07E Wild Horse Wind Expansion (C) (2)_Electric Rev Req Model (2009 GRC) Revised 01-18-2010" xfId="5981" xr:uid="{00000000-0005-0000-0000-000056170000}"/>
    <cellStyle name="_VC 6.15.06 update on 06GRC power costs.xls Chart 2_04 07E Wild Horse Wind Expansion (C) (2)_Electric Rev Req Model (2009 GRC) Revised 01-18-2010 2" xfId="5982" xr:uid="{00000000-0005-0000-0000-000057170000}"/>
    <cellStyle name="_VC 6.15.06 update on 06GRC power costs.xls Chart 2_04 07E Wild Horse Wind Expansion (C) (2)_Electric Rev Req Model (2009 GRC) Revised 01-18-2010 2 2" xfId="5983" xr:uid="{00000000-0005-0000-0000-000058170000}"/>
    <cellStyle name="_VC 6.15.06 update on 06GRC power costs.xls Chart 2_04 07E Wild Horse Wind Expansion (C) (2)_Electric Rev Req Model (2009 GRC) Revised 01-18-2010 3" xfId="5984" xr:uid="{00000000-0005-0000-0000-000059170000}"/>
    <cellStyle name="_VC 6.15.06 update on 06GRC power costs.xls Chart 2_04 07E Wild Horse Wind Expansion (C) (2)_Electric Rev Req Model (2009 GRC) Revised 01-18-2010 4" xfId="5985" xr:uid="{00000000-0005-0000-0000-00005A170000}"/>
    <cellStyle name="_VC 6.15.06 update on 06GRC power costs.xls Chart 2_04 07E Wild Horse Wind Expansion (C) (2)_Electric Rev Req Model (2010 GRC)" xfId="5986" xr:uid="{00000000-0005-0000-0000-00005B170000}"/>
    <cellStyle name="_VC 6.15.06 update on 06GRC power costs.xls Chart 2_04 07E Wild Horse Wind Expansion (C) (2)_Electric Rev Req Model (2010 GRC) SF" xfId="5987" xr:uid="{00000000-0005-0000-0000-00005C170000}"/>
    <cellStyle name="_VC 6.15.06 update on 06GRC power costs.xls Chart 2_04 07E Wild Horse Wind Expansion (C) (2)_Final Order Electric EXHIBIT A-1" xfId="5988" xr:uid="{00000000-0005-0000-0000-00005D170000}"/>
    <cellStyle name="_VC 6.15.06 update on 06GRC power costs.xls Chart 2_04 07E Wild Horse Wind Expansion (C) (2)_Final Order Electric EXHIBIT A-1 2" xfId="5989" xr:uid="{00000000-0005-0000-0000-00005E170000}"/>
    <cellStyle name="_VC 6.15.06 update on 06GRC power costs.xls Chart 2_04 07E Wild Horse Wind Expansion (C) (2)_Final Order Electric EXHIBIT A-1 2 2" xfId="5990" xr:uid="{00000000-0005-0000-0000-00005F170000}"/>
    <cellStyle name="_VC 6.15.06 update on 06GRC power costs.xls Chart 2_04 07E Wild Horse Wind Expansion (C) (2)_Final Order Electric EXHIBIT A-1 3" xfId="5991" xr:uid="{00000000-0005-0000-0000-000060170000}"/>
    <cellStyle name="_VC 6.15.06 update on 06GRC power costs.xls Chart 2_04 07E Wild Horse Wind Expansion (C) (2)_Final Order Electric EXHIBIT A-1 4" xfId="5992" xr:uid="{00000000-0005-0000-0000-000061170000}"/>
    <cellStyle name="_VC 6.15.06 update on 06GRC power costs.xls Chart 2_04 07E Wild Horse Wind Expansion (C) (2)_TENASKA REGULATORY ASSET" xfId="5993" xr:uid="{00000000-0005-0000-0000-000062170000}"/>
    <cellStyle name="_VC 6.15.06 update on 06GRC power costs.xls Chart 2_04 07E Wild Horse Wind Expansion (C) (2)_TENASKA REGULATORY ASSET 2" xfId="5994" xr:uid="{00000000-0005-0000-0000-000063170000}"/>
    <cellStyle name="_VC 6.15.06 update on 06GRC power costs.xls Chart 2_04 07E Wild Horse Wind Expansion (C) (2)_TENASKA REGULATORY ASSET 2 2" xfId="5995" xr:uid="{00000000-0005-0000-0000-000064170000}"/>
    <cellStyle name="_VC 6.15.06 update on 06GRC power costs.xls Chart 2_04 07E Wild Horse Wind Expansion (C) (2)_TENASKA REGULATORY ASSET 3" xfId="5996" xr:uid="{00000000-0005-0000-0000-000065170000}"/>
    <cellStyle name="_VC 6.15.06 update on 06GRC power costs.xls Chart 2_04 07E Wild Horse Wind Expansion (C) (2)_TENASKA REGULATORY ASSET 4" xfId="5997" xr:uid="{00000000-0005-0000-0000-000066170000}"/>
    <cellStyle name="_VC 6.15.06 update on 06GRC power costs.xls Chart 2_16.37E Wild Horse Expansion DeferralRevwrkingfile SF" xfId="5998" xr:uid="{00000000-0005-0000-0000-000067170000}"/>
    <cellStyle name="_VC 6.15.06 update on 06GRC power costs.xls Chart 2_16.37E Wild Horse Expansion DeferralRevwrkingfile SF 2" xfId="5999" xr:uid="{00000000-0005-0000-0000-000068170000}"/>
    <cellStyle name="_VC 6.15.06 update on 06GRC power costs.xls Chart 2_16.37E Wild Horse Expansion DeferralRevwrkingfile SF 2 2" xfId="6000" xr:uid="{00000000-0005-0000-0000-000069170000}"/>
    <cellStyle name="_VC 6.15.06 update on 06GRC power costs.xls Chart 2_16.37E Wild Horse Expansion DeferralRevwrkingfile SF 3" xfId="6001" xr:uid="{00000000-0005-0000-0000-00006A170000}"/>
    <cellStyle name="_VC 6.15.06 update on 06GRC power costs.xls Chart 2_16.37E Wild Horse Expansion DeferralRevwrkingfile SF 4" xfId="6002" xr:uid="{00000000-0005-0000-0000-00006B170000}"/>
    <cellStyle name="_VC 6.15.06 update on 06GRC power costs.xls Chart 2_2009 Compliance Filing PCA Exhibits for GRC" xfId="6003" xr:uid="{00000000-0005-0000-0000-00006C170000}"/>
    <cellStyle name="_VC 6.15.06 update on 06GRC power costs.xls Chart 2_2009 Compliance Filing PCA Exhibits for GRC 2" xfId="6004" xr:uid="{00000000-0005-0000-0000-00006D170000}"/>
    <cellStyle name="_VC 6.15.06 update on 06GRC power costs.xls Chart 2_2009 GRC Compl Filing - Exhibit D" xfId="6005" xr:uid="{00000000-0005-0000-0000-00006E170000}"/>
    <cellStyle name="_VC 6.15.06 update on 06GRC power costs.xls Chart 2_2009 GRC Compl Filing - Exhibit D 2" xfId="6006" xr:uid="{00000000-0005-0000-0000-00006F170000}"/>
    <cellStyle name="_VC 6.15.06 update on 06GRC power costs.xls Chart 2_2009 GRC Compl Filing - Exhibit D 3" xfId="6007" xr:uid="{00000000-0005-0000-0000-000070170000}"/>
    <cellStyle name="_VC 6.15.06 update on 06GRC power costs.xls Chart 2_3.01 Income Statement" xfId="6008" xr:uid="{00000000-0005-0000-0000-000071170000}"/>
    <cellStyle name="_VC 6.15.06 update on 06GRC power costs.xls Chart 2_4 31 Regulatory Assets and Liabilities  7 06- Exhibit D" xfId="6009" xr:uid="{00000000-0005-0000-0000-000072170000}"/>
    <cellStyle name="_VC 6.15.06 update on 06GRC power costs.xls Chart 2_4 31 Regulatory Assets and Liabilities  7 06- Exhibit D 2" xfId="6010" xr:uid="{00000000-0005-0000-0000-000073170000}"/>
    <cellStyle name="_VC 6.15.06 update on 06GRC power costs.xls Chart 2_4 31 Regulatory Assets and Liabilities  7 06- Exhibit D 2 2" xfId="6011" xr:uid="{00000000-0005-0000-0000-000074170000}"/>
    <cellStyle name="_VC 6.15.06 update on 06GRC power costs.xls Chart 2_4 31 Regulatory Assets and Liabilities  7 06- Exhibit D 3" xfId="6012" xr:uid="{00000000-0005-0000-0000-000075170000}"/>
    <cellStyle name="_VC 6.15.06 update on 06GRC power costs.xls Chart 2_4 31 Regulatory Assets and Liabilities  7 06- Exhibit D 4" xfId="6013" xr:uid="{00000000-0005-0000-0000-000076170000}"/>
    <cellStyle name="_VC 6.15.06 update on 06GRC power costs.xls Chart 2_4 31 Regulatory Assets and Liabilities  7 06- Exhibit D_NIM Summary" xfId="6014" xr:uid="{00000000-0005-0000-0000-000077170000}"/>
    <cellStyle name="_VC 6.15.06 update on 06GRC power costs.xls Chart 2_4 31 Regulatory Assets and Liabilities  7 06- Exhibit D_NIM Summary 2" xfId="6015" xr:uid="{00000000-0005-0000-0000-000078170000}"/>
    <cellStyle name="_VC 6.15.06 update on 06GRC power costs.xls Chart 2_4 32 Regulatory Assets and Liabilities  7 06- Exhibit D" xfId="6016" xr:uid="{00000000-0005-0000-0000-000079170000}"/>
    <cellStyle name="_VC 6.15.06 update on 06GRC power costs.xls Chart 2_4 32 Regulatory Assets and Liabilities  7 06- Exhibit D 2" xfId="6017" xr:uid="{00000000-0005-0000-0000-00007A170000}"/>
    <cellStyle name="_VC 6.15.06 update on 06GRC power costs.xls Chart 2_4 32 Regulatory Assets and Liabilities  7 06- Exhibit D 2 2" xfId="6018" xr:uid="{00000000-0005-0000-0000-00007B170000}"/>
    <cellStyle name="_VC 6.15.06 update on 06GRC power costs.xls Chart 2_4 32 Regulatory Assets and Liabilities  7 06- Exhibit D 3" xfId="6019" xr:uid="{00000000-0005-0000-0000-00007C170000}"/>
    <cellStyle name="_VC 6.15.06 update on 06GRC power costs.xls Chart 2_4 32 Regulatory Assets and Liabilities  7 06- Exhibit D 4" xfId="6020" xr:uid="{00000000-0005-0000-0000-00007D170000}"/>
    <cellStyle name="_VC 6.15.06 update on 06GRC power costs.xls Chart 2_4 32 Regulatory Assets and Liabilities  7 06- Exhibit D_NIM Summary" xfId="6021" xr:uid="{00000000-0005-0000-0000-00007E170000}"/>
    <cellStyle name="_VC 6.15.06 update on 06GRC power costs.xls Chart 2_4 32 Regulatory Assets and Liabilities  7 06- Exhibit D_NIM Summary 2" xfId="6022" xr:uid="{00000000-0005-0000-0000-00007F170000}"/>
    <cellStyle name="_VC 6.15.06 update on 06GRC power costs.xls Chart 2_ACCOUNTS" xfId="6023" xr:uid="{00000000-0005-0000-0000-000080170000}"/>
    <cellStyle name="_VC 6.15.06 update on 06GRC power costs.xls Chart 2_AURORA Total New" xfId="6024" xr:uid="{00000000-0005-0000-0000-000081170000}"/>
    <cellStyle name="_VC 6.15.06 update on 06GRC power costs.xls Chart 2_AURORA Total New 2" xfId="6025" xr:uid="{00000000-0005-0000-0000-000082170000}"/>
    <cellStyle name="_VC 6.15.06 update on 06GRC power costs.xls Chart 2_Book2" xfId="6026" xr:uid="{00000000-0005-0000-0000-000083170000}"/>
    <cellStyle name="_VC 6.15.06 update on 06GRC power costs.xls Chart 2_Book2 2" xfId="6027" xr:uid="{00000000-0005-0000-0000-000084170000}"/>
    <cellStyle name="_VC 6.15.06 update on 06GRC power costs.xls Chart 2_Book2 2 2" xfId="6028" xr:uid="{00000000-0005-0000-0000-000085170000}"/>
    <cellStyle name="_VC 6.15.06 update on 06GRC power costs.xls Chart 2_Book2 3" xfId="6029" xr:uid="{00000000-0005-0000-0000-000086170000}"/>
    <cellStyle name="_VC 6.15.06 update on 06GRC power costs.xls Chart 2_Book2 4" xfId="6030" xr:uid="{00000000-0005-0000-0000-000087170000}"/>
    <cellStyle name="_VC 6.15.06 update on 06GRC power costs.xls Chart 2_Book2_Adj Bench DR 3 for Initial Briefs (Electric)" xfId="6031" xr:uid="{00000000-0005-0000-0000-000088170000}"/>
    <cellStyle name="_VC 6.15.06 update on 06GRC power costs.xls Chart 2_Book2_Adj Bench DR 3 for Initial Briefs (Electric) 2" xfId="6032" xr:uid="{00000000-0005-0000-0000-000089170000}"/>
    <cellStyle name="_VC 6.15.06 update on 06GRC power costs.xls Chart 2_Book2_Adj Bench DR 3 for Initial Briefs (Electric) 2 2" xfId="6033" xr:uid="{00000000-0005-0000-0000-00008A170000}"/>
    <cellStyle name="_VC 6.15.06 update on 06GRC power costs.xls Chart 2_Book2_Adj Bench DR 3 for Initial Briefs (Electric) 3" xfId="6034" xr:uid="{00000000-0005-0000-0000-00008B170000}"/>
    <cellStyle name="_VC 6.15.06 update on 06GRC power costs.xls Chart 2_Book2_Adj Bench DR 3 for Initial Briefs (Electric) 4" xfId="6035" xr:uid="{00000000-0005-0000-0000-00008C170000}"/>
    <cellStyle name="_VC 6.15.06 update on 06GRC power costs.xls Chart 2_Book2_Electric Rev Req Model (2009 GRC) Rebuttal" xfId="6036" xr:uid="{00000000-0005-0000-0000-00008D170000}"/>
    <cellStyle name="_VC 6.15.06 update on 06GRC power costs.xls Chart 2_Book2_Electric Rev Req Model (2009 GRC) Rebuttal 2" xfId="6037" xr:uid="{00000000-0005-0000-0000-00008E170000}"/>
    <cellStyle name="_VC 6.15.06 update on 06GRC power costs.xls Chart 2_Book2_Electric Rev Req Model (2009 GRC) Rebuttal 2 2" xfId="6038" xr:uid="{00000000-0005-0000-0000-00008F170000}"/>
    <cellStyle name="_VC 6.15.06 update on 06GRC power costs.xls Chart 2_Book2_Electric Rev Req Model (2009 GRC) Rebuttal 3" xfId="6039" xr:uid="{00000000-0005-0000-0000-000090170000}"/>
    <cellStyle name="_VC 6.15.06 update on 06GRC power costs.xls Chart 2_Book2_Electric Rev Req Model (2009 GRC) Rebuttal 4" xfId="6040" xr:uid="{00000000-0005-0000-0000-000091170000}"/>
    <cellStyle name="_VC 6.15.06 update on 06GRC power costs.xls Chart 2_Book2_Electric Rev Req Model (2009 GRC) Rebuttal REmoval of New  WH Solar AdjustMI" xfId="6041" xr:uid="{00000000-0005-0000-0000-000092170000}"/>
    <cellStyle name="_VC 6.15.06 update on 06GRC power costs.xls Chart 2_Book2_Electric Rev Req Model (2009 GRC) Rebuttal REmoval of New  WH Solar AdjustMI 2" xfId="6042" xr:uid="{00000000-0005-0000-0000-000093170000}"/>
    <cellStyle name="_VC 6.15.06 update on 06GRC power costs.xls Chart 2_Book2_Electric Rev Req Model (2009 GRC) Rebuttal REmoval of New  WH Solar AdjustMI 2 2" xfId="6043" xr:uid="{00000000-0005-0000-0000-000094170000}"/>
    <cellStyle name="_VC 6.15.06 update on 06GRC power costs.xls Chart 2_Book2_Electric Rev Req Model (2009 GRC) Rebuttal REmoval of New  WH Solar AdjustMI 3" xfId="6044" xr:uid="{00000000-0005-0000-0000-000095170000}"/>
    <cellStyle name="_VC 6.15.06 update on 06GRC power costs.xls Chart 2_Book2_Electric Rev Req Model (2009 GRC) Rebuttal REmoval of New  WH Solar AdjustMI 4" xfId="6045" xr:uid="{00000000-0005-0000-0000-000096170000}"/>
    <cellStyle name="_VC 6.15.06 update on 06GRC power costs.xls Chart 2_Book2_Electric Rev Req Model (2009 GRC) Revised 01-18-2010" xfId="6046" xr:uid="{00000000-0005-0000-0000-000097170000}"/>
    <cellStyle name="_VC 6.15.06 update on 06GRC power costs.xls Chart 2_Book2_Electric Rev Req Model (2009 GRC) Revised 01-18-2010 2" xfId="6047" xr:uid="{00000000-0005-0000-0000-000098170000}"/>
    <cellStyle name="_VC 6.15.06 update on 06GRC power costs.xls Chart 2_Book2_Electric Rev Req Model (2009 GRC) Revised 01-18-2010 2 2" xfId="6048" xr:uid="{00000000-0005-0000-0000-000099170000}"/>
    <cellStyle name="_VC 6.15.06 update on 06GRC power costs.xls Chart 2_Book2_Electric Rev Req Model (2009 GRC) Revised 01-18-2010 3" xfId="6049" xr:uid="{00000000-0005-0000-0000-00009A170000}"/>
    <cellStyle name="_VC 6.15.06 update on 06GRC power costs.xls Chart 2_Book2_Electric Rev Req Model (2009 GRC) Revised 01-18-2010 4" xfId="6050" xr:uid="{00000000-0005-0000-0000-00009B170000}"/>
    <cellStyle name="_VC 6.15.06 update on 06GRC power costs.xls Chart 2_Book2_Final Order Electric EXHIBIT A-1" xfId="6051" xr:uid="{00000000-0005-0000-0000-00009C170000}"/>
    <cellStyle name="_VC 6.15.06 update on 06GRC power costs.xls Chart 2_Book2_Final Order Electric EXHIBIT A-1 2" xfId="6052" xr:uid="{00000000-0005-0000-0000-00009D170000}"/>
    <cellStyle name="_VC 6.15.06 update on 06GRC power costs.xls Chart 2_Book2_Final Order Electric EXHIBIT A-1 2 2" xfId="6053" xr:uid="{00000000-0005-0000-0000-00009E170000}"/>
    <cellStyle name="_VC 6.15.06 update on 06GRC power costs.xls Chart 2_Book2_Final Order Electric EXHIBIT A-1 3" xfId="6054" xr:uid="{00000000-0005-0000-0000-00009F170000}"/>
    <cellStyle name="_VC 6.15.06 update on 06GRC power costs.xls Chart 2_Book2_Final Order Electric EXHIBIT A-1 4" xfId="6055" xr:uid="{00000000-0005-0000-0000-0000A0170000}"/>
    <cellStyle name="_VC 6.15.06 update on 06GRC power costs.xls Chart 2_Book4" xfId="6056" xr:uid="{00000000-0005-0000-0000-0000A1170000}"/>
    <cellStyle name="_VC 6.15.06 update on 06GRC power costs.xls Chart 2_Book4 2" xfId="6057" xr:uid="{00000000-0005-0000-0000-0000A2170000}"/>
    <cellStyle name="_VC 6.15.06 update on 06GRC power costs.xls Chart 2_Book4 2 2" xfId="6058" xr:uid="{00000000-0005-0000-0000-0000A3170000}"/>
    <cellStyle name="_VC 6.15.06 update on 06GRC power costs.xls Chart 2_Book4 3" xfId="6059" xr:uid="{00000000-0005-0000-0000-0000A4170000}"/>
    <cellStyle name="_VC 6.15.06 update on 06GRC power costs.xls Chart 2_Book4 4" xfId="6060" xr:uid="{00000000-0005-0000-0000-0000A5170000}"/>
    <cellStyle name="_VC 6.15.06 update on 06GRC power costs.xls Chart 2_Book9" xfId="6061" xr:uid="{00000000-0005-0000-0000-0000A6170000}"/>
    <cellStyle name="_VC 6.15.06 update on 06GRC power costs.xls Chart 2_Book9 2" xfId="6062" xr:uid="{00000000-0005-0000-0000-0000A7170000}"/>
    <cellStyle name="_VC 6.15.06 update on 06GRC power costs.xls Chart 2_Book9 2 2" xfId="6063" xr:uid="{00000000-0005-0000-0000-0000A8170000}"/>
    <cellStyle name="_VC 6.15.06 update on 06GRC power costs.xls Chart 2_Book9 3" xfId="6064" xr:uid="{00000000-0005-0000-0000-0000A9170000}"/>
    <cellStyle name="_VC 6.15.06 update on 06GRC power costs.xls Chart 2_Book9 4" xfId="6065" xr:uid="{00000000-0005-0000-0000-0000AA170000}"/>
    <cellStyle name="_VC 6.15.06 update on 06GRC power costs.xls Chart 2_Chelan PUD Power Costs (8-10)" xfId="6066" xr:uid="{00000000-0005-0000-0000-0000AB170000}"/>
    <cellStyle name="_VC 6.15.06 update on 06GRC power costs.xls Chart 2_Gas Rev Req Model (2010 GRC)" xfId="6067" xr:uid="{00000000-0005-0000-0000-0000AC170000}"/>
    <cellStyle name="_VC 6.15.06 update on 06GRC power costs.xls Chart 2_INPUTS" xfId="6068" xr:uid="{00000000-0005-0000-0000-0000AD170000}"/>
    <cellStyle name="_VC 6.15.06 update on 06GRC power costs.xls Chart 2_INPUTS 2" xfId="6069" xr:uid="{00000000-0005-0000-0000-0000AE170000}"/>
    <cellStyle name="_VC 6.15.06 update on 06GRC power costs.xls Chart 2_INPUTS 2 2" xfId="6070" xr:uid="{00000000-0005-0000-0000-0000AF170000}"/>
    <cellStyle name="_VC 6.15.06 update on 06GRC power costs.xls Chart 2_INPUTS 3" xfId="6071" xr:uid="{00000000-0005-0000-0000-0000B0170000}"/>
    <cellStyle name="_VC 6.15.06 update on 06GRC power costs.xls Chart 2_NIM Summary" xfId="6072" xr:uid="{00000000-0005-0000-0000-0000B1170000}"/>
    <cellStyle name="_VC 6.15.06 update on 06GRC power costs.xls Chart 2_NIM Summary 09GRC" xfId="6073" xr:uid="{00000000-0005-0000-0000-0000B2170000}"/>
    <cellStyle name="_VC 6.15.06 update on 06GRC power costs.xls Chart 2_NIM Summary 09GRC 2" xfId="6074" xr:uid="{00000000-0005-0000-0000-0000B3170000}"/>
    <cellStyle name="_VC 6.15.06 update on 06GRC power costs.xls Chart 2_NIM Summary 2" xfId="6075" xr:uid="{00000000-0005-0000-0000-0000B4170000}"/>
    <cellStyle name="_VC 6.15.06 update on 06GRC power costs.xls Chart 2_NIM Summary 3" xfId="6076" xr:uid="{00000000-0005-0000-0000-0000B5170000}"/>
    <cellStyle name="_VC 6.15.06 update on 06GRC power costs.xls Chart 2_NIM Summary 4" xfId="6077" xr:uid="{00000000-0005-0000-0000-0000B6170000}"/>
    <cellStyle name="_VC 6.15.06 update on 06GRC power costs.xls Chart 2_NIM Summary 5" xfId="6078" xr:uid="{00000000-0005-0000-0000-0000B7170000}"/>
    <cellStyle name="_VC 6.15.06 update on 06GRC power costs.xls Chart 2_NIM Summary 6" xfId="6079" xr:uid="{00000000-0005-0000-0000-0000B8170000}"/>
    <cellStyle name="_VC 6.15.06 update on 06GRC power costs.xls Chart 2_NIM Summary 7" xfId="6080" xr:uid="{00000000-0005-0000-0000-0000B9170000}"/>
    <cellStyle name="_VC 6.15.06 update on 06GRC power costs.xls Chart 2_NIM Summary 8" xfId="6081" xr:uid="{00000000-0005-0000-0000-0000BA170000}"/>
    <cellStyle name="_VC 6.15.06 update on 06GRC power costs.xls Chart 2_NIM Summary 9" xfId="6082" xr:uid="{00000000-0005-0000-0000-0000BB170000}"/>
    <cellStyle name="_VC 6.15.06 update on 06GRC power costs.xls Chart 2_PCA 10 -  Exhibit D from A Kellogg Jan 2011" xfId="6083" xr:uid="{00000000-0005-0000-0000-0000BC170000}"/>
    <cellStyle name="_VC 6.15.06 update on 06GRC power costs.xls Chart 2_PCA 10 -  Exhibit D from A Kellogg July 2011" xfId="6084" xr:uid="{00000000-0005-0000-0000-0000BD170000}"/>
    <cellStyle name="_VC 6.15.06 update on 06GRC power costs.xls Chart 2_PCA 10 -  Exhibit D from S Free Rcv'd 12-11" xfId="6085" xr:uid="{00000000-0005-0000-0000-0000BE170000}"/>
    <cellStyle name="_VC 6.15.06 update on 06GRC power costs.xls Chart 2_PCA 9 -  Exhibit D April 2010" xfId="6086" xr:uid="{00000000-0005-0000-0000-0000BF170000}"/>
    <cellStyle name="_VC 6.15.06 update on 06GRC power costs.xls Chart 2_PCA 9 -  Exhibit D April 2010 (3)" xfId="6087" xr:uid="{00000000-0005-0000-0000-0000C0170000}"/>
    <cellStyle name="_VC 6.15.06 update on 06GRC power costs.xls Chart 2_PCA 9 -  Exhibit D April 2010 (3) 2" xfId="6088" xr:uid="{00000000-0005-0000-0000-0000C1170000}"/>
    <cellStyle name="_VC 6.15.06 update on 06GRC power costs.xls Chart 2_PCA 9 -  Exhibit D April 2010 2" xfId="6089" xr:uid="{00000000-0005-0000-0000-0000C2170000}"/>
    <cellStyle name="_VC 6.15.06 update on 06GRC power costs.xls Chart 2_PCA 9 -  Exhibit D April 2010 3" xfId="6090" xr:uid="{00000000-0005-0000-0000-0000C3170000}"/>
    <cellStyle name="_VC 6.15.06 update on 06GRC power costs.xls Chart 2_PCA 9 -  Exhibit D Nov 2010" xfId="6091" xr:uid="{00000000-0005-0000-0000-0000C4170000}"/>
    <cellStyle name="_VC 6.15.06 update on 06GRC power costs.xls Chart 2_PCA 9 -  Exhibit D Nov 2010 2" xfId="6092" xr:uid="{00000000-0005-0000-0000-0000C5170000}"/>
    <cellStyle name="_VC 6.15.06 update on 06GRC power costs.xls Chart 2_PCA 9 - Exhibit D at August 2010" xfId="6093" xr:uid="{00000000-0005-0000-0000-0000C6170000}"/>
    <cellStyle name="_VC 6.15.06 update on 06GRC power costs.xls Chart 2_PCA 9 - Exhibit D at August 2010 2" xfId="6094" xr:uid="{00000000-0005-0000-0000-0000C7170000}"/>
    <cellStyle name="_VC 6.15.06 update on 06GRC power costs.xls Chart 2_PCA 9 - Exhibit D June 2010 GRC" xfId="6095" xr:uid="{00000000-0005-0000-0000-0000C8170000}"/>
    <cellStyle name="_VC 6.15.06 update on 06GRC power costs.xls Chart 2_PCA 9 - Exhibit D June 2010 GRC 2" xfId="6096" xr:uid="{00000000-0005-0000-0000-0000C9170000}"/>
    <cellStyle name="_VC 6.15.06 update on 06GRC power costs.xls Chart 2_Power Costs - Comparison bx Rbtl-Staff-Jt-PC" xfId="6097" xr:uid="{00000000-0005-0000-0000-0000CA170000}"/>
    <cellStyle name="_VC 6.15.06 update on 06GRC power costs.xls Chart 2_Power Costs - Comparison bx Rbtl-Staff-Jt-PC 2" xfId="6098" xr:uid="{00000000-0005-0000-0000-0000CB170000}"/>
    <cellStyle name="_VC 6.15.06 update on 06GRC power costs.xls Chart 2_Power Costs - Comparison bx Rbtl-Staff-Jt-PC 2 2" xfId="6099" xr:uid="{00000000-0005-0000-0000-0000CC170000}"/>
    <cellStyle name="_VC 6.15.06 update on 06GRC power costs.xls Chart 2_Power Costs - Comparison bx Rbtl-Staff-Jt-PC 3" xfId="6100" xr:uid="{00000000-0005-0000-0000-0000CD170000}"/>
    <cellStyle name="_VC 6.15.06 update on 06GRC power costs.xls Chart 2_Power Costs - Comparison bx Rbtl-Staff-Jt-PC 4" xfId="6101" xr:uid="{00000000-0005-0000-0000-0000CE170000}"/>
    <cellStyle name="_VC 6.15.06 update on 06GRC power costs.xls Chart 2_Power Costs - Comparison bx Rbtl-Staff-Jt-PC_Adj Bench DR 3 for Initial Briefs (Electric)" xfId="6102" xr:uid="{00000000-0005-0000-0000-0000CF170000}"/>
    <cellStyle name="_VC 6.15.06 update on 06GRC power costs.xls Chart 2_Power Costs - Comparison bx Rbtl-Staff-Jt-PC_Adj Bench DR 3 for Initial Briefs (Electric) 2" xfId="6103" xr:uid="{00000000-0005-0000-0000-0000D0170000}"/>
    <cellStyle name="_VC 6.15.06 update on 06GRC power costs.xls Chart 2_Power Costs - Comparison bx Rbtl-Staff-Jt-PC_Adj Bench DR 3 for Initial Briefs (Electric) 2 2" xfId="6104" xr:uid="{00000000-0005-0000-0000-0000D1170000}"/>
    <cellStyle name="_VC 6.15.06 update on 06GRC power costs.xls Chart 2_Power Costs - Comparison bx Rbtl-Staff-Jt-PC_Adj Bench DR 3 for Initial Briefs (Electric) 3" xfId="6105" xr:uid="{00000000-0005-0000-0000-0000D2170000}"/>
    <cellStyle name="_VC 6.15.06 update on 06GRC power costs.xls Chart 2_Power Costs - Comparison bx Rbtl-Staff-Jt-PC_Adj Bench DR 3 for Initial Briefs (Electric) 4" xfId="6106" xr:uid="{00000000-0005-0000-0000-0000D3170000}"/>
    <cellStyle name="_VC 6.15.06 update on 06GRC power costs.xls Chart 2_Power Costs - Comparison bx Rbtl-Staff-Jt-PC_Electric Rev Req Model (2009 GRC) Rebuttal" xfId="6107" xr:uid="{00000000-0005-0000-0000-0000D4170000}"/>
    <cellStyle name="_VC 6.15.06 update on 06GRC power costs.xls Chart 2_Power Costs - Comparison bx Rbtl-Staff-Jt-PC_Electric Rev Req Model (2009 GRC) Rebuttal 2" xfId="6108" xr:uid="{00000000-0005-0000-0000-0000D5170000}"/>
    <cellStyle name="_VC 6.15.06 update on 06GRC power costs.xls Chart 2_Power Costs - Comparison bx Rbtl-Staff-Jt-PC_Electric Rev Req Model (2009 GRC) Rebuttal 2 2" xfId="6109" xr:uid="{00000000-0005-0000-0000-0000D6170000}"/>
    <cellStyle name="_VC 6.15.06 update on 06GRC power costs.xls Chart 2_Power Costs - Comparison bx Rbtl-Staff-Jt-PC_Electric Rev Req Model (2009 GRC) Rebuttal 3" xfId="6110" xr:uid="{00000000-0005-0000-0000-0000D7170000}"/>
    <cellStyle name="_VC 6.15.06 update on 06GRC power costs.xls Chart 2_Power Costs - Comparison bx Rbtl-Staff-Jt-PC_Electric Rev Req Model (2009 GRC) Rebuttal 4" xfId="6111" xr:uid="{00000000-0005-0000-0000-0000D8170000}"/>
    <cellStyle name="_VC 6.15.06 update on 06GRC power costs.xls Chart 2_Power Costs - Comparison bx Rbtl-Staff-Jt-PC_Electric Rev Req Model (2009 GRC) Rebuttal REmoval of New  WH Solar AdjustMI" xfId="6112" xr:uid="{00000000-0005-0000-0000-0000D9170000}"/>
    <cellStyle name="_VC 6.15.06 update on 06GRC power costs.xls Chart 2_Power Costs - Comparison bx Rbtl-Staff-Jt-PC_Electric Rev Req Model (2009 GRC) Rebuttal REmoval of New  WH Solar AdjustMI 2" xfId="6113" xr:uid="{00000000-0005-0000-0000-0000DA170000}"/>
    <cellStyle name="_VC 6.15.06 update on 06GRC power costs.xls Chart 2_Power Costs - Comparison bx Rbtl-Staff-Jt-PC_Electric Rev Req Model (2009 GRC) Rebuttal REmoval of New  WH Solar AdjustMI 2 2" xfId="6114" xr:uid="{00000000-0005-0000-0000-0000DB170000}"/>
    <cellStyle name="_VC 6.15.06 update on 06GRC power costs.xls Chart 2_Power Costs - Comparison bx Rbtl-Staff-Jt-PC_Electric Rev Req Model (2009 GRC) Rebuttal REmoval of New  WH Solar AdjustMI 3" xfId="6115" xr:uid="{00000000-0005-0000-0000-0000DC170000}"/>
    <cellStyle name="_VC 6.15.06 update on 06GRC power costs.xls Chart 2_Power Costs - Comparison bx Rbtl-Staff-Jt-PC_Electric Rev Req Model (2009 GRC) Rebuttal REmoval of New  WH Solar AdjustMI 4" xfId="6116" xr:uid="{00000000-0005-0000-0000-0000DD170000}"/>
    <cellStyle name="_VC 6.15.06 update on 06GRC power costs.xls Chart 2_Power Costs - Comparison bx Rbtl-Staff-Jt-PC_Electric Rev Req Model (2009 GRC) Revised 01-18-2010" xfId="6117" xr:uid="{00000000-0005-0000-0000-0000DE170000}"/>
    <cellStyle name="_VC 6.15.06 update on 06GRC power costs.xls Chart 2_Power Costs - Comparison bx Rbtl-Staff-Jt-PC_Electric Rev Req Model (2009 GRC) Revised 01-18-2010 2" xfId="6118" xr:uid="{00000000-0005-0000-0000-0000DF170000}"/>
    <cellStyle name="_VC 6.15.06 update on 06GRC power costs.xls Chart 2_Power Costs - Comparison bx Rbtl-Staff-Jt-PC_Electric Rev Req Model (2009 GRC) Revised 01-18-2010 2 2" xfId="6119" xr:uid="{00000000-0005-0000-0000-0000E0170000}"/>
    <cellStyle name="_VC 6.15.06 update on 06GRC power costs.xls Chart 2_Power Costs - Comparison bx Rbtl-Staff-Jt-PC_Electric Rev Req Model (2009 GRC) Revised 01-18-2010 3" xfId="6120" xr:uid="{00000000-0005-0000-0000-0000E1170000}"/>
    <cellStyle name="_VC 6.15.06 update on 06GRC power costs.xls Chart 2_Power Costs - Comparison bx Rbtl-Staff-Jt-PC_Electric Rev Req Model (2009 GRC) Revised 01-18-2010 4" xfId="6121" xr:uid="{00000000-0005-0000-0000-0000E2170000}"/>
    <cellStyle name="_VC 6.15.06 update on 06GRC power costs.xls Chart 2_Power Costs - Comparison bx Rbtl-Staff-Jt-PC_Final Order Electric EXHIBIT A-1" xfId="6122" xr:uid="{00000000-0005-0000-0000-0000E3170000}"/>
    <cellStyle name="_VC 6.15.06 update on 06GRC power costs.xls Chart 2_Power Costs - Comparison bx Rbtl-Staff-Jt-PC_Final Order Electric EXHIBIT A-1 2" xfId="6123" xr:uid="{00000000-0005-0000-0000-0000E4170000}"/>
    <cellStyle name="_VC 6.15.06 update on 06GRC power costs.xls Chart 2_Power Costs - Comparison bx Rbtl-Staff-Jt-PC_Final Order Electric EXHIBIT A-1 2 2" xfId="6124" xr:uid="{00000000-0005-0000-0000-0000E5170000}"/>
    <cellStyle name="_VC 6.15.06 update on 06GRC power costs.xls Chart 2_Power Costs - Comparison bx Rbtl-Staff-Jt-PC_Final Order Electric EXHIBIT A-1 3" xfId="6125" xr:uid="{00000000-0005-0000-0000-0000E6170000}"/>
    <cellStyle name="_VC 6.15.06 update on 06GRC power costs.xls Chart 2_Power Costs - Comparison bx Rbtl-Staff-Jt-PC_Final Order Electric EXHIBIT A-1 4" xfId="6126" xr:uid="{00000000-0005-0000-0000-0000E7170000}"/>
    <cellStyle name="_VC 6.15.06 update on 06GRC power costs.xls Chart 2_Production Adj 4.37" xfId="6127" xr:uid="{00000000-0005-0000-0000-0000E8170000}"/>
    <cellStyle name="_VC 6.15.06 update on 06GRC power costs.xls Chart 2_Production Adj 4.37 2" xfId="6128" xr:uid="{00000000-0005-0000-0000-0000E9170000}"/>
    <cellStyle name="_VC 6.15.06 update on 06GRC power costs.xls Chart 2_Production Adj 4.37 2 2" xfId="6129" xr:uid="{00000000-0005-0000-0000-0000EA170000}"/>
    <cellStyle name="_VC 6.15.06 update on 06GRC power costs.xls Chart 2_Production Adj 4.37 3" xfId="6130" xr:uid="{00000000-0005-0000-0000-0000EB170000}"/>
    <cellStyle name="_VC 6.15.06 update on 06GRC power costs.xls Chart 2_Purchased Power Adj 4.03" xfId="6131" xr:uid="{00000000-0005-0000-0000-0000EC170000}"/>
    <cellStyle name="_VC 6.15.06 update on 06GRC power costs.xls Chart 2_Purchased Power Adj 4.03 2" xfId="6132" xr:uid="{00000000-0005-0000-0000-0000ED170000}"/>
    <cellStyle name="_VC 6.15.06 update on 06GRC power costs.xls Chart 2_Purchased Power Adj 4.03 2 2" xfId="6133" xr:uid="{00000000-0005-0000-0000-0000EE170000}"/>
    <cellStyle name="_VC 6.15.06 update on 06GRC power costs.xls Chart 2_Purchased Power Adj 4.03 3" xfId="6134" xr:uid="{00000000-0005-0000-0000-0000EF170000}"/>
    <cellStyle name="_VC 6.15.06 update on 06GRC power costs.xls Chart 2_Rebuttal Power Costs" xfId="6135" xr:uid="{00000000-0005-0000-0000-0000F0170000}"/>
    <cellStyle name="_VC 6.15.06 update on 06GRC power costs.xls Chart 2_Rebuttal Power Costs 2" xfId="6136" xr:uid="{00000000-0005-0000-0000-0000F1170000}"/>
    <cellStyle name="_VC 6.15.06 update on 06GRC power costs.xls Chart 2_Rebuttal Power Costs 2 2" xfId="6137" xr:uid="{00000000-0005-0000-0000-0000F2170000}"/>
    <cellStyle name="_VC 6.15.06 update on 06GRC power costs.xls Chart 2_Rebuttal Power Costs 3" xfId="6138" xr:uid="{00000000-0005-0000-0000-0000F3170000}"/>
    <cellStyle name="_VC 6.15.06 update on 06GRC power costs.xls Chart 2_Rebuttal Power Costs 4" xfId="6139" xr:uid="{00000000-0005-0000-0000-0000F4170000}"/>
    <cellStyle name="_VC 6.15.06 update on 06GRC power costs.xls Chart 2_Rebuttal Power Costs_Adj Bench DR 3 for Initial Briefs (Electric)" xfId="6140" xr:uid="{00000000-0005-0000-0000-0000F5170000}"/>
    <cellStyle name="_VC 6.15.06 update on 06GRC power costs.xls Chart 2_Rebuttal Power Costs_Adj Bench DR 3 for Initial Briefs (Electric) 2" xfId="6141" xr:uid="{00000000-0005-0000-0000-0000F6170000}"/>
    <cellStyle name="_VC 6.15.06 update on 06GRC power costs.xls Chart 2_Rebuttal Power Costs_Adj Bench DR 3 for Initial Briefs (Electric) 2 2" xfId="6142" xr:uid="{00000000-0005-0000-0000-0000F7170000}"/>
    <cellStyle name="_VC 6.15.06 update on 06GRC power costs.xls Chart 2_Rebuttal Power Costs_Adj Bench DR 3 for Initial Briefs (Electric) 3" xfId="6143" xr:uid="{00000000-0005-0000-0000-0000F8170000}"/>
    <cellStyle name="_VC 6.15.06 update on 06GRC power costs.xls Chart 2_Rebuttal Power Costs_Adj Bench DR 3 for Initial Briefs (Electric) 4" xfId="6144" xr:uid="{00000000-0005-0000-0000-0000F9170000}"/>
    <cellStyle name="_VC 6.15.06 update on 06GRC power costs.xls Chart 2_Rebuttal Power Costs_Electric Rev Req Model (2009 GRC) Rebuttal" xfId="6145" xr:uid="{00000000-0005-0000-0000-0000FA170000}"/>
    <cellStyle name="_VC 6.15.06 update on 06GRC power costs.xls Chart 2_Rebuttal Power Costs_Electric Rev Req Model (2009 GRC) Rebuttal 2" xfId="6146" xr:uid="{00000000-0005-0000-0000-0000FB170000}"/>
    <cellStyle name="_VC 6.15.06 update on 06GRC power costs.xls Chart 2_Rebuttal Power Costs_Electric Rev Req Model (2009 GRC) Rebuttal 2 2" xfId="6147" xr:uid="{00000000-0005-0000-0000-0000FC170000}"/>
    <cellStyle name="_VC 6.15.06 update on 06GRC power costs.xls Chart 2_Rebuttal Power Costs_Electric Rev Req Model (2009 GRC) Rebuttal 3" xfId="6148" xr:uid="{00000000-0005-0000-0000-0000FD170000}"/>
    <cellStyle name="_VC 6.15.06 update on 06GRC power costs.xls Chart 2_Rebuttal Power Costs_Electric Rev Req Model (2009 GRC) Rebuttal 4" xfId="6149" xr:uid="{00000000-0005-0000-0000-0000FE170000}"/>
    <cellStyle name="_VC 6.15.06 update on 06GRC power costs.xls Chart 2_Rebuttal Power Costs_Electric Rev Req Model (2009 GRC) Rebuttal REmoval of New  WH Solar AdjustMI" xfId="6150" xr:uid="{00000000-0005-0000-0000-0000FF170000}"/>
    <cellStyle name="_VC 6.15.06 update on 06GRC power costs.xls Chart 2_Rebuttal Power Costs_Electric Rev Req Model (2009 GRC) Rebuttal REmoval of New  WH Solar AdjustMI 2" xfId="6151" xr:uid="{00000000-0005-0000-0000-000000180000}"/>
    <cellStyle name="_VC 6.15.06 update on 06GRC power costs.xls Chart 2_Rebuttal Power Costs_Electric Rev Req Model (2009 GRC) Rebuttal REmoval of New  WH Solar AdjustMI 2 2" xfId="6152" xr:uid="{00000000-0005-0000-0000-000001180000}"/>
    <cellStyle name="_VC 6.15.06 update on 06GRC power costs.xls Chart 2_Rebuttal Power Costs_Electric Rev Req Model (2009 GRC) Rebuttal REmoval of New  WH Solar AdjustMI 3" xfId="6153" xr:uid="{00000000-0005-0000-0000-000002180000}"/>
    <cellStyle name="_VC 6.15.06 update on 06GRC power costs.xls Chart 2_Rebuttal Power Costs_Electric Rev Req Model (2009 GRC) Rebuttal REmoval of New  WH Solar AdjustMI 4" xfId="6154" xr:uid="{00000000-0005-0000-0000-000003180000}"/>
    <cellStyle name="_VC 6.15.06 update on 06GRC power costs.xls Chart 2_Rebuttal Power Costs_Electric Rev Req Model (2009 GRC) Revised 01-18-2010" xfId="6155" xr:uid="{00000000-0005-0000-0000-000004180000}"/>
    <cellStyle name="_VC 6.15.06 update on 06GRC power costs.xls Chart 2_Rebuttal Power Costs_Electric Rev Req Model (2009 GRC) Revised 01-18-2010 2" xfId="6156" xr:uid="{00000000-0005-0000-0000-000005180000}"/>
    <cellStyle name="_VC 6.15.06 update on 06GRC power costs.xls Chart 2_Rebuttal Power Costs_Electric Rev Req Model (2009 GRC) Revised 01-18-2010 2 2" xfId="6157" xr:uid="{00000000-0005-0000-0000-000006180000}"/>
    <cellStyle name="_VC 6.15.06 update on 06GRC power costs.xls Chart 2_Rebuttal Power Costs_Electric Rev Req Model (2009 GRC) Revised 01-18-2010 3" xfId="6158" xr:uid="{00000000-0005-0000-0000-000007180000}"/>
    <cellStyle name="_VC 6.15.06 update on 06GRC power costs.xls Chart 2_Rebuttal Power Costs_Electric Rev Req Model (2009 GRC) Revised 01-18-2010 4" xfId="6159" xr:uid="{00000000-0005-0000-0000-000008180000}"/>
    <cellStyle name="_VC 6.15.06 update on 06GRC power costs.xls Chart 2_Rebuttal Power Costs_Final Order Electric EXHIBIT A-1" xfId="6160" xr:uid="{00000000-0005-0000-0000-000009180000}"/>
    <cellStyle name="_VC 6.15.06 update on 06GRC power costs.xls Chart 2_Rebuttal Power Costs_Final Order Electric EXHIBIT A-1 2" xfId="6161" xr:uid="{00000000-0005-0000-0000-00000A180000}"/>
    <cellStyle name="_VC 6.15.06 update on 06GRC power costs.xls Chart 2_Rebuttal Power Costs_Final Order Electric EXHIBIT A-1 2 2" xfId="6162" xr:uid="{00000000-0005-0000-0000-00000B180000}"/>
    <cellStyle name="_VC 6.15.06 update on 06GRC power costs.xls Chart 2_Rebuttal Power Costs_Final Order Electric EXHIBIT A-1 3" xfId="6163" xr:uid="{00000000-0005-0000-0000-00000C180000}"/>
    <cellStyle name="_VC 6.15.06 update on 06GRC power costs.xls Chart 2_Rebuttal Power Costs_Final Order Electric EXHIBIT A-1 4" xfId="6164" xr:uid="{00000000-0005-0000-0000-00000D180000}"/>
    <cellStyle name="_VC 6.15.06 update on 06GRC power costs.xls Chart 2_ROR &amp; CONV FACTOR" xfId="6165" xr:uid="{00000000-0005-0000-0000-00000E180000}"/>
    <cellStyle name="_VC 6.15.06 update on 06GRC power costs.xls Chart 2_ROR &amp; CONV FACTOR 2" xfId="6166" xr:uid="{00000000-0005-0000-0000-00000F180000}"/>
    <cellStyle name="_VC 6.15.06 update on 06GRC power costs.xls Chart 2_ROR &amp; CONV FACTOR 2 2" xfId="6167" xr:uid="{00000000-0005-0000-0000-000010180000}"/>
    <cellStyle name="_VC 6.15.06 update on 06GRC power costs.xls Chart 2_ROR &amp; CONV FACTOR 3" xfId="6168" xr:uid="{00000000-0005-0000-0000-000011180000}"/>
    <cellStyle name="_VC 6.15.06 update on 06GRC power costs.xls Chart 2_ROR 5.02" xfId="6169" xr:uid="{00000000-0005-0000-0000-000012180000}"/>
    <cellStyle name="_VC 6.15.06 update on 06GRC power costs.xls Chart 2_ROR 5.02 2" xfId="6170" xr:uid="{00000000-0005-0000-0000-000013180000}"/>
    <cellStyle name="_VC 6.15.06 update on 06GRC power costs.xls Chart 2_ROR 5.02 2 2" xfId="6171" xr:uid="{00000000-0005-0000-0000-000014180000}"/>
    <cellStyle name="_VC 6.15.06 update on 06GRC power costs.xls Chart 2_ROR 5.02 3" xfId="6172" xr:uid="{00000000-0005-0000-0000-000015180000}"/>
    <cellStyle name="_VC 6.15.06 update on 06GRC power costs.xls Chart 2_Wind Integration 10GRC" xfId="6173" xr:uid="{00000000-0005-0000-0000-000016180000}"/>
    <cellStyle name="_VC 6.15.06 update on 06GRC power costs.xls Chart 2_Wind Integration 10GRC 2" xfId="6174" xr:uid="{00000000-0005-0000-0000-000017180000}"/>
    <cellStyle name="_VC 6.15.06 update on 06GRC power costs.xls Chart 3" xfId="6175" xr:uid="{00000000-0005-0000-0000-000018180000}"/>
    <cellStyle name="_VC 6.15.06 update on 06GRC power costs.xls Chart 3 2" xfId="6176" xr:uid="{00000000-0005-0000-0000-000019180000}"/>
    <cellStyle name="_VC 6.15.06 update on 06GRC power costs.xls Chart 3 2 2" xfId="6177" xr:uid="{00000000-0005-0000-0000-00001A180000}"/>
    <cellStyle name="_VC 6.15.06 update on 06GRC power costs.xls Chart 3 2 2 2" xfId="6178" xr:uid="{00000000-0005-0000-0000-00001B180000}"/>
    <cellStyle name="_VC 6.15.06 update on 06GRC power costs.xls Chart 3 2 3" xfId="6179" xr:uid="{00000000-0005-0000-0000-00001C180000}"/>
    <cellStyle name="_VC 6.15.06 update on 06GRC power costs.xls Chart 3 3" xfId="6180" xr:uid="{00000000-0005-0000-0000-00001D180000}"/>
    <cellStyle name="_VC 6.15.06 update on 06GRC power costs.xls Chart 3 3 2" xfId="6181" xr:uid="{00000000-0005-0000-0000-00001E180000}"/>
    <cellStyle name="_VC 6.15.06 update on 06GRC power costs.xls Chart 3 3 2 2" xfId="6182" xr:uid="{00000000-0005-0000-0000-00001F180000}"/>
    <cellStyle name="_VC 6.15.06 update on 06GRC power costs.xls Chart 3 3 3" xfId="6183" xr:uid="{00000000-0005-0000-0000-000020180000}"/>
    <cellStyle name="_VC 6.15.06 update on 06GRC power costs.xls Chart 3 3 3 2" xfId="6184" xr:uid="{00000000-0005-0000-0000-000021180000}"/>
    <cellStyle name="_VC 6.15.06 update on 06GRC power costs.xls Chart 3 3 4" xfId="6185" xr:uid="{00000000-0005-0000-0000-000022180000}"/>
    <cellStyle name="_VC 6.15.06 update on 06GRC power costs.xls Chart 3 3 4 2" xfId="6186" xr:uid="{00000000-0005-0000-0000-000023180000}"/>
    <cellStyle name="_VC 6.15.06 update on 06GRC power costs.xls Chart 3 4" xfId="6187" xr:uid="{00000000-0005-0000-0000-000024180000}"/>
    <cellStyle name="_VC 6.15.06 update on 06GRC power costs.xls Chart 3 4 2" xfId="6188" xr:uid="{00000000-0005-0000-0000-000025180000}"/>
    <cellStyle name="_VC 6.15.06 update on 06GRC power costs.xls Chart 3 5" xfId="6189" xr:uid="{00000000-0005-0000-0000-000026180000}"/>
    <cellStyle name="_VC 6.15.06 update on 06GRC power costs.xls Chart 3 6" xfId="6190" xr:uid="{00000000-0005-0000-0000-000027180000}"/>
    <cellStyle name="_VC 6.15.06 update on 06GRC power costs.xls Chart 3 7" xfId="6191" xr:uid="{00000000-0005-0000-0000-000028180000}"/>
    <cellStyle name="_VC 6.15.06 update on 06GRC power costs.xls Chart 3_04 07E Wild Horse Wind Expansion (C) (2)" xfId="6192" xr:uid="{00000000-0005-0000-0000-000029180000}"/>
    <cellStyle name="_VC 6.15.06 update on 06GRC power costs.xls Chart 3_04 07E Wild Horse Wind Expansion (C) (2) 2" xfId="6193" xr:uid="{00000000-0005-0000-0000-00002A180000}"/>
    <cellStyle name="_VC 6.15.06 update on 06GRC power costs.xls Chart 3_04 07E Wild Horse Wind Expansion (C) (2) 2 2" xfId="6194" xr:uid="{00000000-0005-0000-0000-00002B180000}"/>
    <cellStyle name="_VC 6.15.06 update on 06GRC power costs.xls Chart 3_04 07E Wild Horse Wind Expansion (C) (2) 3" xfId="6195" xr:uid="{00000000-0005-0000-0000-00002C180000}"/>
    <cellStyle name="_VC 6.15.06 update on 06GRC power costs.xls Chart 3_04 07E Wild Horse Wind Expansion (C) (2) 4" xfId="6196" xr:uid="{00000000-0005-0000-0000-00002D180000}"/>
    <cellStyle name="_VC 6.15.06 update on 06GRC power costs.xls Chart 3_04 07E Wild Horse Wind Expansion (C) (2)_Adj Bench DR 3 for Initial Briefs (Electric)" xfId="6197" xr:uid="{00000000-0005-0000-0000-00002E180000}"/>
    <cellStyle name="_VC 6.15.06 update on 06GRC power costs.xls Chart 3_04 07E Wild Horse Wind Expansion (C) (2)_Adj Bench DR 3 for Initial Briefs (Electric) 2" xfId="6198" xr:uid="{00000000-0005-0000-0000-00002F180000}"/>
    <cellStyle name="_VC 6.15.06 update on 06GRC power costs.xls Chart 3_04 07E Wild Horse Wind Expansion (C) (2)_Adj Bench DR 3 for Initial Briefs (Electric) 2 2" xfId="6199" xr:uid="{00000000-0005-0000-0000-000030180000}"/>
    <cellStyle name="_VC 6.15.06 update on 06GRC power costs.xls Chart 3_04 07E Wild Horse Wind Expansion (C) (2)_Adj Bench DR 3 for Initial Briefs (Electric) 3" xfId="6200" xr:uid="{00000000-0005-0000-0000-000031180000}"/>
    <cellStyle name="_VC 6.15.06 update on 06GRC power costs.xls Chart 3_04 07E Wild Horse Wind Expansion (C) (2)_Adj Bench DR 3 for Initial Briefs (Electric) 4" xfId="6201" xr:uid="{00000000-0005-0000-0000-000032180000}"/>
    <cellStyle name="_VC 6.15.06 update on 06GRC power costs.xls Chart 3_04 07E Wild Horse Wind Expansion (C) (2)_Book1" xfId="6202" xr:uid="{00000000-0005-0000-0000-000033180000}"/>
    <cellStyle name="_VC 6.15.06 update on 06GRC power costs.xls Chart 3_04 07E Wild Horse Wind Expansion (C) (2)_Electric Rev Req Model (2009 GRC) " xfId="6203" xr:uid="{00000000-0005-0000-0000-000034180000}"/>
    <cellStyle name="_VC 6.15.06 update on 06GRC power costs.xls Chart 3_04 07E Wild Horse Wind Expansion (C) (2)_Electric Rev Req Model (2009 GRC)  2" xfId="6204" xr:uid="{00000000-0005-0000-0000-000035180000}"/>
    <cellStyle name="_VC 6.15.06 update on 06GRC power costs.xls Chart 3_04 07E Wild Horse Wind Expansion (C) (2)_Electric Rev Req Model (2009 GRC)  2 2" xfId="6205" xr:uid="{00000000-0005-0000-0000-000036180000}"/>
    <cellStyle name="_VC 6.15.06 update on 06GRC power costs.xls Chart 3_04 07E Wild Horse Wind Expansion (C) (2)_Electric Rev Req Model (2009 GRC)  3" xfId="6206" xr:uid="{00000000-0005-0000-0000-000037180000}"/>
    <cellStyle name="_VC 6.15.06 update on 06GRC power costs.xls Chart 3_04 07E Wild Horse Wind Expansion (C) (2)_Electric Rev Req Model (2009 GRC)  4" xfId="6207" xr:uid="{00000000-0005-0000-0000-000038180000}"/>
    <cellStyle name="_VC 6.15.06 update on 06GRC power costs.xls Chart 3_04 07E Wild Horse Wind Expansion (C) (2)_Electric Rev Req Model (2009 GRC) Rebuttal" xfId="6208" xr:uid="{00000000-0005-0000-0000-000039180000}"/>
    <cellStyle name="_VC 6.15.06 update on 06GRC power costs.xls Chart 3_04 07E Wild Horse Wind Expansion (C) (2)_Electric Rev Req Model (2009 GRC) Rebuttal 2" xfId="6209" xr:uid="{00000000-0005-0000-0000-00003A180000}"/>
    <cellStyle name="_VC 6.15.06 update on 06GRC power costs.xls Chart 3_04 07E Wild Horse Wind Expansion (C) (2)_Electric Rev Req Model (2009 GRC) Rebuttal 2 2" xfId="6210" xr:uid="{00000000-0005-0000-0000-00003B180000}"/>
    <cellStyle name="_VC 6.15.06 update on 06GRC power costs.xls Chart 3_04 07E Wild Horse Wind Expansion (C) (2)_Electric Rev Req Model (2009 GRC) Rebuttal 3" xfId="6211" xr:uid="{00000000-0005-0000-0000-00003C180000}"/>
    <cellStyle name="_VC 6.15.06 update on 06GRC power costs.xls Chart 3_04 07E Wild Horse Wind Expansion (C) (2)_Electric Rev Req Model (2009 GRC) Rebuttal 4" xfId="6212" xr:uid="{00000000-0005-0000-0000-00003D180000}"/>
    <cellStyle name="_VC 6.15.06 update on 06GRC power costs.xls Chart 3_04 07E Wild Horse Wind Expansion (C) (2)_Electric Rev Req Model (2009 GRC) Rebuttal REmoval of New  WH Solar AdjustMI" xfId="6213" xr:uid="{00000000-0005-0000-0000-00003E180000}"/>
    <cellStyle name="_VC 6.15.06 update on 06GRC power costs.xls Chart 3_04 07E Wild Horse Wind Expansion (C) (2)_Electric Rev Req Model (2009 GRC) Rebuttal REmoval of New  WH Solar AdjustMI 2" xfId="6214" xr:uid="{00000000-0005-0000-0000-00003F180000}"/>
    <cellStyle name="_VC 6.15.06 update on 06GRC power costs.xls Chart 3_04 07E Wild Horse Wind Expansion (C) (2)_Electric Rev Req Model (2009 GRC) Rebuttal REmoval of New  WH Solar AdjustMI 2 2" xfId="6215" xr:uid="{00000000-0005-0000-0000-000040180000}"/>
    <cellStyle name="_VC 6.15.06 update on 06GRC power costs.xls Chart 3_04 07E Wild Horse Wind Expansion (C) (2)_Electric Rev Req Model (2009 GRC) Rebuttal REmoval of New  WH Solar AdjustMI 3" xfId="6216" xr:uid="{00000000-0005-0000-0000-000041180000}"/>
    <cellStyle name="_VC 6.15.06 update on 06GRC power costs.xls Chart 3_04 07E Wild Horse Wind Expansion (C) (2)_Electric Rev Req Model (2009 GRC) Rebuttal REmoval of New  WH Solar AdjustMI 4" xfId="6217" xr:uid="{00000000-0005-0000-0000-000042180000}"/>
    <cellStyle name="_VC 6.15.06 update on 06GRC power costs.xls Chart 3_04 07E Wild Horse Wind Expansion (C) (2)_Electric Rev Req Model (2009 GRC) Revised 01-18-2010" xfId="6218" xr:uid="{00000000-0005-0000-0000-000043180000}"/>
    <cellStyle name="_VC 6.15.06 update on 06GRC power costs.xls Chart 3_04 07E Wild Horse Wind Expansion (C) (2)_Electric Rev Req Model (2009 GRC) Revised 01-18-2010 2" xfId="6219" xr:uid="{00000000-0005-0000-0000-000044180000}"/>
    <cellStyle name="_VC 6.15.06 update on 06GRC power costs.xls Chart 3_04 07E Wild Horse Wind Expansion (C) (2)_Electric Rev Req Model (2009 GRC) Revised 01-18-2010 2 2" xfId="6220" xr:uid="{00000000-0005-0000-0000-000045180000}"/>
    <cellStyle name="_VC 6.15.06 update on 06GRC power costs.xls Chart 3_04 07E Wild Horse Wind Expansion (C) (2)_Electric Rev Req Model (2009 GRC) Revised 01-18-2010 3" xfId="6221" xr:uid="{00000000-0005-0000-0000-000046180000}"/>
    <cellStyle name="_VC 6.15.06 update on 06GRC power costs.xls Chart 3_04 07E Wild Horse Wind Expansion (C) (2)_Electric Rev Req Model (2009 GRC) Revised 01-18-2010 4" xfId="6222" xr:uid="{00000000-0005-0000-0000-000047180000}"/>
    <cellStyle name="_VC 6.15.06 update on 06GRC power costs.xls Chart 3_04 07E Wild Horse Wind Expansion (C) (2)_Electric Rev Req Model (2010 GRC)" xfId="6223" xr:uid="{00000000-0005-0000-0000-000048180000}"/>
    <cellStyle name="_VC 6.15.06 update on 06GRC power costs.xls Chart 3_04 07E Wild Horse Wind Expansion (C) (2)_Electric Rev Req Model (2010 GRC) SF" xfId="6224" xr:uid="{00000000-0005-0000-0000-000049180000}"/>
    <cellStyle name="_VC 6.15.06 update on 06GRC power costs.xls Chart 3_04 07E Wild Horse Wind Expansion (C) (2)_Final Order Electric EXHIBIT A-1" xfId="6225" xr:uid="{00000000-0005-0000-0000-00004A180000}"/>
    <cellStyle name="_VC 6.15.06 update on 06GRC power costs.xls Chart 3_04 07E Wild Horse Wind Expansion (C) (2)_Final Order Electric EXHIBIT A-1 2" xfId="6226" xr:uid="{00000000-0005-0000-0000-00004B180000}"/>
    <cellStyle name="_VC 6.15.06 update on 06GRC power costs.xls Chart 3_04 07E Wild Horse Wind Expansion (C) (2)_Final Order Electric EXHIBIT A-1 2 2" xfId="6227" xr:uid="{00000000-0005-0000-0000-00004C180000}"/>
    <cellStyle name="_VC 6.15.06 update on 06GRC power costs.xls Chart 3_04 07E Wild Horse Wind Expansion (C) (2)_Final Order Electric EXHIBIT A-1 3" xfId="6228" xr:uid="{00000000-0005-0000-0000-00004D180000}"/>
    <cellStyle name="_VC 6.15.06 update on 06GRC power costs.xls Chart 3_04 07E Wild Horse Wind Expansion (C) (2)_Final Order Electric EXHIBIT A-1 4" xfId="6229" xr:uid="{00000000-0005-0000-0000-00004E180000}"/>
    <cellStyle name="_VC 6.15.06 update on 06GRC power costs.xls Chart 3_04 07E Wild Horse Wind Expansion (C) (2)_TENASKA REGULATORY ASSET" xfId="6230" xr:uid="{00000000-0005-0000-0000-00004F180000}"/>
    <cellStyle name="_VC 6.15.06 update on 06GRC power costs.xls Chart 3_04 07E Wild Horse Wind Expansion (C) (2)_TENASKA REGULATORY ASSET 2" xfId="6231" xr:uid="{00000000-0005-0000-0000-000050180000}"/>
    <cellStyle name="_VC 6.15.06 update on 06GRC power costs.xls Chart 3_04 07E Wild Horse Wind Expansion (C) (2)_TENASKA REGULATORY ASSET 2 2" xfId="6232" xr:uid="{00000000-0005-0000-0000-000051180000}"/>
    <cellStyle name="_VC 6.15.06 update on 06GRC power costs.xls Chart 3_04 07E Wild Horse Wind Expansion (C) (2)_TENASKA REGULATORY ASSET 3" xfId="6233" xr:uid="{00000000-0005-0000-0000-000052180000}"/>
    <cellStyle name="_VC 6.15.06 update on 06GRC power costs.xls Chart 3_04 07E Wild Horse Wind Expansion (C) (2)_TENASKA REGULATORY ASSET 4" xfId="6234" xr:uid="{00000000-0005-0000-0000-000053180000}"/>
    <cellStyle name="_VC 6.15.06 update on 06GRC power costs.xls Chart 3_16.37E Wild Horse Expansion DeferralRevwrkingfile SF" xfId="6235" xr:uid="{00000000-0005-0000-0000-000054180000}"/>
    <cellStyle name="_VC 6.15.06 update on 06GRC power costs.xls Chart 3_16.37E Wild Horse Expansion DeferralRevwrkingfile SF 2" xfId="6236" xr:uid="{00000000-0005-0000-0000-000055180000}"/>
    <cellStyle name="_VC 6.15.06 update on 06GRC power costs.xls Chart 3_16.37E Wild Horse Expansion DeferralRevwrkingfile SF 2 2" xfId="6237" xr:uid="{00000000-0005-0000-0000-000056180000}"/>
    <cellStyle name="_VC 6.15.06 update on 06GRC power costs.xls Chart 3_16.37E Wild Horse Expansion DeferralRevwrkingfile SF 3" xfId="6238" xr:uid="{00000000-0005-0000-0000-000057180000}"/>
    <cellStyle name="_VC 6.15.06 update on 06GRC power costs.xls Chart 3_16.37E Wild Horse Expansion DeferralRevwrkingfile SF 4" xfId="6239" xr:uid="{00000000-0005-0000-0000-000058180000}"/>
    <cellStyle name="_VC 6.15.06 update on 06GRC power costs.xls Chart 3_2009 Compliance Filing PCA Exhibits for GRC" xfId="6240" xr:uid="{00000000-0005-0000-0000-000059180000}"/>
    <cellStyle name="_VC 6.15.06 update on 06GRC power costs.xls Chart 3_2009 Compliance Filing PCA Exhibits for GRC 2" xfId="6241" xr:uid="{00000000-0005-0000-0000-00005A180000}"/>
    <cellStyle name="_VC 6.15.06 update on 06GRC power costs.xls Chart 3_2009 GRC Compl Filing - Exhibit D" xfId="6242" xr:uid="{00000000-0005-0000-0000-00005B180000}"/>
    <cellStyle name="_VC 6.15.06 update on 06GRC power costs.xls Chart 3_2009 GRC Compl Filing - Exhibit D 2" xfId="6243" xr:uid="{00000000-0005-0000-0000-00005C180000}"/>
    <cellStyle name="_VC 6.15.06 update on 06GRC power costs.xls Chart 3_2009 GRC Compl Filing - Exhibit D 3" xfId="6244" xr:uid="{00000000-0005-0000-0000-00005D180000}"/>
    <cellStyle name="_VC 6.15.06 update on 06GRC power costs.xls Chart 3_3.01 Income Statement" xfId="6245" xr:uid="{00000000-0005-0000-0000-00005E180000}"/>
    <cellStyle name="_VC 6.15.06 update on 06GRC power costs.xls Chart 3_4 31 Regulatory Assets and Liabilities  7 06- Exhibit D" xfId="6246" xr:uid="{00000000-0005-0000-0000-00005F180000}"/>
    <cellStyle name="_VC 6.15.06 update on 06GRC power costs.xls Chart 3_4 31 Regulatory Assets and Liabilities  7 06- Exhibit D 2" xfId="6247" xr:uid="{00000000-0005-0000-0000-000060180000}"/>
    <cellStyle name="_VC 6.15.06 update on 06GRC power costs.xls Chart 3_4 31 Regulatory Assets and Liabilities  7 06- Exhibit D 2 2" xfId="6248" xr:uid="{00000000-0005-0000-0000-000061180000}"/>
    <cellStyle name="_VC 6.15.06 update on 06GRC power costs.xls Chart 3_4 31 Regulatory Assets and Liabilities  7 06- Exhibit D 3" xfId="6249" xr:uid="{00000000-0005-0000-0000-000062180000}"/>
    <cellStyle name="_VC 6.15.06 update on 06GRC power costs.xls Chart 3_4 31 Regulatory Assets and Liabilities  7 06- Exhibit D 4" xfId="6250" xr:uid="{00000000-0005-0000-0000-000063180000}"/>
    <cellStyle name="_VC 6.15.06 update on 06GRC power costs.xls Chart 3_4 31 Regulatory Assets and Liabilities  7 06- Exhibit D_NIM Summary" xfId="6251" xr:uid="{00000000-0005-0000-0000-000064180000}"/>
    <cellStyle name="_VC 6.15.06 update on 06GRC power costs.xls Chart 3_4 31 Regulatory Assets and Liabilities  7 06- Exhibit D_NIM Summary 2" xfId="6252" xr:uid="{00000000-0005-0000-0000-000065180000}"/>
    <cellStyle name="_VC 6.15.06 update on 06GRC power costs.xls Chart 3_4 32 Regulatory Assets and Liabilities  7 06- Exhibit D" xfId="6253" xr:uid="{00000000-0005-0000-0000-000066180000}"/>
    <cellStyle name="_VC 6.15.06 update on 06GRC power costs.xls Chart 3_4 32 Regulatory Assets and Liabilities  7 06- Exhibit D 2" xfId="6254" xr:uid="{00000000-0005-0000-0000-000067180000}"/>
    <cellStyle name="_VC 6.15.06 update on 06GRC power costs.xls Chart 3_4 32 Regulatory Assets and Liabilities  7 06- Exhibit D 2 2" xfId="6255" xr:uid="{00000000-0005-0000-0000-000068180000}"/>
    <cellStyle name="_VC 6.15.06 update on 06GRC power costs.xls Chart 3_4 32 Regulatory Assets and Liabilities  7 06- Exhibit D 3" xfId="6256" xr:uid="{00000000-0005-0000-0000-000069180000}"/>
    <cellStyle name="_VC 6.15.06 update on 06GRC power costs.xls Chart 3_4 32 Regulatory Assets and Liabilities  7 06- Exhibit D 4" xfId="6257" xr:uid="{00000000-0005-0000-0000-00006A180000}"/>
    <cellStyle name="_VC 6.15.06 update on 06GRC power costs.xls Chart 3_4 32 Regulatory Assets and Liabilities  7 06- Exhibit D_NIM Summary" xfId="6258" xr:uid="{00000000-0005-0000-0000-00006B180000}"/>
    <cellStyle name="_VC 6.15.06 update on 06GRC power costs.xls Chart 3_4 32 Regulatory Assets and Liabilities  7 06- Exhibit D_NIM Summary 2" xfId="6259" xr:uid="{00000000-0005-0000-0000-00006C180000}"/>
    <cellStyle name="_VC 6.15.06 update on 06GRC power costs.xls Chart 3_ACCOUNTS" xfId="6260" xr:uid="{00000000-0005-0000-0000-00006D180000}"/>
    <cellStyle name="_VC 6.15.06 update on 06GRC power costs.xls Chart 3_AURORA Total New" xfId="6261" xr:uid="{00000000-0005-0000-0000-00006E180000}"/>
    <cellStyle name="_VC 6.15.06 update on 06GRC power costs.xls Chart 3_AURORA Total New 2" xfId="6262" xr:uid="{00000000-0005-0000-0000-00006F180000}"/>
    <cellStyle name="_VC 6.15.06 update on 06GRC power costs.xls Chart 3_Book2" xfId="6263" xr:uid="{00000000-0005-0000-0000-000070180000}"/>
    <cellStyle name="_VC 6.15.06 update on 06GRC power costs.xls Chart 3_Book2 2" xfId="6264" xr:uid="{00000000-0005-0000-0000-000071180000}"/>
    <cellStyle name="_VC 6.15.06 update on 06GRC power costs.xls Chart 3_Book2 2 2" xfId="6265" xr:uid="{00000000-0005-0000-0000-000072180000}"/>
    <cellStyle name="_VC 6.15.06 update on 06GRC power costs.xls Chart 3_Book2 3" xfId="6266" xr:uid="{00000000-0005-0000-0000-000073180000}"/>
    <cellStyle name="_VC 6.15.06 update on 06GRC power costs.xls Chart 3_Book2 4" xfId="6267" xr:uid="{00000000-0005-0000-0000-000074180000}"/>
    <cellStyle name="_VC 6.15.06 update on 06GRC power costs.xls Chart 3_Book2_Adj Bench DR 3 for Initial Briefs (Electric)" xfId="6268" xr:uid="{00000000-0005-0000-0000-000075180000}"/>
    <cellStyle name="_VC 6.15.06 update on 06GRC power costs.xls Chart 3_Book2_Adj Bench DR 3 for Initial Briefs (Electric) 2" xfId="6269" xr:uid="{00000000-0005-0000-0000-000076180000}"/>
    <cellStyle name="_VC 6.15.06 update on 06GRC power costs.xls Chart 3_Book2_Adj Bench DR 3 for Initial Briefs (Electric) 2 2" xfId="6270" xr:uid="{00000000-0005-0000-0000-000077180000}"/>
    <cellStyle name="_VC 6.15.06 update on 06GRC power costs.xls Chart 3_Book2_Adj Bench DR 3 for Initial Briefs (Electric) 3" xfId="6271" xr:uid="{00000000-0005-0000-0000-000078180000}"/>
    <cellStyle name="_VC 6.15.06 update on 06GRC power costs.xls Chart 3_Book2_Adj Bench DR 3 for Initial Briefs (Electric) 4" xfId="6272" xr:uid="{00000000-0005-0000-0000-000079180000}"/>
    <cellStyle name="_VC 6.15.06 update on 06GRC power costs.xls Chart 3_Book2_Electric Rev Req Model (2009 GRC) Rebuttal" xfId="6273" xr:uid="{00000000-0005-0000-0000-00007A180000}"/>
    <cellStyle name="_VC 6.15.06 update on 06GRC power costs.xls Chart 3_Book2_Electric Rev Req Model (2009 GRC) Rebuttal 2" xfId="6274" xr:uid="{00000000-0005-0000-0000-00007B180000}"/>
    <cellStyle name="_VC 6.15.06 update on 06GRC power costs.xls Chart 3_Book2_Electric Rev Req Model (2009 GRC) Rebuttal 2 2" xfId="6275" xr:uid="{00000000-0005-0000-0000-00007C180000}"/>
    <cellStyle name="_VC 6.15.06 update on 06GRC power costs.xls Chart 3_Book2_Electric Rev Req Model (2009 GRC) Rebuttal 3" xfId="6276" xr:uid="{00000000-0005-0000-0000-00007D180000}"/>
    <cellStyle name="_VC 6.15.06 update on 06GRC power costs.xls Chart 3_Book2_Electric Rev Req Model (2009 GRC) Rebuttal 4" xfId="6277" xr:uid="{00000000-0005-0000-0000-00007E180000}"/>
    <cellStyle name="_VC 6.15.06 update on 06GRC power costs.xls Chart 3_Book2_Electric Rev Req Model (2009 GRC) Rebuttal REmoval of New  WH Solar AdjustMI" xfId="6278" xr:uid="{00000000-0005-0000-0000-00007F180000}"/>
    <cellStyle name="_VC 6.15.06 update on 06GRC power costs.xls Chart 3_Book2_Electric Rev Req Model (2009 GRC) Rebuttal REmoval of New  WH Solar AdjustMI 2" xfId="6279" xr:uid="{00000000-0005-0000-0000-000080180000}"/>
    <cellStyle name="_VC 6.15.06 update on 06GRC power costs.xls Chart 3_Book2_Electric Rev Req Model (2009 GRC) Rebuttal REmoval of New  WH Solar AdjustMI 2 2" xfId="6280" xr:uid="{00000000-0005-0000-0000-000081180000}"/>
    <cellStyle name="_VC 6.15.06 update on 06GRC power costs.xls Chart 3_Book2_Electric Rev Req Model (2009 GRC) Rebuttal REmoval of New  WH Solar AdjustMI 3" xfId="6281" xr:uid="{00000000-0005-0000-0000-000082180000}"/>
    <cellStyle name="_VC 6.15.06 update on 06GRC power costs.xls Chart 3_Book2_Electric Rev Req Model (2009 GRC) Rebuttal REmoval of New  WH Solar AdjustMI 4" xfId="6282" xr:uid="{00000000-0005-0000-0000-000083180000}"/>
    <cellStyle name="_VC 6.15.06 update on 06GRC power costs.xls Chart 3_Book2_Electric Rev Req Model (2009 GRC) Revised 01-18-2010" xfId="6283" xr:uid="{00000000-0005-0000-0000-000084180000}"/>
    <cellStyle name="_VC 6.15.06 update on 06GRC power costs.xls Chart 3_Book2_Electric Rev Req Model (2009 GRC) Revised 01-18-2010 2" xfId="6284" xr:uid="{00000000-0005-0000-0000-000085180000}"/>
    <cellStyle name="_VC 6.15.06 update on 06GRC power costs.xls Chart 3_Book2_Electric Rev Req Model (2009 GRC) Revised 01-18-2010 2 2" xfId="6285" xr:uid="{00000000-0005-0000-0000-000086180000}"/>
    <cellStyle name="_VC 6.15.06 update on 06GRC power costs.xls Chart 3_Book2_Electric Rev Req Model (2009 GRC) Revised 01-18-2010 3" xfId="6286" xr:uid="{00000000-0005-0000-0000-000087180000}"/>
    <cellStyle name="_VC 6.15.06 update on 06GRC power costs.xls Chart 3_Book2_Electric Rev Req Model (2009 GRC) Revised 01-18-2010 4" xfId="6287" xr:uid="{00000000-0005-0000-0000-000088180000}"/>
    <cellStyle name="_VC 6.15.06 update on 06GRC power costs.xls Chart 3_Book2_Final Order Electric EXHIBIT A-1" xfId="6288" xr:uid="{00000000-0005-0000-0000-000089180000}"/>
    <cellStyle name="_VC 6.15.06 update on 06GRC power costs.xls Chart 3_Book2_Final Order Electric EXHIBIT A-1 2" xfId="6289" xr:uid="{00000000-0005-0000-0000-00008A180000}"/>
    <cellStyle name="_VC 6.15.06 update on 06GRC power costs.xls Chart 3_Book2_Final Order Electric EXHIBIT A-1 2 2" xfId="6290" xr:uid="{00000000-0005-0000-0000-00008B180000}"/>
    <cellStyle name="_VC 6.15.06 update on 06GRC power costs.xls Chart 3_Book2_Final Order Electric EXHIBIT A-1 3" xfId="6291" xr:uid="{00000000-0005-0000-0000-00008C180000}"/>
    <cellStyle name="_VC 6.15.06 update on 06GRC power costs.xls Chart 3_Book2_Final Order Electric EXHIBIT A-1 4" xfId="6292" xr:uid="{00000000-0005-0000-0000-00008D180000}"/>
    <cellStyle name="_VC 6.15.06 update on 06GRC power costs.xls Chart 3_Book4" xfId="6293" xr:uid="{00000000-0005-0000-0000-00008E180000}"/>
    <cellStyle name="_VC 6.15.06 update on 06GRC power costs.xls Chart 3_Book4 2" xfId="6294" xr:uid="{00000000-0005-0000-0000-00008F180000}"/>
    <cellStyle name="_VC 6.15.06 update on 06GRC power costs.xls Chart 3_Book4 2 2" xfId="6295" xr:uid="{00000000-0005-0000-0000-000090180000}"/>
    <cellStyle name="_VC 6.15.06 update on 06GRC power costs.xls Chart 3_Book4 3" xfId="6296" xr:uid="{00000000-0005-0000-0000-000091180000}"/>
    <cellStyle name="_VC 6.15.06 update on 06GRC power costs.xls Chart 3_Book4 4" xfId="6297" xr:uid="{00000000-0005-0000-0000-000092180000}"/>
    <cellStyle name="_VC 6.15.06 update on 06GRC power costs.xls Chart 3_Book9" xfId="6298" xr:uid="{00000000-0005-0000-0000-000093180000}"/>
    <cellStyle name="_VC 6.15.06 update on 06GRC power costs.xls Chart 3_Book9 2" xfId="6299" xr:uid="{00000000-0005-0000-0000-000094180000}"/>
    <cellStyle name="_VC 6.15.06 update on 06GRC power costs.xls Chart 3_Book9 2 2" xfId="6300" xr:uid="{00000000-0005-0000-0000-000095180000}"/>
    <cellStyle name="_VC 6.15.06 update on 06GRC power costs.xls Chart 3_Book9 3" xfId="6301" xr:uid="{00000000-0005-0000-0000-000096180000}"/>
    <cellStyle name="_VC 6.15.06 update on 06GRC power costs.xls Chart 3_Book9 4" xfId="6302" xr:uid="{00000000-0005-0000-0000-000097180000}"/>
    <cellStyle name="_VC 6.15.06 update on 06GRC power costs.xls Chart 3_Chelan PUD Power Costs (8-10)" xfId="6303" xr:uid="{00000000-0005-0000-0000-000098180000}"/>
    <cellStyle name="_VC 6.15.06 update on 06GRC power costs.xls Chart 3_Gas Rev Req Model (2010 GRC)" xfId="6304" xr:uid="{00000000-0005-0000-0000-000099180000}"/>
    <cellStyle name="_VC 6.15.06 update on 06GRC power costs.xls Chart 3_INPUTS" xfId="6305" xr:uid="{00000000-0005-0000-0000-00009A180000}"/>
    <cellStyle name="_VC 6.15.06 update on 06GRC power costs.xls Chart 3_INPUTS 2" xfId="6306" xr:uid="{00000000-0005-0000-0000-00009B180000}"/>
    <cellStyle name="_VC 6.15.06 update on 06GRC power costs.xls Chart 3_INPUTS 2 2" xfId="6307" xr:uid="{00000000-0005-0000-0000-00009C180000}"/>
    <cellStyle name="_VC 6.15.06 update on 06GRC power costs.xls Chart 3_INPUTS 3" xfId="6308" xr:uid="{00000000-0005-0000-0000-00009D180000}"/>
    <cellStyle name="_VC 6.15.06 update on 06GRC power costs.xls Chart 3_NIM Summary" xfId="6309" xr:uid="{00000000-0005-0000-0000-00009E180000}"/>
    <cellStyle name="_VC 6.15.06 update on 06GRC power costs.xls Chart 3_NIM Summary 09GRC" xfId="6310" xr:uid="{00000000-0005-0000-0000-00009F180000}"/>
    <cellStyle name="_VC 6.15.06 update on 06GRC power costs.xls Chart 3_NIM Summary 09GRC 2" xfId="6311" xr:uid="{00000000-0005-0000-0000-0000A0180000}"/>
    <cellStyle name="_VC 6.15.06 update on 06GRC power costs.xls Chart 3_NIM Summary 2" xfId="6312" xr:uid="{00000000-0005-0000-0000-0000A1180000}"/>
    <cellStyle name="_VC 6.15.06 update on 06GRC power costs.xls Chart 3_NIM Summary 3" xfId="6313" xr:uid="{00000000-0005-0000-0000-0000A2180000}"/>
    <cellStyle name="_VC 6.15.06 update on 06GRC power costs.xls Chart 3_NIM Summary 4" xfId="6314" xr:uid="{00000000-0005-0000-0000-0000A3180000}"/>
    <cellStyle name="_VC 6.15.06 update on 06GRC power costs.xls Chart 3_NIM Summary 5" xfId="6315" xr:uid="{00000000-0005-0000-0000-0000A4180000}"/>
    <cellStyle name="_VC 6.15.06 update on 06GRC power costs.xls Chart 3_NIM Summary 6" xfId="6316" xr:uid="{00000000-0005-0000-0000-0000A5180000}"/>
    <cellStyle name="_VC 6.15.06 update on 06GRC power costs.xls Chart 3_NIM Summary 7" xfId="6317" xr:uid="{00000000-0005-0000-0000-0000A6180000}"/>
    <cellStyle name="_VC 6.15.06 update on 06GRC power costs.xls Chart 3_NIM Summary 8" xfId="6318" xr:uid="{00000000-0005-0000-0000-0000A7180000}"/>
    <cellStyle name="_VC 6.15.06 update on 06GRC power costs.xls Chart 3_NIM Summary 9" xfId="6319" xr:uid="{00000000-0005-0000-0000-0000A8180000}"/>
    <cellStyle name="_VC 6.15.06 update on 06GRC power costs.xls Chart 3_PCA 10 -  Exhibit D from A Kellogg Jan 2011" xfId="6320" xr:uid="{00000000-0005-0000-0000-0000A9180000}"/>
    <cellStyle name="_VC 6.15.06 update on 06GRC power costs.xls Chart 3_PCA 10 -  Exhibit D from A Kellogg July 2011" xfId="6321" xr:uid="{00000000-0005-0000-0000-0000AA180000}"/>
    <cellStyle name="_VC 6.15.06 update on 06GRC power costs.xls Chart 3_PCA 10 -  Exhibit D from S Free Rcv'd 12-11" xfId="6322" xr:uid="{00000000-0005-0000-0000-0000AB180000}"/>
    <cellStyle name="_VC 6.15.06 update on 06GRC power costs.xls Chart 3_PCA 9 -  Exhibit D April 2010" xfId="6323" xr:uid="{00000000-0005-0000-0000-0000AC180000}"/>
    <cellStyle name="_VC 6.15.06 update on 06GRC power costs.xls Chart 3_PCA 9 -  Exhibit D April 2010 (3)" xfId="6324" xr:uid="{00000000-0005-0000-0000-0000AD180000}"/>
    <cellStyle name="_VC 6.15.06 update on 06GRC power costs.xls Chart 3_PCA 9 -  Exhibit D April 2010 (3) 2" xfId="6325" xr:uid="{00000000-0005-0000-0000-0000AE180000}"/>
    <cellStyle name="_VC 6.15.06 update on 06GRC power costs.xls Chart 3_PCA 9 -  Exhibit D April 2010 2" xfId="6326" xr:uid="{00000000-0005-0000-0000-0000AF180000}"/>
    <cellStyle name="_VC 6.15.06 update on 06GRC power costs.xls Chart 3_PCA 9 -  Exhibit D April 2010 3" xfId="6327" xr:uid="{00000000-0005-0000-0000-0000B0180000}"/>
    <cellStyle name="_VC 6.15.06 update on 06GRC power costs.xls Chart 3_PCA 9 -  Exhibit D Nov 2010" xfId="6328" xr:uid="{00000000-0005-0000-0000-0000B1180000}"/>
    <cellStyle name="_VC 6.15.06 update on 06GRC power costs.xls Chart 3_PCA 9 -  Exhibit D Nov 2010 2" xfId="6329" xr:uid="{00000000-0005-0000-0000-0000B2180000}"/>
    <cellStyle name="_VC 6.15.06 update on 06GRC power costs.xls Chart 3_PCA 9 - Exhibit D at August 2010" xfId="6330" xr:uid="{00000000-0005-0000-0000-0000B3180000}"/>
    <cellStyle name="_VC 6.15.06 update on 06GRC power costs.xls Chart 3_PCA 9 - Exhibit D at August 2010 2" xfId="6331" xr:uid="{00000000-0005-0000-0000-0000B4180000}"/>
    <cellStyle name="_VC 6.15.06 update on 06GRC power costs.xls Chart 3_PCA 9 - Exhibit D June 2010 GRC" xfId="6332" xr:uid="{00000000-0005-0000-0000-0000B5180000}"/>
    <cellStyle name="_VC 6.15.06 update on 06GRC power costs.xls Chart 3_PCA 9 - Exhibit D June 2010 GRC 2" xfId="6333" xr:uid="{00000000-0005-0000-0000-0000B6180000}"/>
    <cellStyle name="_VC 6.15.06 update on 06GRC power costs.xls Chart 3_Power Costs - Comparison bx Rbtl-Staff-Jt-PC" xfId="6334" xr:uid="{00000000-0005-0000-0000-0000B7180000}"/>
    <cellStyle name="_VC 6.15.06 update on 06GRC power costs.xls Chart 3_Power Costs - Comparison bx Rbtl-Staff-Jt-PC 2" xfId="6335" xr:uid="{00000000-0005-0000-0000-0000B8180000}"/>
    <cellStyle name="_VC 6.15.06 update on 06GRC power costs.xls Chart 3_Power Costs - Comparison bx Rbtl-Staff-Jt-PC 2 2" xfId="6336" xr:uid="{00000000-0005-0000-0000-0000B9180000}"/>
    <cellStyle name="_VC 6.15.06 update on 06GRC power costs.xls Chart 3_Power Costs - Comparison bx Rbtl-Staff-Jt-PC 3" xfId="6337" xr:uid="{00000000-0005-0000-0000-0000BA180000}"/>
    <cellStyle name="_VC 6.15.06 update on 06GRC power costs.xls Chart 3_Power Costs - Comparison bx Rbtl-Staff-Jt-PC 4" xfId="6338" xr:uid="{00000000-0005-0000-0000-0000BB180000}"/>
    <cellStyle name="_VC 6.15.06 update on 06GRC power costs.xls Chart 3_Power Costs - Comparison bx Rbtl-Staff-Jt-PC_Adj Bench DR 3 for Initial Briefs (Electric)" xfId="6339" xr:uid="{00000000-0005-0000-0000-0000BC180000}"/>
    <cellStyle name="_VC 6.15.06 update on 06GRC power costs.xls Chart 3_Power Costs - Comparison bx Rbtl-Staff-Jt-PC_Adj Bench DR 3 for Initial Briefs (Electric) 2" xfId="6340" xr:uid="{00000000-0005-0000-0000-0000BD180000}"/>
    <cellStyle name="_VC 6.15.06 update on 06GRC power costs.xls Chart 3_Power Costs - Comparison bx Rbtl-Staff-Jt-PC_Adj Bench DR 3 for Initial Briefs (Electric) 2 2" xfId="6341" xr:uid="{00000000-0005-0000-0000-0000BE180000}"/>
    <cellStyle name="_VC 6.15.06 update on 06GRC power costs.xls Chart 3_Power Costs - Comparison bx Rbtl-Staff-Jt-PC_Adj Bench DR 3 for Initial Briefs (Electric) 3" xfId="6342" xr:uid="{00000000-0005-0000-0000-0000BF180000}"/>
    <cellStyle name="_VC 6.15.06 update on 06GRC power costs.xls Chart 3_Power Costs - Comparison bx Rbtl-Staff-Jt-PC_Adj Bench DR 3 for Initial Briefs (Electric) 4" xfId="6343" xr:uid="{00000000-0005-0000-0000-0000C0180000}"/>
    <cellStyle name="_VC 6.15.06 update on 06GRC power costs.xls Chart 3_Power Costs - Comparison bx Rbtl-Staff-Jt-PC_Electric Rev Req Model (2009 GRC) Rebuttal" xfId="6344" xr:uid="{00000000-0005-0000-0000-0000C1180000}"/>
    <cellStyle name="_VC 6.15.06 update on 06GRC power costs.xls Chart 3_Power Costs - Comparison bx Rbtl-Staff-Jt-PC_Electric Rev Req Model (2009 GRC) Rebuttal 2" xfId="6345" xr:uid="{00000000-0005-0000-0000-0000C2180000}"/>
    <cellStyle name="_VC 6.15.06 update on 06GRC power costs.xls Chart 3_Power Costs - Comparison bx Rbtl-Staff-Jt-PC_Electric Rev Req Model (2009 GRC) Rebuttal 2 2" xfId="6346" xr:uid="{00000000-0005-0000-0000-0000C3180000}"/>
    <cellStyle name="_VC 6.15.06 update on 06GRC power costs.xls Chart 3_Power Costs - Comparison bx Rbtl-Staff-Jt-PC_Electric Rev Req Model (2009 GRC) Rebuttal 3" xfId="6347" xr:uid="{00000000-0005-0000-0000-0000C4180000}"/>
    <cellStyle name="_VC 6.15.06 update on 06GRC power costs.xls Chart 3_Power Costs - Comparison bx Rbtl-Staff-Jt-PC_Electric Rev Req Model (2009 GRC) Rebuttal 4" xfId="6348" xr:uid="{00000000-0005-0000-0000-0000C5180000}"/>
    <cellStyle name="_VC 6.15.06 update on 06GRC power costs.xls Chart 3_Power Costs - Comparison bx Rbtl-Staff-Jt-PC_Electric Rev Req Model (2009 GRC) Rebuttal REmoval of New  WH Solar AdjustMI" xfId="6349" xr:uid="{00000000-0005-0000-0000-0000C6180000}"/>
    <cellStyle name="_VC 6.15.06 update on 06GRC power costs.xls Chart 3_Power Costs - Comparison bx Rbtl-Staff-Jt-PC_Electric Rev Req Model (2009 GRC) Rebuttal REmoval of New  WH Solar AdjustMI 2" xfId="6350" xr:uid="{00000000-0005-0000-0000-0000C7180000}"/>
    <cellStyle name="_VC 6.15.06 update on 06GRC power costs.xls Chart 3_Power Costs - Comparison bx Rbtl-Staff-Jt-PC_Electric Rev Req Model (2009 GRC) Rebuttal REmoval of New  WH Solar AdjustMI 2 2" xfId="6351" xr:uid="{00000000-0005-0000-0000-0000C8180000}"/>
    <cellStyle name="_VC 6.15.06 update on 06GRC power costs.xls Chart 3_Power Costs - Comparison bx Rbtl-Staff-Jt-PC_Electric Rev Req Model (2009 GRC) Rebuttal REmoval of New  WH Solar AdjustMI 3" xfId="6352" xr:uid="{00000000-0005-0000-0000-0000C9180000}"/>
    <cellStyle name="_VC 6.15.06 update on 06GRC power costs.xls Chart 3_Power Costs - Comparison bx Rbtl-Staff-Jt-PC_Electric Rev Req Model (2009 GRC) Rebuttal REmoval of New  WH Solar AdjustMI 4" xfId="6353" xr:uid="{00000000-0005-0000-0000-0000CA180000}"/>
    <cellStyle name="_VC 6.15.06 update on 06GRC power costs.xls Chart 3_Power Costs - Comparison bx Rbtl-Staff-Jt-PC_Electric Rev Req Model (2009 GRC) Revised 01-18-2010" xfId="6354" xr:uid="{00000000-0005-0000-0000-0000CB180000}"/>
    <cellStyle name="_VC 6.15.06 update on 06GRC power costs.xls Chart 3_Power Costs - Comparison bx Rbtl-Staff-Jt-PC_Electric Rev Req Model (2009 GRC) Revised 01-18-2010 2" xfId="6355" xr:uid="{00000000-0005-0000-0000-0000CC180000}"/>
    <cellStyle name="_VC 6.15.06 update on 06GRC power costs.xls Chart 3_Power Costs - Comparison bx Rbtl-Staff-Jt-PC_Electric Rev Req Model (2009 GRC) Revised 01-18-2010 2 2" xfId="6356" xr:uid="{00000000-0005-0000-0000-0000CD180000}"/>
    <cellStyle name="_VC 6.15.06 update on 06GRC power costs.xls Chart 3_Power Costs - Comparison bx Rbtl-Staff-Jt-PC_Electric Rev Req Model (2009 GRC) Revised 01-18-2010 3" xfId="6357" xr:uid="{00000000-0005-0000-0000-0000CE180000}"/>
    <cellStyle name="_VC 6.15.06 update on 06GRC power costs.xls Chart 3_Power Costs - Comparison bx Rbtl-Staff-Jt-PC_Electric Rev Req Model (2009 GRC) Revised 01-18-2010 4" xfId="6358" xr:uid="{00000000-0005-0000-0000-0000CF180000}"/>
    <cellStyle name="_VC 6.15.06 update on 06GRC power costs.xls Chart 3_Power Costs - Comparison bx Rbtl-Staff-Jt-PC_Final Order Electric EXHIBIT A-1" xfId="6359" xr:uid="{00000000-0005-0000-0000-0000D0180000}"/>
    <cellStyle name="_VC 6.15.06 update on 06GRC power costs.xls Chart 3_Power Costs - Comparison bx Rbtl-Staff-Jt-PC_Final Order Electric EXHIBIT A-1 2" xfId="6360" xr:uid="{00000000-0005-0000-0000-0000D1180000}"/>
    <cellStyle name="_VC 6.15.06 update on 06GRC power costs.xls Chart 3_Power Costs - Comparison bx Rbtl-Staff-Jt-PC_Final Order Electric EXHIBIT A-1 2 2" xfId="6361" xr:uid="{00000000-0005-0000-0000-0000D2180000}"/>
    <cellStyle name="_VC 6.15.06 update on 06GRC power costs.xls Chart 3_Power Costs - Comparison bx Rbtl-Staff-Jt-PC_Final Order Electric EXHIBIT A-1 3" xfId="6362" xr:uid="{00000000-0005-0000-0000-0000D3180000}"/>
    <cellStyle name="_VC 6.15.06 update on 06GRC power costs.xls Chart 3_Power Costs - Comparison bx Rbtl-Staff-Jt-PC_Final Order Electric EXHIBIT A-1 4" xfId="6363" xr:uid="{00000000-0005-0000-0000-0000D4180000}"/>
    <cellStyle name="_VC 6.15.06 update on 06GRC power costs.xls Chart 3_Production Adj 4.37" xfId="6364" xr:uid="{00000000-0005-0000-0000-0000D5180000}"/>
    <cellStyle name="_VC 6.15.06 update on 06GRC power costs.xls Chart 3_Production Adj 4.37 2" xfId="6365" xr:uid="{00000000-0005-0000-0000-0000D6180000}"/>
    <cellStyle name="_VC 6.15.06 update on 06GRC power costs.xls Chart 3_Production Adj 4.37 2 2" xfId="6366" xr:uid="{00000000-0005-0000-0000-0000D7180000}"/>
    <cellStyle name="_VC 6.15.06 update on 06GRC power costs.xls Chart 3_Production Adj 4.37 3" xfId="6367" xr:uid="{00000000-0005-0000-0000-0000D8180000}"/>
    <cellStyle name="_VC 6.15.06 update on 06GRC power costs.xls Chart 3_Purchased Power Adj 4.03" xfId="6368" xr:uid="{00000000-0005-0000-0000-0000D9180000}"/>
    <cellStyle name="_VC 6.15.06 update on 06GRC power costs.xls Chart 3_Purchased Power Adj 4.03 2" xfId="6369" xr:uid="{00000000-0005-0000-0000-0000DA180000}"/>
    <cellStyle name="_VC 6.15.06 update on 06GRC power costs.xls Chart 3_Purchased Power Adj 4.03 2 2" xfId="6370" xr:uid="{00000000-0005-0000-0000-0000DB180000}"/>
    <cellStyle name="_VC 6.15.06 update on 06GRC power costs.xls Chart 3_Purchased Power Adj 4.03 3" xfId="6371" xr:uid="{00000000-0005-0000-0000-0000DC180000}"/>
    <cellStyle name="_VC 6.15.06 update on 06GRC power costs.xls Chart 3_Rebuttal Power Costs" xfId="6372" xr:uid="{00000000-0005-0000-0000-0000DD180000}"/>
    <cellStyle name="_VC 6.15.06 update on 06GRC power costs.xls Chart 3_Rebuttal Power Costs 2" xfId="6373" xr:uid="{00000000-0005-0000-0000-0000DE180000}"/>
    <cellStyle name="_VC 6.15.06 update on 06GRC power costs.xls Chart 3_Rebuttal Power Costs 2 2" xfId="6374" xr:uid="{00000000-0005-0000-0000-0000DF180000}"/>
    <cellStyle name="_VC 6.15.06 update on 06GRC power costs.xls Chart 3_Rebuttal Power Costs 3" xfId="6375" xr:uid="{00000000-0005-0000-0000-0000E0180000}"/>
    <cellStyle name="_VC 6.15.06 update on 06GRC power costs.xls Chart 3_Rebuttal Power Costs 4" xfId="6376" xr:uid="{00000000-0005-0000-0000-0000E1180000}"/>
    <cellStyle name="_VC 6.15.06 update on 06GRC power costs.xls Chart 3_Rebuttal Power Costs_Adj Bench DR 3 for Initial Briefs (Electric)" xfId="6377" xr:uid="{00000000-0005-0000-0000-0000E2180000}"/>
    <cellStyle name="_VC 6.15.06 update on 06GRC power costs.xls Chart 3_Rebuttal Power Costs_Adj Bench DR 3 for Initial Briefs (Electric) 2" xfId="6378" xr:uid="{00000000-0005-0000-0000-0000E3180000}"/>
    <cellStyle name="_VC 6.15.06 update on 06GRC power costs.xls Chart 3_Rebuttal Power Costs_Adj Bench DR 3 for Initial Briefs (Electric) 2 2" xfId="6379" xr:uid="{00000000-0005-0000-0000-0000E4180000}"/>
    <cellStyle name="_VC 6.15.06 update on 06GRC power costs.xls Chart 3_Rebuttal Power Costs_Adj Bench DR 3 for Initial Briefs (Electric) 3" xfId="6380" xr:uid="{00000000-0005-0000-0000-0000E5180000}"/>
    <cellStyle name="_VC 6.15.06 update on 06GRC power costs.xls Chart 3_Rebuttal Power Costs_Adj Bench DR 3 for Initial Briefs (Electric) 4" xfId="6381" xr:uid="{00000000-0005-0000-0000-0000E6180000}"/>
    <cellStyle name="_VC 6.15.06 update on 06GRC power costs.xls Chart 3_Rebuttal Power Costs_Electric Rev Req Model (2009 GRC) Rebuttal" xfId="6382" xr:uid="{00000000-0005-0000-0000-0000E7180000}"/>
    <cellStyle name="_VC 6.15.06 update on 06GRC power costs.xls Chart 3_Rebuttal Power Costs_Electric Rev Req Model (2009 GRC) Rebuttal 2" xfId="6383" xr:uid="{00000000-0005-0000-0000-0000E8180000}"/>
    <cellStyle name="_VC 6.15.06 update on 06GRC power costs.xls Chart 3_Rebuttal Power Costs_Electric Rev Req Model (2009 GRC) Rebuttal 2 2" xfId="6384" xr:uid="{00000000-0005-0000-0000-0000E9180000}"/>
    <cellStyle name="_VC 6.15.06 update on 06GRC power costs.xls Chart 3_Rebuttal Power Costs_Electric Rev Req Model (2009 GRC) Rebuttal 3" xfId="6385" xr:uid="{00000000-0005-0000-0000-0000EA180000}"/>
    <cellStyle name="_VC 6.15.06 update on 06GRC power costs.xls Chart 3_Rebuttal Power Costs_Electric Rev Req Model (2009 GRC) Rebuttal 4" xfId="6386" xr:uid="{00000000-0005-0000-0000-0000EB180000}"/>
    <cellStyle name="_VC 6.15.06 update on 06GRC power costs.xls Chart 3_Rebuttal Power Costs_Electric Rev Req Model (2009 GRC) Rebuttal REmoval of New  WH Solar AdjustMI" xfId="6387" xr:uid="{00000000-0005-0000-0000-0000EC180000}"/>
    <cellStyle name="_VC 6.15.06 update on 06GRC power costs.xls Chart 3_Rebuttal Power Costs_Electric Rev Req Model (2009 GRC) Rebuttal REmoval of New  WH Solar AdjustMI 2" xfId="6388" xr:uid="{00000000-0005-0000-0000-0000ED180000}"/>
    <cellStyle name="_VC 6.15.06 update on 06GRC power costs.xls Chart 3_Rebuttal Power Costs_Electric Rev Req Model (2009 GRC) Rebuttal REmoval of New  WH Solar AdjustMI 2 2" xfId="6389" xr:uid="{00000000-0005-0000-0000-0000EE180000}"/>
    <cellStyle name="_VC 6.15.06 update on 06GRC power costs.xls Chart 3_Rebuttal Power Costs_Electric Rev Req Model (2009 GRC) Rebuttal REmoval of New  WH Solar AdjustMI 3" xfId="6390" xr:uid="{00000000-0005-0000-0000-0000EF180000}"/>
    <cellStyle name="_VC 6.15.06 update on 06GRC power costs.xls Chart 3_Rebuttal Power Costs_Electric Rev Req Model (2009 GRC) Rebuttal REmoval of New  WH Solar AdjustMI 4" xfId="6391" xr:uid="{00000000-0005-0000-0000-0000F0180000}"/>
    <cellStyle name="_VC 6.15.06 update on 06GRC power costs.xls Chart 3_Rebuttal Power Costs_Electric Rev Req Model (2009 GRC) Revised 01-18-2010" xfId="6392" xr:uid="{00000000-0005-0000-0000-0000F1180000}"/>
    <cellStyle name="_VC 6.15.06 update on 06GRC power costs.xls Chart 3_Rebuttal Power Costs_Electric Rev Req Model (2009 GRC) Revised 01-18-2010 2" xfId="6393" xr:uid="{00000000-0005-0000-0000-0000F2180000}"/>
    <cellStyle name="_VC 6.15.06 update on 06GRC power costs.xls Chart 3_Rebuttal Power Costs_Electric Rev Req Model (2009 GRC) Revised 01-18-2010 2 2" xfId="6394" xr:uid="{00000000-0005-0000-0000-0000F3180000}"/>
    <cellStyle name="_VC 6.15.06 update on 06GRC power costs.xls Chart 3_Rebuttal Power Costs_Electric Rev Req Model (2009 GRC) Revised 01-18-2010 3" xfId="6395" xr:uid="{00000000-0005-0000-0000-0000F4180000}"/>
    <cellStyle name="_VC 6.15.06 update on 06GRC power costs.xls Chart 3_Rebuttal Power Costs_Electric Rev Req Model (2009 GRC) Revised 01-18-2010 4" xfId="6396" xr:uid="{00000000-0005-0000-0000-0000F5180000}"/>
    <cellStyle name="_VC 6.15.06 update on 06GRC power costs.xls Chart 3_Rebuttal Power Costs_Final Order Electric EXHIBIT A-1" xfId="6397" xr:uid="{00000000-0005-0000-0000-0000F6180000}"/>
    <cellStyle name="_VC 6.15.06 update on 06GRC power costs.xls Chart 3_Rebuttal Power Costs_Final Order Electric EXHIBIT A-1 2" xfId="6398" xr:uid="{00000000-0005-0000-0000-0000F7180000}"/>
    <cellStyle name="_VC 6.15.06 update on 06GRC power costs.xls Chart 3_Rebuttal Power Costs_Final Order Electric EXHIBIT A-1 2 2" xfId="6399" xr:uid="{00000000-0005-0000-0000-0000F8180000}"/>
    <cellStyle name="_VC 6.15.06 update on 06GRC power costs.xls Chart 3_Rebuttal Power Costs_Final Order Electric EXHIBIT A-1 3" xfId="6400" xr:uid="{00000000-0005-0000-0000-0000F9180000}"/>
    <cellStyle name="_VC 6.15.06 update on 06GRC power costs.xls Chart 3_Rebuttal Power Costs_Final Order Electric EXHIBIT A-1 4" xfId="6401" xr:uid="{00000000-0005-0000-0000-0000FA180000}"/>
    <cellStyle name="_VC 6.15.06 update on 06GRC power costs.xls Chart 3_ROR &amp; CONV FACTOR" xfId="6402" xr:uid="{00000000-0005-0000-0000-0000FB180000}"/>
    <cellStyle name="_VC 6.15.06 update on 06GRC power costs.xls Chart 3_ROR &amp; CONV FACTOR 2" xfId="6403" xr:uid="{00000000-0005-0000-0000-0000FC180000}"/>
    <cellStyle name="_VC 6.15.06 update on 06GRC power costs.xls Chart 3_ROR &amp; CONV FACTOR 2 2" xfId="6404" xr:uid="{00000000-0005-0000-0000-0000FD180000}"/>
    <cellStyle name="_VC 6.15.06 update on 06GRC power costs.xls Chart 3_ROR &amp; CONV FACTOR 3" xfId="6405" xr:uid="{00000000-0005-0000-0000-0000FE180000}"/>
    <cellStyle name="_VC 6.15.06 update on 06GRC power costs.xls Chart 3_ROR 5.02" xfId="6406" xr:uid="{00000000-0005-0000-0000-0000FF180000}"/>
    <cellStyle name="_VC 6.15.06 update on 06GRC power costs.xls Chart 3_ROR 5.02 2" xfId="6407" xr:uid="{00000000-0005-0000-0000-000000190000}"/>
    <cellStyle name="_VC 6.15.06 update on 06GRC power costs.xls Chart 3_ROR 5.02 2 2" xfId="6408" xr:uid="{00000000-0005-0000-0000-000001190000}"/>
    <cellStyle name="_VC 6.15.06 update on 06GRC power costs.xls Chart 3_ROR 5.02 3" xfId="6409" xr:uid="{00000000-0005-0000-0000-000002190000}"/>
    <cellStyle name="_VC 6.15.06 update on 06GRC power costs.xls Chart 3_Wind Integration 10GRC" xfId="6410" xr:uid="{00000000-0005-0000-0000-000003190000}"/>
    <cellStyle name="_VC 6.15.06 update on 06GRC power costs.xls Chart 3_Wind Integration 10GRC 2" xfId="6411" xr:uid="{00000000-0005-0000-0000-000004190000}"/>
    <cellStyle name="_Worksheet" xfId="6412" xr:uid="{00000000-0005-0000-0000-000005190000}"/>
    <cellStyle name="_Worksheet 2" xfId="6413" xr:uid="{00000000-0005-0000-0000-000006190000}"/>
    <cellStyle name="_Worksheet_Chelan PUD Power Costs (8-10)" xfId="6414" xr:uid="{00000000-0005-0000-0000-000007190000}"/>
    <cellStyle name="_Worksheet_NIM Summary" xfId="6415" xr:uid="{00000000-0005-0000-0000-000008190000}"/>
    <cellStyle name="_Worksheet_NIM Summary 2" xfId="6416" xr:uid="{00000000-0005-0000-0000-000009190000}"/>
    <cellStyle name="_Worksheet_Transmission Workbook for May BOD" xfId="6417" xr:uid="{00000000-0005-0000-0000-00000A190000}"/>
    <cellStyle name="_Worksheet_Transmission Workbook for May BOD 2" xfId="6418" xr:uid="{00000000-0005-0000-0000-00000B190000}"/>
    <cellStyle name="_Worksheet_Wind Integration 10GRC" xfId="6419" xr:uid="{00000000-0005-0000-0000-00000C190000}"/>
    <cellStyle name="_Worksheet_Wind Integration 10GRC 2" xfId="6420" xr:uid="{00000000-0005-0000-0000-00000D190000}"/>
    <cellStyle name="0,0_x000d__x000a_NA_x000d__x000a_" xfId="6421" xr:uid="{00000000-0005-0000-0000-00000E190000}"/>
    <cellStyle name="0,0_x000d__x000a_NA_x000d__x000a_ 2" xfId="6422" xr:uid="{00000000-0005-0000-0000-00000F190000}"/>
    <cellStyle name="0000" xfId="6423" xr:uid="{00000000-0005-0000-0000-000010190000}"/>
    <cellStyle name="000000" xfId="6424" xr:uid="{00000000-0005-0000-0000-000011190000}"/>
    <cellStyle name="14BLIN - Style8" xfId="6425" xr:uid="{00000000-0005-0000-0000-000012190000}"/>
    <cellStyle name="14-BT - Style1" xfId="6426" xr:uid="{00000000-0005-0000-0000-000013190000}"/>
    <cellStyle name="20% - Accent1 2" xfId="6427" xr:uid="{00000000-0005-0000-0000-000014190000}"/>
    <cellStyle name="20% - Accent1 2 2" xfId="6428" xr:uid="{00000000-0005-0000-0000-000015190000}"/>
    <cellStyle name="20% - Accent1 2 2 2" xfId="6429" xr:uid="{00000000-0005-0000-0000-000016190000}"/>
    <cellStyle name="20% - Accent1 2 2 3" xfId="6430" xr:uid="{00000000-0005-0000-0000-000017190000}"/>
    <cellStyle name="20% - Accent1 2 3" xfId="6431" xr:uid="{00000000-0005-0000-0000-000018190000}"/>
    <cellStyle name="20% - Accent1 2 3 2" xfId="6432" xr:uid="{00000000-0005-0000-0000-000019190000}"/>
    <cellStyle name="20% - Accent1 2 4" xfId="6433" xr:uid="{00000000-0005-0000-0000-00001A190000}"/>
    <cellStyle name="20% - Accent1 2 4 2" xfId="6434" xr:uid="{00000000-0005-0000-0000-00001B190000}"/>
    <cellStyle name="20% - Accent1 2 5" xfId="6435" xr:uid="{00000000-0005-0000-0000-00001C190000}"/>
    <cellStyle name="20% - Accent1 2_2009 GRC Compl Filing - Exhibit D" xfId="6436" xr:uid="{00000000-0005-0000-0000-00001D190000}"/>
    <cellStyle name="20% - Accent1 3" xfId="6437" xr:uid="{00000000-0005-0000-0000-00001E190000}"/>
    <cellStyle name="20% - Accent1 3 2" xfId="6438" xr:uid="{00000000-0005-0000-0000-00001F190000}"/>
    <cellStyle name="20% - Accent1 3 3" xfId="6439" xr:uid="{00000000-0005-0000-0000-000020190000}"/>
    <cellStyle name="20% - Accent1 3 4" xfId="6440" xr:uid="{00000000-0005-0000-0000-000021190000}"/>
    <cellStyle name="20% - Accent1 4" xfId="6441" xr:uid="{00000000-0005-0000-0000-000022190000}"/>
    <cellStyle name="20% - Accent1 4 2" xfId="6442" xr:uid="{00000000-0005-0000-0000-000023190000}"/>
    <cellStyle name="20% - Accent1 4 2 2" xfId="6443" xr:uid="{00000000-0005-0000-0000-000024190000}"/>
    <cellStyle name="20% - Accent1 4 2 3" xfId="6444" xr:uid="{00000000-0005-0000-0000-000025190000}"/>
    <cellStyle name="20% - Accent1 4 2 4" xfId="6445" xr:uid="{00000000-0005-0000-0000-000026190000}"/>
    <cellStyle name="20% - Accent1 4 3" xfId="6446" xr:uid="{00000000-0005-0000-0000-000027190000}"/>
    <cellStyle name="20% - Accent1 4 3 2" xfId="6447" xr:uid="{00000000-0005-0000-0000-000028190000}"/>
    <cellStyle name="20% - Accent1 4 4" xfId="6448" xr:uid="{00000000-0005-0000-0000-000029190000}"/>
    <cellStyle name="20% - Accent1 4 5" xfId="6449" xr:uid="{00000000-0005-0000-0000-00002A190000}"/>
    <cellStyle name="20% - Accent1 4 6" xfId="6450" xr:uid="{00000000-0005-0000-0000-00002B190000}"/>
    <cellStyle name="20% - Accent1 4 7" xfId="6451" xr:uid="{00000000-0005-0000-0000-00002C190000}"/>
    <cellStyle name="20% - Accent1 4 8" xfId="6452" xr:uid="{00000000-0005-0000-0000-00002D190000}"/>
    <cellStyle name="20% - Accent1 5" xfId="6453" xr:uid="{00000000-0005-0000-0000-00002E190000}"/>
    <cellStyle name="20% - Accent1 5 2" xfId="6454" xr:uid="{00000000-0005-0000-0000-00002F190000}"/>
    <cellStyle name="20% - Accent1 6" xfId="6455" xr:uid="{00000000-0005-0000-0000-000030190000}"/>
    <cellStyle name="20% - Accent1 7" xfId="6456" xr:uid="{00000000-0005-0000-0000-000031190000}"/>
    <cellStyle name="20% - Accent1 8" xfId="6457" xr:uid="{00000000-0005-0000-0000-000032190000}"/>
    <cellStyle name="20% - Accent1 9" xfId="6458" xr:uid="{00000000-0005-0000-0000-000033190000}"/>
    <cellStyle name="20% - Accent2 2" xfId="6459" xr:uid="{00000000-0005-0000-0000-000034190000}"/>
    <cellStyle name="20% - Accent2 2 2" xfId="6460" xr:uid="{00000000-0005-0000-0000-000035190000}"/>
    <cellStyle name="20% - Accent2 2 2 2" xfId="6461" xr:uid="{00000000-0005-0000-0000-000036190000}"/>
    <cellStyle name="20% - Accent2 2 2 3" xfId="6462" xr:uid="{00000000-0005-0000-0000-000037190000}"/>
    <cellStyle name="20% - Accent2 2 3" xfId="6463" xr:uid="{00000000-0005-0000-0000-000038190000}"/>
    <cellStyle name="20% - Accent2 2 3 2" xfId="6464" xr:uid="{00000000-0005-0000-0000-000039190000}"/>
    <cellStyle name="20% - Accent2 2 4" xfId="6465" xr:uid="{00000000-0005-0000-0000-00003A190000}"/>
    <cellStyle name="20% - Accent2 2 4 2" xfId="6466" xr:uid="{00000000-0005-0000-0000-00003B190000}"/>
    <cellStyle name="20% - Accent2 2 5" xfId="6467" xr:uid="{00000000-0005-0000-0000-00003C190000}"/>
    <cellStyle name="20% - Accent2 2_2009 GRC Compl Filing - Exhibit D" xfId="6468" xr:uid="{00000000-0005-0000-0000-00003D190000}"/>
    <cellStyle name="20% - Accent2 3" xfId="6469" xr:uid="{00000000-0005-0000-0000-00003E190000}"/>
    <cellStyle name="20% - Accent2 3 2" xfId="6470" xr:uid="{00000000-0005-0000-0000-00003F190000}"/>
    <cellStyle name="20% - Accent2 3 3" xfId="6471" xr:uid="{00000000-0005-0000-0000-000040190000}"/>
    <cellStyle name="20% - Accent2 3 4" xfId="6472" xr:uid="{00000000-0005-0000-0000-000041190000}"/>
    <cellStyle name="20% - Accent2 4" xfId="6473" xr:uid="{00000000-0005-0000-0000-000042190000}"/>
    <cellStyle name="20% - Accent2 4 2" xfId="6474" xr:uid="{00000000-0005-0000-0000-000043190000}"/>
    <cellStyle name="20% - Accent2 4 2 2" xfId="6475" xr:uid="{00000000-0005-0000-0000-000044190000}"/>
    <cellStyle name="20% - Accent2 4 2 3" xfId="6476" xr:uid="{00000000-0005-0000-0000-000045190000}"/>
    <cellStyle name="20% - Accent2 4 2 4" xfId="6477" xr:uid="{00000000-0005-0000-0000-000046190000}"/>
    <cellStyle name="20% - Accent2 4 3" xfId="6478" xr:uid="{00000000-0005-0000-0000-000047190000}"/>
    <cellStyle name="20% - Accent2 4 3 2" xfId="6479" xr:uid="{00000000-0005-0000-0000-000048190000}"/>
    <cellStyle name="20% - Accent2 4 4" xfId="6480" xr:uid="{00000000-0005-0000-0000-000049190000}"/>
    <cellStyle name="20% - Accent2 4 5" xfId="6481" xr:uid="{00000000-0005-0000-0000-00004A190000}"/>
    <cellStyle name="20% - Accent2 4 6" xfId="6482" xr:uid="{00000000-0005-0000-0000-00004B190000}"/>
    <cellStyle name="20% - Accent2 4 7" xfId="6483" xr:uid="{00000000-0005-0000-0000-00004C190000}"/>
    <cellStyle name="20% - Accent2 4 8" xfId="6484" xr:uid="{00000000-0005-0000-0000-00004D190000}"/>
    <cellStyle name="20% - Accent2 5" xfId="6485" xr:uid="{00000000-0005-0000-0000-00004E190000}"/>
    <cellStyle name="20% - Accent2 5 2" xfId="6486" xr:uid="{00000000-0005-0000-0000-00004F190000}"/>
    <cellStyle name="20% - Accent2 6" xfId="6487" xr:uid="{00000000-0005-0000-0000-000050190000}"/>
    <cellStyle name="20% - Accent2 7" xfId="6488" xr:uid="{00000000-0005-0000-0000-000051190000}"/>
    <cellStyle name="20% - Accent2 8" xfId="6489" xr:uid="{00000000-0005-0000-0000-000052190000}"/>
    <cellStyle name="20% - Accent2 9" xfId="6490" xr:uid="{00000000-0005-0000-0000-000053190000}"/>
    <cellStyle name="20% - Accent3 2" xfId="6491" xr:uid="{00000000-0005-0000-0000-000054190000}"/>
    <cellStyle name="20% - Accent3 2 2" xfId="6492" xr:uid="{00000000-0005-0000-0000-000055190000}"/>
    <cellStyle name="20% - Accent3 2 2 2" xfId="6493" xr:uid="{00000000-0005-0000-0000-000056190000}"/>
    <cellStyle name="20% - Accent3 2 2 3" xfId="6494" xr:uid="{00000000-0005-0000-0000-000057190000}"/>
    <cellStyle name="20% - Accent3 2 3" xfId="6495" xr:uid="{00000000-0005-0000-0000-000058190000}"/>
    <cellStyle name="20% - Accent3 2 3 2" xfId="6496" xr:uid="{00000000-0005-0000-0000-000059190000}"/>
    <cellStyle name="20% - Accent3 2 4" xfId="6497" xr:uid="{00000000-0005-0000-0000-00005A190000}"/>
    <cellStyle name="20% - Accent3 2 4 2" xfId="6498" xr:uid="{00000000-0005-0000-0000-00005B190000}"/>
    <cellStyle name="20% - Accent3 2 5" xfId="6499" xr:uid="{00000000-0005-0000-0000-00005C190000}"/>
    <cellStyle name="20% - Accent3 2_2009 GRC Compl Filing - Exhibit D" xfId="6500" xr:uid="{00000000-0005-0000-0000-00005D190000}"/>
    <cellStyle name="20% - Accent3 3" xfId="6501" xr:uid="{00000000-0005-0000-0000-00005E190000}"/>
    <cellStyle name="20% - Accent3 3 2" xfId="6502" xr:uid="{00000000-0005-0000-0000-00005F190000}"/>
    <cellStyle name="20% - Accent3 3 3" xfId="6503" xr:uid="{00000000-0005-0000-0000-000060190000}"/>
    <cellStyle name="20% - Accent3 3 4" xfId="6504" xr:uid="{00000000-0005-0000-0000-000061190000}"/>
    <cellStyle name="20% - Accent3 4" xfId="6505" xr:uid="{00000000-0005-0000-0000-000062190000}"/>
    <cellStyle name="20% - Accent3 4 2" xfId="6506" xr:uid="{00000000-0005-0000-0000-000063190000}"/>
    <cellStyle name="20% - Accent3 4 2 2" xfId="6507" xr:uid="{00000000-0005-0000-0000-000064190000}"/>
    <cellStyle name="20% - Accent3 4 2 3" xfId="6508" xr:uid="{00000000-0005-0000-0000-000065190000}"/>
    <cellStyle name="20% - Accent3 4 2 4" xfId="6509" xr:uid="{00000000-0005-0000-0000-000066190000}"/>
    <cellStyle name="20% - Accent3 4 3" xfId="6510" xr:uid="{00000000-0005-0000-0000-000067190000}"/>
    <cellStyle name="20% - Accent3 4 3 2" xfId="6511" xr:uid="{00000000-0005-0000-0000-000068190000}"/>
    <cellStyle name="20% - Accent3 4 4" xfId="6512" xr:uid="{00000000-0005-0000-0000-000069190000}"/>
    <cellStyle name="20% - Accent3 4 5" xfId="6513" xr:uid="{00000000-0005-0000-0000-00006A190000}"/>
    <cellStyle name="20% - Accent3 4 6" xfId="6514" xr:uid="{00000000-0005-0000-0000-00006B190000}"/>
    <cellStyle name="20% - Accent3 4 7" xfId="6515" xr:uid="{00000000-0005-0000-0000-00006C190000}"/>
    <cellStyle name="20% - Accent3 4 8" xfId="6516" xr:uid="{00000000-0005-0000-0000-00006D190000}"/>
    <cellStyle name="20% - Accent3 5" xfId="6517" xr:uid="{00000000-0005-0000-0000-00006E190000}"/>
    <cellStyle name="20% - Accent3 5 2" xfId="6518" xr:uid="{00000000-0005-0000-0000-00006F190000}"/>
    <cellStyle name="20% - Accent3 6" xfId="6519" xr:uid="{00000000-0005-0000-0000-000070190000}"/>
    <cellStyle name="20% - Accent3 7" xfId="6520" xr:uid="{00000000-0005-0000-0000-000071190000}"/>
    <cellStyle name="20% - Accent3 8" xfId="6521" xr:uid="{00000000-0005-0000-0000-000072190000}"/>
    <cellStyle name="20% - Accent3 9" xfId="6522" xr:uid="{00000000-0005-0000-0000-000073190000}"/>
    <cellStyle name="20% - Accent4 2" xfId="6523" xr:uid="{00000000-0005-0000-0000-000074190000}"/>
    <cellStyle name="20% - Accent4 2 2" xfId="6524" xr:uid="{00000000-0005-0000-0000-000075190000}"/>
    <cellStyle name="20% - Accent4 2 2 2" xfId="6525" xr:uid="{00000000-0005-0000-0000-000076190000}"/>
    <cellStyle name="20% - Accent4 2 2 3" xfId="6526" xr:uid="{00000000-0005-0000-0000-000077190000}"/>
    <cellStyle name="20% - Accent4 2 3" xfId="6527" xr:uid="{00000000-0005-0000-0000-000078190000}"/>
    <cellStyle name="20% - Accent4 2 3 2" xfId="6528" xr:uid="{00000000-0005-0000-0000-000079190000}"/>
    <cellStyle name="20% - Accent4 2 4" xfId="6529" xr:uid="{00000000-0005-0000-0000-00007A190000}"/>
    <cellStyle name="20% - Accent4 2 4 2" xfId="6530" xr:uid="{00000000-0005-0000-0000-00007B190000}"/>
    <cellStyle name="20% - Accent4 2 5" xfId="6531" xr:uid="{00000000-0005-0000-0000-00007C190000}"/>
    <cellStyle name="20% - Accent4 2_2009 GRC Compl Filing - Exhibit D" xfId="6532" xr:uid="{00000000-0005-0000-0000-00007D190000}"/>
    <cellStyle name="20% - Accent4 3" xfId="6533" xr:uid="{00000000-0005-0000-0000-00007E190000}"/>
    <cellStyle name="20% - Accent4 3 2" xfId="6534" xr:uid="{00000000-0005-0000-0000-00007F190000}"/>
    <cellStyle name="20% - Accent4 3 3" xfId="6535" xr:uid="{00000000-0005-0000-0000-000080190000}"/>
    <cellStyle name="20% - Accent4 3 4" xfId="6536" xr:uid="{00000000-0005-0000-0000-000081190000}"/>
    <cellStyle name="20% - Accent4 4" xfId="6537" xr:uid="{00000000-0005-0000-0000-000082190000}"/>
    <cellStyle name="20% - Accent4 4 2" xfId="6538" xr:uid="{00000000-0005-0000-0000-000083190000}"/>
    <cellStyle name="20% - Accent4 4 2 2" xfId="6539" xr:uid="{00000000-0005-0000-0000-000084190000}"/>
    <cellStyle name="20% - Accent4 4 2 3" xfId="6540" xr:uid="{00000000-0005-0000-0000-000085190000}"/>
    <cellStyle name="20% - Accent4 4 2 4" xfId="6541" xr:uid="{00000000-0005-0000-0000-000086190000}"/>
    <cellStyle name="20% - Accent4 4 3" xfId="6542" xr:uid="{00000000-0005-0000-0000-000087190000}"/>
    <cellStyle name="20% - Accent4 4 3 2" xfId="6543" xr:uid="{00000000-0005-0000-0000-000088190000}"/>
    <cellStyle name="20% - Accent4 4 4" xfId="6544" xr:uid="{00000000-0005-0000-0000-000089190000}"/>
    <cellStyle name="20% - Accent4 4 5" xfId="6545" xr:uid="{00000000-0005-0000-0000-00008A190000}"/>
    <cellStyle name="20% - Accent4 4 6" xfId="6546" xr:uid="{00000000-0005-0000-0000-00008B190000}"/>
    <cellStyle name="20% - Accent4 4 7" xfId="6547" xr:uid="{00000000-0005-0000-0000-00008C190000}"/>
    <cellStyle name="20% - Accent4 4 8" xfId="6548" xr:uid="{00000000-0005-0000-0000-00008D190000}"/>
    <cellStyle name="20% - Accent4 5" xfId="6549" xr:uid="{00000000-0005-0000-0000-00008E190000}"/>
    <cellStyle name="20% - Accent4 5 2" xfId="6550" xr:uid="{00000000-0005-0000-0000-00008F190000}"/>
    <cellStyle name="20% - Accent4 6" xfId="6551" xr:uid="{00000000-0005-0000-0000-000090190000}"/>
    <cellStyle name="20% - Accent4 7" xfId="6552" xr:uid="{00000000-0005-0000-0000-000091190000}"/>
    <cellStyle name="20% - Accent4 8" xfId="6553" xr:uid="{00000000-0005-0000-0000-000092190000}"/>
    <cellStyle name="20% - Accent4 9" xfId="6554" xr:uid="{00000000-0005-0000-0000-000093190000}"/>
    <cellStyle name="20% - Accent5 2" xfId="6555" xr:uid="{00000000-0005-0000-0000-000094190000}"/>
    <cellStyle name="20% - Accent5 2 2" xfId="6556" xr:uid="{00000000-0005-0000-0000-000095190000}"/>
    <cellStyle name="20% - Accent5 2 2 2" xfId="6557" xr:uid="{00000000-0005-0000-0000-000096190000}"/>
    <cellStyle name="20% - Accent5 2 2 3" xfId="6558" xr:uid="{00000000-0005-0000-0000-000097190000}"/>
    <cellStyle name="20% - Accent5 2 3" xfId="6559" xr:uid="{00000000-0005-0000-0000-000098190000}"/>
    <cellStyle name="20% - Accent5 2 3 2" xfId="6560" xr:uid="{00000000-0005-0000-0000-000099190000}"/>
    <cellStyle name="20% - Accent5 2 4" xfId="6561" xr:uid="{00000000-0005-0000-0000-00009A190000}"/>
    <cellStyle name="20% - Accent5 2_2009 GRC Compl Filing - Exhibit D" xfId="6562" xr:uid="{00000000-0005-0000-0000-00009B190000}"/>
    <cellStyle name="20% - Accent5 3" xfId="6563" xr:uid="{00000000-0005-0000-0000-00009C190000}"/>
    <cellStyle name="20% - Accent5 3 2" xfId="6564" xr:uid="{00000000-0005-0000-0000-00009D190000}"/>
    <cellStyle name="20% - Accent5 3 3" xfId="6565" xr:uid="{00000000-0005-0000-0000-00009E190000}"/>
    <cellStyle name="20% - Accent5 3 4" xfId="6566" xr:uid="{00000000-0005-0000-0000-00009F190000}"/>
    <cellStyle name="20% - Accent5 4" xfId="6567" xr:uid="{00000000-0005-0000-0000-0000A0190000}"/>
    <cellStyle name="20% - Accent5 4 2" xfId="6568" xr:uid="{00000000-0005-0000-0000-0000A1190000}"/>
    <cellStyle name="20% - Accent5 4 3" xfId="6569" xr:uid="{00000000-0005-0000-0000-0000A2190000}"/>
    <cellStyle name="20% - Accent5 4 4" xfId="6570" xr:uid="{00000000-0005-0000-0000-0000A3190000}"/>
    <cellStyle name="20% - Accent5 5" xfId="6571" xr:uid="{00000000-0005-0000-0000-0000A4190000}"/>
    <cellStyle name="20% - Accent5 5 2" xfId="6572" xr:uid="{00000000-0005-0000-0000-0000A5190000}"/>
    <cellStyle name="20% - Accent5 6" xfId="6573" xr:uid="{00000000-0005-0000-0000-0000A6190000}"/>
    <cellStyle name="20% - Accent5 6 2" xfId="6574" xr:uid="{00000000-0005-0000-0000-0000A7190000}"/>
    <cellStyle name="20% - Accent5 7" xfId="6575" xr:uid="{00000000-0005-0000-0000-0000A8190000}"/>
    <cellStyle name="20% - Accent5 8" xfId="6576" xr:uid="{00000000-0005-0000-0000-0000A9190000}"/>
    <cellStyle name="20% - Accent5 9" xfId="6577" xr:uid="{00000000-0005-0000-0000-0000AA190000}"/>
    <cellStyle name="20% - Accent6 2" xfId="6578" xr:uid="{00000000-0005-0000-0000-0000AB190000}"/>
    <cellStyle name="20% - Accent6 2 2" xfId="6579" xr:uid="{00000000-0005-0000-0000-0000AC190000}"/>
    <cellStyle name="20% - Accent6 2 2 2" xfId="6580" xr:uid="{00000000-0005-0000-0000-0000AD190000}"/>
    <cellStyle name="20% - Accent6 2 2 3" xfId="6581" xr:uid="{00000000-0005-0000-0000-0000AE190000}"/>
    <cellStyle name="20% - Accent6 2 3" xfId="6582" xr:uid="{00000000-0005-0000-0000-0000AF190000}"/>
    <cellStyle name="20% - Accent6 2 3 2" xfId="6583" xr:uid="{00000000-0005-0000-0000-0000B0190000}"/>
    <cellStyle name="20% - Accent6 2 4" xfId="6584" xr:uid="{00000000-0005-0000-0000-0000B1190000}"/>
    <cellStyle name="20% - Accent6 2 4 2" xfId="6585" xr:uid="{00000000-0005-0000-0000-0000B2190000}"/>
    <cellStyle name="20% - Accent6 2 5" xfId="6586" xr:uid="{00000000-0005-0000-0000-0000B3190000}"/>
    <cellStyle name="20% - Accent6 2_2009 GRC Compl Filing - Exhibit D" xfId="6587" xr:uid="{00000000-0005-0000-0000-0000B4190000}"/>
    <cellStyle name="20% - Accent6 3" xfId="6588" xr:uid="{00000000-0005-0000-0000-0000B5190000}"/>
    <cellStyle name="20% - Accent6 3 2" xfId="6589" xr:uid="{00000000-0005-0000-0000-0000B6190000}"/>
    <cellStyle name="20% - Accent6 3 3" xfId="6590" xr:uid="{00000000-0005-0000-0000-0000B7190000}"/>
    <cellStyle name="20% - Accent6 3 4" xfId="6591" xr:uid="{00000000-0005-0000-0000-0000B8190000}"/>
    <cellStyle name="20% - Accent6 4" xfId="6592" xr:uid="{00000000-0005-0000-0000-0000B9190000}"/>
    <cellStyle name="20% - Accent6 4 2" xfId="6593" xr:uid="{00000000-0005-0000-0000-0000BA190000}"/>
    <cellStyle name="20% - Accent6 4 2 2" xfId="6594" xr:uid="{00000000-0005-0000-0000-0000BB190000}"/>
    <cellStyle name="20% - Accent6 4 2 3" xfId="6595" xr:uid="{00000000-0005-0000-0000-0000BC190000}"/>
    <cellStyle name="20% - Accent6 4 2 4" xfId="6596" xr:uid="{00000000-0005-0000-0000-0000BD190000}"/>
    <cellStyle name="20% - Accent6 4 3" xfId="6597" xr:uid="{00000000-0005-0000-0000-0000BE190000}"/>
    <cellStyle name="20% - Accent6 4 3 2" xfId="6598" xr:uid="{00000000-0005-0000-0000-0000BF190000}"/>
    <cellStyle name="20% - Accent6 4 4" xfId="6599" xr:uid="{00000000-0005-0000-0000-0000C0190000}"/>
    <cellStyle name="20% - Accent6 4 5" xfId="6600" xr:uid="{00000000-0005-0000-0000-0000C1190000}"/>
    <cellStyle name="20% - Accent6 4 6" xfId="6601" xr:uid="{00000000-0005-0000-0000-0000C2190000}"/>
    <cellStyle name="20% - Accent6 4 7" xfId="6602" xr:uid="{00000000-0005-0000-0000-0000C3190000}"/>
    <cellStyle name="20% - Accent6 4 8" xfId="6603" xr:uid="{00000000-0005-0000-0000-0000C4190000}"/>
    <cellStyle name="20% - Accent6 5" xfId="6604" xr:uid="{00000000-0005-0000-0000-0000C5190000}"/>
    <cellStyle name="20% - Accent6 5 2" xfId="6605" xr:uid="{00000000-0005-0000-0000-0000C6190000}"/>
    <cellStyle name="20% - Accent6 6" xfId="6606" xr:uid="{00000000-0005-0000-0000-0000C7190000}"/>
    <cellStyle name="20% - Accent6 7" xfId="6607" xr:uid="{00000000-0005-0000-0000-0000C8190000}"/>
    <cellStyle name="20% - Accent6 8" xfId="6608" xr:uid="{00000000-0005-0000-0000-0000C9190000}"/>
    <cellStyle name="20% - Accent6 9" xfId="6609" xr:uid="{00000000-0005-0000-0000-0000CA190000}"/>
    <cellStyle name="40% - Accent1 2" xfId="6610" xr:uid="{00000000-0005-0000-0000-0000CB190000}"/>
    <cellStyle name="40% - Accent1 2 2" xfId="6611" xr:uid="{00000000-0005-0000-0000-0000CC190000}"/>
    <cellStyle name="40% - Accent1 2 2 2" xfId="6612" xr:uid="{00000000-0005-0000-0000-0000CD190000}"/>
    <cellStyle name="40% - Accent1 2 2 3" xfId="6613" xr:uid="{00000000-0005-0000-0000-0000CE190000}"/>
    <cellStyle name="40% - Accent1 2 3" xfId="6614" xr:uid="{00000000-0005-0000-0000-0000CF190000}"/>
    <cellStyle name="40% - Accent1 2 3 2" xfId="6615" xr:uid="{00000000-0005-0000-0000-0000D0190000}"/>
    <cellStyle name="40% - Accent1 2 4" xfId="6616" xr:uid="{00000000-0005-0000-0000-0000D1190000}"/>
    <cellStyle name="40% - Accent1 2 4 2" xfId="6617" xr:uid="{00000000-0005-0000-0000-0000D2190000}"/>
    <cellStyle name="40% - Accent1 2 5" xfId="6618" xr:uid="{00000000-0005-0000-0000-0000D3190000}"/>
    <cellStyle name="40% - Accent1 2_2009 GRC Compl Filing - Exhibit D" xfId="6619" xr:uid="{00000000-0005-0000-0000-0000D4190000}"/>
    <cellStyle name="40% - Accent1 3" xfId="6620" xr:uid="{00000000-0005-0000-0000-0000D5190000}"/>
    <cellStyle name="40% - Accent1 3 2" xfId="6621" xr:uid="{00000000-0005-0000-0000-0000D6190000}"/>
    <cellStyle name="40% - Accent1 3 3" xfId="6622" xr:uid="{00000000-0005-0000-0000-0000D7190000}"/>
    <cellStyle name="40% - Accent1 3 4" xfId="6623" xr:uid="{00000000-0005-0000-0000-0000D8190000}"/>
    <cellStyle name="40% - Accent1 4" xfId="6624" xr:uid="{00000000-0005-0000-0000-0000D9190000}"/>
    <cellStyle name="40% - Accent1 4 2" xfId="6625" xr:uid="{00000000-0005-0000-0000-0000DA190000}"/>
    <cellStyle name="40% - Accent1 4 2 2" xfId="6626" xr:uid="{00000000-0005-0000-0000-0000DB190000}"/>
    <cellStyle name="40% - Accent1 4 2 3" xfId="6627" xr:uid="{00000000-0005-0000-0000-0000DC190000}"/>
    <cellStyle name="40% - Accent1 4 2 4" xfId="6628" xr:uid="{00000000-0005-0000-0000-0000DD190000}"/>
    <cellStyle name="40% - Accent1 4 3" xfId="6629" xr:uid="{00000000-0005-0000-0000-0000DE190000}"/>
    <cellStyle name="40% - Accent1 4 3 2" xfId="6630" xr:uid="{00000000-0005-0000-0000-0000DF190000}"/>
    <cellStyle name="40% - Accent1 4 4" xfId="6631" xr:uid="{00000000-0005-0000-0000-0000E0190000}"/>
    <cellStyle name="40% - Accent1 4 5" xfId="6632" xr:uid="{00000000-0005-0000-0000-0000E1190000}"/>
    <cellStyle name="40% - Accent1 4 6" xfId="6633" xr:uid="{00000000-0005-0000-0000-0000E2190000}"/>
    <cellStyle name="40% - Accent1 4 7" xfId="6634" xr:uid="{00000000-0005-0000-0000-0000E3190000}"/>
    <cellStyle name="40% - Accent1 4 8" xfId="6635" xr:uid="{00000000-0005-0000-0000-0000E4190000}"/>
    <cellStyle name="40% - Accent1 5" xfId="6636" xr:uid="{00000000-0005-0000-0000-0000E5190000}"/>
    <cellStyle name="40% - Accent1 5 2" xfId="6637" xr:uid="{00000000-0005-0000-0000-0000E6190000}"/>
    <cellStyle name="40% - Accent1 6" xfId="6638" xr:uid="{00000000-0005-0000-0000-0000E7190000}"/>
    <cellStyle name="40% - Accent1 7" xfId="6639" xr:uid="{00000000-0005-0000-0000-0000E8190000}"/>
    <cellStyle name="40% - Accent1 8" xfId="6640" xr:uid="{00000000-0005-0000-0000-0000E9190000}"/>
    <cellStyle name="40% - Accent1 9" xfId="6641" xr:uid="{00000000-0005-0000-0000-0000EA190000}"/>
    <cellStyle name="40% - Accent2 2" xfId="6642" xr:uid="{00000000-0005-0000-0000-0000EB190000}"/>
    <cellStyle name="40% - Accent2 2 2" xfId="6643" xr:uid="{00000000-0005-0000-0000-0000EC190000}"/>
    <cellStyle name="40% - Accent2 2 2 2" xfId="6644" xr:uid="{00000000-0005-0000-0000-0000ED190000}"/>
    <cellStyle name="40% - Accent2 2 2 3" xfId="6645" xr:uid="{00000000-0005-0000-0000-0000EE190000}"/>
    <cellStyle name="40% - Accent2 2 3" xfId="6646" xr:uid="{00000000-0005-0000-0000-0000EF190000}"/>
    <cellStyle name="40% - Accent2 2 3 2" xfId="6647" xr:uid="{00000000-0005-0000-0000-0000F0190000}"/>
    <cellStyle name="40% - Accent2 2 4" xfId="6648" xr:uid="{00000000-0005-0000-0000-0000F1190000}"/>
    <cellStyle name="40% - Accent2 2_2009 GRC Compl Filing - Exhibit D" xfId="6649" xr:uid="{00000000-0005-0000-0000-0000F2190000}"/>
    <cellStyle name="40% - Accent2 3" xfId="6650" xr:uid="{00000000-0005-0000-0000-0000F3190000}"/>
    <cellStyle name="40% - Accent2 3 2" xfId="6651" xr:uid="{00000000-0005-0000-0000-0000F4190000}"/>
    <cellStyle name="40% - Accent2 3 3" xfId="6652" xr:uid="{00000000-0005-0000-0000-0000F5190000}"/>
    <cellStyle name="40% - Accent2 3 4" xfId="6653" xr:uid="{00000000-0005-0000-0000-0000F6190000}"/>
    <cellStyle name="40% - Accent2 4" xfId="6654" xr:uid="{00000000-0005-0000-0000-0000F7190000}"/>
    <cellStyle name="40% - Accent2 4 2" xfId="6655" xr:uid="{00000000-0005-0000-0000-0000F8190000}"/>
    <cellStyle name="40% - Accent2 4 3" xfId="6656" xr:uid="{00000000-0005-0000-0000-0000F9190000}"/>
    <cellStyle name="40% - Accent2 4 4" xfId="6657" xr:uid="{00000000-0005-0000-0000-0000FA190000}"/>
    <cellStyle name="40% - Accent2 5" xfId="6658" xr:uid="{00000000-0005-0000-0000-0000FB190000}"/>
    <cellStyle name="40% - Accent2 5 2" xfId="6659" xr:uid="{00000000-0005-0000-0000-0000FC190000}"/>
    <cellStyle name="40% - Accent2 6" xfId="6660" xr:uid="{00000000-0005-0000-0000-0000FD190000}"/>
    <cellStyle name="40% - Accent2 6 2" xfId="6661" xr:uid="{00000000-0005-0000-0000-0000FE190000}"/>
    <cellStyle name="40% - Accent2 7" xfId="6662" xr:uid="{00000000-0005-0000-0000-0000FF190000}"/>
    <cellStyle name="40% - Accent2 8" xfId="6663" xr:uid="{00000000-0005-0000-0000-0000001A0000}"/>
    <cellStyle name="40% - Accent2 9" xfId="6664" xr:uid="{00000000-0005-0000-0000-0000011A0000}"/>
    <cellStyle name="40% - Accent3 2" xfId="6665" xr:uid="{00000000-0005-0000-0000-0000021A0000}"/>
    <cellStyle name="40% - Accent3 2 2" xfId="6666" xr:uid="{00000000-0005-0000-0000-0000031A0000}"/>
    <cellStyle name="40% - Accent3 2 2 2" xfId="6667" xr:uid="{00000000-0005-0000-0000-0000041A0000}"/>
    <cellStyle name="40% - Accent3 2 2 3" xfId="6668" xr:uid="{00000000-0005-0000-0000-0000051A0000}"/>
    <cellStyle name="40% - Accent3 2 3" xfId="6669" xr:uid="{00000000-0005-0000-0000-0000061A0000}"/>
    <cellStyle name="40% - Accent3 2 3 2" xfId="6670" xr:uid="{00000000-0005-0000-0000-0000071A0000}"/>
    <cellStyle name="40% - Accent3 2 4" xfId="6671" xr:uid="{00000000-0005-0000-0000-0000081A0000}"/>
    <cellStyle name="40% - Accent3 2 4 2" xfId="6672" xr:uid="{00000000-0005-0000-0000-0000091A0000}"/>
    <cellStyle name="40% - Accent3 2 5" xfId="6673" xr:uid="{00000000-0005-0000-0000-00000A1A0000}"/>
    <cellStyle name="40% - Accent3 2_2009 GRC Compl Filing - Exhibit D" xfId="6674" xr:uid="{00000000-0005-0000-0000-00000B1A0000}"/>
    <cellStyle name="40% - Accent3 3" xfId="6675" xr:uid="{00000000-0005-0000-0000-00000C1A0000}"/>
    <cellStyle name="40% - Accent3 3 2" xfId="6676" xr:uid="{00000000-0005-0000-0000-00000D1A0000}"/>
    <cellStyle name="40% - Accent3 3 3" xfId="6677" xr:uid="{00000000-0005-0000-0000-00000E1A0000}"/>
    <cellStyle name="40% - Accent3 3 4" xfId="6678" xr:uid="{00000000-0005-0000-0000-00000F1A0000}"/>
    <cellStyle name="40% - Accent3 4" xfId="6679" xr:uid="{00000000-0005-0000-0000-0000101A0000}"/>
    <cellStyle name="40% - Accent3 4 2" xfId="6680" xr:uid="{00000000-0005-0000-0000-0000111A0000}"/>
    <cellStyle name="40% - Accent3 4 2 2" xfId="6681" xr:uid="{00000000-0005-0000-0000-0000121A0000}"/>
    <cellStyle name="40% - Accent3 4 2 3" xfId="6682" xr:uid="{00000000-0005-0000-0000-0000131A0000}"/>
    <cellStyle name="40% - Accent3 4 2 4" xfId="6683" xr:uid="{00000000-0005-0000-0000-0000141A0000}"/>
    <cellStyle name="40% - Accent3 4 3" xfId="6684" xr:uid="{00000000-0005-0000-0000-0000151A0000}"/>
    <cellStyle name="40% - Accent3 4 3 2" xfId="6685" xr:uid="{00000000-0005-0000-0000-0000161A0000}"/>
    <cellStyle name="40% - Accent3 4 4" xfId="6686" xr:uid="{00000000-0005-0000-0000-0000171A0000}"/>
    <cellStyle name="40% - Accent3 4 5" xfId="6687" xr:uid="{00000000-0005-0000-0000-0000181A0000}"/>
    <cellStyle name="40% - Accent3 4 6" xfId="6688" xr:uid="{00000000-0005-0000-0000-0000191A0000}"/>
    <cellStyle name="40% - Accent3 4 7" xfId="6689" xr:uid="{00000000-0005-0000-0000-00001A1A0000}"/>
    <cellStyle name="40% - Accent3 4 8" xfId="6690" xr:uid="{00000000-0005-0000-0000-00001B1A0000}"/>
    <cellStyle name="40% - Accent3 5" xfId="6691" xr:uid="{00000000-0005-0000-0000-00001C1A0000}"/>
    <cellStyle name="40% - Accent3 5 2" xfId="6692" xr:uid="{00000000-0005-0000-0000-00001D1A0000}"/>
    <cellStyle name="40% - Accent3 6" xfId="6693" xr:uid="{00000000-0005-0000-0000-00001E1A0000}"/>
    <cellStyle name="40% - Accent3 7" xfId="6694" xr:uid="{00000000-0005-0000-0000-00001F1A0000}"/>
    <cellStyle name="40% - Accent3 8" xfId="6695" xr:uid="{00000000-0005-0000-0000-0000201A0000}"/>
    <cellStyle name="40% - Accent3 9" xfId="6696" xr:uid="{00000000-0005-0000-0000-0000211A0000}"/>
    <cellStyle name="40% - Accent4 2" xfId="6697" xr:uid="{00000000-0005-0000-0000-0000221A0000}"/>
    <cellStyle name="40% - Accent4 2 2" xfId="6698" xr:uid="{00000000-0005-0000-0000-0000231A0000}"/>
    <cellStyle name="40% - Accent4 2 2 2" xfId="6699" xr:uid="{00000000-0005-0000-0000-0000241A0000}"/>
    <cellStyle name="40% - Accent4 2 2 3" xfId="6700" xr:uid="{00000000-0005-0000-0000-0000251A0000}"/>
    <cellStyle name="40% - Accent4 2 3" xfId="6701" xr:uid="{00000000-0005-0000-0000-0000261A0000}"/>
    <cellStyle name="40% - Accent4 2 3 2" xfId="6702" xr:uid="{00000000-0005-0000-0000-0000271A0000}"/>
    <cellStyle name="40% - Accent4 2 4" xfId="6703" xr:uid="{00000000-0005-0000-0000-0000281A0000}"/>
    <cellStyle name="40% - Accent4 2 4 2" xfId="6704" xr:uid="{00000000-0005-0000-0000-0000291A0000}"/>
    <cellStyle name="40% - Accent4 2 5" xfId="6705" xr:uid="{00000000-0005-0000-0000-00002A1A0000}"/>
    <cellStyle name="40% - Accent4 2_2009 GRC Compl Filing - Exhibit D" xfId="6706" xr:uid="{00000000-0005-0000-0000-00002B1A0000}"/>
    <cellStyle name="40% - Accent4 3" xfId="6707" xr:uid="{00000000-0005-0000-0000-00002C1A0000}"/>
    <cellStyle name="40% - Accent4 3 2" xfId="6708" xr:uid="{00000000-0005-0000-0000-00002D1A0000}"/>
    <cellStyle name="40% - Accent4 3 3" xfId="6709" xr:uid="{00000000-0005-0000-0000-00002E1A0000}"/>
    <cellStyle name="40% - Accent4 3 4" xfId="6710" xr:uid="{00000000-0005-0000-0000-00002F1A0000}"/>
    <cellStyle name="40% - Accent4 4" xfId="6711" xr:uid="{00000000-0005-0000-0000-0000301A0000}"/>
    <cellStyle name="40% - Accent4 4 2" xfId="6712" xr:uid="{00000000-0005-0000-0000-0000311A0000}"/>
    <cellStyle name="40% - Accent4 4 2 2" xfId="6713" xr:uid="{00000000-0005-0000-0000-0000321A0000}"/>
    <cellStyle name="40% - Accent4 4 2 3" xfId="6714" xr:uid="{00000000-0005-0000-0000-0000331A0000}"/>
    <cellStyle name="40% - Accent4 4 2 4" xfId="6715" xr:uid="{00000000-0005-0000-0000-0000341A0000}"/>
    <cellStyle name="40% - Accent4 4 3" xfId="6716" xr:uid="{00000000-0005-0000-0000-0000351A0000}"/>
    <cellStyle name="40% - Accent4 4 3 2" xfId="6717" xr:uid="{00000000-0005-0000-0000-0000361A0000}"/>
    <cellStyle name="40% - Accent4 4 4" xfId="6718" xr:uid="{00000000-0005-0000-0000-0000371A0000}"/>
    <cellStyle name="40% - Accent4 4 5" xfId="6719" xr:uid="{00000000-0005-0000-0000-0000381A0000}"/>
    <cellStyle name="40% - Accent4 4 6" xfId="6720" xr:uid="{00000000-0005-0000-0000-0000391A0000}"/>
    <cellStyle name="40% - Accent4 4 7" xfId="6721" xr:uid="{00000000-0005-0000-0000-00003A1A0000}"/>
    <cellStyle name="40% - Accent4 4 8" xfId="6722" xr:uid="{00000000-0005-0000-0000-00003B1A0000}"/>
    <cellStyle name="40% - Accent4 5" xfId="6723" xr:uid="{00000000-0005-0000-0000-00003C1A0000}"/>
    <cellStyle name="40% - Accent4 5 2" xfId="6724" xr:uid="{00000000-0005-0000-0000-00003D1A0000}"/>
    <cellStyle name="40% - Accent4 6" xfId="6725" xr:uid="{00000000-0005-0000-0000-00003E1A0000}"/>
    <cellStyle name="40% - Accent4 7" xfId="6726" xr:uid="{00000000-0005-0000-0000-00003F1A0000}"/>
    <cellStyle name="40% - Accent4 8" xfId="6727" xr:uid="{00000000-0005-0000-0000-0000401A0000}"/>
    <cellStyle name="40% - Accent4 9" xfId="6728" xr:uid="{00000000-0005-0000-0000-0000411A0000}"/>
    <cellStyle name="40% - Accent5 2" xfId="6729" xr:uid="{00000000-0005-0000-0000-0000421A0000}"/>
    <cellStyle name="40% - Accent5 2 2" xfId="6730" xr:uid="{00000000-0005-0000-0000-0000431A0000}"/>
    <cellStyle name="40% - Accent5 2 2 2" xfId="6731" xr:uid="{00000000-0005-0000-0000-0000441A0000}"/>
    <cellStyle name="40% - Accent5 2 2 3" xfId="6732" xr:uid="{00000000-0005-0000-0000-0000451A0000}"/>
    <cellStyle name="40% - Accent5 2 3" xfId="6733" xr:uid="{00000000-0005-0000-0000-0000461A0000}"/>
    <cellStyle name="40% - Accent5 2 3 2" xfId="6734" xr:uid="{00000000-0005-0000-0000-0000471A0000}"/>
    <cellStyle name="40% - Accent5 2 4" xfId="6735" xr:uid="{00000000-0005-0000-0000-0000481A0000}"/>
    <cellStyle name="40% - Accent5 2 4 2" xfId="6736" xr:uid="{00000000-0005-0000-0000-0000491A0000}"/>
    <cellStyle name="40% - Accent5 2 5" xfId="6737" xr:uid="{00000000-0005-0000-0000-00004A1A0000}"/>
    <cellStyle name="40% - Accent5 2_2009 GRC Compl Filing - Exhibit D" xfId="6738" xr:uid="{00000000-0005-0000-0000-00004B1A0000}"/>
    <cellStyle name="40% - Accent5 3" xfId="6739" xr:uid="{00000000-0005-0000-0000-00004C1A0000}"/>
    <cellStyle name="40% - Accent5 3 2" xfId="6740" xr:uid="{00000000-0005-0000-0000-00004D1A0000}"/>
    <cellStyle name="40% - Accent5 3 3" xfId="6741" xr:uid="{00000000-0005-0000-0000-00004E1A0000}"/>
    <cellStyle name="40% - Accent5 3 4" xfId="6742" xr:uid="{00000000-0005-0000-0000-00004F1A0000}"/>
    <cellStyle name="40% - Accent5 4" xfId="6743" xr:uid="{00000000-0005-0000-0000-0000501A0000}"/>
    <cellStyle name="40% - Accent5 4 2" xfId="6744" xr:uid="{00000000-0005-0000-0000-0000511A0000}"/>
    <cellStyle name="40% - Accent5 4 2 2" xfId="6745" xr:uid="{00000000-0005-0000-0000-0000521A0000}"/>
    <cellStyle name="40% - Accent5 4 2 3" xfId="6746" xr:uid="{00000000-0005-0000-0000-0000531A0000}"/>
    <cellStyle name="40% - Accent5 4 2 4" xfId="6747" xr:uid="{00000000-0005-0000-0000-0000541A0000}"/>
    <cellStyle name="40% - Accent5 4 3" xfId="6748" xr:uid="{00000000-0005-0000-0000-0000551A0000}"/>
    <cellStyle name="40% - Accent5 4 3 2" xfId="6749" xr:uid="{00000000-0005-0000-0000-0000561A0000}"/>
    <cellStyle name="40% - Accent5 4 4" xfId="6750" xr:uid="{00000000-0005-0000-0000-0000571A0000}"/>
    <cellStyle name="40% - Accent5 4 5" xfId="6751" xr:uid="{00000000-0005-0000-0000-0000581A0000}"/>
    <cellStyle name="40% - Accent5 4 6" xfId="6752" xr:uid="{00000000-0005-0000-0000-0000591A0000}"/>
    <cellStyle name="40% - Accent5 4 7" xfId="6753" xr:uid="{00000000-0005-0000-0000-00005A1A0000}"/>
    <cellStyle name="40% - Accent5 4 8" xfId="6754" xr:uid="{00000000-0005-0000-0000-00005B1A0000}"/>
    <cellStyle name="40% - Accent5 5" xfId="6755" xr:uid="{00000000-0005-0000-0000-00005C1A0000}"/>
    <cellStyle name="40% - Accent5 5 2" xfId="6756" xr:uid="{00000000-0005-0000-0000-00005D1A0000}"/>
    <cellStyle name="40% - Accent5 6" xfId="6757" xr:uid="{00000000-0005-0000-0000-00005E1A0000}"/>
    <cellStyle name="40% - Accent5 7" xfId="6758" xr:uid="{00000000-0005-0000-0000-00005F1A0000}"/>
    <cellStyle name="40% - Accent5 8" xfId="6759" xr:uid="{00000000-0005-0000-0000-0000601A0000}"/>
    <cellStyle name="40% - Accent5 9" xfId="6760" xr:uid="{00000000-0005-0000-0000-0000611A0000}"/>
    <cellStyle name="40% - Accent6 2" xfId="6761" xr:uid="{00000000-0005-0000-0000-0000621A0000}"/>
    <cellStyle name="40% - Accent6 2 2" xfId="6762" xr:uid="{00000000-0005-0000-0000-0000631A0000}"/>
    <cellStyle name="40% - Accent6 2 2 2" xfId="6763" xr:uid="{00000000-0005-0000-0000-0000641A0000}"/>
    <cellStyle name="40% - Accent6 2 2 3" xfId="6764" xr:uid="{00000000-0005-0000-0000-0000651A0000}"/>
    <cellStyle name="40% - Accent6 2 3" xfId="6765" xr:uid="{00000000-0005-0000-0000-0000661A0000}"/>
    <cellStyle name="40% - Accent6 2 3 2" xfId="6766" xr:uid="{00000000-0005-0000-0000-0000671A0000}"/>
    <cellStyle name="40% - Accent6 2 4" xfId="6767" xr:uid="{00000000-0005-0000-0000-0000681A0000}"/>
    <cellStyle name="40% - Accent6 2 4 2" xfId="6768" xr:uid="{00000000-0005-0000-0000-0000691A0000}"/>
    <cellStyle name="40% - Accent6 2 5" xfId="6769" xr:uid="{00000000-0005-0000-0000-00006A1A0000}"/>
    <cellStyle name="40% - Accent6 2_2009 GRC Compl Filing - Exhibit D" xfId="6770" xr:uid="{00000000-0005-0000-0000-00006B1A0000}"/>
    <cellStyle name="40% - Accent6 3" xfId="6771" xr:uid="{00000000-0005-0000-0000-00006C1A0000}"/>
    <cellStyle name="40% - Accent6 3 2" xfId="6772" xr:uid="{00000000-0005-0000-0000-00006D1A0000}"/>
    <cellStyle name="40% - Accent6 3 3" xfId="6773" xr:uid="{00000000-0005-0000-0000-00006E1A0000}"/>
    <cellStyle name="40% - Accent6 3 4" xfId="6774" xr:uid="{00000000-0005-0000-0000-00006F1A0000}"/>
    <cellStyle name="40% - Accent6 4" xfId="6775" xr:uid="{00000000-0005-0000-0000-0000701A0000}"/>
    <cellStyle name="40% - Accent6 4 2" xfId="6776" xr:uid="{00000000-0005-0000-0000-0000711A0000}"/>
    <cellStyle name="40% - Accent6 4 2 2" xfId="6777" xr:uid="{00000000-0005-0000-0000-0000721A0000}"/>
    <cellStyle name="40% - Accent6 4 2 3" xfId="6778" xr:uid="{00000000-0005-0000-0000-0000731A0000}"/>
    <cellStyle name="40% - Accent6 4 2 4" xfId="6779" xr:uid="{00000000-0005-0000-0000-0000741A0000}"/>
    <cellStyle name="40% - Accent6 4 3" xfId="6780" xr:uid="{00000000-0005-0000-0000-0000751A0000}"/>
    <cellStyle name="40% - Accent6 4 3 2" xfId="6781" xr:uid="{00000000-0005-0000-0000-0000761A0000}"/>
    <cellStyle name="40% - Accent6 4 4" xfId="6782" xr:uid="{00000000-0005-0000-0000-0000771A0000}"/>
    <cellStyle name="40% - Accent6 4 5" xfId="6783" xr:uid="{00000000-0005-0000-0000-0000781A0000}"/>
    <cellStyle name="40% - Accent6 4 6" xfId="6784" xr:uid="{00000000-0005-0000-0000-0000791A0000}"/>
    <cellStyle name="40% - Accent6 4 7" xfId="6785" xr:uid="{00000000-0005-0000-0000-00007A1A0000}"/>
    <cellStyle name="40% - Accent6 4 8" xfId="6786" xr:uid="{00000000-0005-0000-0000-00007B1A0000}"/>
    <cellStyle name="40% - Accent6 5" xfId="6787" xr:uid="{00000000-0005-0000-0000-00007C1A0000}"/>
    <cellStyle name="40% - Accent6 5 2" xfId="6788" xr:uid="{00000000-0005-0000-0000-00007D1A0000}"/>
    <cellStyle name="40% - Accent6 6" xfId="6789" xr:uid="{00000000-0005-0000-0000-00007E1A0000}"/>
    <cellStyle name="40% - Accent6 7" xfId="6790" xr:uid="{00000000-0005-0000-0000-00007F1A0000}"/>
    <cellStyle name="40% - Accent6 8" xfId="6791" xr:uid="{00000000-0005-0000-0000-0000801A0000}"/>
    <cellStyle name="40% - Accent6 9" xfId="6792" xr:uid="{00000000-0005-0000-0000-0000811A0000}"/>
    <cellStyle name="60% - Accent1 2" xfId="6793" xr:uid="{00000000-0005-0000-0000-0000821A0000}"/>
    <cellStyle name="60% - Accent1 2 2" xfId="6794" xr:uid="{00000000-0005-0000-0000-0000831A0000}"/>
    <cellStyle name="60% - Accent1 2 2 2" xfId="6795" xr:uid="{00000000-0005-0000-0000-0000841A0000}"/>
    <cellStyle name="60% - Accent1 2 3" xfId="6796" xr:uid="{00000000-0005-0000-0000-0000851A0000}"/>
    <cellStyle name="60% - Accent1 3" xfId="6797" xr:uid="{00000000-0005-0000-0000-0000861A0000}"/>
    <cellStyle name="60% - Accent1 3 2" xfId="6798" xr:uid="{00000000-0005-0000-0000-0000871A0000}"/>
    <cellStyle name="60% - Accent1 3 3" xfId="6799" xr:uid="{00000000-0005-0000-0000-0000881A0000}"/>
    <cellStyle name="60% - Accent1 3 4" xfId="6800" xr:uid="{00000000-0005-0000-0000-0000891A0000}"/>
    <cellStyle name="60% - Accent1 4" xfId="6801" xr:uid="{00000000-0005-0000-0000-00008A1A0000}"/>
    <cellStyle name="60% - Accent1 5" xfId="6802" xr:uid="{00000000-0005-0000-0000-00008B1A0000}"/>
    <cellStyle name="60% - Accent1 6" xfId="6803" xr:uid="{00000000-0005-0000-0000-00008C1A0000}"/>
    <cellStyle name="60% - Accent2 2" xfId="6804" xr:uid="{00000000-0005-0000-0000-00008D1A0000}"/>
    <cellStyle name="60% - Accent2 2 2" xfId="6805" xr:uid="{00000000-0005-0000-0000-00008E1A0000}"/>
    <cellStyle name="60% - Accent2 2 2 2" xfId="6806" xr:uid="{00000000-0005-0000-0000-00008F1A0000}"/>
    <cellStyle name="60% - Accent2 2 3" xfId="6807" xr:uid="{00000000-0005-0000-0000-0000901A0000}"/>
    <cellStyle name="60% - Accent2 3" xfId="6808" xr:uid="{00000000-0005-0000-0000-0000911A0000}"/>
    <cellStyle name="60% - Accent2 3 2" xfId="6809" xr:uid="{00000000-0005-0000-0000-0000921A0000}"/>
    <cellStyle name="60% - Accent2 3 3" xfId="6810" xr:uid="{00000000-0005-0000-0000-0000931A0000}"/>
    <cellStyle name="60% - Accent2 3 4" xfId="6811" xr:uid="{00000000-0005-0000-0000-0000941A0000}"/>
    <cellStyle name="60% - Accent2 4" xfId="6812" xr:uid="{00000000-0005-0000-0000-0000951A0000}"/>
    <cellStyle name="60% - Accent2 5" xfId="6813" xr:uid="{00000000-0005-0000-0000-0000961A0000}"/>
    <cellStyle name="60% - Accent2 6" xfId="6814" xr:uid="{00000000-0005-0000-0000-0000971A0000}"/>
    <cellStyle name="60% - Accent3 2" xfId="6815" xr:uid="{00000000-0005-0000-0000-0000981A0000}"/>
    <cellStyle name="60% - Accent3 2 2" xfId="6816" xr:uid="{00000000-0005-0000-0000-0000991A0000}"/>
    <cellStyle name="60% - Accent3 2 2 2" xfId="6817" xr:uid="{00000000-0005-0000-0000-00009A1A0000}"/>
    <cellStyle name="60% - Accent3 2 3" xfId="6818" xr:uid="{00000000-0005-0000-0000-00009B1A0000}"/>
    <cellStyle name="60% - Accent3 3" xfId="6819" xr:uid="{00000000-0005-0000-0000-00009C1A0000}"/>
    <cellStyle name="60% - Accent3 3 2" xfId="6820" xr:uid="{00000000-0005-0000-0000-00009D1A0000}"/>
    <cellStyle name="60% - Accent3 3 3" xfId="6821" xr:uid="{00000000-0005-0000-0000-00009E1A0000}"/>
    <cellStyle name="60% - Accent3 3 4" xfId="6822" xr:uid="{00000000-0005-0000-0000-00009F1A0000}"/>
    <cellStyle name="60% - Accent3 4" xfId="6823" xr:uid="{00000000-0005-0000-0000-0000A01A0000}"/>
    <cellStyle name="60% - Accent3 5" xfId="6824" xr:uid="{00000000-0005-0000-0000-0000A11A0000}"/>
    <cellStyle name="60% - Accent3 6" xfId="6825" xr:uid="{00000000-0005-0000-0000-0000A21A0000}"/>
    <cellStyle name="60% - Accent4 2" xfId="6826" xr:uid="{00000000-0005-0000-0000-0000A31A0000}"/>
    <cellStyle name="60% - Accent4 2 2" xfId="6827" xr:uid="{00000000-0005-0000-0000-0000A41A0000}"/>
    <cellStyle name="60% - Accent4 2 2 2" xfId="6828" xr:uid="{00000000-0005-0000-0000-0000A51A0000}"/>
    <cellStyle name="60% - Accent4 2 3" xfId="6829" xr:uid="{00000000-0005-0000-0000-0000A61A0000}"/>
    <cellStyle name="60% - Accent4 3" xfId="6830" xr:uid="{00000000-0005-0000-0000-0000A71A0000}"/>
    <cellStyle name="60% - Accent4 3 2" xfId="6831" xr:uid="{00000000-0005-0000-0000-0000A81A0000}"/>
    <cellStyle name="60% - Accent4 3 3" xfId="6832" xr:uid="{00000000-0005-0000-0000-0000A91A0000}"/>
    <cellStyle name="60% - Accent4 3 4" xfId="6833" xr:uid="{00000000-0005-0000-0000-0000AA1A0000}"/>
    <cellStyle name="60% - Accent4 4" xfId="6834" xr:uid="{00000000-0005-0000-0000-0000AB1A0000}"/>
    <cellStyle name="60% - Accent4 5" xfId="6835" xr:uid="{00000000-0005-0000-0000-0000AC1A0000}"/>
    <cellStyle name="60% - Accent4 6" xfId="6836" xr:uid="{00000000-0005-0000-0000-0000AD1A0000}"/>
    <cellStyle name="60% - Accent5 2" xfId="6837" xr:uid="{00000000-0005-0000-0000-0000AE1A0000}"/>
    <cellStyle name="60% - Accent5 2 2" xfId="6838" xr:uid="{00000000-0005-0000-0000-0000AF1A0000}"/>
    <cellStyle name="60% - Accent5 2 2 2" xfId="6839" xr:uid="{00000000-0005-0000-0000-0000B01A0000}"/>
    <cellStyle name="60% - Accent5 2 3" xfId="6840" xr:uid="{00000000-0005-0000-0000-0000B11A0000}"/>
    <cellStyle name="60% - Accent5 3" xfId="6841" xr:uid="{00000000-0005-0000-0000-0000B21A0000}"/>
    <cellStyle name="60% - Accent5 3 2" xfId="6842" xr:uid="{00000000-0005-0000-0000-0000B31A0000}"/>
    <cellStyle name="60% - Accent5 3 3" xfId="6843" xr:uid="{00000000-0005-0000-0000-0000B41A0000}"/>
    <cellStyle name="60% - Accent5 3 4" xfId="6844" xr:uid="{00000000-0005-0000-0000-0000B51A0000}"/>
    <cellStyle name="60% - Accent5 4" xfId="6845" xr:uid="{00000000-0005-0000-0000-0000B61A0000}"/>
    <cellStyle name="60% - Accent5 5" xfId="6846" xr:uid="{00000000-0005-0000-0000-0000B71A0000}"/>
    <cellStyle name="60% - Accent5 6" xfId="6847" xr:uid="{00000000-0005-0000-0000-0000B81A0000}"/>
    <cellStyle name="60% - Accent6 2" xfId="6848" xr:uid="{00000000-0005-0000-0000-0000B91A0000}"/>
    <cellStyle name="60% - Accent6 2 2" xfId="6849" xr:uid="{00000000-0005-0000-0000-0000BA1A0000}"/>
    <cellStyle name="60% - Accent6 2 2 2" xfId="6850" xr:uid="{00000000-0005-0000-0000-0000BB1A0000}"/>
    <cellStyle name="60% - Accent6 2 3" xfId="6851" xr:uid="{00000000-0005-0000-0000-0000BC1A0000}"/>
    <cellStyle name="60% - Accent6 3" xfId="6852" xr:uid="{00000000-0005-0000-0000-0000BD1A0000}"/>
    <cellStyle name="60% - Accent6 3 2" xfId="6853" xr:uid="{00000000-0005-0000-0000-0000BE1A0000}"/>
    <cellStyle name="60% - Accent6 3 3" xfId="6854" xr:uid="{00000000-0005-0000-0000-0000BF1A0000}"/>
    <cellStyle name="60% - Accent6 3 4" xfId="6855" xr:uid="{00000000-0005-0000-0000-0000C01A0000}"/>
    <cellStyle name="60% - Accent6 4" xfId="6856" xr:uid="{00000000-0005-0000-0000-0000C11A0000}"/>
    <cellStyle name="60% - Accent6 5" xfId="6857" xr:uid="{00000000-0005-0000-0000-0000C21A0000}"/>
    <cellStyle name="60% - Accent6 6" xfId="6858" xr:uid="{00000000-0005-0000-0000-0000C31A0000}"/>
    <cellStyle name="Accent1 - 20%" xfId="6859" xr:uid="{00000000-0005-0000-0000-0000C41A0000}"/>
    <cellStyle name="Accent1 - 20% 2" xfId="6860" xr:uid="{00000000-0005-0000-0000-0000C51A0000}"/>
    <cellStyle name="Accent1 - 40%" xfId="6861" xr:uid="{00000000-0005-0000-0000-0000C61A0000}"/>
    <cellStyle name="Accent1 - 40% 2" xfId="6862" xr:uid="{00000000-0005-0000-0000-0000C71A0000}"/>
    <cellStyle name="Accent1 - 60%" xfId="6863" xr:uid="{00000000-0005-0000-0000-0000C81A0000}"/>
    <cellStyle name="Accent1 10" xfId="6864" xr:uid="{00000000-0005-0000-0000-0000C91A0000}"/>
    <cellStyle name="Accent1 11" xfId="6865" xr:uid="{00000000-0005-0000-0000-0000CA1A0000}"/>
    <cellStyle name="Accent1 2" xfId="6866" xr:uid="{00000000-0005-0000-0000-0000CB1A0000}"/>
    <cellStyle name="Accent1 2 2" xfId="6867" xr:uid="{00000000-0005-0000-0000-0000CC1A0000}"/>
    <cellStyle name="Accent1 2 2 2" xfId="6868" xr:uid="{00000000-0005-0000-0000-0000CD1A0000}"/>
    <cellStyle name="Accent1 2 3" xfId="6869" xr:uid="{00000000-0005-0000-0000-0000CE1A0000}"/>
    <cellStyle name="Accent1 3" xfId="6870" xr:uid="{00000000-0005-0000-0000-0000CF1A0000}"/>
    <cellStyle name="Accent1 3 2" xfId="6871" xr:uid="{00000000-0005-0000-0000-0000D01A0000}"/>
    <cellStyle name="Accent1 3 3" xfId="6872" xr:uid="{00000000-0005-0000-0000-0000D11A0000}"/>
    <cellStyle name="Accent1 3 4" xfId="6873" xr:uid="{00000000-0005-0000-0000-0000D21A0000}"/>
    <cellStyle name="Accent1 4" xfId="6874" xr:uid="{00000000-0005-0000-0000-0000D31A0000}"/>
    <cellStyle name="Accent1 4 2" xfId="6875" xr:uid="{00000000-0005-0000-0000-0000D41A0000}"/>
    <cellStyle name="Accent1 4 3" xfId="6876" xr:uid="{00000000-0005-0000-0000-0000D51A0000}"/>
    <cellStyle name="Accent1 5" xfId="6877" xr:uid="{00000000-0005-0000-0000-0000D61A0000}"/>
    <cellStyle name="Accent1 6" xfId="6878" xr:uid="{00000000-0005-0000-0000-0000D71A0000}"/>
    <cellStyle name="Accent1 7" xfId="6879" xr:uid="{00000000-0005-0000-0000-0000D81A0000}"/>
    <cellStyle name="Accent1 8" xfId="6880" xr:uid="{00000000-0005-0000-0000-0000D91A0000}"/>
    <cellStyle name="Accent1 9" xfId="6881" xr:uid="{00000000-0005-0000-0000-0000DA1A0000}"/>
    <cellStyle name="Accent2 - 20%" xfId="6882" xr:uid="{00000000-0005-0000-0000-0000DB1A0000}"/>
    <cellStyle name="Accent2 - 20% 2" xfId="6883" xr:uid="{00000000-0005-0000-0000-0000DC1A0000}"/>
    <cellStyle name="Accent2 - 40%" xfId="6884" xr:uid="{00000000-0005-0000-0000-0000DD1A0000}"/>
    <cellStyle name="Accent2 - 40% 2" xfId="6885" xr:uid="{00000000-0005-0000-0000-0000DE1A0000}"/>
    <cellStyle name="Accent2 - 60%" xfId="6886" xr:uid="{00000000-0005-0000-0000-0000DF1A0000}"/>
    <cellStyle name="Accent2 10" xfId="6887" xr:uid="{00000000-0005-0000-0000-0000E01A0000}"/>
    <cellStyle name="Accent2 11" xfId="6888" xr:uid="{00000000-0005-0000-0000-0000E11A0000}"/>
    <cellStyle name="Accent2 2" xfId="6889" xr:uid="{00000000-0005-0000-0000-0000E21A0000}"/>
    <cellStyle name="Accent2 2 2" xfId="6890" xr:uid="{00000000-0005-0000-0000-0000E31A0000}"/>
    <cellStyle name="Accent2 2 2 2" xfId="6891" xr:uid="{00000000-0005-0000-0000-0000E41A0000}"/>
    <cellStyle name="Accent2 2 3" xfId="6892" xr:uid="{00000000-0005-0000-0000-0000E51A0000}"/>
    <cellStyle name="Accent2 3" xfId="6893" xr:uid="{00000000-0005-0000-0000-0000E61A0000}"/>
    <cellStyle name="Accent2 3 2" xfId="6894" xr:uid="{00000000-0005-0000-0000-0000E71A0000}"/>
    <cellStyle name="Accent2 3 3" xfId="6895" xr:uid="{00000000-0005-0000-0000-0000E81A0000}"/>
    <cellStyle name="Accent2 3 4" xfId="6896" xr:uid="{00000000-0005-0000-0000-0000E91A0000}"/>
    <cellStyle name="Accent2 4" xfId="6897" xr:uid="{00000000-0005-0000-0000-0000EA1A0000}"/>
    <cellStyle name="Accent2 4 2" xfId="6898" xr:uid="{00000000-0005-0000-0000-0000EB1A0000}"/>
    <cellStyle name="Accent2 4 3" xfId="6899" xr:uid="{00000000-0005-0000-0000-0000EC1A0000}"/>
    <cellStyle name="Accent2 5" xfId="6900" xr:uid="{00000000-0005-0000-0000-0000ED1A0000}"/>
    <cellStyle name="Accent2 6" xfId="6901" xr:uid="{00000000-0005-0000-0000-0000EE1A0000}"/>
    <cellStyle name="Accent2 7" xfId="6902" xr:uid="{00000000-0005-0000-0000-0000EF1A0000}"/>
    <cellStyle name="Accent2 8" xfId="6903" xr:uid="{00000000-0005-0000-0000-0000F01A0000}"/>
    <cellStyle name="Accent2 9" xfId="6904" xr:uid="{00000000-0005-0000-0000-0000F11A0000}"/>
    <cellStyle name="Accent3 - 20%" xfId="6905" xr:uid="{00000000-0005-0000-0000-0000F21A0000}"/>
    <cellStyle name="Accent3 - 20% 2" xfId="6906" xr:uid="{00000000-0005-0000-0000-0000F31A0000}"/>
    <cellStyle name="Accent3 - 40%" xfId="6907" xr:uid="{00000000-0005-0000-0000-0000F41A0000}"/>
    <cellStyle name="Accent3 - 40% 2" xfId="6908" xr:uid="{00000000-0005-0000-0000-0000F51A0000}"/>
    <cellStyle name="Accent3 - 60%" xfId="6909" xr:uid="{00000000-0005-0000-0000-0000F61A0000}"/>
    <cellStyle name="Accent3 10" xfId="6910" xr:uid="{00000000-0005-0000-0000-0000F71A0000}"/>
    <cellStyle name="Accent3 11" xfId="6911" xr:uid="{00000000-0005-0000-0000-0000F81A0000}"/>
    <cellStyle name="Accent3 2" xfId="6912" xr:uid="{00000000-0005-0000-0000-0000F91A0000}"/>
    <cellStyle name="Accent3 2 2" xfId="6913" xr:uid="{00000000-0005-0000-0000-0000FA1A0000}"/>
    <cellStyle name="Accent3 2 2 2" xfId="6914" xr:uid="{00000000-0005-0000-0000-0000FB1A0000}"/>
    <cellStyle name="Accent3 2 3" xfId="6915" xr:uid="{00000000-0005-0000-0000-0000FC1A0000}"/>
    <cellStyle name="Accent3 3" xfId="6916" xr:uid="{00000000-0005-0000-0000-0000FD1A0000}"/>
    <cellStyle name="Accent3 3 2" xfId="6917" xr:uid="{00000000-0005-0000-0000-0000FE1A0000}"/>
    <cellStyle name="Accent3 3 3" xfId="6918" xr:uid="{00000000-0005-0000-0000-0000FF1A0000}"/>
    <cellStyle name="Accent3 3 4" xfId="6919" xr:uid="{00000000-0005-0000-0000-0000001B0000}"/>
    <cellStyle name="Accent3 4" xfId="6920" xr:uid="{00000000-0005-0000-0000-0000011B0000}"/>
    <cellStyle name="Accent3 4 2" xfId="6921" xr:uid="{00000000-0005-0000-0000-0000021B0000}"/>
    <cellStyle name="Accent3 4 3" xfId="6922" xr:uid="{00000000-0005-0000-0000-0000031B0000}"/>
    <cellStyle name="Accent3 5" xfId="6923" xr:uid="{00000000-0005-0000-0000-0000041B0000}"/>
    <cellStyle name="Accent3 6" xfId="6924" xr:uid="{00000000-0005-0000-0000-0000051B0000}"/>
    <cellStyle name="Accent3 7" xfId="6925" xr:uid="{00000000-0005-0000-0000-0000061B0000}"/>
    <cellStyle name="Accent3 8" xfId="6926" xr:uid="{00000000-0005-0000-0000-0000071B0000}"/>
    <cellStyle name="Accent3 9" xfId="6927" xr:uid="{00000000-0005-0000-0000-0000081B0000}"/>
    <cellStyle name="Accent4 - 20%" xfId="6928" xr:uid="{00000000-0005-0000-0000-0000091B0000}"/>
    <cellStyle name="Accent4 - 20% 2" xfId="6929" xr:uid="{00000000-0005-0000-0000-00000A1B0000}"/>
    <cellStyle name="Accent4 - 40%" xfId="6930" xr:uid="{00000000-0005-0000-0000-00000B1B0000}"/>
    <cellStyle name="Accent4 - 40% 2" xfId="6931" xr:uid="{00000000-0005-0000-0000-00000C1B0000}"/>
    <cellStyle name="Accent4 - 60%" xfId="6932" xr:uid="{00000000-0005-0000-0000-00000D1B0000}"/>
    <cellStyle name="Accent4 10" xfId="6933" xr:uid="{00000000-0005-0000-0000-00000E1B0000}"/>
    <cellStyle name="Accent4 11" xfId="6934" xr:uid="{00000000-0005-0000-0000-00000F1B0000}"/>
    <cellStyle name="Accent4 2" xfId="6935" xr:uid="{00000000-0005-0000-0000-0000101B0000}"/>
    <cellStyle name="Accent4 2 2" xfId="6936" xr:uid="{00000000-0005-0000-0000-0000111B0000}"/>
    <cellStyle name="Accent4 2 2 2" xfId="6937" xr:uid="{00000000-0005-0000-0000-0000121B0000}"/>
    <cellStyle name="Accent4 2 3" xfId="6938" xr:uid="{00000000-0005-0000-0000-0000131B0000}"/>
    <cellStyle name="Accent4 3" xfId="6939" xr:uid="{00000000-0005-0000-0000-0000141B0000}"/>
    <cellStyle name="Accent4 3 2" xfId="6940" xr:uid="{00000000-0005-0000-0000-0000151B0000}"/>
    <cellStyle name="Accent4 3 3" xfId="6941" xr:uid="{00000000-0005-0000-0000-0000161B0000}"/>
    <cellStyle name="Accent4 3 4" xfId="6942" xr:uid="{00000000-0005-0000-0000-0000171B0000}"/>
    <cellStyle name="Accent4 4" xfId="6943" xr:uid="{00000000-0005-0000-0000-0000181B0000}"/>
    <cellStyle name="Accent4 4 2" xfId="6944" xr:uid="{00000000-0005-0000-0000-0000191B0000}"/>
    <cellStyle name="Accent4 4 3" xfId="6945" xr:uid="{00000000-0005-0000-0000-00001A1B0000}"/>
    <cellStyle name="Accent4 5" xfId="6946" xr:uid="{00000000-0005-0000-0000-00001B1B0000}"/>
    <cellStyle name="Accent4 6" xfId="6947" xr:uid="{00000000-0005-0000-0000-00001C1B0000}"/>
    <cellStyle name="Accent4 7" xfId="6948" xr:uid="{00000000-0005-0000-0000-00001D1B0000}"/>
    <cellStyle name="Accent4 8" xfId="6949" xr:uid="{00000000-0005-0000-0000-00001E1B0000}"/>
    <cellStyle name="Accent4 9" xfId="6950" xr:uid="{00000000-0005-0000-0000-00001F1B0000}"/>
    <cellStyle name="Accent5 - 20%" xfId="6951" xr:uid="{00000000-0005-0000-0000-0000201B0000}"/>
    <cellStyle name="Accent5 - 20% 2" xfId="6952" xr:uid="{00000000-0005-0000-0000-0000211B0000}"/>
    <cellStyle name="Accent5 - 40%" xfId="6953" xr:uid="{00000000-0005-0000-0000-0000221B0000}"/>
    <cellStyle name="Accent5 - 40% 2" xfId="6954" xr:uid="{00000000-0005-0000-0000-0000231B0000}"/>
    <cellStyle name="Accent5 - 60%" xfId="6955" xr:uid="{00000000-0005-0000-0000-0000241B0000}"/>
    <cellStyle name="Accent5 10" xfId="6956" xr:uid="{00000000-0005-0000-0000-0000251B0000}"/>
    <cellStyle name="Accent5 11" xfId="6957" xr:uid="{00000000-0005-0000-0000-0000261B0000}"/>
    <cellStyle name="Accent5 12" xfId="6958" xr:uid="{00000000-0005-0000-0000-0000271B0000}"/>
    <cellStyle name="Accent5 13" xfId="6959" xr:uid="{00000000-0005-0000-0000-0000281B0000}"/>
    <cellStyle name="Accent5 14" xfId="6960" xr:uid="{00000000-0005-0000-0000-0000291B0000}"/>
    <cellStyle name="Accent5 15" xfId="6961" xr:uid="{00000000-0005-0000-0000-00002A1B0000}"/>
    <cellStyle name="Accent5 16" xfId="6962" xr:uid="{00000000-0005-0000-0000-00002B1B0000}"/>
    <cellStyle name="Accent5 17" xfId="6963" xr:uid="{00000000-0005-0000-0000-00002C1B0000}"/>
    <cellStyle name="Accent5 18" xfId="6964" xr:uid="{00000000-0005-0000-0000-00002D1B0000}"/>
    <cellStyle name="Accent5 19" xfId="6965" xr:uid="{00000000-0005-0000-0000-00002E1B0000}"/>
    <cellStyle name="Accent5 2" xfId="6966" xr:uid="{00000000-0005-0000-0000-00002F1B0000}"/>
    <cellStyle name="Accent5 2 2" xfId="6967" xr:uid="{00000000-0005-0000-0000-0000301B0000}"/>
    <cellStyle name="Accent5 2 2 2" xfId="6968" xr:uid="{00000000-0005-0000-0000-0000311B0000}"/>
    <cellStyle name="Accent5 2 3" xfId="6969" xr:uid="{00000000-0005-0000-0000-0000321B0000}"/>
    <cellStyle name="Accent5 20" xfId="6970" xr:uid="{00000000-0005-0000-0000-0000331B0000}"/>
    <cellStyle name="Accent5 21" xfId="6971" xr:uid="{00000000-0005-0000-0000-0000341B0000}"/>
    <cellStyle name="Accent5 22" xfId="6972" xr:uid="{00000000-0005-0000-0000-0000351B0000}"/>
    <cellStyle name="Accent5 23" xfId="6973" xr:uid="{00000000-0005-0000-0000-0000361B0000}"/>
    <cellStyle name="Accent5 24" xfId="6974" xr:uid="{00000000-0005-0000-0000-0000371B0000}"/>
    <cellStyle name="Accent5 25" xfId="6975" xr:uid="{00000000-0005-0000-0000-0000381B0000}"/>
    <cellStyle name="Accent5 26" xfId="6976" xr:uid="{00000000-0005-0000-0000-0000391B0000}"/>
    <cellStyle name="Accent5 27" xfId="6977" xr:uid="{00000000-0005-0000-0000-00003A1B0000}"/>
    <cellStyle name="Accent5 28" xfId="6978" xr:uid="{00000000-0005-0000-0000-00003B1B0000}"/>
    <cellStyle name="Accent5 29" xfId="6979" xr:uid="{00000000-0005-0000-0000-00003C1B0000}"/>
    <cellStyle name="Accent5 3" xfId="6980" xr:uid="{00000000-0005-0000-0000-00003D1B0000}"/>
    <cellStyle name="Accent5 3 2" xfId="6981" xr:uid="{00000000-0005-0000-0000-00003E1B0000}"/>
    <cellStyle name="Accent5 3 3" xfId="6982" xr:uid="{00000000-0005-0000-0000-00003F1B0000}"/>
    <cellStyle name="Accent5 30" xfId="6983" xr:uid="{00000000-0005-0000-0000-0000401B0000}"/>
    <cellStyle name="Accent5 31" xfId="6984" xr:uid="{00000000-0005-0000-0000-0000411B0000}"/>
    <cellStyle name="Accent5 32" xfId="6985" xr:uid="{00000000-0005-0000-0000-0000421B0000}"/>
    <cellStyle name="Accent5 4" xfId="6986" xr:uid="{00000000-0005-0000-0000-0000431B0000}"/>
    <cellStyle name="Accent5 5" xfId="6987" xr:uid="{00000000-0005-0000-0000-0000441B0000}"/>
    <cellStyle name="Accent5 6" xfId="6988" xr:uid="{00000000-0005-0000-0000-0000451B0000}"/>
    <cellStyle name="Accent5 7" xfId="6989" xr:uid="{00000000-0005-0000-0000-0000461B0000}"/>
    <cellStyle name="Accent5 8" xfId="6990" xr:uid="{00000000-0005-0000-0000-0000471B0000}"/>
    <cellStyle name="Accent5 9" xfId="6991" xr:uid="{00000000-0005-0000-0000-0000481B0000}"/>
    <cellStyle name="Accent6 - 20%" xfId="6992" xr:uid="{00000000-0005-0000-0000-0000491B0000}"/>
    <cellStyle name="Accent6 - 20% 2" xfId="6993" xr:uid="{00000000-0005-0000-0000-00004A1B0000}"/>
    <cellStyle name="Accent6 - 40%" xfId="6994" xr:uid="{00000000-0005-0000-0000-00004B1B0000}"/>
    <cellStyle name="Accent6 - 40% 2" xfId="6995" xr:uid="{00000000-0005-0000-0000-00004C1B0000}"/>
    <cellStyle name="Accent6 - 60%" xfId="6996" xr:uid="{00000000-0005-0000-0000-00004D1B0000}"/>
    <cellStyle name="Accent6 10" xfId="6997" xr:uid="{00000000-0005-0000-0000-00004E1B0000}"/>
    <cellStyle name="Accent6 11" xfId="6998" xr:uid="{00000000-0005-0000-0000-00004F1B0000}"/>
    <cellStyle name="Accent6 2" xfId="6999" xr:uid="{00000000-0005-0000-0000-0000501B0000}"/>
    <cellStyle name="Accent6 2 2" xfId="7000" xr:uid="{00000000-0005-0000-0000-0000511B0000}"/>
    <cellStyle name="Accent6 2 2 2" xfId="7001" xr:uid="{00000000-0005-0000-0000-0000521B0000}"/>
    <cellStyle name="Accent6 2 3" xfId="7002" xr:uid="{00000000-0005-0000-0000-0000531B0000}"/>
    <cellStyle name="Accent6 3" xfId="7003" xr:uid="{00000000-0005-0000-0000-0000541B0000}"/>
    <cellStyle name="Accent6 3 2" xfId="7004" xr:uid="{00000000-0005-0000-0000-0000551B0000}"/>
    <cellStyle name="Accent6 3 3" xfId="7005" xr:uid="{00000000-0005-0000-0000-0000561B0000}"/>
    <cellStyle name="Accent6 3 4" xfId="7006" xr:uid="{00000000-0005-0000-0000-0000571B0000}"/>
    <cellStyle name="Accent6 4" xfId="7007" xr:uid="{00000000-0005-0000-0000-0000581B0000}"/>
    <cellStyle name="Accent6 4 2" xfId="7008" xr:uid="{00000000-0005-0000-0000-0000591B0000}"/>
    <cellStyle name="Accent6 4 3" xfId="7009" xr:uid="{00000000-0005-0000-0000-00005A1B0000}"/>
    <cellStyle name="Accent6 5" xfId="7010" xr:uid="{00000000-0005-0000-0000-00005B1B0000}"/>
    <cellStyle name="Accent6 6" xfId="7011" xr:uid="{00000000-0005-0000-0000-00005C1B0000}"/>
    <cellStyle name="Accent6 7" xfId="7012" xr:uid="{00000000-0005-0000-0000-00005D1B0000}"/>
    <cellStyle name="Accent6 8" xfId="7013" xr:uid="{00000000-0005-0000-0000-00005E1B0000}"/>
    <cellStyle name="Accent6 9" xfId="7014" xr:uid="{00000000-0005-0000-0000-00005F1B0000}"/>
    <cellStyle name="Bad 2" xfId="7015" xr:uid="{00000000-0005-0000-0000-0000601B0000}"/>
    <cellStyle name="Bad 2 2" xfId="7016" xr:uid="{00000000-0005-0000-0000-0000611B0000}"/>
    <cellStyle name="Bad 2 2 2" xfId="7017" xr:uid="{00000000-0005-0000-0000-0000621B0000}"/>
    <cellStyle name="Bad 2 3" xfId="7018" xr:uid="{00000000-0005-0000-0000-0000631B0000}"/>
    <cellStyle name="Bad 3" xfId="7019" xr:uid="{00000000-0005-0000-0000-0000641B0000}"/>
    <cellStyle name="Bad 3 2" xfId="7020" xr:uid="{00000000-0005-0000-0000-0000651B0000}"/>
    <cellStyle name="Bad 3 3" xfId="7021" xr:uid="{00000000-0005-0000-0000-0000661B0000}"/>
    <cellStyle name="Bad 3 4" xfId="7022" xr:uid="{00000000-0005-0000-0000-0000671B0000}"/>
    <cellStyle name="Bad 4" xfId="7023" xr:uid="{00000000-0005-0000-0000-0000681B0000}"/>
    <cellStyle name="Bad 5" xfId="7024" xr:uid="{00000000-0005-0000-0000-0000691B0000}"/>
    <cellStyle name="Bad 6" xfId="7025" xr:uid="{00000000-0005-0000-0000-00006A1B0000}"/>
    <cellStyle name="blank" xfId="7026" xr:uid="{00000000-0005-0000-0000-00006B1B0000}"/>
    <cellStyle name="bld-li - Style4" xfId="7027" xr:uid="{00000000-0005-0000-0000-00006C1B0000}"/>
    <cellStyle name="Calc Currency (0)" xfId="7028" xr:uid="{00000000-0005-0000-0000-00006D1B0000}"/>
    <cellStyle name="Calc Currency (0) 2" xfId="7029" xr:uid="{00000000-0005-0000-0000-00006E1B0000}"/>
    <cellStyle name="Calc Currency (0) 2 2" xfId="7030" xr:uid="{00000000-0005-0000-0000-00006F1B0000}"/>
    <cellStyle name="Calc Currency (0) 3" xfId="7031" xr:uid="{00000000-0005-0000-0000-0000701B0000}"/>
    <cellStyle name="Calc Currency (0) 4" xfId="7032" xr:uid="{00000000-0005-0000-0000-0000711B0000}"/>
    <cellStyle name="Calculation 2" xfId="7033" xr:uid="{00000000-0005-0000-0000-0000721B0000}"/>
    <cellStyle name="Calculation 2 2" xfId="7034" xr:uid="{00000000-0005-0000-0000-0000731B0000}"/>
    <cellStyle name="Calculation 2 2 2" xfId="7035" xr:uid="{00000000-0005-0000-0000-0000741B0000}"/>
    <cellStyle name="Calculation 2 2 3" xfId="7036" xr:uid="{00000000-0005-0000-0000-0000751B0000}"/>
    <cellStyle name="Calculation 2 3" xfId="7037" xr:uid="{00000000-0005-0000-0000-0000761B0000}"/>
    <cellStyle name="Calculation 2 3 2" xfId="7038" xr:uid="{00000000-0005-0000-0000-0000771B0000}"/>
    <cellStyle name="Calculation 2 3 3" xfId="7039" xr:uid="{00000000-0005-0000-0000-0000781B0000}"/>
    <cellStyle name="Calculation 2 3 4" xfId="7040" xr:uid="{00000000-0005-0000-0000-0000791B0000}"/>
    <cellStyle name="Calculation 2 4" xfId="7041" xr:uid="{00000000-0005-0000-0000-00007A1B0000}"/>
    <cellStyle name="Calculation 2 4 2" xfId="7042" xr:uid="{00000000-0005-0000-0000-00007B1B0000}"/>
    <cellStyle name="Calculation 2 5" xfId="7043" xr:uid="{00000000-0005-0000-0000-00007C1B0000}"/>
    <cellStyle name="Calculation 3" xfId="7044" xr:uid="{00000000-0005-0000-0000-00007D1B0000}"/>
    <cellStyle name="Calculation 3 2" xfId="7045" xr:uid="{00000000-0005-0000-0000-00007E1B0000}"/>
    <cellStyle name="Calculation 3 3" xfId="7046" xr:uid="{00000000-0005-0000-0000-00007F1B0000}"/>
    <cellStyle name="Calculation 3 4" xfId="7047" xr:uid="{00000000-0005-0000-0000-0000801B0000}"/>
    <cellStyle name="Calculation 4" xfId="7048" xr:uid="{00000000-0005-0000-0000-0000811B0000}"/>
    <cellStyle name="Calculation 4 2" xfId="7049" xr:uid="{00000000-0005-0000-0000-0000821B0000}"/>
    <cellStyle name="Calculation 4 2 2" xfId="7050" xr:uid="{00000000-0005-0000-0000-0000831B0000}"/>
    <cellStyle name="Calculation 4 3" xfId="7051" xr:uid="{00000000-0005-0000-0000-0000841B0000}"/>
    <cellStyle name="Calculation 4 3 2" xfId="7052" xr:uid="{00000000-0005-0000-0000-0000851B0000}"/>
    <cellStyle name="Calculation 4 4" xfId="7053" xr:uid="{00000000-0005-0000-0000-0000861B0000}"/>
    <cellStyle name="Calculation 4 4 2" xfId="7054" xr:uid="{00000000-0005-0000-0000-0000871B0000}"/>
    <cellStyle name="Calculation 5" xfId="7055" xr:uid="{00000000-0005-0000-0000-0000881B0000}"/>
    <cellStyle name="Calculation 5 2" xfId="7056" xr:uid="{00000000-0005-0000-0000-0000891B0000}"/>
    <cellStyle name="Calculation 6" xfId="7057" xr:uid="{00000000-0005-0000-0000-00008A1B0000}"/>
    <cellStyle name="Calculation 7" xfId="7058" xr:uid="{00000000-0005-0000-0000-00008B1B0000}"/>
    <cellStyle name="Calculation 8" xfId="7059" xr:uid="{00000000-0005-0000-0000-00008C1B0000}"/>
    <cellStyle name="Calculation 9" xfId="7060" xr:uid="{00000000-0005-0000-0000-00008D1B0000}"/>
    <cellStyle name="Calculation 9 2" xfId="7061" xr:uid="{00000000-0005-0000-0000-00008E1B0000}"/>
    <cellStyle name="Check Cell 2" xfId="7062" xr:uid="{00000000-0005-0000-0000-00008F1B0000}"/>
    <cellStyle name="Check Cell 2 2" xfId="7063" xr:uid="{00000000-0005-0000-0000-0000901B0000}"/>
    <cellStyle name="Check Cell 2 2 2" xfId="7064" xr:uid="{00000000-0005-0000-0000-0000911B0000}"/>
    <cellStyle name="Check Cell 2 2 3" xfId="7065" xr:uid="{00000000-0005-0000-0000-0000921B0000}"/>
    <cellStyle name="Check Cell 2 3" xfId="7066" xr:uid="{00000000-0005-0000-0000-0000931B0000}"/>
    <cellStyle name="Check Cell 3" xfId="7067" xr:uid="{00000000-0005-0000-0000-0000941B0000}"/>
    <cellStyle name="Check Cell 4" xfId="7068" xr:uid="{00000000-0005-0000-0000-0000951B0000}"/>
    <cellStyle name="CheckCell" xfId="7069" xr:uid="{00000000-0005-0000-0000-0000961B0000}"/>
    <cellStyle name="CheckCell 2" xfId="7070" xr:uid="{00000000-0005-0000-0000-0000971B0000}"/>
    <cellStyle name="CheckCell 2 2" xfId="7071" xr:uid="{00000000-0005-0000-0000-0000981B0000}"/>
    <cellStyle name="CheckCell 3" xfId="7072" xr:uid="{00000000-0005-0000-0000-0000991B0000}"/>
    <cellStyle name="CheckCell 4" xfId="7073" xr:uid="{00000000-0005-0000-0000-00009A1B0000}"/>
    <cellStyle name="CheckCell_Electric Rev Req Model (2009 GRC) Rebuttal" xfId="7074" xr:uid="{00000000-0005-0000-0000-00009B1B0000}"/>
    <cellStyle name="Comma" xfId="1" builtinId="3"/>
    <cellStyle name="Comma [0] 2" xfId="9533" xr:uid="{00000000-0005-0000-0000-00009D1B0000}"/>
    <cellStyle name="Comma 10" xfId="7075" xr:uid="{00000000-0005-0000-0000-00009E1B0000}"/>
    <cellStyle name="Comma 10 2" xfId="7076" xr:uid="{00000000-0005-0000-0000-00009F1B0000}"/>
    <cellStyle name="Comma 10 2 2" xfId="7077" xr:uid="{00000000-0005-0000-0000-0000A01B0000}"/>
    <cellStyle name="Comma 10 2 3" xfId="7078" xr:uid="{00000000-0005-0000-0000-0000A11B0000}"/>
    <cellStyle name="Comma 10 3" xfId="7079" xr:uid="{00000000-0005-0000-0000-0000A21B0000}"/>
    <cellStyle name="Comma 10 4" xfId="7080" xr:uid="{00000000-0005-0000-0000-0000A31B0000}"/>
    <cellStyle name="Comma 11" xfId="7081" xr:uid="{00000000-0005-0000-0000-0000A41B0000}"/>
    <cellStyle name="Comma 11 2" xfId="7082" xr:uid="{00000000-0005-0000-0000-0000A51B0000}"/>
    <cellStyle name="Comma 11 2 2" xfId="7083" xr:uid="{00000000-0005-0000-0000-0000A61B0000}"/>
    <cellStyle name="Comma 11 3" xfId="7084" xr:uid="{00000000-0005-0000-0000-0000A71B0000}"/>
    <cellStyle name="Comma 11 4" xfId="7085" xr:uid="{00000000-0005-0000-0000-0000A81B0000}"/>
    <cellStyle name="Comma 12" xfId="7086" xr:uid="{00000000-0005-0000-0000-0000A91B0000}"/>
    <cellStyle name="Comma 12 2" xfId="7087" xr:uid="{00000000-0005-0000-0000-0000AA1B0000}"/>
    <cellStyle name="Comma 12 2 2" xfId="7088" xr:uid="{00000000-0005-0000-0000-0000AB1B0000}"/>
    <cellStyle name="Comma 12 3" xfId="7089" xr:uid="{00000000-0005-0000-0000-0000AC1B0000}"/>
    <cellStyle name="Comma 12 4" xfId="7090" xr:uid="{00000000-0005-0000-0000-0000AD1B0000}"/>
    <cellStyle name="Comma 13" xfId="7091" xr:uid="{00000000-0005-0000-0000-0000AE1B0000}"/>
    <cellStyle name="Comma 13 2" xfId="7092" xr:uid="{00000000-0005-0000-0000-0000AF1B0000}"/>
    <cellStyle name="Comma 13 2 2" xfId="7093" xr:uid="{00000000-0005-0000-0000-0000B01B0000}"/>
    <cellStyle name="Comma 13 3" xfId="7094" xr:uid="{00000000-0005-0000-0000-0000B11B0000}"/>
    <cellStyle name="Comma 13 4" xfId="7095" xr:uid="{00000000-0005-0000-0000-0000B21B0000}"/>
    <cellStyle name="Comma 14" xfId="7096" xr:uid="{00000000-0005-0000-0000-0000B31B0000}"/>
    <cellStyle name="Comma 14 2" xfId="7097" xr:uid="{00000000-0005-0000-0000-0000B41B0000}"/>
    <cellStyle name="Comma 14 2 2" xfId="7098" xr:uid="{00000000-0005-0000-0000-0000B51B0000}"/>
    <cellStyle name="Comma 14 3" xfId="7099" xr:uid="{00000000-0005-0000-0000-0000B61B0000}"/>
    <cellStyle name="Comma 14 4" xfId="7100" xr:uid="{00000000-0005-0000-0000-0000B71B0000}"/>
    <cellStyle name="Comma 15" xfId="7101" xr:uid="{00000000-0005-0000-0000-0000B81B0000}"/>
    <cellStyle name="Comma 15 2" xfId="7102" xr:uid="{00000000-0005-0000-0000-0000B91B0000}"/>
    <cellStyle name="Comma 15 2 2" xfId="7103" xr:uid="{00000000-0005-0000-0000-0000BA1B0000}"/>
    <cellStyle name="Comma 15 3" xfId="7104" xr:uid="{00000000-0005-0000-0000-0000BB1B0000}"/>
    <cellStyle name="Comma 16" xfId="7105" xr:uid="{00000000-0005-0000-0000-0000BC1B0000}"/>
    <cellStyle name="Comma 16 2" xfId="7106" xr:uid="{00000000-0005-0000-0000-0000BD1B0000}"/>
    <cellStyle name="Comma 16 3" xfId="7107" xr:uid="{00000000-0005-0000-0000-0000BE1B0000}"/>
    <cellStyle name="Comma 17" xfId="7108" xr:uid="{00000000-0005-0000-0000-0000BF1B0000}"/>
    <cellStyle name="Comma 17 2" xfId="7109" xr:uid="{00000000-0005-0000-0000-0000C01B0000}"/>
    <cellStyle name="Comma 17 2 2" xfId="7110" xr:uid="{00000000-0005-0000-0000-0000C11B0000}"/>
    <cellStyle name="Comma 17 3" xfId="7111" xr:uid="{00000000-0005-0000-0000-0000C21B0000}"/>
    <cellStyle name="Comma 17 3 2" xfId="7112" xr:uid="{00000000-0005-0000-0000-0000C31B0000}"/>
    <cellStyle name="Comma 17 4" xfId="7113" xr:uid="{00000000-0005-0000-0000-0000C41B0000}"/>
    <cellStyle name="Comma 17 4 2" xfId="7114" xr:uid="{00000000-0005-0000-0000-0000C51B0000}"/>
    <cellStyle name="Comma 17 5" xfId="7115" xr:uid="{00000000-0005-0000-0000-0000C61B0000}"/>
    <cellStyle name="Comma 18" xfId="7116" xr:uid="{00000000-0005-0000-0000-0000C71B0000}"/>
    <cellStyle name="Comma 18 2" xfId="7117" xr:uid="{00000000-0005-0000-0000-0000C81B0000}"/>
    <cellStyle name="Comma 18 3" xfId="7118" xr:uid="{00000000-0005-0000-0000-0000C91B0000}"/>
    <cellStyle name="Comma 18 4" xfId="7119" xr:uid="{00000000-0005-0000-0000-0000CA1B0000}"/>
    <cellStyle name="Comma 19" xfId="7120" xr:uid="{00000000-0005-0000-0000-0000CB1B0000}"/>
    <cellStyle name="Comma 19 2" xfId="7121" xr:uid="{00000000-0005-0000-0000-0000CC1B0000}"/>
    <cellStyle name="Comma 19 3" xfId="7122" xr:uid="{00000000-0005-0000-0000-0000CD1B0000}"/>
    <cellStyle name="Comma 2" xfId="6" xr:uid="{00000000-0005-0000-0000-0000CE1B0000}"/>
    <cellStyle name="Comma 2 10" xfId="7123" xr:uid="{00000000-0005-0000-0000-0000CF1B0000}"/>
    <cellStyle name="Comma 2 2" xfId="7124" xr:uid="{00000000-0005-0000-0000-0000D01B0000}"/>
    <cellStyle name="Comma 2 2 2" xfId="7125" xr:uid="{00000000-0005-0000-0000-0000D11B0000}"/>
    <cellStyle name="Comma 2 2 2 2" xfId="7126" xr:uid="{00000000-0005-0000-0000-0000D21B0000}"/>
    <cellStyle name="Comma 2 2 2 3" xfId="7127" xr:uid="{00000000-0005-0000-0000-0000D31B0000}"/>
    <cellStyle name="Comma 2 2 3" xfId="7128" xr:uid="{00000000-0005-0000-0000-0000D41B0000}"/>
    <cellStyle name="Comma 2 2 3 2" xfId="7129" xr:uid="{00000000-0005-0000-0000-0000D51B0000}"/>
    <cellStyle name="Comma 2 2 4" xfId="7130" xr:uid="{00000000-0005-0000-0000-0000D61B0000}"/>
    <cellStyle name="Comma 2 2 5" xfId="7131" xr:uid="{00000000-0005-0000-0000-0000D71B0000}"/>
    <cellStyle name="Comma 2 3" xfId="7132" xr:uid="{00000000-0005-0000-0000-0000D81B0000}"/>
    <cellStyle name="Comma 2 3 2" xfId="7133" xr:uid="{00000000-0005-0000-0000-0000D91B0000}"/>
    <cellStyle name="Comma 2 3 3" xfId="7134" xr:uid="{00000000-0005-0000-0000-0000DA1B0000}"/>
    <cellStyle name="Comma 2 4" xfId="7135" xr:uid="{00000000-0005-0000-0000-0000DB1B0000}"/>
    <cellStyle name="Comma 2 4 2" xfId="7136" xr:uid="{00000000-0005-0000-0000-0000DC1B0000}"/>
    <cellStyle name="Comma 2 5" xfId="7137" xr:uid="{00000000-0005-0000-0000-0000DD1B0000}"/>
    <cellStyle name="Comma 2 5 2" xfId="7138" xr:uid="{00000000-0005-0000-0000-0000DE1B0000}"/>
    <cellStyle name="Comma 2 6" xfId="7139" xr:uid="{00000000-0005-0000-0000-0000DF1B0000}"/>
    <cellStyle name="Comma 2 6 2" xfId="7140" xr:uid="{00000000-0005-0000-0000-0000E01B0000}"/>
    <cellStyle name="Comma 2 7" xfId="7141" xr:uid="{00000000-0005-0000-0000-0000E11B0000}"/>
    <cellStyle name="Comma 2 7 2" xfId="7142" xr:uid="{00000000-0005-0000-0000-0000E21B0000}"/>
    <cellStyle name="Comma 2 8" xfId="7143" xr:uid="{00000000-0005-0000-0000-0000E31B0000}"/>
    <cellStyle name="Comma 2 8 2" xfId="7144" xr:uid="{00000000-0005-0000-0000-0000E41B0000}"/>
    <cellStyle name="Comma 2 9" xfId="7145" xr:uid="{00000000-0005-0000-0000-0000E51B0000}"/>
    <cellStyle name="Comma 2_Chelan PUD Power Costs (8-10)" xfId="7146" xr:uid="{00000000-0005-0000-0000-0000E61B0000}"/>
    <cellStyle name="Comma 20" xfId="7147" xr:uid="{00000000-0005-0000-0000-0000E71B0000}"/>
    <cellStyle name="Comma 20 2" xfId="7148" xr:uid="{00000000-0005-0000-0000-0000E81B0000}"/>
    <cellStyle name="Comma 21" xfId="7149" xr:uid="{00000000-0005-0000-0000-0000E91B0000}"/>
    <cellStyle name="Comma 22" xfId="7150" xr:uid="{00000000-0005-0000-0000-0000EA1B0000}"/>
    <cellStyle name="Comma 23" xfId="7151" xr:uid="{00000000-0005-0000-0000-0000EB1B0000}"/>
    <cellStyle name="Comma 24" xfId="7152" xr:uid="{00000000-0005-0000-0000-0000EC1B0000}"/>
    <cellStyle name="Comma 24 2" xfId="7153" xr:uid="{00000000-0005-0000-0000-0000ED1B0000}"/>
    <cellStyle name="Comma 24 3" xfId="7154" xr:uid="{00000000-0005-0000-0000-0000EE1B0000}"/>
    <cellStyle name="Comma 25" xfId="7155" xr:uid="{00000000-0005-0000-0000-0000EF1B0000}"/>
    <cellStyle name="Comma 25 2" xfId="7156" xr:uid="{00000000-0005-0000-0000-0000F01B0000}"/>
    <cellStyle name="Comma 26" xfId="7157" xr:uid="{00000000-0005-0000-0000-0000F11B0000}"/>
    <cellStyle name="Comma 26 2" xfId="7158" xr:uid="{00000000-0005-0000-0000-0000F21B0000}"/>
    <cellStyle name="Comma 27" xfId="7159" xr:uid="{00000000-0005-0000-0000-0000F31B0000}"/>
    <cellStyle name="Comma 27 2" xfId="7160" xr:uid="{00000000-0005-0000-0000-0000F41B0000}"/>
    <cellStyle name="Comma 28" xfId="7161" xr:uid="{00000000-0005-0000-0000-0000F51B0000}"/>
    <cellStyle name="Comma 28 2" xfId="7162" xr:uid="{00000000-0005-0000-0000-0000F61B0000}"/>
    <cellStyle name="Comma 29" xfId="7163" xr:uid="{00000000-0005-0000-0000-0000F71B0000}"/>
    <cellStyle name="Comma 3" xfId="7164" xr:uid="{00000000-0005-0000-0000-0000F81B0000}"/>
    <cellStyle name="Comma 3 2" xfId="7165" xr:uid="{00000000-0005-0000-0000-0000F91B0000}"/>
    <cellStyle name="Comma 3 2 2" xfId="7166" xr:uid="{00000000-0005-0000-0000-0000FA1B0000}"/>
    <cellStyle name="Comma 3 2 2 2" xfId="7167" xr:uid="{00000000-0005-0000-0000-0000FB1B0000}"/>
    <cellStyle name="Comma 3 2 3" xfId="7168" xr:uid="{00000000-0005-0000-0000-0000FC1B0000}"/>
    <cellStyle name="Comma 3 2 4" xfId="9532" xr:uid="{00000000-0005-0000-0000-0000FD1B0000}"/>
    <cellStyle name="Comma 3 3" xfId="7169" xr:uid="{00000000-0005-0000-0000-0000FE1B0000}"/>
    <cellStyle name="Comma 3 3 2" xfId="7170" xr:uid="{00000000-0005-0000-0000-0000FF1B0000}"/>
    <cellStyle name="Comma 3 4" xfId="7171" xr:uid="{00000000-0005-0000-0000-0000001C0000}"/>
    <cellStyle name="Comma 3 4 2" xfId="7172" xr:uid="{00000000-0005-0000-0000-0000011C0000}"/>
    <cellStyle name="Comma 3 5" xfId="7173" xr:uid="{00000000-0005-0000-0000-0000021C0000}"/>
    <cellStyle name="Comma 3 6" xfId="7174" xr:uid="{00000000-0005-0000-0000-0000031C0000}"/>
    <cellStyle name="Comma 30" xfId="7175" xr:uid="{00000000-0005-0000-0000-0000041C0000}"/>
    <cellStyle name="Comma 31" xfId="7176" xr:uid="{00000000-0005-0000-0000-0000051C0000}"/>
    <cellStyle name="Comma 31 2" xfId="7177" xr:uid="{00000000-0005-0000-0000-0000061C0000}"/>
    <cellStyle name="Comma 31 3" xfId="7178" xr:uid="{00000000-0005-0000-0000-0000071C0000}"/>
    <cellStyle name="Comma 32" xfId="7179" xr:uid="{00000000-0005-0000-0000-0000081C0000}"/>
    <cellStyle name="Comma 32 2" xfId="7180" xr:uid="{00000000-0005-0000-0000-0000091C0000}"/>
    <cellStyle name="Comma 33" xfId="7181" xr:uid="{00000000-0005-0000-0000-00000A1C0000}"/>
    <cellStyle name="Comma 34" xfId="7182" xr:uid="{00000000-0005-0000-0000-00000B1C0000}"/>
    <cellStyle name="Comma 35" xfId="7183" xr:uid="{00000000-0005-0000-0000-00000C1C0000}"/>
    <cellStyle name="Comma 36" xfId="7184" xr:uid="{00000000-0005-0000-0000-00000D1C0000}"/>
    <cellStyle name="Comma 37" xfId="7185" xr:uid="{00000000-0005-0000-0000-00000E1C0000}"/>
    <cellStyle name="Comma 38" xfId="7186" xr:uid="{00000000-0005-0000-0000-00000F1C0000}"/>
    <cellStyle name="Comma 39" xfId="7187" xr:uid="{00000000-0005-0000-0000-0000101C0000}"/>
    <cellStyle name="Comma 4" xfId="7188" xr:uid="{00000000-0005-0000-0000-0000111C0000}"/>
    <cellStyle name="Comma 4 2" xfId="7189" xr:uid="{00000000-0005-0000-0000-0000121C0000}"/>
    <cellStyle name="Comma 4 2 2" xfId="7190" xr:uid="{00000000-0005-0000-0000-0000131C0000}"/>
    <cellStyle name="Comma 4 2 3" xfId="7191" xr:uid="{00000000-0005-0000-0000-0000141C0000}"/>
    <cellStyle name="Comma 4 3" xfId="7192" xr:uid="{00000000-0005-0000-0000-0000151C0000}"/>
    <cellStyle name="Comma 4 3 2" xfId="7193" xr:uid="{00000000-0005-0000-0000-0000161C0000}"/>
    <cellStyle name="Comma 4 4" xfId="7194" xr:uid="{00000000-0005-0000-0000-0000171C0000}"/>
    <cellStyle name="Comma 4 5" xfId="7195" xr:uid="{00000000-0005-0000-0000-0000181C0000}"/>
    <cellStyle name="Comma 4 6" xfId="7196" xr:uid="{00000000-0005-0000-0000-0000191C0000}"/>
    <cellStyle name="Comma 40" xfId="7197" xr:uid="{00000000-0005-0000-0000-00001A1C0000}"/>
    <cellStyle name="Comma 41" xfId="7198" xr:uid="{00000000-0005-0000-0000-00001B1C0000}"/>
    <cellStyle name="Comma 42" xfId="7199" xr:uid="{00000000-0005-0000-0000-00001C1C0000}"/>
    <cellStyle name="Comma 43" xfId="7200" xr:uid="{00000000-0005-0000-0000-00001D1C0000}"/>
    <cellStyle name="Comma 44" xfId="7201" xr:uid="{00000000-0005-0000-0000-00001E1C0000}"/>
    <cellStyle name="Comma 45" xfId="7202" xr:uid="{00000000-0005-0000-0000-00001F1C0000}"/>
    <cellStyle name="Comma 46" xfId="7203" xr:uid="{00000000-0005-0000-0000-0000201C0000}"/>
    <cellStyle name="Comma 47" xfId="7204" xr:uid="{00000000-0005-0000-0000-0000211C0000}"/>
    <cellStyle name="Comma 48" xfId="7205" xr:uid="{00000000-0005-0000-0000-0000221C0000}"/>
    <cellStyle name="Comma 49" xfId="7206" xr:uid="{00000000-0005-0000-0000-0000231C0000}"/>
    <cellStyle name="Comma 5" xfId="7207" xr:uid="{00000000-0005-0000-0000-0000241C0000}"/>
    <cellStyle name="Comma 5 2" xfId="7208" xr:uid="{00000000-0005-0000-0000-0000251C0000}"/>
    <cellStyle name="Comma 5 2 2" xfId="7209" xr:uid="{00000000-0005-0000-0000-0000261C0000}"/>
    <cellStyle name="Comma 5 3" xfId="7210" xr:uid="{00000000-0005-0000-0000-0000271C0000}"/>
    <cellStyle name="Comma 5 4" xfId="7211" xr:uid="{00000000-0005-0000-0000-0000281C0000}"/>
    <cellStyle name="Comma 5 5" xfId="7212" xr:uid="{00000000-0005-0000-0000-0000291C0000}"/>
    <cellStyle name="Comma 5 6" xfId="7213" xr:uid="{00000000-0005-0000-0000-00002A1C0000}"/>
    <cellStyle name="Comma 50" xfId="7214" xr:uid="{00000000-0005-0000-0000-00002B1C0000}"/>
    <cellStyle name="Comma 51" xfId="7215" xr:uid="{00000000-0005-0000-0000-00002C1C0000}"/>
    <cellStyle name="Comma 51 2" xfId="7216" xr:uid="{00000000-0005-0000-0000-00002D1C0000}"/>
    <cellStyle name="Comma 52" xfId="7217" xr:uid="{00000000-0005-0000-0000-00002E1C0000}"/>
    <cellStyle name="Comma 53" xfId="7218" xr:uid="{00000000-0005-0000-0000-00002F1C0000}"/>
    <cellStyle name="Comma 54" xfId="7219" xr:uid="{00000000-0005-0000-0000-0000301C0000}"/>
    <cellStyle name="Comma 55" xfId="7220" xr:uid="{00000000-0005-0000-0000-0000311C0000}"/>
    <cellStyle name="Comma 56" xfId="7221" xr:uid="{00000000-0005-0000-0000-0000321C0000}"/>
    <cellStyle name="Comma 57" xfId="7222" xr:uid="{00000000-0005-0000-0000-0000331C0000}"/>
    <cellStyle name="Comma 58" xfId="7223" xr:uid="{00000000-0005-0000-0000-0000341C0000}"/>
    <cellStyle name="Comma 59" xfId="7224" xr:uid="{00000000-0005-0000-0000-0000351C0000}"/>
    <cellStyle name="Comma 6" xfId="7225" xr:uid="{00000000-0005-0000-0000-0000361C0000}"/>
    <cellStyle name="Comma 6 2" xfId="7226" xr:uid="{00000000-0005-0000-0000-0000371C0000}"/>
    <cellStyle name="Comma 6 2 2" xfId="7227" xr:uid="{00000000-0005-0000-0000-0000381C0000}"/>
    <cellStyle name="Comma 6 2 2 2" xfId="7228" xr:uid="{00000000-0005-0000-0000-0000391C0000}"/>
    <cellStyle name="Comma 6 2 3" xfId="7229" xr:uid="{00000000-0005-0000-0000-00003A1C0000}"/>
    <cellStyle name="Comma 6 3" xfId="7230" xr:uid="{00000000-0005-0000-0000-00003B1C0000}"/>
    <cellStyle name="Comma 6 3 2" xfId="7231" xr:uid="{00000000-0005-0000-0000-00003C1C0000}"/>
    <cellStyle name="Comma 6 4" xfId="7232" xr:uid="{00000000-0005-0000-0000-00003D1C0000}"/>
    <cellStyle name="Comma 60" xfId="7233" xr:uid="{00000000-0005-0000-0000-00003E1C0000}"/>
    <cellStyle name="Comma 61" xfId="7234" xr:uid="{00000000-0005-0000-0000-00003F1C0000}"/>
    <cellStyle name="Comma 62" xfId="7235" xr:uid="{00000000-0005-0000-0000-0000401C0000}"/>
    <cellStyle name="Comma 63" xfId="7236" xr:uid="{00000000-0005-0000-0000-0000411C0000}"/>
    <cellStyle name="Comma 64" xfId="7237" xr:uid="{00000000-0005-0000-0000-0000421C0000}"/>
    <cellStyle name="Comma 65" xfId="7238" xr:uid="{00000000-0005-0000-0000-0000431C0000}"/>
    <cellStyle name="Comma 66" xfId="9535" xr:uid="{00000000-0005-0000-0000-0000441C0000}"/>
    <cellStyle name="Comma 67" xfId="9514" xr:uid="{00000000-0005-0000-0000-0000451C0000}"/>
    <cellStyle name="Comma 68" xfId="9510" xr:uid="{00000000-0005-0000-0000-0000461C0000}"/>
    <cellStyle name="Comma 69" xfId="9507" xr:uid="{00000000-0005-0000-0000-0000471C0000}"/>
    <cellStyle name="Comma 7" xfId="7239" xr:uid="{00000000-0005-0000-0000-0000481C0000}"/>
    <cellStyle name="Comma 7 2" xfId="7240" xr:uid="{00000000-0005-0000-0000-0000491C0000}"/>
    <cellStyle name="Comma 7 2 2" xfId="7241" xr:uid="{00000000-0005-0000-0000-00004A1C0000}"/>
    <cellStyle name="Comma 7 3" xfId="7242" xr:uid="{00000000-0005-0000-0000-00004B1C0000}"/>
    <cellStyle name="Comma 7 4" xfId="7243" xr:uid="{00000000-0005-0000-0000-00004C1C0000}"/>
    <cellStyle name="Comma 70" xfId="9537" xr:uid="{00000000-0005-0000-0000-00004D1C0000}"/>
    <cellStyle name="Comma 8" xfId="7244" xr:uid="{00000000-0005-0000-0000-00004E1C0000}"/>
    <cellStyle name="Comma 8 2" xfId="7245" xr:uid="{00000000-0005-0000-0000-00004F1C0000}"/>
    <cellStyle name="Comma 8 2 2" xfId="7246" xr:uid="{00000000-0005-0000-0000-0000501C0000}"/>
    <cellStyle name="Comma 8 2 2 2" xfId="7247" xr:uid="{00000000-0005-0000-0000-0000511C0000}"/>
    <cellStyle name="Comma 8 2 3" xfId="7248" xr:uid="{00000000-0005-0000-0000-0000521C0000}"/>
    <cellStyle name="Comma 8 3" xfId="7249" xr:uid="{00000000-0005-0000-0000-0000531C0000}"/>
    <cellStyle name="Comma 8 3 2" xfId="7250" xr:uid="{00000000-0005-0000-0000-0000541C0000}"/>
    <cellStyle name="Comma 8 4" xfId="7251" xr:uid="{00000000-0005-0000-0000-0000551C0000}"/>
    <cellStyle name="Comma 8 5" xfId="7252" xr:uid="{00000000-0005-0000-0000-0000561C0000}"/>
    <cellStyle name="Comma 9" xfId="7253" xr:uid="{00000000-0005-0000-0000-0000571C0000}"/>
    <cellStyle name="Comma 9 2" xfId="7254" xr:uid="{00000000-0005-0000-0000-0000581C0000}"/>
    <cellStyle name="Comma 9 2 2" xfId="7255" xr:uid="{00000000-0005-0000-0000-0000591C0000}"/>
    <cellStyle name="Comma 9 2 2 2" xfId="7256" xr:uid="{00000000-0005-0000-0000-00005A1C0000}"/>
    <cellStyle name="Comma 9 2 3" xfId="7257" xr:uid="{00000000-0005-0000-0000-00005B1C0000}"/>
    <cellStyle name="Comma 9 3" xfId="7258" xr:uid="{00000000-0005-0000-0000-00005C1C0000}"/>
    <cellStyle name="Comma 9 3 2" xfId="7259" xr:uid="{00000000-0005-0000-0000-00005D1C0000}"/>
    <cellStyle name="Comma 9 3 3" xfId="7260" xr:uid="{00000000-0005-0000-0000-00005E1C0000}"/>
    <cellStyle name="Comma 9 3 4" xfId="7261" xr:uid="{00000000-0005-0000-0000-00005F1C0000}"/>
    <cellStyle name="Comma 9 4" xfId="7262" xr:uid="{00000000-0005-0000-0000-0000601C0000}"/>
    <cellStyle name="Comma 9 4 2" xfId="7263" xr:uid="{00000000-0005-0000-0000-0000611C0000}"/>
    <cellStyle name="Comma 9 5" xfId="7264" xr:uid="{00000000-0005-0000-0000-0000621C0000}"/>
    <cellStyle name="Comma 9 5 2" xfId="7265" xr:uid="{00000000-0005-0000-0000-0000631C0000}"/>
    <cellStyle name="Comma 9 6" xfId="7266" xr:uid="{00000000-0005-0000-0000-0000641C0000}"/>
    <cellStyle name="Comma 9 7" xfId="7267" xr:uid="{00000000-0005-0000-0000-0000651C0000}"/>
    <cellStyle name="Comma 9 8" xfId="7268" xr:uid="{00000000-0005-0000-0000-0000661C0000}"/>
    <cellStyle name="Comma 9 9" xfId="7269" xr:uid="{00000000-0005-0000-0000-0000671C0000}"/>
    <cellStyle name="Comma0" xfId="7270" xr:uid="{00000000-0005-0000-0000-0000681C0000}"/>
    <cellStyle name="Comma0 - Style2" xfId="7271" xr:uid="{00000000-0005-0000-0000-0000691C0000}"/>
    <cellStyle name="Comma0 - Style2 2" xfId="7272" xr:uid="{00000000-0005-0000-0000-00006A1C0000}"/>
    <cellStyle name="Comma0 - Style4" xfId="7273" xr:uid="{00000000-0005-0000-0000-00006B1C0000}"/>
    <cellStyle name="Comma0 - Style4 2" xfId="7274" xr:uid="{00000000-0005-0000-0000-00006C1C0000}"/>
    <cellStyle name="Comma0 - Style4 3" xfId="7275" xr:uid="{00000000-0005-0000-0000-00006D1C0000}"/>
    <cellStyle name="Comma0 - Style5" xfId="7276" xr:uid="{00000000-0005-0000-0000-00006E1C0000}"/>
    <cellStyle name="Comma0 - Style5 2" xfId="7277" xr:uid="{00000000-0005-0000-0000-00006F1C0000}"/>
    <cellStyle name="Comma0 - Style5 2 2" xfId="7278" xr:uid="{00000000-0005-0000-0000-0000701C0000}"/>
    <cellStyle name="Comma0 - Style5 3" xfId="7279" xr:uid="{00000000-0005-0000-0000-0000711C0000}"/>
    <cellStyle name="Comma0 - Style5_ACCOUNTS" xfId="7280" xr:uid="{00000000-0005-0000-0000-0000721C0000}"/>
    <cellStyle name="Comma0 10" xfId="7281" xr:uid="{00000000-0005-0000-0000-0000731C0000}"/>
    <cellStyle name="Comma0 11" xfId="7282" xr:uid="{00000000-0005-0000-0000-0000741C0000}"/>
    <cellStyle name="Comma0 12" xfId="7283" xr:uid="{00000000-0005-0000-0000-0000751C0000}"/>
    <cellStyle name="Comma0 13" xfId="7284" xr:uid="{00000000-0005-0000-0000-0000761C0000}"/>
    <cellStyle name="Comma0 14" xfId="7285" xr:uid="{00000000-0005-0000-0000-0000771C0000}"/>
    <cellStyle name="Comma0 15" xfId="7286" xr:uid="{00000000-0005-0000-0000-0000781C0000}"/>
    <cellStyle name="Comma0 16" xfId="7287" xr:uid="{00000000-0005-0000-0000-0000791C0000}"/>
    <cellStyle name="Comma0 17" xfId="7288" xr:uid="{00000000-0005-0000-0000-00007A1C0000}"/>
    <cellStyle name="Comma0 18" xfId="7289" xr:uid="{00000000-0005-0000-0000-00007B1C0000}"/>
    <cellStyle name="Comma0 19" xfId="7290" xr:uid="{00000000-0005-0000-0000-00007C1C0000}"/>
    <cellStyle name="Comma0 2" xfId="7291" xr:uid="{00000000-0005-0000-0000-00007D1C0000}"/>
    <cellStyle name="Comma0 2 2" xfId="7292" xr:uid="{00000000-0005-0000-0000-00007E1C0000}"/>
    <cellStyle name="Comma0 2 3" xfId="7293" xr:uid="{00000000-0005-0000-0000-00007F1C0000}"/>
    <cellStyle name="Comma0 20" xfId="7294" xr:uid="{00000000-0005-0000-0000-0000801C0000}"/>
    <cellStyle name="Comma0 21" xfId="7295" xr:uid="{00000000-0005-0000-0000-0000811C0000}"/>
    <cellStyle name="Comma0 22" xfId="7296" xr:uid="{00000000-0005-0000-0000-0000821C0000}"/>
    <cellStyle name="Comma0 23" xfId="7297" xr:uid="{00000000-0005-0000-0000-0000831C0000}"/>
    <cellStyle name="Comma0 24" xfId="7298" xr:uid="{00000000-0005-0000-0000-0000841C0000}"/>
    <cellStyle name="Comma0 25" xfId="7299" xr:uid="{00000000-0005-0000-0000-0000851C0000}"/>
    <cellStyle name="Comma0 26" xfId="7300" xr:uid="{00000000-0005-0000-0000-0000861C0000}"/>
    <cellStyle name="Comma0 27" xfId="7301" xr:uid="{00000000-0005-0000-0000-0000871C0000}"/>
    <cellStyle name="Comma0 28" xfId="7302" xr:uid="{00000000-0005-0000-0000-0000881C0000}"/>
    <cellStyle name="Comma0 29" xfId="7303" xr:uid="{00000000-0005-0000-0000-0000891C0000}"/>
    <cellStyle name="Comma0 3" xfId="7304" xr:uid="{00000000-0005-0000-0000-00008A1C0000}"/>
    <cellStyle name="Comma0 3 2" xfId="7305" xr:uid="{00000000-0005-0000-0000-00008B1C0000}"/>
    <cellStyle name="Comma0 3 3" xfId="7306" xr:uid="{00000000-0005-0000-0000-00008C1C0000}"/>
    <cellStyle name="Comma0 30" xfId="7307" xr:uid="{00000000-0005-0000-0000-00008D1C0000}"/>
    <cellStyle name="Comma0 31" xfId="7308" xr:uid="{00000000-0005-0000-0000-00008E1C0000}"/>
    <cellStyle name="Comma0 32" xfId="7309" xr:uid="{00000000-0005-0000-0000-00008F1C0000}"/>
    <cellStyle name="Comma0 33" xfId="7310" xr:uid="{00000000-0005-0000-0000-0000901C0000}"/>
    <cellStyle name="Comma0 34" xfId="7311" xr:uid="{00000000-0005-0000-0000-0000911C0000}"/>
    <cellStyle name="Comma0 35" xfId="7312" xr:uid="{00000000-0005-0000-0000-0000921C0000}"/>
    <cellStyle name="Comma0 36" xfId="7313" xr:uid="{00000000-0005-0000-0000-0000931C0000}"/>
    <cellStyle name="Comma0 37" xfId="7314" xr:uid="{00000000-0005-0000-0000-0000941C0000}"/>
    <cellStyle name="Comma0 38" xfId="7315" xr:uid="{00000000-0005-0000-0000-0000951C0000}"/>
    <cellStyle name="Comma0 39" xfId="7316" xr:uid="{00000000-0005-0000-0000-0000961C0000}"/>
    <cellStyle name="Comma0 4" xfId="7317" xr:uid="{00000000-0005-0000-0000-0000971C0000}"/>
    <cellStyle name="Comma0 4 2" xfId="7318" xr:uid="{00000000-0005-0000-0000-0000981C0000}"/>
    <cellStyle name="Comma0 40" xfId="7319" xr:uid="{00000000-0005-0000-0000-0000991C0000}"/>
    <cellStyle name="Comma0 41" xfId="7320" xr:uid="{00000000-0005-0000-0000-00009A1C0000}"/>
    <cellStyle name="Comma0 42" xfId="7321" xr:uid="{00000000-0005-0000-0000-00009B1C0000}"/>
    <cellStyle name="Comma0 43" xfId="7322" xr:uid="{00000000-0005-0000-0000-00009C1C0000}"/>
    <cellStyle name="Comma0 44" xfId="7323" xr:uid="{00000000-0005-0000-0000-00009D1C0000}"/>
    <cellStyle name="Comma0 45" xfId="7324" xr:uid="{00000000-0005-0000-0000-00009E1C0000}"/>
    <cellStyle name="Comma0 46" xfId="7325" xr:uid="{00000000-0005-0000-0000-00009F1C0000}"/>
    <cellStyle name="Comma0 47" xfId="7326" xr:uid="{00000000-0005-0000-0000-0000A01C0000}"/>
    <cellStyle name="Comma0 5" xfId="7327" xr:uid="{00000000-0005-0000-0000-0000A11C0000}"/>
    <cellStyle name="Comma0 5 2" xfId="7328" xr:uid="{00000000-0005-0000-0000-0000A21C0000}"/>
    <cellStyle name="Comma0 5 3" xfId="7329" xr:uid="{00000000-0005-0000-0000-0000A31C0000}"/>
    <cellStyle name="Comma0 6" xfId="7330" xr:uid="{00000000-0005-0000-0000-0000A41C0000}"/>
    <cellStyle name="Comma0 7" xfId="7331" xr:uid="{00000000-0005-0000-0000-0000A51C0000}"/>
    <cellStyle name="Comma0 8" xfId="7332" xr:uid="{00000000-0005-0000-0000-0000A61C0000}"/>
    <cellStyle name="Comma0 9" xfId="7333" xr:uid="{00000000-0005-0000-0000-0000A71C0000}"/>
    <cellStyle name="Comma0_00COS Ind Allocators" xfId="7334" xr:uid="{00000000-0005-0000-0000-0000A81C0000}"/>
    <cellStyle name="Comma1 - Style1" xfId="7335" xr:uid="{00000000-0005-0000-0000-0000A91C0000}"/>
    <cellStyle name="Comma1 - Style1 2" xfId="7336" xr:uid="{00000000-0005-0000-0000-0000AA1C0000}"/>
    <cellStyle name="Comma1 - Style1 2 2" xfId="7337" xr:uid="{00000000-0005-0000-0000-0000AB1C0000}"/>
    <cellStyle name="Comma1 - Style1 3" xfId="7338" xr:uid="{00000000-0005-0000-0000-0000AC1C0000}"/>
    <cellStyle name="Comma1 - Style1 4" xfId="7339" xr:uid="{00000000-0005-0000-0000-0000AD1C0000}"/>
    <cellStyle name="Comma1 - Style1_ACCOUNTS" xfId="7340" xr:uid="{00000000-0005-0000-0000-0000AE1C0000}"/>
    <cellStyle name="Copied" xfId="7341" xr:uid="{00000000-0005-0000-0000-0000AF1C0000}"/>
    <cellStyle name="Copied 2" xfId="7342" xr:uid="{00000000-0005-0000-0000-0000B01C0000}"/>
    <cellStyle name="Copied 2 2" xfId="7343" xr:uid="{00000000-0005-0000-0000-0000B11C0000}"/>
    <cellStyle name="Copied 3" xfId="7344" xr:uid="{00000000-0005-0000-0000-0000B21C0000}"/>
    <cellStyle name="Copied 4" xfId="7345" xr:uid="{00000000-0005-0000-0000-0000B31C0000}"/>
    <cellStyle name="COST1" xfId="7346" xr:uid="{00000000-0005-0000-0000-0000B41C0000}"/>
    <cellStyle name="COST1 2" xfId="7347" xr:uid="{00000000-0005-0000-0000-0000B51C0000}"/>
    <cellStyle name="COST1 2 2" xfId="7348" xr:uid="{00000000-0005-0000-0000-0000B61C0000}"/>
    <cellStyle name="COST1 3" xfId="7349" xr:uid="{00000000-0005-0000-0000-0000B71C0000}"/>
    <cellStyle name="COST1 4" xfId="7350" xr:uid="{00000000-0005-0000-0000-0000B81C0000}"/>
    <cellStyle name="Curren - Style1" xfId="7351" xr:uid="{00000000-0005-0000-0000-0000B91C0000}"/>
    <cellStyle name="Curren - Style1 2" xfId="7352" xr:uid="{00000000-0005-0000-0000-0000BA1C0000}"/>
    <cellStyle name="Curren - Style2" xfId="7353" xr:uid="{00000000-0005-0000-0000-0000BB1C0000}"/>
    <cellStyle name="Curren - Style2 2" xfId="7354" xr:uid="{00000000-0005-0000-0000-0000BC1C0000}"/>
    <cellStyle name="Curren - Style2 2 2" xfId="7355" xr:uid="{00000000-0005-0000-0000-0000BD1C0000}"/>
    <cellStyle name="Curren - Style2 3" xfId="7356" xr:uid="{00000000-0005-0000-0000-0000BE1C0000}"/>
    <cellStyle name="Curren - Style2 4" xfId="7357" xr:uid="{00000000-0005-0000-0000-0000BF1C0000}"/>
    <cellStyle name="Curren - Style2_ACCOUNTS" xfId="7358" xr:uid="{00000000-0005-0000-0000-0000C01C0000}"/>
    <cellStyle name="Curren - Style5" xfId="7359" xr:uid="{00000000-0005-0000-0000-0000C11C0000}"/>
    <cellStyle name="Curren - Style5 2" xfId="7360" xr:uid="{00000000-0005-0000-0000-0000C21C0000}"/>
    <cellStyle name="Curren - Style6" xfId="7361" xr:uid="{00000000-0005-0000-0000-0000C31C0000}"/>
    <cellStyle name="Curren - Style6 2" xfId="7362" xr:uid="{00000000-0005-0000-0000-0000C41C0000}"/>
    <cellStyle name="Curren - Style6 2 2" xfId="7363" xr:uid="{00000000-0005-0000-0000-0000C51C0000}"/>
    <cellStyle name="Curren - Style6 3" xfId="7364" xr:uid="{00000000-0005-0000-0000-0000C61C0000}"/>
    <cellStyle name="Curren - Style6_ACCOUNTS" xfId="7365" xr:uid="{00000000-0005-0000-0000-0000C71C0000}"/>
    <cellStyle name="Currency" xfId="2" builtinId="4"/>
    <cellStyle name="Currency 10" xfId="7366" xr:uid="{00000000-0005-0000-0000-0000C91C0000}"/>
    <cellStyle name="Currency 10 2" xfId="7367" xr:uid="{00000000-0005-0000-0000-0000CA1C0000}"/>
    <cellStyle name="Currency 10 2 2" xfId="7368" xr:uid="{00000000-0005-0000-0000-0000CB1C0000}"/>
    <cellStyle name="Currency 10 3" xfId="7369" xr:uid="{00000000-0005-0000-0000-0000CC1C0000}"/>
    <cellStyle name="Currency 10 4" xfId="7370" xr:uid="{00000000-0005-0000-0000-0000CD1C0000}"/>
    <cellStyle name="Currency 11" xfId="7371" xr:uid="{00000000-0005-0000-0000-0000CE1C0000}"/>
    <cellStyle name="Currency 11 2" xfId="7372" xr:uid="{00000000-0005-0000-0000-0000CF1C0000}"/>
    <cellStyle name="Currency 11 2 2" xfId="7373" xr:uid="{00000000-0005-0000-0000-0000D01C0000}"/>
    <cellStyle name="Currency 11 3" xfId="7374" xr:uid="{00000000-0005-0000-0000-0000D11C0000}"/>
    <cellStyle name="Currency 11 4" xfId="7375" xr:uid="{00000000-0005-0000-0000-0000D21C0000}"/>
    <cellStyle name="Currency 12" xfId="7376" xr:uid="{00000000-0005-0000-0000-0000D31C0000}"/>
    <cellStyle name="Currency 12 2" xfId="7377" xr:uid="{00000000-0005-0000-0000-0000D41C0000}"/>
    <cellStyle name="Currency 12 2 2" xfId="7378" xr:uid="{00000000-0005-0000-0000-0000D51C0000}"/>
    <cellStyle name="Currency 12 3" xfId="7379" xr:uid="{00000000-0005-0000-0000-0000D61C0000}"/>
    <cellStyle name="Currency 12 3 2" xfId="7380" xr:uid="{00000000-0005-0000-0000-0000D71C0000}"/>
    <cellStyle name="Currency 12 4" xfId="7381" xr:uid="{00000000-0005-0000-0000-0000D81C0000}"/>
    <cellStyle name="Currency 12 4 2" xfId="7382" xr:uid="{00000000-0005-0000-0000-0000D91C0000}"/>
    <cellStyle name="Currency 12 5" xfId="7383" xr:uid="{00000000-0005-0000-0000-0000DA1C0000}"/>
    <cellStyle name="Currency 12 6" xfId="7384" xr:uid="{00000000-0005-0000-0000-0000DB1C0000}"/>
    <cellStyle name="Currency 13" xfId="7385" xr:uid="{00000000-0005-0000-0000-0000DC1C0000}"/>
    <cellStyle name="Currency 13 2" xfId="7386" xr:uid="{00000000-0005-0000-0000-0000DD1C0000}"/>
    <cellStyle name="Currency 13 3" xfId="7387" xr:uid="{00000000-0005-0000-0000-0000DE1C0000}"/>
    <cellStyle name="Currency 14" xfId="7388" xr:uid="{00000000-0005-0000-0000-0000DF1C0000}"/>
    <cellStyle name="Currency 14 2" xfId="7389" xr:uid="{00000000-0005-0000-0000-0000E01C0000}"/>
    <cellStyle name="Currency 14 2 2" xfId="7390" xr:uid="{00000000-0005-0000-0000-0000E11C0000}"/>
    <cellStyle name="Currency 14 3" xfId="7391" xr:uid="{00000000-0005-0000-0000-0000E21C0000}"/>
    <cellStyle name="Currency 14 3 2" xfId="7392" xr:uid="{00000000-0005-0000-0000-0000E31C0000}"/>
    <cellStyle name="Currency 14 4" xfId="7393" xr:uid="{00000000-0005-0000-0000-0000E41C0000}"/>
    <cellStyle name="Currency 14 4 2" xfId="7394" xr:uid="{00000000-0005-0000-0000-0000E51C0000}"/>
    <cellStyle name="Currency 15" xfId="7395" xr:uid="{00000000-0005-0000-0000-0000E61C0000}"/>
    <cellStyle name="Currency 15 2" xfId="7396" xr:uid="{00000000-0005-0000-0000-0000E71C0000}"/>
    <cellStyle name="Currency 15 3" xfId="7397" xr:uid="{00000000-0005-0000-0000-0000E81C0000}"/>
    <cellStyle name="Currency 15 4" xfId="7398" xr:uid="{00000000-0005-0000-0000-0000E91C0000}"/>
    <cellStyle name="Currency 16" xfId="7399" xr:uid="{00000000-0005-0000-0000-0000EA1C0000}"/>
    <cellStyle name="Currency 16 2" xfId="7400" xr:uid="{00000000-0005-0000-0000-0000EB1C0000}"/>
    <cellStyle name="Currency 16 3" xfId="7401" xr:uid="{00000000-0005-0000-0000-0000EC1C0000}"/>
    <cellStyle name="Currency 16 4" xfId="7402" xr:uid="{00000000-0005-0000-0000-0000ED1C0000}"/>
    <cellStyle name="Currency 17" xfId="7403" xr:uid="{00000000-0005-0000-0000-0000EE1C0000}"/>
    <cellStyle name="Currency 18" xfId="7404" xr:uid="{00000000-0005-0000-0000-0000EF1C0000}"/>
    <cellStyle name="Currency 18 2" xfId="7405" xr:uid="{00000000-0005-0000-0000-0000F01C0000}"/>
    <cellStyle name="Currency 19" xfId="7406" xr:uid="{00000000-0005-0000-0000-0000F11C0000}"/>
    <cellStyle name="Currency 19 2" xfId="7407" xr:uid="{00000000-0005-0000-0000-0000F21C0000}"/>
    <cellStyle name="Currency 2" xfId="5" xr:uid="{00000000-0005-0000-0000-0000F31C0000}"/>
    <cellStyle name="Currency 2 2" xfId="7408" xr:uid="{00000000-0005-0000-0000-0000F41C0000}"/>
    <cellStyle name="Currency 2 2 2" xfId="7409" xr:uid="{00000000-0005-0000-0000-0000F51C0000}"/>
    <cellStyle name="Currency 2 2 2 2" xfId="7410" xr:uid="{00000000-0005-0000-0000-0000F61C0000}"/>
    <cellStyle name="Currency 2 2 2 3" xfId="7411" xr:uid="{00000000-0005-0000-0000-0000F71C0000}"/>
    <cellStyle name="Currency 2 2 3" xfId="7412" xr:uid="{00000000-0005-0000-0000-0000F81C0000}"/>
    <cellStyle name="Currency 2 2 4" xfId="7413" xr:uid="{00000000-0005-0000-0000-0000F91C0000}"/>
    <cellStyle name="Currency 2 3" xfId="7414" xr:uid="{00000000-0005-0000-0000-0000FA1C0000}"/>
    <cellStyle name="Currency 2 3 2" xfId="7415" xr:uid="{00000000-0005-0000-0000-0000FB1C0000}"/>
    <cellStyle name="Currency 2 3 3" xfId="7416" xr:uid="{00000000-0005-0000-0000-0000FC1C0000}"/>
    <cellStyle name="Currency 2 4" xfId="7417" xr:uid="{00000000-0005-0000-0000-0000FD1C0000}"/>
    <cellStyle name="Currency 2 4 2" xfId="7418" xr:uid="{00000000-0005-0000-0000-0000FE1C0000}"/>
    <cellStyle name="Currency 2 5" xfId="7419" xr:uid="{00000000-0005-0000-0000-0000FF1C0000}"/>
    <cellStyle name="Currency 2 5 2" xfId="7420" xr:uid="{00000000-0005-0000-0000-0000001D0000}"/>
    <cellStyle name="Currency 2 6" xfId="7421" xr:uid="{00000000-0005-0000-0000-0000011D0000}"/>
    <cellStyle name="Currency 2 6 2" xfId="7422" xr:uid="{00000000-0005-0000-0000-0000021D0000}"/>
    <cellStyle name="Currency 2 7" xfId="7423" xr:uid="{00000000-0005-0000-0000-0000031D0000}"/>
    <cellStyle name="Currency 2 7 2" xfId="7424" xr:uid="{00000000-0005-0000-0000-0000041D0000}"/>
    <cellStyle name="Currency 2 8" xfId="7425" xr:uid="{00000000-0005-0000-0000-0000051D0000}"/>
    <cellStyle name="Currency 2 8 2" xfId="7426" xr:uid="{00000000-0005-0000-0000-0000061D0000}"/>
    <cellStyle name="Currency 2 9" xfId="7427" xr:uid="{00000000-0005-0000-0000-0000071D0000}"/>
    <cellStyle name="Currency 20" xfId="7428" xr:uid="{00000000-0005-0000-0000-0000081D0000}"/>
    <cellStyle name="Currency 21" xfId="7429" xr:uid="{00000000-0005-0000-0000-0000091D0000}"/>
    <cellStyle name="Currency 22" xfId="7430" xr:uid="{00000000-0005-0000-0000-00000A1D0000}"/>
    <cellStyle name="Currency 23" xfId="7431" xr:uid="{00000000-0005-0000-0000-00000B1D0000}"/>
    <cellStyle name="Currency 24" xfId="7432" xr:uid="{00000000-0005-0000-0000-00000C1D0000}"/>
    <cellStyle name="Currency 24 2" xfId="7433" xr:uid="{00000000-0005-0000-0000-00000D1D0000}"/>
    <cellStyle name="Currency 25" xfId="7434" xr:uid="{00000000-0005-0000-0000-00000E1D0000}"/>
    <cellStyle name="Currency 25 2" xfId="7435" xr:uid="{00000000-0005-0000-0000-00000F1D0000}"/>
    <cellStyle name="Currency 25 3" xfId="7436" xr:uid="{00000000-0005-0000-0000-0000101D0000}"/>
    <cellStyle name="Currency 26" xfId="7437" xr:uid="{00000000-0005-0000-0000-0000111D0000}"/>
    <cellStyle name="Currency 27" xfId="7438" xr:uid="{00000000-0005-0000-0000-0000121D0000}"/>
    <cellStyle name="Currency 27 2" xfId="7439" xr:uid="{00000000-0005-0000-0000-0000131D0000}"/>
    <cellStyle name="Currency 3" xfId="7440" xr:uid="{00000000-0005-0000-0000-0000141D0000}"/>
    <cellStyle name="Currency 3 2" xfId="7441" xr:uid="{00000000-0005-0000-0000-0000151D0000}"/>
    <cellStyle name="Currency 3 2 2" xfId="7442" xr:uid="{00000000-0005-0000-0000-0000161D0000}"/>
    <cellStyle name="Currency 3 2 2 2" xfId="7443" xr:uid="{00000000-0005-0000-0000-0000171D0000}"/>
    <cellStyle name="Currency 3 2 3" xfId="7444" xr:uid="{00000000-0005-0000-0000-0000181D0000}"/>
    <cellStyle name="Currency 3 2 4" xfId="9531" xr:uid="{00000000-0005-0000-0000-0000191D0000}"/>
    <cellStyle name="Currency 3 3" xfId="7445" xr:uid="{00000000-0005-0000-0000-00001A1D0000}"/>
    <cellStyle name="Currency 3 3 2" xfId="7446" xr:uid="{00000000-0005-0000-0000-00001B1D0000}"/>
    <cellStyle name="Currency 3 4" xfId="7447" xr:uid="{00000000-0005-0000-0000-00001C1D0000}"/>
    <cellStyle name="Currency 3 5" xfId="7448" xr:uid="{00000000-0005-0000-0000-00001D1D0000}"/>
    <cellStyle name="Currency 4" xfId="7449" xr:uid="{00000000-0005-0000-0000-00001E1D0000}"/>
    <cellStyle name="Currency 4 2" xfId="7450" xr:uid="{00000000-0005-0000-0000-00001F1D0000}"/>
    <cellStyle name="Currency 4 2 2" xfId="7451" xr:uid="{00000000-0005-0000-0000-0000201D0000}"/>
    <cellStyle name="Currency 4 2 2 2" xfId="7452" xr:uid="{00000000-0005-0000-0000-0000211D0000}"/>
    <cellStyle name="Currency 4 2 3" xfId="7453" xr:uid="{00000000-0005-0000-0000-0000221D0000}"/>
    <cellStyle name="Currency 4 2 4" xfId="7454" xr:uid="{00000000-0005-0000-0000-0000231D0000}"/>
    <cellStyle name="Currency 4 3" xfId="7455" xr:uid="{00000000-0005-0000-0000-0000241D0000}"/>
    <cellStyle name="Currency 4 3 2" xfId="7456" xr:uid="{00000000-0005-0000-0000-0000251D0000}"/>
    <cellStyle name="Currency 4 3 2 2" xfId="7457" xr:uid="{00000000-0005-0000-0000-0000261D0000}"/>
    <cellStyle name="Currency 4 3 3" xfId="7458" xr:uid="{00000000-0005-0000-0000-0000271D0000}"/>
    <cellStyle name="Currency 4 3 3 2" xfId="7459" xr:uid="{00000000-0005-0000-0000-0000281D0000}"/>
    <cellStyle name="Currency 4 3 4" xfId="7460" xr:uid="{00000000-0005-0000-0000-0000291D0000}"/>
    <cellStyle name="Currency 4 3 4 2" xfId="7461" xr:uid="{00000000-0005-0000-0000-00002A1D0000}"/>
    <cellStyle name="Currency 4 4" xfId="7462" xr:uid="{00000000-0005-0000-0000-00002B1D0000}"/>
    <cellStyle name="Currency 4 4 2" xfId="7463" xr:uid="{00000000-0005-0000-0000-00002C1D0000}"/>
    <cellStyle name="Currency 4 5" xfId="7464" xr:uid="{00000000-0005-0000-0000-00002D1D0000}"/>
    <cellStyle name="Currency 4 6" xfId="7465" xr:uid="{00000000-0005-0000-0000-00002E1D0000}"/>
    <cellStyle name="Currency 4 7" xfId="9530" xr:uid="{00000000-0005-0000-0000-00002F1D0000}"/>
    <cellStyle name="Currency 4_2009 GRC Compliance Filing (Electric) for Exh A-1" xfId="7466" xr:uid="{00000000-0005-0000-0000-0000301D0000}"/>
    <cellStyle name="Currency 5" xfId="7467" xr:uid="{00000000-0005-0000-0000-0000311D0000}"/>
    <cellStyle name="Currency 5 2" xfId="7468" xr:uid="{00000000-0005-0000-0000-0000321D0000}"/>
    <cellStyle name="Currency 5 2 2" xfId="7469" xr:uid="{00000000-0005-0000-0000-0000331D0000}"/>
    <cellStyle name="Currency 5 3" xfId="7470" xr:uid="{00000000-0005-0000-0000-0000341D0000}"/>
    <cellStyle name="Currency 5 4" xfId="7471" xr:uid="{00000000-0005-0000-0000-0000351D0000}"/>
    <cellStyle name="Currency 6" xfId="7472" xr:uid="{00000000-0005-0000-0000-0000361D0000}"/>
    <cellStyle name="Currency 6 2" xfId="7473" xr:uid="{00000000-0005-0000-0000-0000371D0000}"/>
    <cellStyle name="Currency 6 2 2" xfId="7474" xr:uid="{00000000-0005-0000-0000-0000381D0000}"/>
    <cellStyle name="Currency 6 3" xfId="7475" xr:uid="{00000000-0005-0000-0000-0000391D0000}"/>
    <cellStyle name="Currency 6 4" xfId="7476" xr:uid="{00000000-0005-0000-0000-00003A1D0000}"/>
    <cellStyle name="Currency 7" xfId="7477" xr:uid="{00000000-0005-0000-0000-00003B1D0000}"/>
    <cellStyle name="Currency 7 2" xfId="7478" xr:uid="{00000000-0005-0000-0000-00003C1D0000}"/>
    <cellStyle name="Currency 7 2 2" xfId="7479" xr:uid="{00000000-0005-0000-0000-00003D1D0000}"/>
    <cellStyle name="Currency 7 3" xfId="7480" xr:uid="{00000000-0005-0000-0000-00003E1D0000}"/>
    <cellStyle name="Currency 7 4" xfId="7481" xr:uid="{00000000-0005-0000-0000-00003F1D0000}"/>
    <cellStyle name="Currency 8" xfId="7482" xr:uid="{00000000-0005-0000-0000-0000401D0000}"/>
    <cellStyle name="Currency 8 2" xfId="7483" xr:uid="{00000000-0005-0000-0000-0000411D0000}"/>
    <cellStyle name="Currency 8 2 2" xfId="7484" xr:uid="{00000000-0005-0000-0000-0000421D0000}"/>
    <cellStyle name="Currency 8 2 2 2" xfId="7485" xr:uid="{00000000-0005-0000-0000-0000431D0000}"/>
    <cellStyle name="Currency 8 2 2 3" xfId="7486" xr:uid="{00000000-0005-0000-0000-0000441D0000}"/>
    <cellStyle name="Currency 8 2 2 4" xfId="7487" xr:uid="{00000000-0005-0000-0000-0000451D0000}"/>
    <cellStyle name="Currency 8 2 3" xfId="7488" xr:uid="{00000000-0005-0000-0000-0000461D0000}"/>
    <cellStyle name="Currency 8 2 3 2" xfId="7489" xr:uid="{00000000-0005-0000-0000-0000471D0000}"/>
    <cellStyle name="Currency 8 2 4" xfId="7490" xr:uid="{00000000-0005-0000-0000-0000481D0000}"/>
    <cellStyle name="Currency 8 2 5" xfId="7491" xr:uid="{00000000-0005-0000-0000-0000491D0000}"/>
    <cellStyle name="Currency 8 2 6" xfId="7492" xr:uid="{00000000-0005-0000-0000-00004A1D0000}"/>
    <cellStyle name="Currency 8 3" xfId="7493" xr:uid="{00000000-0005-0000-0000-00004B1D0000}"/>
    <cellStyle name="Currency 8 3 2" xfId="7494" xr:uid="{00000000-0005-0000-0000-00004C1D0000}"/>
    <cellStyle name="Currency 8 4" xfId="7495" xr:uid="{00000000-0005-0000-0000-00004D1D0000}"/>
    <cellStyle name="Currency 8 4 2" xfId="7496" xr:uid="{00000000-0005-0000-0000-00004E1D0000}"/>
    <cellStyle name="Currency 8 5" xfId="7497" xr:uid="{00000000-0005-0000-0000-00004F1D0000}"/>
    <cellStyle name="Currency 8 6" xfId="7498" xr:uid="{00000000-0005-0000-0000-0000501D0000}"/>
    <cellStyle name="Currency 9" xfId="7499" xr:uid="{00000000-0005-0000-0000-0000511D0000}"/>
    <cellStyle name="Currency 9 2" xfId="7500" xr:uid="{00000000-0005-0000-0000-0000521D0000}"/>
    <cellStyle name="Currency 9 2 2" xfId="7501" xr:uid="{00000000-0005-0000-0000-0000531D0000}"/>
    <cellStyle name="Currency 9 2 2 2" xfId="7502" xr:uid="{00000000-0005-0000-0000-0000541D0000}"/>
    <cellStyle name="Currency 9 2 3" xfId="7503" xr:uid="{00000000-0005-0000-0000-0000551D0000}"/>
    <cellStyle name="Currency 9 3" xfId="7504" xr:uid="{00000000-0005-0000-0000-0000561D0000}"/>
    <cellStyle name="Currency 9 3 2" xfId="7505" xr:uid="{00000000-0005-0000-0000-0000571D0000}"/>
    <cellStyle name="Currency 9 3 3" xfId="7506" xr:uid="{00000000-0005-0000-0000-0000581D0000}"/>
    <cellStyle name="Currency 9 3 4" xfId="7507" xr:uid="{00000000-0005-0000-0000-0000591D0000}"/>
    <cellStyle name="Currency 9 4" xfId="7508" xr:uid="{00000000-0005-0000-0000-00005A1D0000}"/>
    <cellStyle name="Currency 9 4 2" xfId="7509" xr:uid="{00000000-0005-0000-0000-00005B1D0000}"/>
    <cellStyle name="Currency 9 5" xfId="7510" xr:uid="{00000000-0005-0000-0000-00005C1D0000}"/>
    <cellStyle name="Currency 9 5 2" xfId="7511" xr:uid="{00000000-0005-0000-0000-00005D1D0000}"/>
    <cellStyle name="Currency 9 6" xfId="7512" xr:uid="{00000000-0005-0000-0000-00005E1D0000}"/>
    <cellStyle name="Currency 9 7" xfId="7513" xr:uid="{00000000-0005-0000-0000-00005F1D0000}"/>
    <cellStyle name="Currency 9 8" xfId="7514" xr:uid="{00000000-0005-0000-0000-0000601D0000}"/>
    <cellStyle name="Currency 9 9" xfId="7515" xr:uid="{00000000-0005-0000-0000-0000611D0000}"/>
    <cellStyle name="Currency0" xfId="7516" xr:uid="{00000000-0005-0000-0000-0000621D0000}"/>
    <cellStyle name="Currency0 2" xfId="7517" xr:uid="{00000000-0005-0000-0000-0000631D0000}"/>
    <cellStyle name="Currency0 2 2" xfId="7518" xr:uid="{00000000-0005-0000-0000-0000641D0000}"/>
    <cellStyle name="Currency0 2 2 2" xfId="7519" xr:uid="{00000000-0005-0000-0000-0000651D0000}"/>
    <cellStyle name="Currency0 2 3" xfId="7520" xr:uid="{00000000-0005-0000-0000-0000661D0000}"/>
    <cellStyle name="Currency0 3" xfId="7521" xr:uid="{00000000-0005-0000-0000-0000671D0000}"/>
    <cellStyle name="Currency0 3 2" xfId="7522" xr:uid="{00000000-0005-0000-0000-0000681D0000}"/>
    <cellStyle name="Currency0 3 3" xfId="7523" xr:uid="{00000000-0005-0000-0000-0000691D0000}"/>
    <cellStyle name="Currency0 4" xfId="7524" xr:uid="{00000000-0005-0000-0000-00006A1D0000}"/>
    <cellStyle name="Currency0 4 2" xfId="7525" xr:uid="{00000000-0005-0000-0000-00006B1D0000}"/>
    <cellStyle name="Currency0 4 3" xfId="7526" xr:uid="{00000000-0005-0000-0000-00006C1D0000}"/>
    <cellStyle name="Currency0 5" xfId="7527" xr:uid="{00000000-0005-0000-0000-00006D1D0000}"/>
    <cellStyle name="Currency0 6" xfId="7528" xr:uid="{00000000-0005-0000-0000-00006E1D0000}"/>
    <cellStyle name="Currency0 7" xfId="7529" xr:uid="{00000000-0005-0000-0000-00006F1D0000}"/>
    <cellStyle name="Currency0_ACCOUNTS" xfId="7530" xr:uid="{00000000-0005-0000-0000-0000701D0000}"/>
    <cellStyle name="Date" xfId="7531" xr:uid="{00000000-0005-0000-0000-0000711D0000}"/>
    <cellStyle name="Date 2" xfId="7532" xr:uid="{00000000-0005-0000-0000-0000721D0000}"/>
    <cellStyle name="Date 2 2" xfId="7533" xr:uid="{00000000-0005-0000-0000-0000731D0000}"/>
    <cellStyle name="Date 2 3" xfId="7534" xr:uid="{00000000-0005-0000-0000-0000741D0000}"/>
    <cellStyle name="Date 3" xfId="7535" xr:uid="{00000000-0005-0000-0000-0000751D0000}"/>
    <cellStyle name="Date 3 2" xfId="7536" xr:uid="{00000000-0005-0000-0000-0000761D0000}"/>
    <cellStyle name="Date 3 3" xfId="7537" xr:uid="{00000000-0005-0000-0000-0000771D0000}"/>
    <cellStyle name="Date 4" xfId="7538" xr:uid="{00000000-0005-0000-0000-0000781D0000}"/>
    <cellStyle name="Date 4 2" xfId="7539" xr:uid="{00000000-0005-0000-0000-0000791D0000}"/>
    <cellStyle name="Date 5" xfId="7540" xr:uid="{00000000-0005-0000-0000-00007A1D0000}"/>
    <cellStyle name="Date 5 2" xfId="7541" xr:uid="{00000000-0005-0000-0000-00007B1D0000}"/>
    <cellStyle name="Date 5 3" xfId="7542" xr:uid="{00000000-0005-0000-0000-00007C1D0000}"/>
    <cellStyle name="Date 6" xfId="7543" xr:uid="{00000000-0005-0000-0000-00007D1D0000}"/>
    <cellStyle name="Date 7" xfId="7544" xr:uid="{00000000-0005-0000-0000-00007E1D0000}"/>
    <cellStyle name="Date 8" xfId="7545" xr:uid="{00000000-0005-0000-0000-00007F1D0000}"/>
    <cellStyle name="Date_903 SAP 2-6-09" xfId="7546" xr:uid="{00000000-0005-0000-0000-0000801D0000}"/>
    <cellStyle name="drp-sh - Style2" xfId="7547" xr:uid="{00000000-0005-0000-0000-0000811D0000}"/>
    <cellStyle name="Emphasis 1" xfId="7548" xr:uid="{00000000-0005-0000-0000-0000821D0000}"/>
    <cellStyle name="Emphasis 1 2" xfId="7549" xr:uid="{00000000-0005-0000-0000-0000831D0000}"/>
    <cellStyle name="Emphasis 2" xfId="7550" xr:uid="{00000000-0005-0000-0000-0000841D0000}"/>
    <cellStyle name="Emphasis 2 2" xfId="7551" xr:uid="{00000000-0005-0000-0000-0000851D0000}"/>
    <cellStyle name="Emphasis 3" xfId="7552" xr:uid="{00000000-0005-0000-0000-0000861D0000}"/>
    <cellStyle name="Emphasis 3 2" xfId="7553" xr:uid="{00000000-0005-0000-0000-0000871D0000}"/>
    <cellStyle name="Entered" xfId="7554" xr:uid="{00000000-0005-0000-0000-0000881D0000}"/>
    <cellStyle name="Entered 2" xfId="7555" xr:uid="{00000000-0005-0000-0000-0000891D0000}"/>
    <cellStyle name="Entered 2 2" xfId="7556" xr:uid="{00000000-0005-0000-0000-00008A1D0000}"/>
    <cellStyle name="Entered 2 2 2" xfId="7557" xr:uid="{00000000-0005-0000-0000-00008B1D0000}"/>
    <cellStyle name="Entered 2 3" xfId="7558" xr:uid="{00000000-0005-0000-0000-00008C1D0000}"/>
    <cellStyle name="Entered 3" xfId="7559" xr:uid="{00000000-0005-0000-0000-00008D1D0000}"/>
    <cellStyle name="Entered 3 2" xfId="7560" xr:uid="{00000000-0005-0000-0000-00008E1D0000}"/>
    <cellStyle name="Entered 3 2 2" xfId="7561" xr:uid="{00000000-0005-0000-0000-00008F1D0000}"/>
    <cellStyle name="Entered 3 3" xfId="7562" xr:uid="{00000000-0005-0000-0000-0000901D0000}"/>
    <cellStyle name="Entered 3 3 2" xfId="7563" xr:uid="{00000000-0005-0000-0000-0000911D0000}"/>
    <cellStyle name="Entered 3 4" xfId="7564" xr:uid="{00000000-0005-0000-0000-0000921D0000}"/>
    <cellStyle name="Entered 3 4 2" xfId="7565" xr:uid="{00000000-0005-0000-0000-0000931D0000}"/>
    <cellStyle name="Entered 4" xfId="7566" xr:uid="{00000000-0005-0000-0000-0000941D0000}"/>
    <cellStyle name="Entered 4 2" xfId="7567" xr:uid="{00000000-0005-0000-0000-0000951D0000}"/>
    <cellStyle name="Entered 5" xfId="7568" xr:uid="{00000000-0005-0000-0000-0000961D0000}"/>
    <cellStyle name="Entered 5 2" xfId="7569" xr:uid="{00000000-0005-0000-0000-0000971D0000}"/>
    <cellStyle name="Entered 6" xfId="7570" xr:uid="{00000000-0005-0000-0000-0000981D0000}"/>
    <cellStyle name="Entered 7" xfId="7571" xr:uid="{00000000-0005-0000-0000-0000991D0000}"/>
    <cellStyle name="Entered 8" xfId="7572" xr:uid="{00000000-0005-0000-0000-00009A1D0000}"/>
    <cellStyle name="Entered_4.32E Depreciation Study Robs file" xfId="7573" xr:uid="{00000000-0005-0000-0000-00009B1D0000}"/>
    <cellStyle name="Euro" xfId="7574" xr:uid="{00000000-0005-0000-0000-00009C1D0000}"/>
    <cellStyle name="Euro 2" xfId="7575" xr:uid="{00000000-0005-0000-0000-00009D1D0000}"/>
    <cellStyle name="Euro 2 2" xfId="7576" xr:uid="{00000000-0005-0000-0000-00009E1D0000}"/>
    <cellStyle name="Euro 2 2 2" xfId="7577" xr:uid="{00000000-0005-0000-0000-00009F1D0000}"/>
    <cellStyle name="Euro 2 3" xfId="7578" xr:uid="{00000000-0005-0000-0000-0000A01D0000}"/>
    <cellStyle name="Euro 3" xfId="7579" xr:uid="{00000000-0005-0000-0000-0000A11D0000}"/>
    <cellStyle name="Euro 3 2" xfId="7580" xr:uid="{00000000-0005-0000-0000-0000A21D0000}"/>
    <cellStyle name="Euro 4" xfId="7581" xr:uid="{00000000-0005-0000-0000-0000A31D0000}"/>
    <cellStyle name="Euro 5" xfId="7582" xr:uid="{00000000-0005-0000-0000-0000A41D0000}"/>
    <cellStyle name="Explanatory Text 2" xfId="7583" xr:uid="{00000000-0005-0000-0000-0000A51D0000}"/>
    <cellStyle name="Explanatory Text 2 2" xfId="7584" xr:uid="{00000000-0005-0000-0000-0000A61D0000}"/>
    <cellStyle name="Explanatory Text 2 2 2" xfId="7585" xr:uid="{00000000-0005-0000-0000-0000A71D0000}"/>
    <cellStyle name="Explanatory Text 2 3" xfId="7586" xr:uid="{00000000-0005-0000-0000-0000A81D0000}"/>
    <cellStyle name="Explanatory Text 3" xfId="7587" xr:uid="{00000000-0005-0000-0000-0000A91D0000}"/>
    <cellStyle name="Explanatory Text 4" xfId="7588" xr:uid="{00000000-0005-0000-0000-0000AA1D0000}"/>
    <cellStyle name="Fixed" xfId="7589" xr:uid="{00000000-0005-0000-0000-0000AB1D0000}"/>
    <cellStyle name="Fixed 2" xfId="7590" xr:uid="{00000000-0005-0000-0000-0000AC1D0000}"/>
    <cellStyle name="Fixed 2 2" xfId="7591" xr:uid="{00000000-0005-0000-0000-0000AD1D0000}"/>
    <cellStyle name="Fixed 3" xfId="7592" xr:uid="{00000000-0005-0000-0000-0000AE1D0000}"/>
    <cellStyle name="Fixed 4" xfId="7593" xr:uid="{00000000-0005-0000-0000-0000AF1D0000}"/>
    <cellStyle name="Fixed 5" xfId="7594" xr:uid="{00000000-0005-0000-0000-0000B01D0000}"/>
    <cellStyle name="Fixed 6" xfId="7595" xr:uid="{00000000-0005-0000-0000-0000B11D0000}"/>
    <cellStyle name="Fixed 7" xfId="7596" xr:uid="{00000000-0005-0000-0000-0000B21D0000}"/>
    <cellStyle name="Fixed_ACCOUNTS" xfId="7597" xr:uid="{00000000-0005-0000-0000-0000B31D0000}"/>
    <cellStyle name="Fixed3 - Style3" xfId="7598" xr:uid="{00000000-0005-0000-0000-0000B41D0000}"/>
    <cellStyle name="Fixed3 - Style3 2" xfId="7599" xr:uid="{00000000-0005-0000-0000-0000B51D0000}"/>
    <cellStyle name="Followed Hyperlink" xfId="9538" builtinId="9" customBuiltin="1"/>
    <cellStyle name="Followed Hyperlink 2" xfId="9544" xr:uid="{00000000-0005-0000-0000-0000B71D0000}"/>
    <cellStyle name="Good 2" xfId="7600" xr:uid="{00000000-0005-0000-0000-0000B81D0000}"/>
    <cellStyle name="Good 2 2" xfId="7601" xr:uid="{00000000-0005-0000-0000-0000B91D0000}"/>
    <cellStyle name="Good 2 2 2" xfId="7602" xr:uid="{00000000-0005-0000-0000-0000BA1D0000}"/>
    <cellStyle name="Good 2 3" xfId="7603" xr:uid="{00000000-0005-0000-0000-0000BB1D0000}"/>
    <cellStyle name="Good 3" xfId="7604" xr:uid="{00000000-0005-0000-0000-0000BC1D0000}"/>
    <cellStyle name="Good 3 2" xfId="7605" xr:uid="{00000000-0005-0000-0000-0000BD1D0000}"/>
    <cellStyle name="Good 3 3" xfId="7606" xr:uid="{00000000-0005-0000-0000-0000BE1D0000}"/>
    <cellStyle name="Good 3 4" xfId="7607" xr:uid="{00000000-0005-0000-0000-0000BF1D0000}"/>
    <cellStyle name="Good 4" xfId="7608" xr:uid="{00000000-0005-0000-0000-0000C01D0000}"/>
    <cellStyle name="Good 5" xfId="7609" xr:uid="{00000000-0005-0000-0000-0000C11D0000}"/>
    <cellStyle name="Good 6" xfId="7610" xr:uid="{00000000-0005-0000-0000-0000C21D0000}"/>
    <cellStyle name="Grey" xfId="7611" xr:uid="{00000000-0005-0000-0000-0000C31D0000}"/>
    <cellStyle name="Grey 2" xfId="7612" xr:uid="{00000000-0005-0000-0000-0000C41D0000}"/>
    <cellStyle name="Grey 2 2" xfId="7613" xr:uid="{00000000-0005-0000-0000-0000C51D0000}"/>
    <cellStyle name="Grey 2 3" xfId="7614" xr:uid="{00000000-0005-0000-0000-0000C61D0000}"/>
    <cellStyle name="Grey 2 4" xfId="7615" xr:uid="{00000000-0005-0000-0000-0000C71D0000}"/>
    <cellStyle name="Grey 3" xfId="7616" xr:uid="{00000000-0005-0000-0000-0000C81D0000}"/>
    <cellStyle name="Grey 3 2" xfId="7617" xr:uid="{00000000-0005-0000-0000-0000C91D0000}"/>
    <cellStyle name="Grey 3 3" xfId="7618" xr:uid="{00000000-0005-0000-0000-0000CA1D0000}"/>
    <cellStyle name="Grey 3 4" xfId="7619" xr:uid="{00000000-0005-0000-0000-0000CB1D0000}"/>
    <cellStyle name="Grey 4" xfId="7620" xr:uid="{00000000-0005-0000-0000-0000CC1D0000}"/>
    <cellStyle name="Grey 4 2" xfId="7621" xr:uid="{00000000-0005-0000-0000-0000CD1D0000}"/>
    <cellStyle name="Grey 4 3" xfId="7622" xr:uid="{00000000-0005-0000-0000-0000CE1D0000}"/>
    <cellStyle name="Grey 4 4" xfId="7623" xr:uid="{00000000-0005-0000-0000-0000CF1D0000}"/>
    <cellStyle name="Grey 5" xfId="7624" xr:uid="{00000000-0005-0000-0000-0000D01D0000}"/>
    <cellStyle name="Grey 5 2" xfId="7625" xr:uid="{00000000-0005-0000-0000-0000D11D0000}"/>
    <cellStyle name="Grey 6" xfId="7626" xr:uid="{00000000-0005-0000-0000-0000D21D0000}"/>
    <cellStyle name="Grey 6 2" xfId="7627" xr:uid="{00000000-0005-0000-0000-0000D31D0000}"/>
    <cellStyle name="Grey 7" xfId="7628" xr:uid="{00000000-0005-0000-0000-0000D41D0000}"/>
    <cellStyle name="Grey 8" xfId="7629" xr:uid="{00000000-0005-0000-0000-0000D51D0000}"/>
    <cellStyle name="Grey_(C) WHE Proforma with ITC cash grant 10 Yr Amort_for deferral_102809" xfId="7630" xr:uid="{00000000-0005-0000-0000-0000D61D0000}"/>
    <cellStyle name="g-tota - Style7" xfId="7631" xr:uid="{00000000-0005-0000-0000-0000D71D0000}"/>
    <cellStyle name="Header" xfId="7632" xr:uid="{00000000-0005-0000-0000-0000D81D0000}"/>
    <cellStyle name="Header1" xfId="7633" xr:uid="{00000000-0005-0000-0000-0000D91D0000}"/>
    <cellStyle name="Header1 2" xfId="7634" xr:uid="{00000000-0005-0000-0000-0000DA1D0000}"/>
    <cellStyle name="Header1 3" xfId="7635" xr:uid="{00000000-0005-0000-0000-0000DB1D0000}"/>
    <cellStyle name="Header1 3 2" xfId="7636" xr:uid="{00000000-0005-0000-0000-0000DC1D0000}"/>
    <cellStyle name="Header1 4" xfId="7637" xr:uid="{00000000-0005-0000-0000-0000DD1D0000}"/>
    <cellStyle name="Header1_AURORA Total New" xfId="7638" xr:uid="{00000000-0005-0000-0000-0000DE1D0000}"/>
    <cellStyle name="Header2" xfId="7639" xr:uid="{00000000-0005-0000-0000-0000DF1D0000}"/>
    <cellStyle name="Header2 2" xfId="7640" xr:uid="{00000000-0005-0000-0000-0000E01D0000}"/>
    <cellStyle name="Header2 3" xfId="7641" xr:uid="{00000000-0005-0000-0000-0000E11D0000}"/>
    <cellStyle name="Header2 3 2" xfId="7642" xr:uid="{00000000-0005-0000-0000-0000E21D0000}"/>
    <cellStyle name="Header2 4" xfId="7643" xr:uid="{00000000-0005-0000-0000-0000E31D0000}"/>
    <cellStyle name="Header2 5" xfId="7644" xr:uid="{00000000-0005-0000-0000-0000E41D0000}"/>
    <cellStyle name="Header2 6" xfId="7645" xr:uid="{00000000-0005-0000-0000-0000E51D0000}"/>
    <cellStyle name="Header2_AURORA Total New" xfId="7646" xr:uid="{00000000-0005-0000-0000-0000E61D0000}"/>
    <cellStyle name="Heading" xfId="7647" xr:uid="{00000000-0005-0000-0000-0000E71D0000}"/>
    <cellStyle name="Heading 1 2" xfId="7648" xr:uid="{00000000-0005-0000-0000-0000E81D0000}"/>
    <cellStyle name="Heading 1 2 2" xfId="7649" xr:uid="{00000000-0005-0000-0000-0000E91D0000}"/>
    <cellStyle name="Heading 1 2 2 2" xfId="7650" xr:uid="{00000000-0005-0000-0000-0000EA1D0000}"/>
    <cellStyle name="Heading 1 2 3" xfId="7651" xr:uid="{00000000-0005-0000-0000-0000EB1D0000}"/>
    <cellStyle name="Heading 1 2 3 2" xfId="7652" xr:uid="{00000000-0005-0000-0000-0000EC1D0000}"/>
    <cellStyle name="Heading 1 2 3 3" xfId="7653" xr:uid="{00000000-0005-0000-0000-0000ED1D0000}"/>
    <cellStyle name="Heading 1 2 3 4" xfId="7654" xr:uid="{00000000-0005-0000-0000-0000EE1D0000}"/>
    <cellStyle name="Heading 1 2 4" xfId="7655" xr:uid="{00000000-0005-0000-0000-0000EF1D0000}"/>
    <cellStyle name="Heading 1 3" xfId="7656" xr:uid="{00000000-0005-0000-0000-0000F01D0000}"/>
    <cellStyle name="Heading 1 3 2" xfId="7657" xr:uid="{00000000-0005-0000-0000-0000F11D0000}"/>
    <cellStyle name="Heading 1 3 3" xfId="7658" xr:uid="{00000000-0005-0000-0000-0000F21D0000}"/>
    <cellStyle name="Heading 1 3 4" xfId="7659" xr:uid="{00000000-0005-0000-0000-0000F31D0000}"/>
    <cellStyle name="Heading 1 4" xfId="7660" xr:uid="{00000000-0005-0000-0000-0000F41D0000}"/>
    <cellStyle name="Heading 1 4 2" xfId="7661" xr:uid="{00000000-0005-0000-0000-0000F51D0000}"/>
    <cellStyle name="Heading 1 5" xfId="7662" xr:uid="{00000000-0005-0000-0000-0000F61D0000}"/>
    <cellStyle name="Heading 1 6" xfId="7663" xr:uid="{00000000-0005-0000-0000-0000F71D0000}"/>
    <cellStyle name="Heading 1 9" xfId="7664" xr:uid="{00000000-0005-0000-0000-0000F81D0000}"/>
    <cellStyle name="Heading 1 9 2" xfId="7665" xr:uid="{00000000-0005-0000-0000-0000F91D0000}"/>
    <cellStyle name="Heading 2 2" xfId="7666" xr:uid="{00000000-0005-0000-0000-0000FA1D0000}"/>
    <cellStyle name="Heading 2 2 2" xfId="7667" xr:uid="{00000000-0005-0000-0000-0000FB1D0000}"/>
    <cellStyle name="Heading 2 2 2 2" xfId="7668" xr:uid="{00000000-0005-0000-0000-0000FC1D0000}"/>
    <cellStyle name="Heading 2 2 3" xfId="7669" xr:uid="{00000000-0005-0000-0000-0000FD1D0000}"/>
    <cellStyle name="Heading 2 2 3 2" xfId="7670" xr:uid="{00000000-0005-0000-0000-0000FE1D0000}"/>
    <cellStyle name="Heading 2 2 3 3" xfId="7671" xr:uid="{00000000-0005-0000-0000-0000FF1D0000}"/>
    <cellStyle name="Heading 2 2 3 4" xfId="7672" xr:uid="{00000000-0005-0000-0000-0000001E0000}"/>
    <cellStyle name="Heading 2 2 4" xfId="7673" xr:uid="{00000000-0005-0000-0000-0000011E0000}"/>
    <cellStyle name="Heading 2 3" xfId="7674" xr:uid="{00000000-0005-0000-0000-0000021E0000}"/>
    <cellStyle name="Heading 2 3 2" xfId="7675" xr:uid="{00000000-0005-0000-0000-0000031E0000}"/>
    <cellStyle name="Heading 2 3 3" xfId="7676" xr:uid="{00000000-0005-0000-0000-0000041E0000}"/>
    <cellStyle name="Heading 2 3 4" xfId="7677" xr:uid="{00000000-0005-0000-0000-0000051E0000}"/>
    <cellStyle name="Heading 2 4" xfId="7678" xr:uid="{00000000-0005-0000-0000-0000061E0000}"/>
    <cellStyle name="Heading 2 4 2" xfId="7679" xr:uid="{00000000-0005-0000-0000-0000071E0000}"/>
    <cellStyle name="Heading 2 5" xfId="7680" xr:uid="{00000000-0005-0000-0000-0000081E0000}"/>
    <cellStyle name="Heading 2 6" xfId="7681" xr:uid="{00000000-0005-0000-0000-0000091E0000}"/>
    <cellStyle name="Heading 2 9" xfId="7682" xr:uid="{00000000-0005-0000-0000-00000A1E0000}"/>
    <cellStyle name="Heading 2 9 2" xfId="7683" xr:uid="{00000000-0005-0000-0000-00000B1E0000}"/>
    <cellStyle name="Heading 3 2" xfId="7684" xr:uid="{00000000-0005-0000-0000-00000C1E0000}"/>
    <cellStyle name="Heading 3 2 2" xfId="7685" xr:uid="{00000000-0005-0000-0000-00000D1E0000}"/>
    <cellStyle name="Heading 3 2 2 2" xfId="7686" xr:uid="{00000000-0005-0000-0000-00000E1E0000}"/>
    <cellStyle name="Heading 3 2 3" xfId="7687" xr:uid="{00000000-0005-0000-0000-00000F1E0000}"/>
    <cellStyle name="Heading 3 3" xfId="7688" xr:uid="{00000000-0005-0000-0000-0000101E0000}"/>
    <cellStyle name="Heading 3 3 2" xfId="7689" xr:uid="{00000000-0005-0000-0000-0000111E0000}"/>
    <cellStyle name="Heading 3 3 3" xfId="7690" xr:uid="{00000000-0005-0000-0000-0000121E0000}"/>
    <cellStyle name="Heading 3 3 4" xfId="7691" xr:uid="{00000000-0005-0000-0000-0000131E0000}"/>
    <cellStyle name="Heading 3 4" xfId="7692" xr:uid="{00000000-0005-0000-0000-0000141E0000}"/>
    <cellStyle name="Heading 3 5" xfId="7693" xr:uid="{00000000-0005-0000-0000-0000151E0000}"/>
    <cellStyle name="Heading 3 6" xfId="7694" xr:uid="{00000000-0005-0000-0000-0000161E0000}"/>
    <cellStyle name="Heading 4 2" xfId="7695" xr:uid="{00000000-0005-0000-0000-0000171E0000}"/>
    <cellStyle name="Heading 4 2 2" xfId="7696" xr:uid="{00000000-0005-0000-0000-0000181E0000}"/>
    <cellStyle name="Heading 4 2 2 2" xfId="7697" xr:uid="{00000000-0005-0000-0000-0000191E0000}"/>
    <cellStyle name="Heading 4 2 3" xfId="7698" xr:uid="{00000000-0005-0000-0000-00001A1E0000}"/>
    <cellStyle name="Heading 4 3" xfId="7699" xr:uid="{00000000-0005-0000-0000-00001B1E0000}"/>
    <cellStyle name="Heading 4 3 2" xfId="7700" xr:uid="{00000000-0005-0000-0000-00001C1E0000}"/>
    <cellStyle name="Heading 4 3 3" xfId="7701" xr:uid="{00000000-0005-0000-0000-00001D1E0000}"/>
    <cellStyle name="Heading 4 3 4" xfId="7702" xr:uid="{00000000-0005-0000-0000-00001E1E0000}"/>
    <cellStyle name="Heading 4 4" xfId="7703" xr:uid="{00000000-0005-0000-0000-00001F1E0000}"/>
    <cellStyle name="Heading 4 5" xfId="7704" xr:uid="{00000000-0005-0000-0000-0000201E0000}"/>
    <cellStyle name="Heading 4 6" xfId="7705" xr:uid="{00000000-0005-0000-0000-0000211E0000}"/>
    <cellStyle name="Heading1" xfId="7706" xr:uid="{00000000-0005-0000-0000-0000221E0000}"/>
    <cellStyle name="Heading1 2" xfId="7707" xr:uid="{00000000-0005-0000-0000-0000231E0000}"/>
    <cellStyle name="Heading1 2 2" xfId="7708" xr:uid="{00000000-0005-0000-0000-0000241E0000}"/>
    <cellStyle name="Heading1 3" xfId="7709" xr:uid="{00000000-0005-0000-0000-0000251E0000}"/>
    <cellStyle name="Heading1 3 2" xfId="7710" xr:uid="{00000000-0005-0000-0000-0000261E0000}"/>
    <cellStyle name="Heading1 4" xfId="7711" xr:uid="{00000000-0005-0000-0000-0000271E0000}"/>
    <cellStyle name="Heading1 5" xfId="7712" xr:uid="{00000000-0005-0000-0000-0000281E0000}"/>
    <cellStyle name="Heading1 6" xfId="7713" xr:uid="{00000000-0005-0000-0000-0000291E0000}"/>
    <cellStyle name="Heading1 7" xfId="7714" xr:uid="{00000000-0005-0000-0000-00002A1E0000}"/>
    <cellStyle name="Heading1 8" xfId="7715" xr:uid="{00000000-0005-0000-0000-00002B1E0000}"/>
    <cellStyle name="Heading1_4.32E Depreciation Study Robs file" xfId="7716" xr:uid="{00000000-0005-0000-0000-00002C1E0000}"/>
    <cellStyle name="Heading2" xfId="7717" xr:uid="{00000000-0005-0000-0000-00002D1E0000}"/>
    <cellStyle name="Heading2 2" xfId="7718" xr:uid="{00000000-0005-0000-0000-00002E1E0000}"/>
    <cellStyle name="Heading2 2 2" xfId="7719" xr:uid="{00000000-0005-0000-0000-00002F1E0000}"/>
    <cellStyle name="Heading2 3" xfId="7720" xr:uid="{00000000-0005-0000-0000-0000301E0000}"/>
    <cellStyle name="Heading2 3 2" xfId="7721" xr:uid="{00000000-0005-0000-0000-0000311E0000}"/>
    <cellStyle name="Heading2 4" xfId="7722" xr:uid="{00000000-0005-0000-0000-0000321E0000}"/>
    <cellStyle name="Heading2 5" xfId="7723" xr:uid="{00000000-0005-0000-0000-0000331E0000}"/>
    <cellStyle name="Heading2 6" xfId="7724" xr:uid="{00000000-0005-0000-0000-0000341E0000}"/>
    <cellStyle name="Heading2 7" xfId="7725" xr:uid="{00000000-0005-0000-0000-0000351E0000}"/>
    <cellStyle name="Heading2 8" xfId="7726" xr:uid="{00000000-0005-0000-0000-0000361E0000}"/>
    <cellStyle name="Heading2_4.32E Depreciation Study Robs file" xfId="7727" xr:uid="{00000000-0005-0000-0000-0000371E0000}"/>
    <cellStyle name="Hyperlink" xfId="9539" builtinId="8" customBuiltin="1"/>
    <cellStyle name="Hyperlink 2" xfId="7728" xr:uid="{00000000-0005-0000-0000-0000391E0000}"/>
    <cellStyle name="Hyperlink 2 2" xfId="9545" xr:uid="{00000000-0005-0000-0000-00003A1E0000}"/>
    <cellStyle name="Hyperlink 3" xfId="7729" xr:uid="{00000000-0005-0000-0000-00003B1E0000}"/>
    <cellStyle name="Input [yellow]" xfId="7730" xr:uid="{00000000-0005-0000-0000-00003C1E0000}"/>
    <cellStyle name="Input [yellow] 2" xfId="7731" xr:uid="{00000000-0005-0000-0000-00003D1E0000}"/>
    <cellStyle name="Input [yellow] 2 2" xfId="7732" xr:uid="{00000000-0005-0000-0000-00003E1E0000}"/>
    <cellStyle name="Input [yellow] 2 3" xfId="7733" xr:uid="{00000000-0005-0000-0000-00003F1E0000}"/>
    <cellStyle name="Input [yellow] 2 4" xfId="7734" xr:uid="{00000000-0005-0000-0000-0000401E0000}"/>
    <cellStyle name="Input [yellow] 2 5" xfId="7735" xr:uid="{00000000-0005-0000-0000-0000411E0000}"/>
    <cellStyle name="Input [yellow] 3" xfId="7736" xr:uid="{00000000-0005-0000-0000-0000421E0000}"/>
    <cellStyle name="Input [yellow] 3 2" xfId="7737" xr:uid="{00000000-0005-0000-0000-0000431E0000}"/>
    <cellStyle name="Input [yellow] 3 3" xfId="7738" xr:uid="{00000000-0005-0000-0000-0000441E0000}"/>
    <cellStyle name="Input [yellow] 3 4" xfId="7739" xr:uid="{00000000-0005-0000-0000-0000451E0000}"/>
    <cellStyle name="Input [yellow] 3 5" xfId="7740" xr:uid="{00000000-0005-0000-0000-0000461E0000}"/>
    <cellStyle name="Input [yellow] 4" xfId="7741" xr:uid="{00000000-0005-0000-0000-0000471E0000}"/>
    <cellStyle name="Input [yellow] 4 2" xfId="7742" xr:uid="{00000000-0005-0000-0000-0000481E0000}"/>
    <cellStyle name="Input [yellow] 4 3" xfId="7743" xr:uid="{00000000-0005-0000-0000-0000491E0000}"/>
    <cellStyle name="Input [yellow] 4 4" xfId="7744" xr:uid="{00000000-0005-0000-0000-00004A1E0000}"/>
    <cellStyle name="Input [yellow] 4 5" xfId="7745" xr:uid="{00000000-0005-0000-0000-00004B1E0000}"/>
    <cellStyle name="Input [yellow] 5" xfId="7746" xr:uid="{00000000-0005-0000-0000-00004C1E0000}"/>
    <cellStyle name="Input [yellow] 5 2" xfId="7747" xr:uid="{00000000-0005-0000-0000-00004D1E0000}"/>
    <cellStyle name="Input [yellow] 6" xfId="7748" xr:uid="{00000000-0005-0000-0000-00004E1E0000}"/>
    <cellStyle name="Input [yellow] 7" xfId="7749" xr:uid="{00000000-0005-0000-0000-00004F1E0000}"/>
    <cellStyle name="Input [yellow] 8" xfId="7750" xr:uid="{00000000-0005-0000-0000-0000501E0000}"/>
    <cellStyle name="Input [yellow] 9" xfId="7751" xr:uid="{00000000-0005-0000-0000-0000511E0000}"/>
    <cellStyle name="Input [yellow]_(C) WHE Proforma with ITC cash grant 10 Yr Amort_for deferral_102809" xfId="7752" xr:uid="{00000000-0005-0000-0000-0000521E0000}"/>
    <cellStyle name="Input 10" xfId="7753" xr:uid="{00000000-0005-0000-0000-0000531E0000}"/>
    <cellStyle name="Input 11" xfId="7754" xr:uid="{00000000-0005-0000-0000-0000541E0000}"/>
    <cellStyle name="Input 12" xfId="7755" xr:uid="{00000000-0005-0000-0000-0000551E0000}"/>
    <cellStyle name="Input 13" xfId="7756" xr:uid="{00000000-0005-0000-0000-0000561E0000}"/>
    <cellStyle name="Input 14" xfId="7757" xr:uid="{00000000-0005-0000-0000-0000571E0000}"/>
    <cellStyle name="Input 15" xfId="7758" xr:uid="{00000000-0005-0000-0000-0000581E0000}"/>
    <cellStyle name="Input 16" xfId="7759" xr:uid="{00000000-0005-0000-0000-0000591E0000}"/>
    <cellStyle name="Input 17" xfId="7760" xr:uid="{00000000-0005-0000-0000-00005A1E0000}"/>
    <cellStyle name="Input 18" xfId="7761" xr:uid="{00000000-0005-0000-0000-00005B1E0000}"/>
    <cellStyle name="Input 19" xfId="7762" xr:uid="{00000000-0005-0000-0000-00005C1E0000}"/>
    <cellStyle name="Input 2" xfId="7763" xr:uid="{00000000-0005-0000-0000-00005D1E0000}"/>
    <cellStyle name="Input 2 2" xfId="7764" xr:uid="{00000000-0005-0000-0000-00005E1E0000}"/>
    <cellStyle name="Input 2 2 2" xfId="7765" xr:uid="{00000000-0005-0000-0000-00005F1E0000}"/>
    <cellStyle name="Input 2 2 3" xfId="7766" xr:uid="{00000000-0005-0000-0000-0000601E0000}"/>
    <cellStyle name="Input 2 3" xfId="7767" xr:uid="{00000000-0005-0000-0000-0000611E0000}"/>
    <cellStyle name="Input 3" xfId="7768" xr:uid="{00000000-0005-0000-0000-0000621E0000}"/>
    <cellStyle name="Input 3 2" xfId="7769" xr:uid="{00000000-0005-0000-0000-0000631E0000}"/>
    <cellStyle name="Input 3 3" xfId="7770" xr:uid="{00000000-0005-0000-0000-0000641E0000}"/>
    <cellStyle name="Input 3 4" xfId="7771" xr:uid="{00000000-0005-0000-0000-0000651E0000}"/>
    <cellStyle name="Input 3 5" xfId="7772" xr:uid="{00000000-0005-0000-0000-0000661E0000}"/>
    <cellStyle name="Input 4" xfId="7773" xr:uid="{00000000-0005-0000-0000-0000671E0000}"/>
    <cellStyle name="Input 4 2" xfId="7774" xr:uid="{00000000-0005-0000-0000-0000681E0000}"/>
    <cellStyle name="Input 4 3" xfId="7775" xr:uid="{00000000-0005-0000-0000-0000691E0000}"/>
    <cellStyle name="Input 4 4" xfId="7776" xr:uid="{00000000-0005-0000-0000-00006A1E0000}"/>
    <cellStyle name="Input 5" xfId="7777" xr:uid="{00000000-0005-0000-0000-00006B1E0000}"/>
    <cellStyle name="Input 6" xfId="7778" xr:uid="{00000000-0005-0000-0000-00006C1E0000}"/>
    <cellStyle name="Input 7" xfId="7779" xr:uid="{00000000-0005-0000-0000-00006D1E0000}"/>
    <cellStyle name="Input 8" xfId="7780" xr:uid="{00000000-0005-0000-0000-00006E1E0000}"/>
    <cellStyle name="Input 9" xfId="7781" xr:uid="{00000000-0005-0000-0000-00006F1E0000}"/>
    <cellStyle name="Input Cells" xfId="7782" xr:uid="{00000000-0005-0000-0000-0000701E0000}"/>
    <cellStyle name="Input Cells 2" xfId="7783" xr:uid="{00000000-0005-0000-0000-0000711E0000}"/>
    <cellStyle name="Input Cells 3" xfId="7784" xr:uid="{00000000-0005-0000-0000-0000721E0000}"/>
    <cellStyle name="Input Cells Percent" xfId="7785" xr:uid="{00000000-0005-0000-0000-0000731E0000}"/>
    <cellStyle name="Input Cells Percent 2" xfId="7786" xr:uid="{00000000-0005-0000-0000-0000741E0000}"/>
    <cellStyle name="Input Cells Percent 3" xfId="7787" xr:uid="{00000000-0005-0000-0000-0000751E0000}"/>
    <cellStyle name="Input Cells Percent_AURORA Total New" xfId="7788" xr:uid="{00000000-0005-0000-0000-0000761E0000}"/>
    <cellStyle name="Input Cells_4.34E Mint Farm Deferral" xfId="7789" xr:uid="{00000000-0005-0000-0000-0000771E0000}"/>
    <cellStyle name="line b - Style6" xfId="7790" xr:uid="{00000000-0005-0000-0000-0000781E0000}"/>
    <cellStyle name="Lines" xfId="7791" xr:uid="{00000000-0005-0000-0000-0000791E0000}"/>
    <cellStyle name="Lines 2" xfId="7792" xr:uid="{00000000-0005-0000-0000-00007A1E0000}"/>
    <cellStyle name="Lines 3" xfId="7793" xr:uid="{00000000-0005-0000-0000-00007B1E0000}"/>
    <cellStyle name="Lines 4" xfId="7794" xr:uid="{00000000-0005-0000-0000-00007C1E0000}"/>
    <cellStyle name="Lines_Electric Rev Req Model (2009 GRC) Rebuttal" xfId="7795" xr:uid="{00000000-0005-0000-0000-00007D1E0000}"/>
    <cellStyle name="LINKED" xfId="7796" xr:uid="{00000000-0005-0000-0000-00007E1E0000}"/>
    <cellStyle name="LINKED 2" xfId="7797" xr:uid="{00000000-0005-0000-0000-00007F1E0000}"/>
    <cellStyle name="LINKED 2 2" xfId="7798" xr:uid="{00000000-0005-0000-0000-0000801E0000}"/>
    <cellStyle name="LINKED 3" xfId="7799" xr:uid="{00000000-0005-0000-0000-0000811E0000}"/>
    <cellStyle name="LINKED 4" xfId="7800" xr:uid="{00000000-0005-0000-0000-0000821E0000}"/>
    <cellStyle name="Linked Cell 2" xfId="7801" xr:uid="{00000000-0005-0000-0000-0000831E0000}"/>
    <cellStyle name="Linked Cell 2 2" xfId="7802" xr:uid="{00000000-0005-0000-0000-0000841E0000}"/>
    <cellStyle name="Linked Cell 2 2 2" xfId="7803" xr:uid="{00000000-0005-0000-0000-0000851E0000}"/>
    <cellStyle name="Linked Cell 2 3" xfId="7804" xr:uid="{00000000-0005-0000-0000-0000861E0000}"/>
    <cellStyle name="Linked Cell 3" xfId="7805" xr:uid="{00000000-0005-0000-0000-0000871E0000}"/>
    <cellStyle name="Linked Cell 3 2" xfId="7806" xr:uid="{00000000-0005-0000-0000-0000881E0000}"/>
    <cellStyle name="Linked Cell 3 3" xfId="7807" xr:uid="{00000000-0005-0000-0000-0000891E0000}"/>
    <cellStyle name="Linked Cell 3 4" xfId="7808" xr:uid="{00000000-0005-0000-0000-00008A1E0000}"/>
    <cellStyle name="Linked Cell 4" xfId="7809" xr:uid="{00000000-0005-0000-0000-00008B1E0000}"/>
    <cellStyle name="Linked Cell 5" xfId="7810" xr:uid="{00000000-0005-0000-0000-00008C1E0000}"/>
    <cellStyle name="Linked Cell 6" xfId="7811" xr:uid="{00000000-0005-0000-0000-00008D1E0000}"/>
    <cellStyle name="Manual-Input" xfId="9543" xr:uid="{00000000-0005-0000-0000-00008E1E0000}"/>
    <cellStyle name="Millares [0]_2AV_M_M " xfId="7812" xr:uid="{00000000-0005-0000-0000-00008F1E0000}"/>
    <cellStyle name="Millares_2AV_M_M " xfId="7813" xr:uid="{00000000-0005-0000-0000-0000901E0000}"/>
    <cellStyle name="modified border" xfId="7814" xr:uid="{00000000-0005-0000-0000-0000911E0000}"/>
    <cellStyle name="modified border 2" xfId="7815" xr:uid="{00000000-0005-0000-0000-0000921E0000}"/>
    <cellStyle name="modified border 2 2" xfId="7816" xr:uid="{00000000-0005-0000-0000-0000931E0000}"/>
    <cellStyle name="modified border 2 3" xfId="7817" xr:uid="{00000000-0005-0000-0000-0000941E0000}"/>
    <cellStyle name="modified border 3" xfId="7818" xr:uid="{00000000-0005-0000-0000-0000951E0000}"/>
    <cellStyle name="modified border 3 2" xfId="7819" xr:uid="{00000000-0005-0000-0000-0000961E0000}"/>
    <cellStyle name="modified border 3 3" xfId="7820" xr:uid="{00000000-0005-0000-0000-0000971E0000}"/>
    <cellStyle name="modified border 4" xfId="7821" xr:uid="{00000000-0005-0000-0000-0000981E0000}"/>
    <cellStyle name="modified border 4 2" xfId="7822" xr:uid="{00000000-0005-0000-0000-0000991E0000}"/>
    <cellStyle name="modified border 4 3" xfId="7823" xr:uid="{00000000-0005-0000-0000-00009A1E0000}"/>
    <cellStyle name="modified border 5" xfId="7824" xr:uid="{00000000-0005-0000-0000-00009B1E0000}"/>
    <cellStyle name="modified border 5 2" xfId="7825" xr:uid="{00000000-0005-0000-0000-00009C1E0000}"/>
    <cellStyle name="modified border 6" xfId="7826" xr:uid="{00000000-0005-0000-0000-00009D1E0000}"/>
    <cellStyle name="modified border 7" xfId="7827" xr:uid="{00000000-0005-0000-0000-00009E1E0000}"/>
    <cellStyle name="modified border 8" xfId="7828" xr:uid="{00000000-0005-0000-0000-00009F1E0000}"/>
    <cellStyle name="modified border_4.34E Mint Farm Deferral" xfId="7829" xr:uid="{00000000-0005-0000-0000-0000A01E0000}"/>
    <cellStyle name="modified border1" xfId="7830" xr:uid="{00000000-0005-0000-0000-0000A11E0000}"/>
    <cellStyle name="modified border1 2" xfId="7831" xr:uid="{00000000-0005-0000-0000-0000A21E0000}"/>
    <cellStyle name="modified border1 2 2" xfId="7832" xr:uid="{00000000-0005-0000-0000-0000A31E0000}"/>
    <cellStyle name="modified border1 2 3" xfId="7833" xr:uid="{00000000-0005-0000-0000-0000A41E0000}"/>
    <cellStyle name="modified border1 3" xfId="7834" xr:uid="{00000000-0005-0000-0000-0000A51E0000}"/>
    <cellStyle name="modified border1 3 2" xfId="7835" xr:uid="{00000000-0005-0000-0000-0000A61E0000}"/>
    <cellStyle name="modified border1 3 3" xfId="7836" xr:uid="{00000000-0005-0000-0000-0000A71E0000}"/>
    <cellStyle name="modified border1 4" xfId="7837" xr:uid="{00000000-0005-0000-0000-0000A81E0000}"/>
    <cellStyle name="modified border1 4 2" xfId="7838" xr:uid="{00000000-0005-0000-0000-0000A91E0000}"/>
    <cellStyle name="modified border1 4 3" xfId="7839" xr:uid="{00000000-0005-0000-0000-0000AA1E0000}"/>
    <cellStyle name="modified border1 5" xfId="7840" xr:uid="{00000000-0005-0000-0000-0000AB1E0000}"/>
    <cellStyle name="modified border1 5 2" xfId="7841" xr:uid="{00000000-0005-0000-0000-0000AC1E0000}"/>
    <cellStyle name="modified border1 6" xfId="7842" xr:uid="{00000000-0005-0000-0000-0000AD1E0000}"/>
    <cellStyle name="modified border1 7" xfId="7843" xr:uid="{00000000-0005-0000-0000-0000AE1E0000}"/>
    <cellStyle name="modified border1 8" xfId="7844" xr:uid="{00000000-0005-0000-0000-0000AF1E0000}"/>
    <cellStyle name="modified border1_4.34E Mint Farm Deferral" xfId="7845" xr:uid="{00000000-0005-0000-0000-0000B01E0000}"/>
    <cellStyle name="Moneda [0]_2AV_M_M " xfId="7846" xr:uid="{00000000-0005-0000-0000-0000B11E0000}"/>
    <cellStyle name="Moneda_2AV_M_M " xfId="7847" xr:uid="{00000000-0005-0000-0000-0000B21E0000}"/>
    <cellStyle name="Neutral 2" xfId="7848" xr:uid="{00000000-0005-0000-0000-0000B31E0000}"/>
    <cellStyle name="Neutral 2 2" xfId="7849" xr:uid="{00000000-0005-0000-0000-0000B41E0000}"/>
    <cellStyle name="Neutral 2 2 2" xfId="7850" xr:uid="{00000000-0005-0000-0000-0000B51E0000}"/>
    <cellStyle name="Neutral 2 3" xfId="7851" xr:uid="{00000000-0005-0000-0000-0000B61E0000}"/>
    <cellStyle name="Neutral 3" xfId="7852" xr:uid="{00000000-0005-0000-0000-0000B71E0000}"/>
    <cellStyle name="Neutral 3 2" xfId="7853" xr:uid="{00000000-0005-0000-0000-0000B81E0000}"/>
    <cellStyle name="Neutral 3 3" xfId="7854" xr:uid="{00000000-0005-0000-0000-0000B91E0000}"/>
    <cellStyle name="Neutral 3 4" xfId="7855" xr:uid="{00000000-0005-0000-0000-0000BA1E0000}"/>
    <cellStyle name="Neutral 4" xfId="7856" xr:uid="{00000000-0005-0000-0000-0000BB1E0000}"/>
    <cellStyle name="Neutral 5" xfId="7857" xr:uid="{00000000-0005-0000-0000-0000BC1E0000}"/>
    <cellStyle name="Neutral 6" xfId="7858" xr:uid="{00000000-0005-0000-0000-0000BD1E0000}"/>
    <cellStyle name="no dec" xfId="7859" xr:uid="{00000000-0005-0000-0000-0000BE1E0000}"/>
    <cellStyle name="no dec 2" xfId="7860" xr:uid="{00000000-0005-0000-0000-0000BF1E0000}"/>
    <cellStyle name="no dec 2 2" xfId="7861" xr:uid="{00000000-0005-0000-0000-0000C01E0000}"/>
    <cellStyle name="no dec 3" xfId="7862" xr:uid="{00000000-0005-0000-0000-0000C11E0000}"/>
    <cellStyle name="no dec 4" xfId="7863" xr:uid="{00000000-0005-0000-0000-0000C21E0000}"/>
    <cellStyle name="Normal" xfId="0" builtinId="0"/>
    <cellStyle name="Normal - Style1" xfId="7864" xr:uid="{00000000-0005-0000-0000-0000C41E0000}"/>
    <cellStyle name="Normal - Style1 2" xfId="7865" xr:uid="{00000000-0005-0000-0000-0000C51E0000}"/>
    <cellStyle name="Normal - Style1 2 2" xfId="7866" xr:uid="{00000000-0005-0000-0000-0000C61E0000}"/>
    <cellStyle name="Normal - Style1 2 2 2" xfId="7867" xr:uid="{00000000-0005-0000-0000-0000C71E0000}"/>
    <cellStyle name="Normal - Style1 2 3" xfId="7868" xr:uid="{00000000-0005-0000-0000-0000C81E0000}"/>
    <cellStyle name="Normal - Style1 2 4" xfId="7869" xr:uid="{00000000-0005-0000-0000-0000C91E0000}"/>
    <cellStyle name="Normal - Style1 3" xfId="7870" xr:uid="{00000000-0005-0000-0000-0000CA1E0000}"/>
    <cellStyle name="Normal - Style1 3 2" xfId="7871" xr:uid="{00000000-0005-0000-0000-0000CB1E0000}"/>
    <cellStyle name="Normal - Style1 3 2 2" xfId="7872" xr:uid="{00000000-0005-0000-0000-0000CC1E0000}"/>
    <cellStyle name="Normal - Style1 3 3" xfId="7873" xr:uid="{00000000-0005-0000-0000-0000CD1E0000}"/>
    <cellStyle name="Normal - Style1 3 4" xfId="7874" xr:uid="{00000000-0005-0000-0000-0000CE1E0000}"/>
    <cellStyle name="Normal - Style1 4" xfId="7875" xr:uid="{00000000-0005-0000-0000-0000CF1E0000}"/>
    <cellStyle name="Normal - Style1 4 2" xfId="7876" xr:uid="{00000000-0005-0000-0000-0000D01E0000}"/>
    <cellStyle name="Normal - Style1 4 2 2" xfId="7877" xr:uid="{00000000-0005-0000-0000-0000D11E0000}"/>
    <cellStyle name="Normal - Style1 4 3" xfId="7878" xr:uid="{00000000-0005-0000-0000-0000D21E0000}"/>
    <cellStyle name="Normal - Style1 4 4" xfId="7879" xr:uid="{00000000-0005-0000-0000-0000D31E0000}"/>
    <cellStyle name="Normal - Style1 5" xfId="7880" xr:uid="{00000000-0005-0000-0000-0000D41E0000}"/>
    <cellStyle name="Normal - Style1 5 2" xfId="7881" xr:uid="{00000000-0005-0000-0000-0000D51E0000}"/>
    <cellStyle name="Normal - Style1 5 3" xfId="7882" xr:uid="{00000000-0005-0000-0000-0000D61E0000}"/>
    <cellStyle name="Normal - Style1 5 4" xfId="7883" xr:uid="{00000000-0005-0000-0000-0000D71E0000}"/>
    <cellStyle name="Normal - Style1 6" xfId="7884" xr:uid="{00000000-0005-0000-0000-0000D81E0000}"/>
    <cellStyle name="Normal - Style1 6 2" xfId="7885" xr:uid="{00000000-0005-0000-0000-0000D91E0000}"/>
    <cellStyle name="Normal - Style1 6 2 2" xfId="7886" xr:uid="{00000000-0005-0000-0000-0000DA1E0000}"/>
    <cellStyle name="Normal - Style1 6 3" xfId="7887" xr:uid="{00000000-0005-0000-0000-0000DB1E0000}"/>
    <cellStyle name="Normal - Style1 6 4" xfId="7888" xr:uid="{00000000-0005-0000-0000-0000DC1E0000}"/>
    <cellStyle name="Normal - Style1 7" xfId="7889" xr:uid="{00000000-0005-0000-0000-0000DD1E0000}"/>
    <cellStyle name="Normal - Style1 8" xfId="7890" xr:uid="{00000000-0005-0000-0000-0000DE1E0000}"/>
    <cellStyle name="Normal - Style1_(C) WHE Proforma with ITC cash grant 10 Yr Amort_for deferral_102809" xfId="7891" xr:uid="{00000000-0005-0000-0000-0000DF1E0000}"/>
    <cellStyle name="Normal 1" xfId="7892" xr:uid="{00000000-0005-0000-0000-0000E01E0000}"/>
    <cellStyle name="Normal 1 2" xfId="7893" xr:uid="{00000000-0005-0000-0000-0000E11E0000}"/>
    <cellStyle name="Normal 10" xfId="7894" xr:uid="{00000000-0005-0000-0000-0000E21E0000}"/>
    <cellStyle name="Normal 10 2" xfId="7895" xr:uid="{00000000-0005-0000-0000-0000E31E0000}"/>
    <cellStyle name="Normal 10 2 2" xfId="7896" xr:uid="{00000000-0005-0000-0000-0000E41E0000}"/>
    <cellStyle name="Normal 10 2 2 2" xfId="7897" xr:uid="{00000000-0005-0000-0000-0000E51E0000}"/>
    <cellStyle name="Normal 10 2 2 3" xfId="7898" xr:uid="{00000000-0005-0000-0000-0000E61E0000}"/>
    <cellStyle name="Normal 10 2 3" xfId="7899" xr:uid="{00000000-0005-0000-0000-0000E71E0000}"/>
    <cellStyle name="Normal 10 2 4" xfId="7900" xr:uid="{00000000-0005-0000-0000-0000E81E0000}"/>
    <cellStyle name="Normal 10 3" xfId="7901" xr:uid="{00000000-0005-0000-0000-0000E91E0000}"/>
    <cellStyle name="Normal 10 3 2" xfId="7902" xr:uid="{00000000-0005-0000-0000-0000EA1E0000}"/>
    <cellStyle name="Normal 10 3 2 2" xfId="7903" xr:uid="{00000000-0005-0000-0000-0000EB1E0000}"/>
    <cellStyle name="Normal 10 3 3" xfId="7904" xr:uid="{00000000-0005-0000-0000-0000EC1E0000}"/>
    <cellStyle name="Normal 10 3 4" xfId="7905" xr:uid="{00000000-0005-0000-0000-0000ED1E0000}"/>
    <cellStyle name="Normal 10 4" xfId="7906" xr:uid="{00000000-0005-0000-0000-0000EE1E0000}"/>
    <cellStyle name="Normal 10 4 2" xfId="7907" xr:uid="{00000000-0005-0000-0000-0000EF1E0000}"/>
    <cellStyle name="Normal 10 4 2 2" xfId="7908" xr:uid="{00000000-0005-0000-0000-0000F01E0000}"/>
    <cellStyle name="Normal 10 4 3" xfId="7909" xr:uid="{00000000-0005-0000-0000-0000F11E0000}"/>
    <cellStyle name="Normal 10 5" xfId="7910" xr:uid="{00000000-0005-0000-0000-0000F21E0000}"/>
    <cellStyle name="Normal 10 5 2" xfId="7911" xr:uid="{00000000-0005-0000-0000-0000F31E0000}"/>
    <cellStyle name="Normal 10 5 3" xfId="7912" xr:uid="{00000000-0005-0000-0000-0000F41E0000}"/>
    <cellStyle name="Normal 10 6" xfId="7913" xr:uid="{00000000-0005-0000-0000-0000F51E0000}"/>
    <cellStyle name="Normal 10 6 2" xfId="7914" xr:uid="{00000000-0005-0000-0000-0000F61E0000}"/>
    <cellStyle name="Normal 10 7" xfId="7915" xr:uid="{00000000-0005-0000-0000-0000F71E0000}"/>
    <cellStyle name="Normal 10 8" xfId="7916" xr:uid="{00000000-0005-0000-0000-0000F81E0000}"/>
    <cellStyle name="Normal 10 9" xfId="7917" xr:uid="{00000000-0005-0000-0000-0000F91E0000}"/>
    <cellStyle name="Normal 10_ Price Inputs" xfId="7918" xr:uid="{00000000-0005-0000-0000-0000FA1E0000}"/>
    <cellStyle name="Normal 100" xfId="7919" xr:uid="{00000000-0005-0000-0000-0000FB1E0000}"/>
    <cellStyle name="Normal 101" xfId="7920" xr:uid="{00000000-0005-0000-0000-0000FC1E0000}"/>
    <cellStyle name="Normal 102" xfId="7921" xr:uid="{00000000-0005-0000-0000-0000FD1E0000}"/>
    <cellStyle name="Normal 103" xfId="7922" xr:uid="{00000000-0005-0000-0000-0000FE1E0000}"/>
    <cellStyle name="Normal 104" xfId="7923" xr:uid="{00000000-0005-0000-0000-0000FF1E0000}"/>
    <cellStyle name="Normal 105" xfId="7924" xr:uid="{00000000-0005-0000-0000-0000001F0000}"/>
    <cellStyle name="Normal 106" xfId="7925" xr:uid="{00000000-0005-0000-0000-0000011F0000}"/>
    <cellStyle name="Normal 107" xfId="7926" xr:uid="{00000000-0005-0000-0000-0000021F0000}"/>
    <cellStyle name="Normal 108" xfId="7927" xr:uid="{00000000-0005-0000-0000-0000031F0000}"/>
    <cellStyle name="Normal 109" xfId="7928" xr:uid="{00000000-0005-0000-0000-0000041F0000}"/>
    <cellStyle name="Normal 11" xfId="7929" xr:uid="{00000000-0005-0000-0000-0000051F0000}"/>
    <cellStyle name="Normal 11 2" xfId="7930" xr:uid="{00000000-0005-0000-0000-0000061F0000}"/>
    <cellStyle name="Normal 11 2 2" xfId="7931" xr:uid="{00000000-0005-0000-0000-0000071F0000}"/>
    <cellStyle name="Normal 11 2 2 2" xfId="7932" xr:uid="{00000000-0005-0000-0000-0000081F0000}"/>
    <cellStyle name="Normal 11 2 3" xfId="7933" xr:uid="{00000000-0005-0000-0000-0000091F0000}"/>
    <cellStyle name="Normal 11 3" xfId="7934" xr:uid="{00000000-0005-0000-0000-00000A1F0000}"/>
    <cellStyle name="Normal 11 3 2" xfId="7935" xr:uid="{00000000-0005-0000-0000-00000B1F0000}"/>
    <cellStyle name="Normal 11 3 3" xfId="7936" xr:uid="{00000000-0005-0000-0000-00000C1F0000}"/>
    <cellStyle name="Normal 11 4" xfId="7937" xr:uid="{00000000-0005-0000-0000-00000D1F0000}"/>
    <cellStyle name="Normal 11 4 2" xfId="7938" xr:uid="{00000000-0005-0000-0000-00000E1F0000}"/>
    <cellStyle name="Normal 11 5" xfId="7939" xr:uid="{00000000-0005-0000-0000-00000F1F0000}"/>
    <cellStyle name="Normal 11 6" xfId="7940" xr:uid="{00000000-0005-0000-0000-0000101F0000}"/>
    <cellStyle name="Normal 11 7" xfId="7941" xr:uid="{00000000-0005-0000-0000-0000111F0000}"/>
    <cellStyle name="Normal 11_16.37E Wild Horse Expansion DeferralRevwrkingfile SF" xfId="7942" xr:uid="{00000000-0005-0000-0000-0000121F0000}"/>
    <cellStyle name="Normal 110" xfId="7943" xr:uid="{00000000-0005-0000-0000-0000131F0000}"/>
    <cellStyle name="Normal 111" xfId="7944" xr:uid="{00000000-0005-0000-0000-0000141F0000}"/>
    <cellStyle name="Normal 112" xfId="7945" xr:uid="{00000000-0005-0000-0000-0000151F0000}"/>
    <cellStyle name="Normal 112 2" xfId="7946" xr:uid="{00000000-0005-0000-0000-0000161F0000}"/>
    <cellStyle name="Normal 113" xfId="7947" xr:uid="{00000000-0005-0000-0000-0000171F0000}"/>
    <cellStyle name="Normal 114" xfId="7948" xr:uid="{00000000-0005-0000-0000-0000181F0000}"/>
    <cellStyle name="Normal 115" xfId="7949" xr:uid="{00000000-0005-0000-0000-0000191F0000}"/>
    <cellStyle name="Normal 116" xfId="7950" xr:uid="{00000000-0005-0000-0000-00001A1F0000}"/>
    <cellStyle name="Normal 116 2" xfId="7951" xr:uid="{00000000-0005-0000-0000-00001B1F0000}"/>
    <cellStyle name="Normal 117" xfId="7952" xr:uid="{00000000-0005-0000-0000-00001C1F0000}"/>
    <cellStyle name="Normal 118" xfId="7953" xr:uid="{00000000-0005-0000-0000-00001D1F0000}"/>
    <cellStyle name="Normal 119" xfId="7954" xr:uid="{00000000-0005-0000-0000-00001E1F0000}"/>
    <cellStyle name="Normal 12" xfId="7955" xr:uid="{00000000-0005-0000-0000-00001F1F0000}"/>
    <cellStyle name="Normal 12 2" xfId="7956" xr:uid="{00000000-0005-0000-0000-0000201F0000}"/>
    <cellStyle name="Normal 12 2 2" xfId="7957" xr:uid="{00000000-0005-0000-0000-0000211F0000}"/>
    <cellStyle name="Normal 12 2 2 2" xfId="7958" xr:uid="{00000000-0005-0000-0000-0000221F0000}"/>
    <cellStyle name="Normal 12 2 3" xfId="7959" xr:uid="{00000000-0005-0000-0000-0000231F0000}"/>
    <cellStyle name="Normal 12 3" xfId="7960" xr:uid="{00000000-0005-0000-0000-0000241F0000}"/>
    <cellStyle name="Normal 12 3 2" xfId="7961" xr:uid="{00000000-0005-0000-0000-0000251F0000}"/>
    <cellStyle name="Normal 12 3 3" xfId="7962" xr:uid="{00000000-0005-0000-0000-0000261F0000}"/>
    <cellStyle name="Normal 12 4" xfId="7963" xr:uid="{00000000-0005-0000-0000-0000271F0000}"/>
    <cellStyle name="Normal 12 4 2" xfId="7964" xr:uid="{00000000-0005-0000-0000-0000281F0000}"/>
    <cellStyle name="Normal 12 5" xfId="7965" xr:uid="{00000000-0005-0000-0000-0000291F0000}"/>
    <cellStyle name="Normal 12 6" xfId="7966" xr:uid="{00000000-0005-0000-0000-00002A1F0000}"/>
    <cellStyle name="Normal 12 7" xfId="7967" xr:uid="{00000000-0005-0000-0000-00002B1F0000}"/>
    <cellStyle name="Normal 12_2011 CBR Rev Calc by schedule" xfId="7968" xr:uid="{00000000-0005-0000-0000-00002C1F0000}"/>
    <cellStyle name="Normal 120" xfId="7969" xr:uid="{00000000-0005-0000-0000-00002D1F0000}"/>
    <cellStyle name="Normal 121" xfId="7970" xr:uid="{00000000-0005-0000-0000-00002E1F0000}"/>
    <cellStyle name="Normal 122" xfId="7971" xr:uid="{00000000-0005-0000-0000-00002F1F0000}"/>
    <cellStyle name="Normal 123" xfId="7972" xr:uid="{00000000-0005-0000-0000-0000301F0000}"/>
    <cellStyle name="Normal 124" xfId="7973" xr:uid="{00000000-0005-0000-0000-0000311F0000}"/>
    <cellStyle name="Normal 125" xfId="7974" xr:uid="{00000000-0005-0000-0000-0000321F0000}"/>
    <cellStyle name="Normal 126" xfId="7975" xr:uid="{00000000-0005-0000-0000-0000331F0000}"/>
    <cellStyle name="Normal 127" xfId="7976" xr:uid="{00000000-0005-0000-0000-0000341F0000}"/>
    <cellStyle name="Normal 128" xfId="7977" xr:uid="{00000000-0005-0000-0000-0000351F0000}"/>
    <cellStyle name="Normal 129" xfId="7978" xr:uid="{00000000-0005-0000-0000-0000361F0000}"/>
    <cellStyle name="Normal 13" xfId="7979" xr:uid="{00000000-0005-0000-0000-0000371F0000}"/>
    <cellStyle name="Normal 13 2" xfId="7980" xr:uid="{00000000-0005-0000-0000-0000381F0000}"/>
    <cellStyle name="Normal 13 2 2" xfId="7981" xr:uid="{00000000-0005-0000-0000-0000391F0000}"/>
    <cellStyle name="Normal 13 2 2 2" xfId="7982" xr:uid="{00000000-0005-0000-0000-00003A1F0000}"/>
    <cellStyle name="Normal 13 2 3" xfId="7983" xr:uid="{00000000-0005-0000-0000-00003B1F0000}"/>
    <cellStyle name="Normal 13 3" xfId="7984" xr:uid="{00000000-0005-0000-0000-00003C1F0000}"/>
    <cellStyle name="Normal 13 3 2" xfId="7985" xr:uid="{00000000-0005-0000-0000-00003D1F0000}"/>
    <cellStyle name="Normal 13 3 3" xfId="7986" xr:uid="{00000000-0005-0000-0000-00003E1F0000}"/>
    <cellStyle name="Normal 13 4" xfId="7987" xr:uid="{00000000-0005-0000-0000-00003F1F0000}"/>
    <cellStyle name="Normal 13 4 2" xfId="7988" xr:uid="{00000000-0005-0000-0000-0000401F0000}"/>
    <cellStyle name="Normal 13 5" xfId="7989" xr:uid="{00000000-0005-0000-0000-0000411F0000}"/>
    <cellStyle name="Normal 13 6" xfId="7990" xr:uid="{00000000-0005-0000-0000-0000421F0000}"/>
    <cellStyle name="Normal 13 7" xfId="7991" xr:uid="{00000000-0005-0000-0000-0000431F0000}"/>
    <cellStyle name="Normal 13_2011 CBR Rev Calc by schedule" xfId="7992" xr:uid="{00000000-0005-0000-0000-0000441F0000}"/>
    <cellStyle name="Normal 130" xfId="7993" xr:uid="{00000000-0005-0000-0000-0000451F0000}"/>
    <cellStyle name="Normal 131" xfId="7994" xr:uid="{00000000-0005-0000-0000-0000461F0000}"/>
    <cellStyle name="Normal 132" xfId="7995" xr:uid="{00000000-0005-0000-0000-0000471F0000}"/>
    <cellStyle name="Normal 133" xfId="7996" xr:uid="{00000000-0005-0000-0000-0000481F0000}"/>
    <cellStyle name="Normal 134" xfId="7997" xr:uid="{00000000-0005-0000-0000-0000491F0000}"/>
    <cellStyle name="Normal 135" xfId="7998" xr:uid="{00000000-0005-0000-0000-00004A1F0000}"/>
    <cellStyle name="Normal 136" xfId="7999" xr:uid="{00000000-0005-0000-0000-00004B1F0000}"/>
    <cellStyle name="Normal 137" xfId="8000" xr:uid="{00000000-0005-0000-0000-00004C1F0000}"/>
    <cellStyle name="Normal 138" xfId="8001" xr:uid="{00000000-0005-0000-0000-00004D1F0000}"/>
    <cellStyle name="Normal 139" xfId="8002" xr:uid="{00000000-0005-0000-0000-00004E1F0000}"/>
    <cellStyle name="Normal 14" xfId="8003" xr:uid="{00000000-0005-0000-0000-00004F1F0000}"/>
    <cellStyle name="Normal 14 2" xfId="8004" xr:uid="{00000000-0005-0000-0000-0000501F0000}"/>
    <cellStyle name="Normal 14 2 2" xfId="8005" xr:uid="{00000000-0005-0000-0000-0000511F0000}"/>
    <cellStyle name="Normal 14 3" xfId="8006" xr:uid="{00000000-0005-0000-0000-0000521F0000}"/>
    <cellStyle name="Normal 14 4" xfId="8007" xr:uid="{00000000-0005-0000-0000-0000531F0000}"/>
    <cellStyle name="Normal 14_2011 CBR Rev Calc by schedule" xfId="8008" xr:uid="{00000000-0005-0000-0000-0000541F0000}"/>
    <cellStyle name="Normal 140" xfId="8009" xr:uid="{00000000-0005-0000-0000-0000551F0000}"/>
    <cellStyle name="Normal 141" xfId="8010" xr:uid="{00000000-0005-0000-0000-0000561F0000}"/>
    <cellStyle name="Normal 142" xfId="8011" xr:uid="{00000000-0005-0000-0000-0000571F0000}"/>
    <cellStyle name="Normal 143" xfId="8012" xr:uid="{00000000-0005-0000-0000-0000581F0000}"/>
    <cellStyle name="Normal 144" xfId="8013" xr:uid="{00000000-0005-0000-0000-0000591F0000}"/>
    <cellStyle name="Normal 145" xfId="8014" xr:uid="{00000000-0005-0000-0000-00005A1F0000}"/>
    <cellStyle name="Normal 146" xfId="8015" xr:uid="{00000000-0005-0000-0000-00005B1F0000}"/>
    <cellStyle name="Normal 147" xfId="8016" xr:uid="{00000000-0005-0000-0000-00005C1F0000}"/>
    <cellStyle name="Normal 148" xfId="8017" xr:uid="{00000000-0005-0000-0000-00005D1F0000}"/>
    <cellStyle name="Normal 149" xfId="8018" xr:uid="{00000000-0005-0000-0000-00005E1F0000}"/>
    <cellStyle name="Normal 15" xfId="8019" xr:uid="{00000000-0005-0000-0000-00005F1F0000}"/>
    <cellStyle name="Normal 15 2" xfId="8020" xr:uid="{00000000-0005-0000-0000-0000601F0000}"/>
    <cellStyle name="Normal 15 3" xfId="8021" xr:uid="{00000000-0005-0000-0000-0000611F0000}"/>
    <cellStyle name="Normal 15 3 2" xfId="8022" xr:uid="{00000000-0005-0000-0000-0000621F0000}"/>
    <cellStyle name="Normal 15 3 3" xfId="8023" xr:uid="{00000000-0005-0000-0000-0000631F0000}"/>
    <cellStyle name="Normal 15 4" xfId="8024" xr:uid="{00000000-0005-0000-0000-0000641F0000}"/>
    <cellStyle name="Normal 15 4 2" xfId="8025" xr:uid="{00000000-0005-0000-0000-0000651F0000}"/>
    <cellStyle name="Normal 15 5" xfId="8026" xr:uid="{00000000-0005-0000-0000-0000661F0000}"/>
    <cellStyle name="Normal 15 6" xfId="8027" xr:uid="{00000000-0005-0000-0000-0000671F0000}"/>
    <cellStyle name="Normal 15 7" xfId="8028" xr:uid="{00000000-0005-0000-0000-0000681F0000}"/>
    <cellStyle name="Normal 15_2011 CBR Rev Calc by schedule" xfId="8029" xr:uid="{00000000-0005-0000-0000-0000691F0000}"/>
    <cellStyle name="Normal 150" xfId="8030" xr:uid="{00000000-0005-0000-0000-00006A1F0000}"/>
    <cellStyle name="Normal 151" xfId="8031" xr:uid="{00000000-0005-0000-0000-00006B1F0000}"/>
    <cellStyle name="Normal 152" xfId="9513" xr:uid="{00000000-0005-0000-0000-00006C1F0000}"/>
    <cellStyle name="Normal 152 2" xfId="9551" xr:uid="{00000000-0005-0000-0000-00006D1F0000}"/>
    <cellStyle name="Normal 152 3" xfId="9549" xr:uid="{00000000-0005-0000-0000-00006E1F0000}"/>
    <cellStyle name="Normal 153" xfId="9520" xr:uid="{00000000-0005-0000-0000-00006F1F0000}"/>
    <cellStyle name="Normal 153 2" xfId="9552" xr:uid="{00000000-0005-0000-0000-0000701F0000}"/>
    <cellStyle name="Normal 153 3" xfId="9550" xr:uid="{00000000-0005-0000-0000-0000711F0000}"/>
    <cellStyle name="Normal 154" xfId="9512" xr:uid="{00000000-0005-0000-0000-0000721F0000}"/>
    <cellStyle name="Normal 154 2" xfId="9553" xr:uid="{00000000-0005-0000-0000-0000731F0000}"/>
    <cellStyle name="Normal 154 3" xfId="9548" xr:uid="{00000000-0005-0000-0000-0000741F0000}"/>
    <cellStyle name="Normal 155" xfId="9506" xr:uid="{00000000-0005-0000-0000-0000751F0000}"/>
    <cellStyle name="Normal 155 2" xfId="9554" xr:uid="{00000000-0005-0000-0000-0000761F0000}"/>
    <cellStyle name="Normal 155 3" xfId="9547" xr:uid="{00000000-0005-0000-0000-0000771F0000}"/>
    <cellStyle name="Normal 156" xfId="9536" xr:uid="{00000000-0005-0000-0000-0000781F0000}"/>
    <cellStyle name="Normal 16" xfId="8032" xr:uid="{00000000-0005-0000-0000-0000791F0000}"/>
    <cellStyle name="Normal 16 2" xfId="8033" xr:uid="{00000000-0005-0000-0000-00007A1F0000}"/>
    <cellStyle name="Normal 16 3" xfId="8034" xr:uid="{00000000-0005-0000-0000-00007B1F0000}"/>
    <cellStyle name="Normal 16 3 2" xfId="8035" xr:uid="{00000000-0005-0000-0000-00007C1F0000}"/>
    <cellStyle name="Normal 16 3 3" xfId="8036" xr:uid="{00000000-0005-0000-0000-00007D1F0000}"/>
    <cellStyle name="Normal 16 4" xfId="8037" xr:uid="{00000000-0005-0000-0000-00007E1F0000}"/>
    <cellStyle name="Normal 16 4 2" xfId="8038" xr:uid="{00000000-0005-0000-0000-00007F1F0000}"/>
    <cellStyle name="Normal 16 5" xfId="8039" xr:uid="{00000000-0005-0000-0000-0000801F0000}"/>
    <cellStyle name="Normal 16 6" xfId="8040" xr:uid="{00000000-0005-0000-0000-0000811F0000}"/>
    <cellStyle name="Normal 16 7" xfId="8041" xr:uid="{00000000-0005-0000-0000-0000821F0000}"/>
    <cellStyle name="Normal 16_2011 CBR Rev Calc by schedule" xfId="8042" xr:uid="{00000000-0005-0000-0000-0000831F0000}"/>
    <cellStyle name="Normal 17" xfId="8043" xr:uid="{00000000-0005-0000-0000-0000841F0000}"/>
    <cellStyle name="Normal 17 2" xfId="8044" xr:uid="{00000000-0005-0000-0000-0000851F0000}"/>
    <cellStyle name="Normal 17 3" xfId="8045" xr:uid="{00000000-0005-0000-0000-0000861F0000}"/>
    <cellStyle name="Normal 17 3 2" xfId="8046" xr:uid="{00000000-0005-0000-0000-0000871F0000}"/>
    <cellStyle name="Normal 17 4" xfId="8047" xr:uid="{00000000-0005-0000-0000-0000881F0000}"/>
    <cellStyle name="Normal 17 5" xfId="8048" xr:uid="{00000000-0005-0000-0000-0000891F0000}"/>
    <cellStyle name="Normal 18" xfId="8049" xr:uid="{00000000-0005-0000-0000-00008A1F0000}"/>
    <cellStyle name="Normal 18 2" xfId="8050" xr:uid="{00000000-0005-0000-0000-00008B1F0000}"/>
    <cellStyle name="Normal 18 3" xfId="8051" xr:uid="{00000000-0005-0000-0000-00008C1F0000}"/>
    <cellStyle name="Normal 18 3 2" xfId="8052" xr:uid="{00000000-0005-0000-0000-00008D1F0000}"/>
    <cellStyle name="Normal 18 4" xfId="8053" xr:uid="{00000000-0005-0000-0000-00008E1F0000}"/>
    <cellStyle name="Normal 18 5" xfId="8054" xr:uid="{00000000-0005-0000-0000-00008F1F0000}"/>
    <cellStyle name="Normal 19" xfId="8055" xr:uid="{00000000-0005-0000-0000-0000901F0000}"/>
    <cellStyle name="Normal 19 2" xfId="8056" xr:uid="{00000000-0005-0000-0000-0000911F0000}"/>
    <cellStyle name="Normal 19 3" xfId="8057" xr:uid="{00000000-0005-0000-0000-0000921F0000}"/>
    <cellStyle name="Normal 19 3 2" xfId="8058" xr:uid="{00000000-0005-0000-0000-0000931F0000}"/>
    <cellStyle name="Normal 19 4" xfId="8059" xr:uid="{00000000-0005-0000-0000-0000941F0000}"/>
    <cellStyle name="Normal 2" xfId="4" xr:uid="{00000000-0005-0000-0000-0000951F0000}"/>
    <cellStyle name="Normal 2 10" xfId="8060" xr:uid="{00000000-0005-0000-0000-0000961F0000}"/>
    <cellStyle name="Normal 2 10 2" xfId="8061" xr:uid="{00000000-0005-0000-0000-0000971F0000}"/>
    <cellStyle name="Normal 2 10 2 2" xfId="8062" xr:uid="{00000000-0005-0000-0000-0000981F0000}"/>
    <cellStyle name="Normal 2 10 3" xfId="8063" xr:uid="{00000000-0005-0000-0000-0000991F0000}"/>
    <cellStyle name="Normal 2 11" xfId="8064" xr:uid="{00000000-0005-0000-0000-00009A1F0000}"/>
    <cellStyle name="Normal 2 11 2" xfId="8065" xr:uid="{00000000-0005-0000-0000-00009B1F0000}"/>
    <cellStyle name="Normal 2 12" xfId="8066" xr:uid="{00000000-0005-0000-0000-00009C1F0000}"/>
    <cellStyle name="Normal 2 13" xfId="9542" xr:uid="{00000000-0005-0000-0000-00009D1F0000}"/>
    <cellStyle name="Normal 2 2" xfId="8067" xr:uid="{00000000-0005-0000-0000-00009E1F0000}"/>
    <cellStyle name="Normal 2 2 10" xfId="8068" xr:uid="{00000000-0005-0000-0000-00009F1F0000}"/>
    <cellStyle name="Normal 2 2 11" xfId="8069" xr:uid="{00000000-0005-0000-0000-0000A01F0000}"/>
    <cellStyle name="Normal 2 2 2" xfId="8070" xr:uid="{00000000-0005-0000-0000-0000A11F0000}"/>
    <cellStyle name="Normal 2 2 2 2" xfId="8071" xr:uid="{00000000-0005-0000-0000-0000A21F0000}"/>
    <cellStyle name="Normal 2 2 2 2 2" xfId="8072" xr:uid="{00000000-0005-0000-0000-0000A31F0000}"/>
    <cellStyle name="Normal 2 2 2 3" xfId="8073" xr:uid="{00000000-0005-0000-0000-0000A41F0000}"/>
    <cellStyle name="Normal 2 2 2 3 2" xfId="8074" xr:uid="{00000000-0005-0000-0000-0000A51F0000}"/>
    <cellStyle name="Normal 2 2 2 4" xfId="8075" xr:uid="{00000000-0005-0000-0000-0000A61F0000}"/>
    <cellStyle name="Normal 2 2 2 5" xfId="8076" xr:uid="{00000000-0005-0000-0000-0000A71F0000}"/>
    <cellStyle name="Normal 2 2 2 6" xfId="8077" xr:uid="{00000000-0005-0000-0000-0000A81F0000}"/>
    <cellStyle name="Normal 2 2 2 7" xfId="8078" xr:uid="{00000000-0005-0000-0000-0000A91F0000}"/>
    <cellStyle name="Normal 2 2 2_Chelan PUD Power Costs (8-10)" xfId="8079" xr:uid="{00000000-0005-0000-0000-0000AA1F0000}"/>
    <cellStyle name="Normal 2 2 3" xfId="8080" xr:uid="{00000000-0005-0000-0000-0000AB1F0000}"/>
    <cellStyle name="Normal 2 2 3 2" xfId="8081" xr:uid="{00000000-0005-0000-0000-0000AC1F0000}"/>
    <cellStyle name="Normal 2 2 3 3" xfId="8082" xr:uid="{00000000-0005-0000-0000-0000AD1F0000}"/>
    <cellStyle name="Normal 2 2 4" xfId="8083" xr:uid="{00000000-0005-0000-0000-0000AE1F0000}"/>
    <cellStyle name="Normal 2 2 4 2" xfId="8084" xr:uid="{00000000-0005-0000-0000-0000AF1F0000}"/>
    <cellStyle name="Normal 2 2 5" xfId="8085" xr:uid="{00000000-0005-0000-0000-0000B01F0000}"/>
    <cellStyle name="Normal 2 2 6" xfId="8086" xr:uid="{00000000-0005-0000-0000-0000B11F0000}"/>
    <cellStyle name="Normal 2 2 7" xfId="8087" xr:uid="{00000000-0005-0000-0000-0000B21F0000}"/>
    <cellStyle name="Normal 2 2 8" xfId="8088" xr:uid="{00000000-0005-0000-0000-0000B31F0000}"/>
    <cellStyle name="Normal 2 2 9" xfId="8089" xr:uid="{00000000-0005-0000-0000-0000B41F0000}"/>
    <cellStyle name="Normal 2 2_ Price Inputs" xfId="8090" xr:uid="{00000000-0005-0000-0000-0000B51F0000}"/>
    <cellStyle name="Normal 2 23" xfId="9546" xr:uid="{00000000-0005-0000-0000-0000B61F0000}"/>
    <cellStyle name="Normal 2 3" xfId="8091" xr:uid="{00000000-0005-0000-0000-0000B71F0000}"/>
    <cellStyle name="Normal 2 3 2" xfId="8092" xr:uid="{00000000-0005-0000-0000-0000B81F0000}"/>
    <cellStyle name="Normal 2 3 3" xfId="8093" xr:uid="{00000000-0005-0000-0000-0000B91F0000}"/>
    <cellStyle name="Normal 2 3 4" xfId="8094" xr:uid="{00000000-0005-0000-0000-0000BA1F0000}"/>
    <cellStyle name="Normal 2 3 5" xfId="9540" xr:uid="{00000000-0005-0000-0000-0000BB1F0000}"/>
    <cellStyle name="Normal 2 4" xfId="8095" xr:uid="{00000000-0005-0000-0000-0000BC1F0000}"/>
    <cellStyle name="Normal 2 4 2" xfId="8096" xr:uid="{00000000-0005-0000-0000-0000BD1F0000}"/>
    <cellStyle name="Normal 2 4 3" xfId="8097" xr:uid="{00000000-0005-0000-0000-0000BE1F0000}"/>
    <cellStyle name="Normal 2 5" xfId="8098" xr:uid="{00000000-0005-0000-0000-0000BF1F0000}"/>
    <cellStyle name="Normal 2 5 2" xfId="8099" xr:uid="{00000000-0005-0000-0000-0000C01F0000}"/>
    <cellStyle name="Normal 2 5 3" xfId="8100" xr:uid="{00000000-0005-0000-0000-0000C11F0000}"/>
    <cellStyle name="Normal 2 6" xfId="8101" xr:uid="{00000000-0005-0000-0000-0000C21F0000}"/>
    <cellStyle name="Normal 2 6 2" xfId="8102" xr:uid="{00000000-0005-0000-0000-0000C31F0000}"/>
    <cellStyle name="Normal 2 6 2 2" xfId="8103" xr:uid="{00000000-0005-0000-0000-0000C41F0000}"/>
    <cellStyle name="Normal 2 6 3" xfId="8104" xr:uid="{00000000-0005-0000-0000-0000C51F0000}"/>
    <cellStyle name="Normal 2 6 4" xfId="8105" xr:uid="{00000000-0005-0000-0000-0000C61F0000}"/>
    <cellStyle name="Normal 2 6 5" xfId="8106" xr:uid="{00000000-0005-0000-0000-0000C71F0000}"/>
    <cellStyle name="Normal 2 6 6" xfId="8107" xr:uid="{00000000-0005-0000-0000-0000C81F0000}"/>
    <cellStyle name="Normal 2 7" xfId="8108" xr:uid="{00000000-0005-0000-0000-0000C91F0000}"/>
    <cellStyle name="Normal 2 7 2" xfId="8109" xr:uid="{00000000-0005-0000-0000-0000CA1F0000}"/>
    <cellStyle name="Normal 2 7 2 2" xfId="8110" xr:uid="{00000000-0005-0000-0000-0000CB1F0000}"/>
    <cellStyle name="Normal 2 7 3" xfId="8111" xr:uid="{00000000-0005-0000-0000-0000CC1F0000}"/>
    <cellStyle name="Normal 2 7 4" xfId="8112" xr:uid="{00000000-0005-0000-0000-0000CD1F0000}"/>
    <cellStyle name="Normal 2 8" xfId="8113" xr:uid="{00000000-0005-0000-0000-0000CE1F0000}"/>
    <cellStyle name="Normal 2 8 2" xfId="8114" xr:uid="{00000000-0005-0000-0000-0000CF1F0000}"/>
    <cellStyle name="Normal 2 8 2 2" xfId="8115" xr:uid="{00000000-0005-0000-0000-0000D01F0000}"/>
    <cellStyle name="Normal 2 8 2 2 2" xfId="8116" xr:uid="{00000000-0005-0000-0000-0000D11F0000}"/>
    <cellStyle name="Normal 2 8 2 3" xfId="8117" xr:uid="{00000000-0005-0000-0000-0000D21F0000}"/>
    <cellStyle name="Normal 2 8 3" xfId="8118" xr:uid="{00000000-0005-0000-0000-0000D31F0000}"/>
    <cellStyle name="Normal 2 8 3 2" xfId="8119" xr:uid="{00000000-0005-0000-0000-0000D41F0000}"/>
    <cellStyle name="Normal 2 8 4" xfId="8120" xr:uid="{00000000-0005-0000-0000-0000D51F0000}"/>
    <cellStyle name="Normal 2 8 5" xfId="8121" xr:uid="{00000000-0005-0000-0000-0000D61F0000}"/>
    <cellStyle name="Normal 2 9" xfId="8122" xr:uid="{00000000-0005-0000-0000-0000D71F0000}"/>
    <cellStyle name="Normal 2 9 2" xfId="8123" xr:uid="{00000000-0005-0000-0000-0000D81F0000}"/>
    <cellStyle name="Normal 2 9 2 2" xfId="8124" xr:uid="{00000000-0005-0000-0000-0000D91F0000}"/>
    <cellStyle name="Normal 2 9 3" xfId="8125" xr:uid="{00000000-0005-0000-0000-0000DA1F0000}"/>
    <cellStyle name="Normal 2 9 4" xfId="8126" xr:uid="{00000000-0005-0000-0000-0000DB1F0000}"/>
    <cellStyle name="Normal 2_16.37E Wild Horse Expansion DeferralRevwrkingfile SF" xfId="8127" xr:uid="{00000000-0005-0000-0000-0000DC1F0000}"/>
    <cellStyle name="Normal 20" xfId="8128" xr:uid="{00000000-0005-0000-0000-0000DD1F0000}"/>
    <cellStyle name="Normal 20 2" xfId="8129" xr:uid="{00000000-0005-0000-0000-0000DE1F0000}"/>
    <cellStyle name="Normal 20 2 2" xfId="8130" xr:uid="{00000000-0005-0000-0000-0000DF1F0000}"/>
    <cellStyle name="Normal 20 3" xfId="8131" xr:uid="{00000000-0005-0000-0000-0000E01F0000}"/>
    <cellStyle name="Normal 20 3 2" xfId="8132" xr:uid="{00000000-0005-0000-0000-0000E11F0000}"/>
    <cellStyle name="Normal 20 4" xfId="8133" xr:uid="{00000000-0005-0000-0000-0000E21F0000}"/>
    <cellStyle name="Normal 20 4 2" xfId="8134" xr:uid="{00000000-0005-0000-0000-0000E31F0000}"/>
    <cellStyle name="Normal 20 5" xfId="8135" xr:uid="{00000000-0005-0000-0000-0000E41F0000}"/>
    <cellStyle name="Normal 20 6" xfId="8136" xr:uid="{00000000-0005-0000-0000-0000E51F0000}"/>
    <cellStyle name="Normal 21" xfId="8137" xr:uid="{00000000-0005-0000-0000-0000E61F0000}"/>
    <cellStyle name="Normal 21 2" xfId="8138" xr:uid="{00000000-0005-0000-0000-0000E71F0000}"/>
    <cellStyle name="Normal 21 2 2" xfId="8139" xr:uid="{00000000-0005-0000-0000-0000E81F0000}"/>
    <cellStyle name="Normal 21 2 3" xfId="8140" xr:uid="{00000000-0005-0000-0000-0000E91F0000}"/>
    <cellStyle name="Normal 21 3" xfId="8141" xr:uid="{00000000-0005-0000-0000-0000EA1F0000}"/>
    <cellStyle name="Normal 21 3 2" xfId="8142" xr:uid="{00000000-0005-0000-0000-0000EB1F0000}"/>
    <cellStyle name="Normal 21 4" xfId="8143" xr:uid="{00000000-0005-0000-0000-0000EC1F0000}"/>
    <cellStyle name="Normal 21 5" xfId="8144" xr:uid="{00000000-0005-0000-0000-0000ED1F0000}"/>
    <cellStyle name="Normal 21 6" xfId="8145" xr:uid="{00000000-0005-0000-0000-0000EE1F0000}"/>
    <cellStyle name="Normal 22" xfId="8146" xr:uid="{00000000-0005-0000-0000-0000EF1F0000}"/>
    <cellStyle name="Normal 22 2" xfId="8147" xr:uid="{00000000-0005-0000-0000-0000F01F0000}"/>
    <cellStyle name="Normal 22 2 2" xfId="8148" xr:uid="{00000000-0005-0000-0000-0000F11F0000}"/>
    <cellStyle name="Normal 22 2 3" xfId="8149" xr:uid="{00000000-0005-0000-0000-0000F21F0000}"/>
    <cellStyle name="Normal 22 3" xfId="8150" xr:uid="{00000000-0005-0000-0000-0000F31F0000}"/>
    <cellStyle name="Normal 22 3 2" xfId="8151" xr:uid="{00000000-0005-0000-0000-0000F41F0000}"/>
    <cellStyle name="Normal 22 4" xfId="8152" xr:uid="{00000000-0005-0000-0000-0000F51F0000}"/>
    <cellStyle name="Normal 22 5" xfId="8153" xr:uid="{00000000-0005-0000-0000-0000F61F0000}"/>
    <cellStyle name="Normal 22 6" xfId="8154" xr:uid="{00000000-0005-0000-0000-0000F71F0000}"/>
    <cellStyle name="Normal 23" xfId="8155" xr:uid="{00000000-0005-0000-0000-0000F81F0000}"/>
    <cellStyle name="Normal 23 2" xfId="8156" xr:uid="{00000000-0005-0000-0000-0000F91F0000}"/>
    <cellStyle name="Normal 23 2 2" xfId="8157" xr:uid="{00000000-0005-0000-0000-0000FA1F0000}"/>
    <cellStyle name="Normal 23 2 3" xfId="8158" xr:uid="{00000000-0005-0000-0000-0000FB1F0000}"/>
    <cellStyle name="Normal 23 3" xfId="8159" xr:uid="{00000000-0005-0000-0000-0000FC1F0000}"/>
    <cellStyle name="Normal 23 3 2" xfId="8160" xr:uid="{00000000-0005-0000-0000-0000FD1F0000}"/>
    <cellStyle name="Normal 23 4" xfId="8161" xr:uid="{00000000-0005-0000-0000-0000FE1F0000}"/>
    <cellStyle name="Normal 23 5" xfId="8162" xr:uid="{00000000-0005-0000-0000-0000FF1F0000}"/>
    <cellStyle name="Normal 23 6" xfId="8163" xr:uid="{00000000-0005-0000-0000-000000200000}"/>
    <cellStyle name="Normal 24" xfId="8164" xr:uid="{00000000-0005-0000-0000-000001200000}"/>
    <cellStyle name="Normal 24 2" xfId="8165" xr:uid="{00000000-0005-0000-0000-000002200000}"/>
    <cellStyle name="Normal 24 2 2" xfId="8166" xr:uid="{00000000-0005-0000-0000-000003200000}"/>
    <cellStyle name="Normal 24 2 3" xfId="8167" xr:uid="{00000000-0005-0000-0000-000004200000}"/>
    <cellStyle name="Normal 24 3" xfId="8168" xr:uid="{00000000-0005-0000-0000-000005200000}"/>
    <cellStyle name="Normal 24 3 2" xfId="8169" xr:uid="{00000000-0005-0000-0000-000006200000}"/>
    <cellStyle name="Normal 24 4" xfId="8170" xr:uid="{00000000-0005-0000-0000-000007200000}"/>
    <cellStyle name="Normal 24 5" xfId="8171" xr:uid="{00000000-0005-0000-0000-000008200000}"/>
    <cellStyle name="Normal 25" xfId="8172" xr:uid="{00000000-0005-0000-0000-000009200000}"/>
    <cellStyle name="Normal 25 2" xfId="8173" xr:uid="{00000000-0005-0000-0000-00000A200000}"/>
    <cellStyle name="Normal 25 2 2" xfId="8174" xr:uid="{00000000-0005-0000-0000-00000B200000}"/>
    <cellStyle name="Normal 25 2 3" xfId="8175" xr:uid="{00000000-0005-0000-0000-00000C200000}"/>
    <cellStyle name="Normal 25 3" xfId="8176" xr:uid="{00000000-0005-0000-0000-00000D200000}"/>
    <cellStyle name="Normal 25 3 2" xfId="8177" xr:uid="{00000000-0005-0000-0000-00000E200000}"/>
    <cellStyle name="Normal 25 4" xfId="8178" xr:uid="{00000000-0005-0000-0000-00000F200000}"/>
    <cellStyle name="Normal 25 5" xfId="8179" xr:uid="{00000000-0005-0000-0000-000010200000}"/>
    <cellStyle name="Normal 26" xfId="8180" xr:uid="{00000000-0005-0000-0000-000011200000}"/>
    <cellStyle name="Normal 26 2" xfId="8181" xr:uid="{00000000-0005-0000-0000-000012200000}"/>
    <cellStyle name="Normal 26 2 2" xfId="8182" xr:uid="{00000000-0005-0000-0000-000013200000}"/>
    <cellStyle name="Normal 26 2 3" xfId="8183" xr:uid="{00000000-0005-0000-0000-000014200000}"/>
    <cellStyle name="Normal 26 3" xfId="8184" xr:uid="{00000000-0005-0000-0000-000015200000}"/>
    <cellStyle name="Normal 26 3 2" xfId="8185" xr:uid="{00000000-0005-0000-0000-000016200000}"/>
    <cellStyle name="Normal 26 4" xfId="8186" xr:uid="{00000000-0005-0000-0000-000017200000}"/>
    <cellStyle name="Normal 26 5" xfId="8187" xr:uid="{00000000-0005-0000-0000-000018200000}"/>
    <cellStyle name="Normal 27" xfId="8188" xr:uid="{00000000-0005-0000-0000-000019200000}"/>
    <cellStyle name="Normal 27 2" xfId="8189" xr:uid="{00000000-0005-0000-0000-00001A200000}"/>
    <cellStyle name="Normal 27 2 2" xfId="8190" xr:uid="{00000000-0005-0000-0000-00001B200000}"/>
    <cellStyle name="Normal 27 2 3" xfId="8191" xr:uid="{00000000-0005-0000-0000-00001C200000}"/>
    <cellStyle name="Normal 27 3" xfId="8192" xr:uid="{00000000-0005-0000-0000-00001D200000}"/>
    <cellStyle name="Normal 27 3 2" xfId="8193" xr:uid="{00000000-0005-0000-0000-00001E200000}"/>
    <cellStyle name="Normal 27 4" xfId="8194" xr:uid="{00000000-0005-0000-0000-00001F200000}"/>
    <cellStyle name="Normal 27 5" xfId="8195" xr:uid="{00000000-0005-0000-0000-000020200000}"/>
    <cellStyle name="Normal 28" xfId="8196" xr:uid="{00000000-0005-0000-0000-000021200000}"/>
    <cellStyle name="Normal 28 2" xfId="8197" xr:uid="{00000000-0005-0000-0000-000022200000}"/>
    <cellStyle name="Normal 28 2 2" xfId="8198" xr:uid="{00000000-0005-0000-0000-000023200000}"/>
    <cellStyle name="Normal 28 2 3" xfId="8199" xr:uid="{00000000-0005-0000-0000-000024200000}"/>
    <cellStyle name="Normal 28 3" xfId="8200" xr:uid="{00000000-0005-0000-0000-000025200000}"/>
    <cellStyle name="Normal 28 3 2" xfId="8201" xr:uid="{00000000-0005-0000-0000-000026200000}"/>
    <cellStyle name="Normal 28 4" xfId="8202" xr:uid="{00000000-0005-0000-0000-000027200000}"/>
    <cellStyle name="Normal 28 5" xfId="8203" xr:uid="{00000000-0005-0000-0000-000028200000}"/>
    <cellStyle name="Normal 29" xfId="8204" xr:uid="{00000000-0005-0000-0000-000029200000}"/>
    <cellStyle name="Normal 29 2" xfId="8205" xr:uid="{00000000-0005-0000-0000-00002A200000}"/>
    <cellStyle name="Normal 29 2 2" xfId="8206" xr:uid="{00000000-0005-0000-0000-00002B200000}"/>
    <cellStyle name="Normal 29 2 3" xfId="8207" xr:uid="{00000000-0005-0000-0000-00002C200000}"/>
    <cellStyle name="Normal 29 3" xfId="8208" xr:uid="{00000000-0005-0000-0000-00002D200000}"/>
    <cellStyle name="Normal 29 3 2" xfId="8209" xr:uid="{00000000-0005-0000-0000-00002E200000}"/>
    <cellStyle name="Normal 29 4" xfId="8210" xr:uid="{00000000-0005-0000-0000-00002F200000}"/>
    <cellStyle name="Normal 29 5" xfId="8211" xr:uid="{00000000-0005-0000-0000-000030200000}"/>
    <cellStyle name="Normal 3" xfId="8212" xr:uid="{00000000-0005-0000-0000-000031200000}"/>
    <cellStyle name="Normal 3 10" xfId="8213" xr:uid="{00000000-0005-0000-0000-000032200000}"/>
    <cellStyle name="Normal 3 11" xfId="9515" xr:uid="{00000000-0005-0000-0000-000033200000}"/>
    <cellStyle name="Normal 3 2" xfId="8214" xr:uid="{00000000-0005-0000-0000-000034200000}"/>
    <cellStyle name="Normal 3 2 2" xfId="8215" xr:uid="{00000000-0005-0000-0000-000035200000}"/>
    <cellStyle name="Normal 3 2 2 2" xfId="8216" xr:uid="{00000000-0005-0000-0000-000036200000}"/>
    <cellStyle name="Normal 3 2 3" xfId="8217" xr:uid="{00000000-0005-0000-0000-000037200000}"/>
    <cellStyle name="Normal 3 2 4" xfId="8218" xr:uid="{00000000-0005-0000-0000-000038200000}"/>
    <cellStyle name="Normal 3 2 5" xfId="8219" xr:uid="{00000000-0005-0000-0000-000039200000}"/>
    <cellStyle name="Normal 3 2 6" xfId="8220" xr:uid="{00000000-0005-0000-0000-00003A200000}"/>
    <cellStyle name="Normal 3 2 7" xfId="9529" xr:uid="{00000000-0005-0000-0000-00003B200000}"/>
    <cellStyle name="Normal 3 2_Chelan PUD Power Costs (8-10)" xfId="8221" xr:uid="{00000000-0005-0000-0000-00003C200000}"/>
    <cellStyle name="Normal 3 3" xfId="8222" xr:uid="{00000000-0005-0000-0000-00003D200000}"/>
    <cellStyle name="Normal 3 3 2" xfId="8223" xr:uid="{00000000-0005-0000-0000-00003E200000}"/>
    <cellStyle name="Normal 3 3 2 2" xfId="8224" xr:uid="{00000000-0005-0000-0000-00003F200000}"/>
    <cellStyle name="Normal 3 3 2 3" xfId="8225" xr:uid="{00000000-0005-0000-0000-000040200000}"/>
    <cellStyle name="Normal 3 3 3" xfId="8226" xr:uid="{00000000-0005-0000-0000-000041200000}"/>
    <cellStyle name="Normal 3 3 4" xfId="8227" xr:uid="{00000000-0005-0000-0000-000042200000}"/>
    <cellStyle name="Normal 3 3 5" xfId="8228" xr:uid="{00000000-0005-0000-0000-000043200000}"/>
    <cellStyle name="Normal 3 3 6" xfId="8229" xr:uid="{00000000-0005-0000-0000-000044200000}"/>
    <cellStyle name="Normal 3 4" xfId="8230" xr:uid="{00000000-0005-0000-0000-000045200000}"/>
    <cellStyle name="Normal 3 4 2" xfId="8231" xr:uid="{00000000-0005-0000-0000-000046200000}"/>
    <cellStyle name="Normal 3 4 2 2" xfId="8232" xr:uid="{00000000-0005-0000-0000-000047200000}"/>
    <cellStyle name="Normal 3 4 3" xfId="8233" xr:uid="{00000000-0005-0000-0000-000048200000}"/>
    <cellStyle name="Normal 3 4 3 2" xfId="8234" xr:uid="{00000000-0005-0000-0000-000049200000}"/>
    <cellStyle name="Normal 3 4 4" xfId="8235" xr:uid="{00000000-0005-0000-0000-00004A200000}"/>
    <cellStyle name="Normal 3 4 4 2" xfId="8236" xr:uid="{00000000-0005-0000-0000-00004B200000}"/>
    <cellStyle name="Normal 3 4 5" xfId="8237" xr:uid="{00000000-0005-0000-0000-00004C200000}"/>
    <cellStyle name="Normal 3 5" xfId="8238" xr:uid="{00000000-0005-0000-0000-00004D200000}"/>
    <cellStyle name="Normal 3 5 2" xfId="8239" xr:uid="{00000000-0005-0000-0000-00004E200000}"/>
    <cellStyle name="Normal 3 6" xfId="8240" xr:uid="{00000000-0005-0000-0000-00004F200000}"/>
    <cellStyle name="Normal 3 6 2" xfId="8241" xr:uid="{00000000-0005-0000-0000-000050200000}"/>
    <cellStyle name="Normal 3 7" xfId="8242" xr:uid="{00000000-0005-0000-0000-000051200000}"/>
    <cellStyle name="Normal 3 8" xfId="8243" xr:uid="{00000000-0005-0000-0000-000052200000}"/>
    <cellStyle name="Normal 3 9" xfId="8244" xr:uid="{00000000-0005-0000-0000-000053200000}"/>
    <cellStyle name="Normal 3_ Price Inputs" xfId="8245" xr:uid="{00000000-0005-0000-0000-000054200000}"/>
    <cellStyle name="Normal 30" xfId="8246" xr:uid="{00000000-0005-0000-0000-000055200000}"/>
    <cellStyle name="Normal 30 2" xfId="8247" xr:uid="{00000000-0005-0000-0000-000056200000}"/>
    <cellStyle name="Normal 30 2 2" xfId="8248" xr:uid="{00000000-0005-0000-0000-000057200000}"/>
    <cellStyle name="Normal 30 2 3" xfId="8249" xr:uid="{00000000-0005-0000-0000-000058200000}"/>
    <cellStyle name="Normal 30 3" xfId="8250" xr:uid="{00000000-0005-0000-0000-000059200000}"/>
    <cellStyle name="Normal 30 3 2" xfId="8251" xr:uid="{00000000-0005-0000-0000-00005A200000}"/>
    <cellStyle name="Normal 30 4" xfId="8252" xr:uid="{00000000-0005-0000-0000-00005B200000}"/>
    <cellStyle name="Normal 30 5" xfId="8253" xr:uid="{00000000-0005-0000-0000-00005C200000}"/>
    <cellStyle name="Normal 31" xfId="8254" xr:uid="{00000000-0005-0000-0000-00005D200000}"/>
    <cellStyle name="Normal 31 2" xfId="8255" xr:uid="{00000000-0005-0000-0000-00005E200000}"/>
    <cellStyle name="Normal 31 2 2" xfId="8256" xr:uid="{00000000-0005-0000-0000-00005F200000}"/>
    <cellStyle name="Normal 31 2 3" xfId="8257" xr:uid="{00000000-0005-0000-0000-000060200000}"/>
    <cellStyle name="Normal 31 3" xfId="8258" xr:uid="{00000000-0005-0000-0000-000061200000}"/>
    <cellStyle name="Normal 31 3 2" xfId="8259" xr:uid="{00000000-0005-0000-0000-000062200000}"/>
    <cellStyle name="Normal 31 4" xfId="8260" xr:uid="{00000000-0005-0000-0000-000063200000}"/>
    <cellStyle name="Normal 31 5" xfId="8261" xr:uid="{00000000-0005-0000-0000-000064200000}"/>
    <cellStyle name="Normal 32" xfId="8262" xr:uid="{00000000-0005-0000-0000-000065200000}"/>
    <cellStyle name="Normal 32 2" xfId="8263" xr:uid="{00000000-0005-0000-0000-000066200000}"/>
    <cellStyle name="Normal 32 2 2" xfId="8264" xr:uid="{00000000-0005-0000-0000-000067200000}"/>
    <cellStyle name="Normal 32 2 3" xfId="8265" xr:uid="{00000000-0005-0000-0000-000068200000}"/>
    <cellStyle name="Normal 32 3" xfId="8266" xr:uid="{00000000-0005-0000-0000-000069200000}"/>
    <cellStyle name="Normal 32 3 2" xfId="8267" xr:uid="{00000000-0005-0000-0000-00006A200000}"/>
    <cellStyle name="Normal 32 4" xfId="8268" xr:uid="{00000000-0005-0000-0000-00006B200000}"/>
    <cellStyle name="Normal 32 5" xfId="8269" xr:uid="{00000000-0005-0000-0000-00006C200000}"/>
    <cellStyle name="Normal 33" xfId="8270" xr:uid="{00000000-0005-0000-0000-00006D200000}"/>
    <cellStyle name="Normal 33 2" xfId="8271" xr:uid="{00000000-0005-0000-0000-00006E200000}"/>
    <cellStyle name="Normal 33 2 2" xfId="8272" xr:uid="{00000000-0005-0000-0000-00006F200000}"/>
    <cellStyle name="Normal 33 2 3" xfId="8273" xr:uid="{00000000-0005-0000-0000-000070200000}"/>
    <cellStyle name="Normal 33 3" xfId="8274" xr:uid="{00000000-0005-0000-0000-000071200000}"/>
    <cellStyle name="Normal 33 3 2" xfId="8275" xr:uid="{00000000-0005-0000-0000-000072200000}"/>
    <cellStyle name="Normal 33 4" xfId="8276" xr:uid="{00000000-0005-0000-0000-000073200000}"/>
    <cellStyle name="Normal 33 5" xfId="8277" xr:uid="{00000000-0005-0000-0000-000074200000}"/>
    <cellStyle name="Normal 34" xfId="8278" xr:uid="{00000000-0005-0000-0000-000075200000}"/>
    <cellStyle name="Normal 34 2" xfId="8279" xr:uid="{00000000-0005-0000-0000-000076200000}"/>
    <cellStyle name="Normal 34 2 2" xfId="8280" xr:uid="{00000000-0005-0000-0000-000077200000}"/>
    <cellStyle name="Normal 34 2 3" xfId="8281" xr:uid="{00000000-0005-0000-0000-000078200000}"/>
    <cellStyle name="Normal 34 3" xfId="8282" xr:uid="{00000000-0005-0000-0000-000079200000}"/>
    <cellStyle name="Normal 34 3 2" xfId="8283" xr:uid="{00000000-0005-0000-0000-00007A200000}"/>
    <cellStyle name="Normal 34 4" xfId="8284" xr:uid="{00000000-0005-0000-0000-00007B200000}"/>
    <cellStyle name="Normal 34 5" xfId="8285" xr:uid="{00000000-0005-0000-0000-00007C200000}"/>
    <cellStyle name="Normal 35" xfId="8286" xr:uid="{00000000-0005-0000-0000-00007D200000}"/>
    <cellStyle name="Normal 35 2" xfId="8287" xr:uid="{00000000-0005-0000-0000-00007E200000}"/>
    <cellStyle name="Normal 35 2 2" xfId="8288" xr:uid="{00000000-0005-0000-0000-00007F200000}"/>
    <cellStyle name="Normal 35 2 3" xfId="8289" xr:uid="{00000000-0005-0000-0000-000080200000}"/>
    <cellStyle name="Normal 35 3" xfId="8290" xr:uid="{00000000-0005-0000-0000-000081200000}"/>
    <cellStyle name="Normal 35 3 2" xfId="8291" xr:uid="{00000000-0005-0000-0000-000082200000}"/>
    <cellStyle name="Normal 35 4" xfId="8292" xr:uid="{00000000-0005-0000-0000-000083200000}"/>
    <cellStyle name="Normal 35 5" xfId="8293" xr:uid="{00000000-0005-0000-0000-000084200000}"/>
    <cellStyle name="Normal 36" xfId="8294" xr:uid="{00000000-0005-0000-0000-000085200000}"/>
    <cellStyle name="Normal 36 2" xfId="8295" xr:uid="{00000000-0005-0000-0000-000086200000}"/>
    <cellStyle name="Normal 36 2 2" xfId="8296" xr:uid="{00000000-0005-0000-0000-000087200000}"/>
    <cellStyle name="Normal 36 2 3" xfId="8297" xr:uid="{00000000-0005-0000-0000-000088200000}"/>
    <cellStyle name="Normal 36 3" xfId="8298" xr:uid="{00000000-0005-0000-0000-000089200000}"/>
    <cellStyle name="Normal 36 3 2" xfId="8299" xr:uid="{00000000-0005-0000-0000-00008A200000}"/>
    <cellStyle name="Normal 36 4" xfId="8300" xr:uid="{00000000-0005-0000-0000-00008B200000}"/>
    <cellStyle name="Normal 36 5" xfId="8301" xr:uid="{00000000-0005-0000-0000-00008C200000}"/>
    <cellStyle name="Normal 37" xfId="8302" xr:uid="{00000000-0005-0000-0000-00008D200000}"/>
    <cellStyle name="Normal 37 2" xfId="8303" xr:uid="{00000000-0005-0000-0000-00008E200000}"/>
    <cellStyle name="Normal 37 2 2" xfId="8304" xr:uid="{00000000-0005-0000-0000-00008F200000}"/>
    <cellStyle name="Normal 37 2 3" xfId="8305" xr:uid="{00000000-0005-0000-0000-000090200000}"/>
    <cellStyle name="Normal 37 3" xfId="8306" xr:uid="{00000000-0005-0000-0000-000091200000}"/>
    <cellStyle name="Normal 37 3 2" xfId="8307" xr:uid="{00000000-0005-0000-0000-000092200000}"/>
    <cellStyle name="Normal 37 4" xfId="8308" xr:uid="{00000000-0005-0000-0000-000093200000}"/>
    <cellStyle name="Normal 37 5" xfId="8309" xr:uid="{00000000-0005-0000-0000-000094200000}"/>
    <cellStyle name="Normal 38" xfId="8310" xr:uid="{00000000-0005-0000-0000-000095200000}"/>
    <cellStyle name="Normal 38 2" xfId="8311" xr:uid="{00000000-0005-0000-0000-000096200000}"/>
    <cellStyle name="Normal 38 2 2" xfId="8312" xr:uid="{00000000-0005-0000-0000-000097200000}"/>
    <cellStyle name="Normal 38 2 3" xfId="8313" xr:uid="{00000000-0005-0000-0000-000098200000}"/>
    <cellStyle name="Normal 38 3" xfId="8314" xr:uid="{00000000-0005-0000-0000-000099200000}"/>
    <cellStyle name="Normal 38 3 2" xfId="8315" xr:uid="{00000000-0005-0000-0000-00009A200000}"/>
    <cellStyle name="Normal 38 4" xfId="8316" xr:uid="{00000000-0005-0000-0000-00009B200000}"/>
    <cellStyle name="Normal 38 5" xfId="8317" xr:uid="{00000000-0005-0000-0000-00009C200000}"/>
    <cellStyle name="Normal 39" xfId="8318" xr:uid="{00000000-0005-0000-0000-00009D200000}"/>
    <cellStyle name="Normal 39 2" xfId="8319" xr:uid="{00000000-0005-0000-0000-00009E200000}"/>
    <cellStyle name="Normal 39 2 2" xfId="8320" xr:uid="{00000000-0005-0000-0000-00009F200000}"/>
    <cellStyle name="Normal 39 2 3" xfId="8321" xr:uid="{00000000-0005-0000-0000-0000A0200000}"/>
    <cellStyle name="Normal 39 3" xfId="8322" xr:uid="{00000000-0005-0000-0000-0000A1200000}"/>
    <cellStyle name="Normal 39 3 2" xfId="8323" xr:uid="{00000000-0005-0000-0000-0000A2200000}"/>
    <cellStyle name="Normal 39 4" xfId="8324" xr:uid="{00000000-0005-0000-0000-0000A3200000}"/>
    <cellStyle name="Normal 39 5" xfId="8325" xr:uid="{00000000-0005-0000-0000-0000A4200000}"/>
    <cellStyle name="Normal 4" xfId="8326" xr:uid="{00000000-0005-0000-0000-0000A5200000}"/>
    <cellStyle name="Normal 4 2" xfId="8327" xr:uid="{00000000-0005-0000-0000-0000A6200000}"/>
    <cellStyle name="Normal 4 2 2" xfId="8328" xr:uid="{00000000-0005-0000-0000-0000A7200000}"/>
    <cellStyle name="Normal 4 2 2 2" xfId="8329" xr:uid="{00000000-0005-0000-0000-0000A8200000}"/>
    <cellStyle name="Normal 4 2 2 3" xfId="8330" xr:uid="{00000000-0005-0000-0000-0000A9200000}"/>
    <cellStyle name="Normal 4 2 3" xfId="8331" xr:uid="{00000000-0005-0000-0000-0000AA200000}"/>
    <cellStyle name="Normal 4 2 3 2" xfId="8332" xr:uid="{00000000-0005-0000-0000-0000AB200000}"/>
    <cellStyle name="Normal 4 2 4" xfId="8333" xr:uid="{00000000-0005-0000-0000-0000AC200000}"/>
    <cellStyle name="Normal 4 2 5" xfId="8334" xr:uid="{00000000-0005-0000-0000-0000AD200000}"/>
    <cellStyle name="Normal 4 2 6" xfId="8335" xr:uid="{00000000-0005-0000-0000-0000AE200000}"/>
    <cellStyle name="Normal 4 3" xfId="8336" xr:uid="{00000000-0005-0000-0000-0000AF200000}"/>
    <cellStyle name="Normal 4 3 2" xfId="8337" xr:uid="{00000000-0005-0000-0000-0000B0200000}"/>
    <cellStyle name="Normal 4 4" xfId="8338" xr:uid="{00000000-0005-0000-0000-0000B1200000}"/>
    <cellStyle name="Normal 4 4 2" xfId="8339" xr:uid="{00000000-0005-0000-0000-0000B2200000}"/>
    <cellStyle name="Normal 4 5" xfId="8340" xr:uid="{00000000-0005-0000-0000-0000B3200000}"/>
    <cellStyle name="Normal 4 5 2" xfId="8341" xr:uid="{00000000-0005-0000-0000-0000B4200000}"/>
    <cellStyle name="Normal 4 6" xfId="8342" xr:uid="{00000000-0005-0000-0000-0000B5200000}"/>
    <cellStyle name="Normal 4 7" xfId="8343" xr:uid="{00000000-0005-0000-0000-0000B6200000}"/>
    <cellStyle name="Normal 4 8" xfId="9534" xr:uid="{00000000-0005-0000-0000-0000B7200000}"/>
    <cellStyle name="Normal 4_ Price Inputs" xfId="8344" xr:uid="{00000000-0005-0000-0000-0000B8200000}"/>
    <cellStyle name="Normal 40" xfId="8345" xr:uid="{00000000-0005-0000-0000-0000B9200000}"/>
    <cellStyle name="Normal 40 2" xfId="8346" xr:uid="{00000000-0005-0000-0000-0000BA200000}"/>
    <cellStyle name="Normal 41" xfId="8347" xr:uid="{00000000-0005-0000-0000-0000BB200000}"/>
    <cellStyle name="Normal 41 2" xfId="8348" xr:uid="{00000000-0005-0000-0000-0000BC200000}"/>
    <cellStyle name="Normal 41 2 2" xfId="8349" xr:uid="{00000000-0005-0000-0000-0000BD200000}"/>
    <cellStyle name="Normal 41 3" xfId="8350" xr:uid="{00000000-0005-0000-0000-0000BE200000}"/>
    <cellStyle name="Normal 41 3 2" xfId="8351" xr:uid="{00000000-0005-0000-0000-0000BF200000}"/>
    <cellStyle name="Normal 41 4" xfId="8352" xr:uid="{00000000-0005-0000-0000-0000C0200000}"/>
    <cellStyle name="Normal 41 4 2" xfId="8353" xr:uid="{00000000-0005-0000-0000-0000C1200000}"/>
    <cellStyle name="Normal 42" xfId="8354" xr:uid="{00000000-0005-0000-0000-0000C2200000}"/>
    <cellStyle name="Normal 42 2" xfId="8355" xr:uid="{00000000-0005-0000-0000-0000C3200000}"/>
    <cellStyle name="Normal 42 2 2" xfId="8356" xr:uid="{00000000-0005-0000-0000-0000C4200000}"/>
    <cellStyle name="Normal 42 2 2 2" xfId="8357" xr:uid="{00000000-0005-0000-0000-0000C5200000}"/>
    <cellStyle name="Normal 42 2 3" xfId="8358" xr:uid="{00000000-0005-0000-0000-0000C6200000}"/>
    <cellStyle name="Normal 42 3" xfId="8359" xr:uid="{00000000-0005-0000-0000-0000C7200000}"/>
    <cellStyle name="Normal 42 3 2" xfId="8360" xr:uid="{00000000-0005-0000-0000-0000C8200000}"/>
    <cellStyle name="Normal 42 4" xfId="8361" xr:uid="{00000000-0005-0000-0000-0000C9200000}"/>
    <cellStyle name="Normal 42 4 2" xfId="8362" xr:uid="{00000000-0005-0000-0000-0000CA200000}"/>
    <cellStyle name="Normal 42 5" xfId="8363" xr:uid="{00000000-0005-0000-0000-0000CB200000}"/>
    <cellStyle name="Normal 42 5 2" xfId="8364" xr:uid="{00000000-0005-0000-0000-0000CC200000}"/>
    <cellStyle name="Normal 43" xfId="8365" xr:uid="{00000000-0005-0000-0000-0000CD200000}"/>
    <cellStyle name="Normal 43 2" xfId="8366" xr:uid="{00000000-0005-0000-0000-0000CE200000}"/>
    <cellStyle name="Normal 43 3" xfId="8367" xr:uid="{00000000-0005-0000-0000-0000CF200000}"/>
    <cellStyle name="Normal 43 3 2" xfId="8368" xr:uid="{00000000-0005-0000-0000-0000D0200000}"/>
    <cellStyle name="Normal 44" xfId="8369" xr:uid="{00000000-0005-0000-0000-0000D1200000}"/>
    <cellStyle name="Normal 44 2" xfId="8370" xr:uid="{00000000-0005-0000-0000-0000D2200000}"/>
    <cellStyle name="Normal 44 2 2" xfId="8371" xr:uid="{00000000-0005-0000-0000-0000D3200000}"/>
    <cellStyle name="Normal 44 2 2 2" xfId="8372" xr:uid="{00000000-0005-0000-0000-0000D4200000}"/>
    <cellStyle name="Normal 44 2 3" xfId="8373" xr:uid="{00000000-0005-0000-0000-0000D5200000}"/>
    <cellStyle name="Normal 44 2 4" xfId="8374" xr:uid="{00000000-0005-0000-0000-0000D6200000}"/>
    <cellStyle name="Normal 44 3" xfId="8375" xr:uid="{00000000-0005-0000-0000-0000D7200000}"/>
    <cellStyle name="Normal 44 3 2" xfId="8376" xr:uid="{00000000-0005-0000-0000-0000D8200000}"/>
    <cellStyle name="Normal 44 3 3" xfId="8377" xr:uid="{00000000-0005-0000-0000-0000D9200000}"/>
    <cellStyle name="Normal 44 4" xfId="8378" xr:uid="{00000000-0005-0000-0000-0000DA200000}"/>
    <cellStyle name="Normal 44 4 2" xfId="8379" xr:uid="{00000000-0005-0000-0000-0000DB200000}"/>
    <cellStyle name="Normal 44 5" xfId="8380" xr:uid="{00000000-0005-0000-0000-0000DC200000}"/>
    <cellStyle name="Normal 44 5 2" xfId="8381" xr:uid="{00000000-0005-0000-0000-0000DD200000}"/>
    <cellStyle name="Normal 44 6" xfId="8382" xr:uid="{00000000-0005-0000-0000-0000DE200000}"/>
    <cellStyle name="Normal 44 7" xfId="8383" xr:uid="{00000000-0005-0000-0000-0000DF200000}"/>
    <cellStyle name="Normal 45" xfId="8384" xr:uid="{00000000-0005-0000-0000-0000E0200000}"/>
    <cellStyle name="Normal 45 2" xfId="8385" xr:uid="{00000000-0005-0000-0000-0000E1200000}"/>
    <cellStyle name="Normal 45 2 2" xfId="8386" xr:uid="{00000000-0005-0000-0000-0000E2200000}"/>
    <cellStyle name="Normal 45 3" xfId="8387" xr:uid="{00000000-0005-0000-0000-0000E3200000}"/>
    <cellStyle name="Normal 45 4" xfId="8388" xr:uid="{00000000-0005-0000-0000-0000E4200000}"/>
    <cellStyle name="Normal 45 5" xfId="8389" xr:uid="{00000000-0005-0000-0000-0000E5200000}"/>
    <cellStyle name="Normal 45 6" xfId="8390" xr:uid="{00000000-0005-0000-0000-0000E6200000}"/>
    <cellStyle name="Normal 46" xfId="8391" xr:uid="{00000000-0005-0000-0000-0000E7200000}"/>
    <cellStyle name="Normal 46 2" xfId="8392" xr:uid="{00000000-0005-0000-0000-0000E8200000}"/>
    <cellStyle name="Normal 46 2 2" xfId="8393" xr:uid="{00000000-0005-0000-0000-0000E9200000}"/>
    <cellStyle name="Normal 46 2 3" xfId="8394" xr:uid="{00000000-0005-0000-0000-0000EA200000}"/>
    <cellStyle name="Normal 46 3" xfId="8395" xr:uid="{00000000-0005-0000-0000-0000EB200000}"/>
    <cellStyle name="Normal 46 4" xfId="8396" xr:uid="{00000000-0005-0000-0000-0000EC200000}"/>
    <cellStyle name="Normal 46 5" xfId="8397" xr:uid="{00000000-0005-0000-0000-0000ED200000}"/>
    <cellStyle name="Normal 46 6" xfId="8398" xr:uid="{00000000-0005-0000-0000-0000EE200000}"/>
    <cellStyle name="Normal 47" xfId="8399" xr:uid="{00000000-0005-0000-0000-0000EF200000}"/>
    <cellStyle name="Normal 47 2" xfId="8400" xr:uid="{00000000-0005-0000-0000-0000F0200000}"/>
    <cellStyle name="Normal 47 2 2" xfId="8401" xr:uid="{00000000-0005-0000-0000-0000F1200000}"/>
    <cellStyle name="Normal 47 3" xfId="8402" xr:uid="{00000000-0005-0000-0000-0000F2200000}"/>
    <cellStyle name="Normal 47 3 2" xfId="8403" xr:uid="{00000000-0005-0000-0000-0000F3200000}"/>
    <cellStyle name="Normal 47 4" xfId="8404" xr:uid="{00000000-0005-0000-0000-0000F4200000}"/>
    <cellStyle name="Normal 47 4 2" xfId="8405" xr:uid="{00000000-0005-0000-0000-0000F5200000}"/>
    <cellStyle name="Normal 47 5" xfId="8406" xr:uid="{00000000-0005-0000-0000-0000F6200000}"/>
    <cellStyle name="Normal 48" xfId="8407" xr:uid="{00000000-0005-0000-0000-0000F7200000}"/>
    <cellStyle name="Normal 48 2" xfId="8408" xr:uid="{00000000-0005-0000-0000-0000F8200000}"/>
    <cellStyle name="Normal 48 2 2" xfId="8409" xr:uid="{00000000-0005-0000-0000-0000F9200000}"/>
    <cellStyle name="Normal 48 3" xfId="8410" xr:uid="{00000000-0005-0000-0000-0000FA200000}"/>
    <cellStyle name="Normal 48 3 2" xfId="8411" xr:uid="{00000000-0005-0000-0000-0000FB200000}"/>
    <cellStyle name="Normal 48 4" xfId="8412" xr:uid="{00000000-0005-0000-0000-0000FC200000}"/>
    <cellStyle name="Normal 48 4 2" xfId="8413" xr:uid="{00000000-0005-0000-0000-0000FD200000}"/>
    <cellStyle name="Normal 49" xfId="8414" xr:uid="{00000000-0005-0000-0000-0000FE200000}"/>
    <cellStyle name="Normal 49 2" xfId="8415" xr:uid="{00000000-0005-0000-0000-0000FF200000}"/>
    <cellStyle name="Normal 49 2 2" xfId="8416" xr:uid="{00000000-0005-0000-0000-000000210000}"/>
    <cellStyle name="Normal 49 3" xfId="8417" xr:uid="{00000000-0005-0000-0000-000001210000}"/>
    <cellStyle name="Normal 49 3 2" xfId="8418" xr:uid="{00000000-0005-0000-0000-000002210000}"/>
    <cellStyle name="Normal 49 4" xfId="8419" xr:uid="{00000000-0005-0000-0000-000003210000}"/>
    <cellStyle name="Normal 49 4 2" xfId="8420" xr:uid="{00000000-0005-0000-0000-000004210000}"/>
    <cellStyle name="Normal 5" xfId="8421" xr:uid="{00000000-0005-0000-0000-000005210000}"/>
    <cellStyle name="Normal 5 2" xfId="8422" xr:uid="{00000000-0005-0000-0000-000006210000}"/>
    <cellStyle name="Normal 5 2 2" xfId="8423" xr:uid="{00000000-0005-0000-0000-000007210000}"/>
    <cellStyle name="Normal 5 2 3" xfId="8424" xr:uid="{00000000-0005-0000-0000-000008210000}"/>
    <cellStyle name="Normal 5 2 4" xfId="9527" xr:uid="{00000000-0005-0000-0000-000009210000}"/>
    <cellStyle name="Normal 5 3" xfId="8425" xr:uid="{00000000-0005-0000-0000-00000A210000}"/>
    <cellStyle name="Normal 5 3 2" xfId="8426" xr:uid="{00000000-0005-0000-0000-00000B210000}"/>
    <cellStyle name="Normal 5 4" xfId="8427" xr:uid="{00000000-0005-0000-0000-00000C210000}"/>
    <cellStyle name="Normal 5 4 2" xfId="8428" xr:uid="{00000000-0005-0000-0000-00000D210000}"/>
    <cellStyle name="Normal 5 5" xfId="8429" xr:uid="{00000000-0005-0000-0000-00000E210000}"/>
    <cellStyle name="Normal 5 5 2" xfId="8430" xr:uid="{00000000-0005-0000-0000-00000F210000}"/>
    <cellStyle name="Normal 5 6" xfId="8431" xr:uid="{00000000-0005-0000-0000-000010210000}"/>
    <cellStyle name="Normal 5 7" xfId="9528" xr:uid="{00000000-0005-0000-0000-000011210000}"/>
    <cellStyle name="Normal 5_2011 CBR Rev Calc by schedule" xfId="8432" xr:uid="{00000000-0005-0000-0000-000012210000}"/>
    <cellStyle name="Normal 50" xfId="8433" xr:uid="{00000000-0005-0000-0000-000013210000}"/>
    <cellStyle name="Normal 50 2" xfId="8434" xr:uid="{00000000-0005-0000-0000-000014210000}"/>
    <cellStyle name="Normal 50 2 2" xfId="8435" xr:uid="{00000000-0005-0000-0000-000015210000}"/>
    <cellStyle name="Normal 50 3" xfId="8436" xr:uid="{00000000-0005-0000-0000-000016210000}"/>
    <cellStyle name="Normal 50 3 2" xfId="8437" xr:uid="{00000000-0005-0000-0000-000017210000}"/>
    <cellStyle name="Normal 50 4" xfId="8438" xr:uid="{00000000-0005-0000-0000-000018210000}"/>
    <cellStyle name="Normal 50 4 2" xfId="8439" xr:uid="{00000000-0005-0000-0000-000019210000}"/>
    <cellStyle name="Normal 51" xfId="8440" xr:uid="{00000000-0005-0000-0000-00001A210000}"/>
    <cellStyle name="Normal 51 2" xfId="8441" xr:uid="{00000000-0005-0000-0000-00001B210000}"/>
    <cellStyle name="Normal 51 2 2" xfId="8442" xr:uid="{00000000-0005-0000-0000-00001C210000}"/>
    <cellStyle name="Normal 51 2 3" xfId="8443" xr:uid="{00000000-0005-0000-0000-00001D210000}"/>
    <cellStyle name="Normal 51 3" xfId="8444" xr:uid="{00000000-0005-0000-0000-00001E210000}"/>
    <cellStyle name="Normal 51 4" xfId="8445" xr:uid="{00000000-0005-0000-0000-00001F210000}"/>
    <cellStyle name="Normal 51 5" xfId="8446" xr:uid="{00000000-0005-0000-0000-000020210000}"/>
    <cellStyle name="Normal 51 6" xfId="8447" xr:uid="{00000000-0005-0000-0000-000021210000}"/>
    <cellStyle name="Normal 52" xfId="8448" xr:uid="{00000000-0005-0000-0000-000022210000}"/>
    <cellStyle name="Normal 53" xfId="8449" xr:uid="{00000000-0005-0000-0000-000023210000}"/>
    <cellStyle name="Normal 53 2" xfId="8450" xr:uid="{00000000-0005-0000-0000-000024210000}"/>
    <cellStyle name="Normal 53 3" xfId="8451" xr:uid="{00000000-0005-0000-0000-000025210000}"/>
    <cellStyle name="Normal 53 3 2" xfId="8452" xr:uid="{00000000-0005-0000-0000-000026210000}"/>
    <cellStyle name="Normal 53 4" xfId="8453" xr:uid="{00000000-0005-0000-0000-000027210000}"/>
    <cellStyle name="Normal 54" xfId="8454" xr:uid="{00000000-0005-0000-0000-000028210000}"/>
    <cellStyle name="Normal 54 2" xfId="8455" xr:uid="{00000000-0005-0000-0000-000029210000}"/>
    <cellStyle name="Normal 54 3" xfId="8456" xr:uid="{00000000-0005-0000-0000-00002A210000}"/>
    <cellStyle name="Normal 54 3 2" xfId="8457" xr:uid="{00000000-0005-0000-0000-00002B210000}"/>
    <cellStyle name="Normal 54 4" xfId="8458" xr:uid="{00000000-0005-0000-0000-00002C210000}"/>
    <cellStyle name="Normal 55" xfId="8459" xr:uid="{00000000-0005-0000-0000-00002D210000}"/>
    <cellStyle name="Normal 55 2" xfId="8460" xr:uid="{00000000-0005-0000-0000-00002E210000}"/>
    <cellStyle name="Normal 55 2 2" xfId="8461" xr:uid="{00000000-0005-0000-0000-00002F210000}"/>
    <cellStyle name="Normal 55 3" xfId="8462" xr:uid="{00000000-0005-0000-0000-000030210000}"/>
    <cellStyle name="Normal 56" xfId="8463" xr:uid="{00000000-0005-0000-0000-000031210000}"/>
    <cellStyle name="Normal 56 2" xfId="8464" xr:uid="{00000000-0005-0000-0000-000032210000}"/>
    <cellStyle name="Normal 56 2 2" xfId="8465" xr:uid="{00000000-0005-0000-0000-000033210000}"/>
    <cellStyle name="Normal 56 3" xfId="8466" xr:uid="{00000000-0005-0000-0000-000034210000}"/>
    <cellStyle name="Normal 57" xfId="8467" xr:uid="{00000000-0005-0000-0000-000035210000}"/>
    <cellStyle name="Normal 57 2" xfId="8468" xr:uid="{00000000-0005-0000-0000-000036210000}"/>
    <cellStyle name="Normal 58" xfId="8469" xr:uid="{00000000-0005-0000-0000-000037210000}"/>
    <cellStyle name="Normal 58 2" xfId="8470" xr:uid="{00000000-0005-0000-0000-000038210000}"/>
    <cellStyle name="Normal 59" xfId="8471" xr:uid="{00000000-0005-0000-0000-000039210000}"/>
    <cellStyle name="Normal 59 2" xfId="8472" xr:uid="{00000000-0005-0000-0000-00003A210000}"/>
    <cellStyle name="Normal 6" xfId="8473" xr:uid="{00000000-0005-0000-0000-00003B210000}"/>
    <cellStyle name="Normal 6 2" xfId="8474" xr:uid="{00000000-0005-0000-0000-00003C210000}"/>
    <cellStyle name="Normal 6 2 2" xfId="8475" xr:uid="{00000000-0005-0000-0000-00003D210000}"/>
    <cellStyle name="Normal 6 2 2 2" xfId="8476" xr:uid="{00000000-0005-0000-0000-00003E210000}"/>
    <cellStyle name="Normal 6 2 3" xfId="8477" xr:uid="{00000000-0005-0000-0000-00003F210000}"/>
    <cellStyle name="Normal 6 2 4" xfId="8478" xr:uid="{00000000-0005-0000-0000-000040210000}"/>
    <cellStyle name="Normal 6 3" xfId="8479" xr:uid="{00000000-0005-0000-0000-000041210000}"/>
    <cellStyle name="Normal 6 3 2" xfId="8480" xr:uid="{00000000-0005-0000-0000-000042210000}"/>
    <cellStyle name="Normal 6 4" xfId="8481" xr:uid="{00000000-0005-0000-0000-000043210000}"/>
    <cellStyle name="Normal 6 5" xfId="8482" xr:uid="{00000000-0005-0000-0000-000044210000}"/>
    <cellStyle name="Normal 6 5 2" xfId="8483" xr:uid="{00000000-0005-0000-0000-000045210000}"/>
    <cellStyle name="Normal 6 6" xfId="8484" xr:uid="{00000000-0005-0000-0000-000046210000}"/>
    <cellStyle name="Normal 6 7" xfId="9519" xr:uid="{00000000-0005-0000-0000-000047210000}"/>
    <cellStyle name="Normal 6_Scenario 1 REC vs PTC Offset" xfId="8485" xr:uid="{00000000-0005-0000-0000-000048210000}"/>
    <cellStyle name="Normal 60" xfId="8486" xr:uid="{00000000-0005-0000-0000-000049210000}"/>
    <cellStyle name="Normal 60 2" xfId="8487" xr:uid="{00000000-0005-0000-0000-00004A210000}"/>
    <cellStyle name="Normal 61" xfId="8488" xr:uid="{00000000-0005-0000-0000-00004B210000}"/>
    <cellStyle name="Normal 61 2" xfId="8489" xr:uid="{00000000-0005-0000-0000-00004C210000}"/>
    <cellStyle name="Normal 62" xfId="8490" xr:uid="{00000000-0005-0000-0000-00004D210000}"/>
    <cellStyle name="Normal 62 2" xfId="8491" xr:uid="{00000000-0005-0000-0000-00004E210000}"/>
    <cellStyle name="Normal 63" xfId="8492" xr:uid="{00000000-0005-0000-0000-00004F210000}"/>
    <cellStyle name="Normal 63 2" xfId="8493" xr:uid="{00000000-0005-0000-0000-000050210000}"/>
    <cellStyle name="Normal 64" xfId="8494" xr:uid="{00000000-0005-0000-0000-000051210000}"/>
    <cellStyle name="Normal 64 2" xfId="8495" xr:uid="{00000000-0005-0000-0000-000052210000}"/>
    <cellStyle name="Normal 65" xfId="8496" xr:uid="{00000000-0005-0000-0000-000053210000}"/>
    <cellStyle name="Normal 65 2" xfId="8497" xr:uid="{00000000-0005-0000-0000-000054210000}"/>
    <cellStyle name="Normal 66" xfId="8498" xr:uid="{00000000-0005-0000-0000-000055210000}"/>
    <cellStyle name="Normal 66 2" xfId="8499" xr:uid="{00000000-0005-0000-0000-000056210000}"/>
    <cellStyle name="Normal 67" xfId="8500" xr:uid="{00000000-0005-0000-0000-000057210000}"/>
    <cellStyle name="Normal 67 2" xfId="8501" xr:uid="{00000000-0005-0000-0000-000058210000}"/>
    <cellStyle name="Normal 68" xfId="8502" xr:uid="{00000000-0005-0000-0000-000059210000}"/>
    <cellStyle name="Normal 68 2" xfId="8503" xr:uid="{00000000-0005-0000-0000-00005A210000}"/>
    <cellStyle name="Normal 69" xfId="8504" xr:uid="{00000000-0005-0000-0000-00005B210000}"/>
    <cellStyle name="Normal 69 2" xfId="8505" xr:uid="{00000000-0005-0000-0000-00005C210000}"/>
    <cellStyle name="Normal 7" xfId="8506" xr:uid="{00000000-0005-0000-0000-00005D210000}"/>
    <cellStyle name="Normal 7 2" xfId="8507" xr:uid="{00000000-0005-0000-0000-00005E210000}"/>
    <cellStyle name="Normal 7 2 2" xfId="8508" xr:uid="{00000000-0005-0000-0000-00005F210000}"/>
    <cellStyle name="Normal 7 2 2 2" xfId="8509" xr:uid="{00000000-0005-0000-0000-000060210000}"/>
    <cellStyle name="Normal 7 2 3" xfId="8510" xr:uid="{00000000-0005-0000-0000-000061210000}"/>
    <cellStyle name="Normal 7 3" xfId="8511" xr:uid="{00000000-0005-0000-0000-000062210000}"/>
    <cellStyle name="Normal 7 4" xfId="8512" xr:uid="{00000000-0005-0000-0000-000063210000}"/>
    <cellStyle name="Normal 7 4 2" xfId="8513" xr:uid="{00000000-0005-0000-0000-000064210000}"/>
    <cellStyle name="Normal 7 5" xfId="8514" xr:uid="{00000000-0005-0000-0000-000065210000}"/>
    <cellStyle name="Normal 70" xfId="8515" xr:uid="{00000000-0005-0000-0000-000066210000}"/>
    <cellStyle name="Normal 70 2" xfId="8516" xr:uid="{00000000-0005-0000-0000-000067210000}"/>
    <cellStyle name="Normal 71" xfId="8517" xr:uid="{00000000-0005-0000-0000-000068210000}"/>
    <cellStyle name="Normal 71 2" xfId="8518" xr:uid="{00000000-0005-0000-0000-000069210000}"/>
    <cellStyle name="Normal 72" xfId="8519" xr:uid="{00000000-0005-0000-0000-00006A210000}"/>
    <cellStyle name="Normal 72 2" xfId="8520" xr:uid="{00000000-0005-0000-0000-00006B210000}"/>
    <cellStyle name="Normal 73" xfId="8521" xr:uid="{00000000-0005-0000-0000-00006C210000}"/>
    <cellStyle name="Normal 73 2" xfId="8522" xr:uid="{00000000-0005-0000-0000-00006D210000}"/>
    <cellStyle name="Normal 74" xfId="8523" xr:uid="{00000000-0005-0000-0000-00006E210000}"/>
    <cellStyle name="Normal 75" xfId="8524" xr:uid="{00000000-0005-0000-0000-00006F210000}"/>
    <cellStyle name="Normal 76" xfId="8525" xr:uid="{00000000-0005-0000-0000-000070210000}"/>
    <cellStyle name="Normal 77" xfId="8526" xr:uid="{00000000-0005-0000-0000-000071210000}"/>
    <cellStyle name="Normal 78" xfId="8527" xr:uid="{00000000-0005-0000-0000-000072210000}"/>
    <cellStyle name="Normal 79" xfId="8528" xr:uid="{00000000-0005-0000-0000-000073210000}"/>
    <cellStyle name="Normal 8" xfId="8529" xr:uid="{00000000-0005-0000-0000-000074210000}"/>
    <cellStyle name="Normal 8 2" xfId="8530" xr:uid="{00000000-0005-0000-0000-000075210000}"/>
    <cellStyle name="Normal 8 2 2" xfId="8531" xr:uid="{00000000-0005-0000-0000-000076210000}"/>
    <cellStyle name="Normal 8 2 2 2" xfId="8532" xr:uid="{00000000-0005-0000-0000-000077210000}"/>
    <cellStyle name="Normal 8 2 3" xfId="8533" xr:uid="{00000000-0005-0000-0000-000078210000}"/>
    <cellStyle name="Normal 8 2 4" xfId="8534" xr:uid="{00000000-0005-0000-0000-000079210000}"/>
    <cellStyle name="Normal 8 3" xfId="8535" xr:uid="{00000000-0005-0000-0000-00007A210000}"/>
    <cellStyle name="Normal 8 4" xfId="8536" xr:uid="{00000000-0005-0000-0000-00007B210000}"/>
    <cellStyle name="Normal 8 4 2" xfId="8537" xr:uid="{00000000-0005-0000-0000-00007C210000}"/>
    <cellStyle name="Normal 8 5" xfId="8538" xr:uid="{00000000-0005-0000-0000-00007D210000}"/>
    <cellStyle name="Normal 8 6" xfId="8539" xr:uid="{00000000-0005-0000-0000-00007E210000}"/>
    <cellStyle name="Normal 8 7" xfId="9526" xr:uid="{00000000-0005-0000-0000-00007F210000}"/>
    <cellStyle name="Normal 80" xfId="8540" xr:uid="{00000000-0005-0000-0000-000080210000}"/>
    <cellStyle name="Normal 81" xfId="8541" xr:uid="{00000000-0005-0000-0000-000081210000}"/>
    <cellStyle name="Normal 82" xfId="8542" xr:uid="{00000000-0005-0000-0000-000082210000}"/>
    <cellStyle name="Normal 83" xfId="8543" xr:uid="{00000000-0005-0000-0000-000083210000}"/>
    <cellStyle name="Normal 84" xfId="8544" xr:uid="{00000000-0005-0000-0000-000084210000}"/>
    <cellStyle name="Normal 85" xfId="8545" xr:uid="{00000000-0005-0000-0000-000085210000}"/>
    <cellStyle name="Normal 86" xfId="8546" xr:uid="{00000000-0005-0000-0000-000086210000}"/>
    <cellStyle name="Normal 87" xfId="8547" xr:uid="{00000000-0005-0000-0000-000087210000}"/>
    <cellStyle name="Normal 88" xfId="8548" xr:uid="{00000000-0005-0000-0000-000088210000}"/>
    <cellStyle name="Normal 89" xfId="8549" xr:uid="{00000000-0005-0000-0000-000089210000}"/>
    <cellStyle name="Normal 9" xfId="8550" xr:uid="{00000000-0005-0000-0000-00008A210000}"/>
    <cellStyle name="Normal 9 2" xfId="8551" xr:uid="{00000000-0005-0000-0000-00008B210000}"/>
    <cellStyle name="Normal 9 2 2" xfId="8552" xr:uid="{00000000-0005-0000-0000-00008C210000}"/>
    <cellStyle name="Normal 9 2 2 2" xfId="8553" xr:uid="{00000000-0005-0000-0000-00008D210000}"/>
    <cellStyle name="Normal 9 2 3" xfId="8554" xr:uid="{00000000-0005-0000-0000-00008E210000}"/>
    <cellStyle name="Normal 9 3" xfId="8555" xr:uid="{00000000-0005-0000-0000-00008F210000}"/>
    <cellStyle name="Normal 9 3 2" xfId="8556" xr:uid="{00000000-0005-0000-0000-000090210000}"/>
    <cellStyle name="Normal 9 4" xfId="8557" xr:uid="{00000000-0005-0000-0000-000091210000}"/>
    <cellStyle name="Normal 90" xfId="8558" xr:uid="{00000000-0005-0000-0000-000092210000}"/>
    <cellStyle name="Normal 91" xfId="8559" xr:uid="{00000000-0005-0000-0000-000093210000}"/>
    <cellStyle name="Normal 92" xfId="8560" xr:uid="{00000000-0005-0000-0000-000094210000}"/>
    <cellStyle name="Normal 93" xfId="8561" xr:uid="{00000000-0005-0000-0000-000095210000}"/>
    <cellStyle name="Normal 94" xfId="8562" xr:uid="{00000000-0005-0000-0000-000096210000}"/>
    <cellStyle name="Normal 95" xfId="8563" xr:uid="{00000000-0005-0000-0000-000097210000}"/>
    <cellStyle name="Normal 96" xfId="8564" xr:uid="{00000000-0005-0000-0000-000098210000}"/>
    <cellStyle name="Normal 96 2" xfId="8565" xr:uid="{00000000-0005-0000-0000-000099210000}"/>
    <cellStyle name="Normal 97" xfId="8566" xr:uid="{00000000-0005-0000-0000-00009A210000}"/>
    <cellStyle name="Normal 98" xfId="8567" xr:uid="{00000000-0005-0000-0000-00009B210000}"/>
    <cellStyle name="Normal 99" xfId="8568" xr:uid="{00000000-0005-0000-0000-00009C210000}"/>
    <cellStyle name="Note 10" xfId="8569" xr:uid="{00000000-0005-0000-0000-00009D210000}"/>
    <cellStyle name="Note 10 2" xfId="8570" xr:uid="{00000000-0005-0000-0000-00009E210000}"/>
    <cellStyle name="Note 10 2 2" xfId="8571" xr:uid="{00000000-0005-0000-0000-00009F210000}"/>
    <cellStyle name="Note 10 3" xfId="8572" xr:uid="{00000000-0005-0000-0000-0000A0210000}"/>
    <cellStyle name="Note 11" xfId="8573" xr:uid="{00000000-0005-0000-0000-0000A1210000}"/>
    <cellStyle name="Note 11 2" xfId="8574" xr:uid="{00000000-0005-0000-0000-0000A2210000}"/>
    <cellStyle name="Note 11 2 2" xfId="8575" xr:uid="{00000000-0005-0000-0000-0000A3210000}"/>
    <cellStyle name="Note 11 3" xfId="8576" xr:uid="{00000000-0005-0000-0000-0000A4210000}"/>
    <cellStyle name="Note 12" xfId="8577" xr:uid="{00000000-0005-0000-0000-0000A5210000}"/>
    <cellStyle name="Note 12 2" xfId="8578" xr:uid="{00000000-0005-0000-0000-0000A6210000}"/>
    <cellStyle name="Note 12 2 2" xfId="8579" xr:uid="{00000000-0005-0000-0000-0000A7210000}"/>
    <cellStyle name="Note 12 3" xfId="8580" xr:uid="{00000000-0005-0000-0000-0000A8210000}"/>
    <cellStyle name="Note 12 3 2" xfId="8581" xr:uid="{00000000-0005-0000-0000-0000A9210000}"/>
    <cellStyle name="Note 12 4" xfId="8582" xr:uid="{00000000-0005-0000-0000-0000AA210000}"/>
    <cellStyle name="Note 13" xfId="8583" xr:uid="{00000000-0005-0000-0000-0000AB210000}"/>
    <cellStyle name="Note 13 2" xfId="8584" xr:uid="{00000000-0005-0000-0000-0000AC210000}"/>
    <cellStyle name="Note 14" xfId="8585" xr:uid="{00000000-0005-0000-0000-0000AD210000}"/>
    <cellStyle name="Note 2" xfId="8586" xr:uid="{00000000-0005-0000-0000-0000AE210000}"/>
    <cellStyle name="Note 2 2" xfId="8587" xr:uid="{00000000-0005-0000-0000-0000AF210000}"/>
    <cellStyle name="Note 2 2 2" xfId="8588" xr:uid="{00000000-0005-0000-0000-0000B0210000}"/>
    <cellStyle name="Note 2 2 3" xfId="8589" xr:uid="{00000000-0005-0000-0000-0000B1210000}"/>
    <cellStyle name="Note 2 2 4" xfId="8590" xr:uid="{00000000-0005-0000-0000-0000B2210000}"/>
    <cellStyle name="Note 2 3" xfId="8591" xr:uid="{00000000-0005-0000-0000-0000B3210000}"/>
    <cellStyle name="Note 2 3 2" xfId="8592" xr:uid="{00000000-0005-0000-0000-0000B4210000}"/>
    <cellStyle name="Note 2 4" xfId="8593" xr:uid="{00000000-0005-0000-0000-0000B5210000}"/>
    <cellStyle name="Note 2 4 2" xfId="8594" xr:uid="{00000000-0005-0000-0000-0000B6210000}"/>
    <cellStyle name="Note 2 5" xfId="8595" xr:uid="{00000000-0005-0000-0000-0000B7210000}"/>
    <cellStyle name="Note 2_AURORA Total New" xfId="8596" xr:uid="{00000000-0005-0000-0000-0000B8210000}"/>
    <cellStyle name="Note 3" xfId="8597" xr:uid="{00000000-0005-0000-0000-0000B9210000}"/>
    <cellStyle name="Note 3 2" xfId="8598" xr:uid="{00000000-0005-0000-0000-0000BA210000}"/>
    <cellStyle name="Note 3 2 2" xfId="8599" xr:uid="{00000000-0005-0000-0000-0000BB210000}"/>
    <cellStyle name="Note 3 3" xfId="8600" xr:uid="{00000000-0005-0000-0000-0000BC210000}"/>
    <cellStyle name="Note 3 4" xfId="8601" xr:uid="{00000000-0005-0000-0000-0000BD210000}"/>
    <cellStyle name="Note 4" xfId="8602" xr:uid="{00000000-0005-0000-0000-0000BE210000}"/>
    <cellStyle name="Note 4 2" xfId="8603" xr:uid="{00000000-0005-0000-0000-0000BF210000}"/>
    <cellStyle name="Note 4 2 2" xfId="8604" xr:uid="{00000000-0005-0000-0000-0000C0210000}"/>
    <cellStyle name="Note 4 3" xfId="8605" xr:uid="{00000000-0005-0000-0000-0000C1210000}"/>
    <cellStyle name="Note 4 4" xfId="8606" xr:uid="{00000000-0005-0000-0000-0000C2210000}"/>
    <cellStyle name="Note 5" xfId="8607" xr:uid="{00000000-0005-0000-0000-0000C3210000}"/>
    <cellStyle name="Note 5 2" xfId="8608" xr:uid="{00000000-0005-0000-0000-0000C4210000}"/>
    <cellStyle name="Note 5 2 2" xfId="8609" xr:uid="{00000000-0005-0000-0000-0000C5210000}"/>
    <cellStyle name="Note 5 3" xfId="8610" xr:uid="{00000000-0005-0000-0000-0000C6210000}"/>
    <cellStyle name="Note 5 4" xfId="8611" xr:uid="{00000000-0005-0000-0000-0000C7210000}"/>
    <cellStyle name="Note 6" xfId="8612" xr:uid="{00000000-0005-0000-0000-0000C8210000}"/>
    <cellStyle name="Note 6 2" xfId="8613" xr:uid="{00000000-0005-0000-0000-0000C9210000}"/>
    <cellStyle name="Note 6 2 2" xfId="8614" xr:uid="{00000000-0005-0000-0000-0000CA210000}"/>
    <cellStyle name="Note 6 3" xfId="8615" xr:uid="{00000000-0005-0000-0000-0000CB210000}"/>
    <cellStyle name="Note 6 4" xfId="8616" xr:uid="{00000000-0005-0000-0000-0000CC210000}"/>
    <cellStyle name="Note 7" xfId="8617" xr:uid="{00000000-0005-0000-0000-0000CD210000}"/>
    <cellStyle name="Note 7 2" xfId="8618" xr:uid="{00000000-0005-0000-0000-0000CE210000}"/>
    <cellStyle name="Note 7 2 2" xfId="8619" xr:uid="{00000000-0005-0000-0000-0000CF210000}"/>
    <cellStyle name="Note 7 3" xfId="8620" xr:uid="{00000000-0005-0000-0000-0000D0210000}"/>
    <cellStyle name="Note 7 4" xfId="8621" xr:uid="{00000000-0005-0000-0000-0000D1210000}"/>
    <cellStyle name="Note 8" xfId="8622" xr:uid="{00000000-0005-0000-0000-0000D2210000}"/>
    <cellStyle name="Note 8 2" xfId="8623" xr:uid="{00000000-0005-0000-0000-0000D3210000}"/>
    <cellStyle name="Note 8 2 2" xfId="8624" xr:uid="{00000000-0005-0000-0000-0000D4210000}"/>
    <cellStyle name="Note 8 3" xfId="8625" xr:uid="{00000000-0005-0000-0000-0000D5210000}"/>
    <cellStyle name="Note 8 4" xfId="8626" xr:uid="{00000000-0005-0000-0000-0000D6210000}"/>
    <cellStyle name="Note 9" xfId="8627" xr:uid="{00000000-0005-0000-0000-0000D7210000}"/>
    <cellStyle name="Note 9 2" xfId="8628" xr:uid="{00000000-0005-0000-0000-0000D8210000}"/>
    <cellStyle name="Note 9 2 2" xfId="8629" xr:uid="{00000000-0005-0000-0000-0000D9210000}"/>
    <cellStyle name="Note 9 3" xfId="8630" xr:uid="{00000000-0005-0000-0000-0000DA210000}"/>
    <cellStyle name="Note 9 4" xfId="8631" xr:uid="{00000000-0005-0000-0000-0000DB210000}"/>
    <cellStyle name="Output 2" xfId="8632" xr:uid="{00000000-0005-0000-0000-0000DC210000}"/>
    <cellStyle name="Output 2 2" xfId="8633" xr:uid="{00000000-0005-0000-0000-0000DD210000}"/>
    <cellStyle name="Output 2 2 2" xfId="8634" xr:uid="{00000000-0005-0000-0000-0000DE210000}"/>
    <cellStyle name="Output 2 2 3" xfId="8635" xr:uid="{00000000-0005-0000-0000-0000DF210000}"/>
    <cellStyle name="Output 2 3" xfId="8636" xr:uid="{00000000-0005-0000-0000-0000E0210000}"/>
    <cellStyle name="Output 2 4" xfId="8637" xr:uid="{00000000-0005-0000-0000-0000E1210000}"/>
    <cellStyle name="Output 3" xfId="8638" xr:uid="{00000000-0005-0000-0000-0000E2210000}"/>
    <cellStyle name="Output 3 2" xfId="8639" xr:uid="{00000000-0005-0000-0000-0000E3210000}"/>
    <cellStyle name="Output 3 3" xfId="8640" xr:uid="{00000000-0005-0000-0000-0000E4210000}"/>
    <cellStyle name="Output 3 4" xfId="8641" xr:uid="{00000000-0005-0000-0000-0000E5210000}"/>
    <cellStyle name="Output 4" xfId="8642" xr:uid="{00000000-0005-0000-0000-0000E6210000}"/>
    <cellStyle name="Output 5" xfId="8643" xr:uid="{00000000-0005-0000-0000-0000E7210000}"/>
    <cellStyle name="Output 6" xfId="8644" xr:uid="{00000000-0005-0000-0000-0000E8210000}"/>
    <cellStyle name="Percen - Style1" xfId="8645" xr:uid="{00000000-0005-0000-0000-0000E9210000}"/>
    <cellStyle name="Percen - Style1 2" xfId="8646" xr:uid="{00000000-0005-0000-0000-0000EA210000}"/>
    <cellStyle name="Percen - Style2" xfId="8647" xr:uid="{00000000-0005-0000-0000-0000EB210000}"/>
    <cellStyle name="Percen - Style2 2" xfId="8648" xr:uid="{00000000-0005-0000-0000-0000EC210000}"/>
    <cellStyle name="Percen - Style2 3" xfId="8649" xr:uid="{00000000-0005-0000-0000-0000ED210000}"/>
    <cellStyle name="Percen - Style3" xfId="8650" xr:uid="{00000000-0005-0000-0000-0000EE210000}"/>
    <cellStyle name="Percen - Style3 2" xfId="8651" xr:uid="{00000000-0005-0000-0000-0000EF210000}"/>
    <cellStyle name="Percen - Style3 2 2" xfId="8652" xr:uid="{00000000-0005-0000-0000-0000F0210000}"/>
    <cellStyle name="Percen - Style3 3" xfId="8653" xr:uid="{00000000-0005-0000-0000-0000F1210000}"/>
    <cellStyle name="Percen - Style3 4" xfId="8654" xr:uid="{00000000-0005-0000-0000-0000F2210000}"/>
    <cellStyle name="Percen - Style3_ACCOUNTS" xfId="8655" xr:uid="{00000000-0005-0000-0000-0000F3210000}"/>
    <cellStyle name="Percent" xfId="3" builtinId="5"/>
    <cellStyle name="Percent (0)" xfId="8656" xr:uid="{00000000-0005-0000-0000-0000F5210000}"/>
    <cellStyle name="Percent [2]" xfId="8657" xr:uid="{00000000-0005-0000-0000-0000F6210000}"/>
    <cellStyle name="Percent [2] 2" xfId="8658" xr:uid="{00000000-0005-0000-0000-0000F7210000}"/>
    <cellStyle name="Percent [2] 2 2" xfId="8659" xr:uid="{00000000-0005-0000-0000-0000F8210000}"/>
    <cellStyle name="Percent [2] 2 2 2" xfId="8660" xr:uid="{00000000-0005-0000-0000-0000F9210000}"/>
    <cellStyle name="Percent [2] 2 3" xfId="8661" xr:uid="{00000000-0005-0000-0000-0000FA210000}"/>
    <cellStyle name="Percent [2] 3" xfId="8662" xr:uid="{00000000-0005-0000-0000-0000FB210000}"/>
    <cellStyle name="Percent [2] 3 2" xfId="8663" xr:uid="{00000000-0005-0000-0000-0000FC210000}"/>
    <cellStyle name="Percent [2] 3 2 2" xfId="8664" xr:uid="{00000000-0005-0000-0000-0000FD210000}"/>
    <cellStyle name="Percent [2] 3 3" xfId="8665" xr:uid="{00000000-0005-0000-0000-0000FE210000}"/>
    <cellStyle name="Percent [2] 3 3 2" xfId="8666" xr:uid="{00000000-0005-0000-0000-0000FF210000}"/>
    <cellStyle name="Percent [2] 3 4" xfId="8667" xr:uid="{00000000-0005-0000-0000-000000220000}"/>
    <cellStyle name="Percent [2] 3 4 2" xfId="8668" xr:uid="{00000000-0005-0000-0000-000001220000}"/>
    <cellStyle name="Percent [2] 4" xfId="8669" xr:uid="{00000000-0005-0000-0000-000002220000}"/>
    <cellStyle name="Percent [2] 4 2" xfId="8670" xr:uid="{00000000-0005-0000-0000-000003220000}"/>
    <cellStyle name="Percent [2] 5" xfId="8671" xr:uid="{00000000-0005-0000-0000-000004220000}"/>
    <cellStyle name="Percent [2] 6" xfId="8672" xr:uid="{00000000-0005-0000-0000-000005220000}"/>
    <cellStyle name="Percent [2] 7" xfId="8673" xr:uid="{00000000-0005-0000-0000-000006220000}"/>
    <cellStyle name="Percent 10" xfId="8674" xr:uid="{00000000-0005-0000-0000-000007220000}"/>
    <cellStyle name="Percent 10 2" xfId="8675" xr:uid="{00000000-0005-0000-0000-000008220000}"/>
    <cellStyle name="Percent 10 3" xfId="8676" xr:uid="{00000000-0005-0000-0000-000009220000}"/>
    <cellStyle name="Percent 10 3 2" xfId="8677" xr:uid="{00000000-0005-0000-0000-00000A220000}"/>
    <cellStyle name="Percent 10 4" xfId="8678" xr:uid="{00000000-0005-0000-0000-00000B220000}"/>
    <cellStyle name="Percent 100" xfId="8679" xr:uid="{00000000-0005-0000-0000-00000C220000}"/>
    <cellStyle name="Percent 101" xfId="8680" xr:uid="{00000000-0005-0000-0000-00000D220000}"/>
    <cellStyle name="Percent 102" xfId="8681" xr:uid="{00000000-0005-0000-0000-00000E220000}"/>
    <cellStyle name="Percent 103" xfId="8682" xr:uid="{00000000-0005-0000-0000-00000F220000}"/>
    <cellStyle name="Percent 104" xfId="8683" xr:uid="{00000000-0005-0000-0000-000010220000}"/>
    <cellStyle name="Percent 105" xfId="8684" xr:uid="{00000000-0005-0000-0000-000011220000}"/>
    <cellStyle name="Percent 106" xfId="8685" xr:uid="{00000000-0005-0000-0000-000012220000}"/>
    <cellStyle name="Percent 107" xfId="8686" xr:uid="{00000000-0005-0000-0000-000013220000}"/>
    <cellStyle name="Percent 108" xfId="8687" xr:uid="{00000000-0005-0000-0000-000014220000}"/>
    <cellStyle name="Percent 109" xfId="8688" xr:uid="{00000000-0005-0000-0000-000015220000}"/>
    <cellStyle name="Percent 11" xfId="8689" xr:uid="{00000000-0005-0000-0000-000016220000}"/>
    <cellStyle name="Percent 11 2" xfId="8690" xr:uid="{00000000-0005-0000-0000-000017220000}"/>
    <cellStyle name="Percent 11 2 2" xfId="8691" xr:uid="{00000000-0005-0000-0000-000018220000}"/>
    <cellStyle name="Percent 11 3" xfId="8692" xr:uid="{00000000-0005-0000-0000-000019220000}"/>
    <cellStyle name="Percent 11 3 2" xfId="8693" xr:uid="{00000000-0005-0000-0000-00001A220000}"/>
    <cellStyle name="Percent 11 4" xfId="8694" xr:uid="{00000000-0005-0000-0000-00001B220000}"/>
    <cellStyle name="Percent 11 4 2" xfId="8695" xr:uid="{00000000-0005-0000-0000-00001C220000}"/>
    <cellStyle name="Percent 11 5" xfId="8696" xr:uid="{00000000-0005-0000-0000-00001D220000}"/>
    <cellStyle name="Percent 110" xfId="8697" xr:uid="{00000000-0005-0000-0000-00001E220000}"/>
    <cellStyle name="Percent 111" xfId="8698" xr:uid="{00000000-0005-0000-0000-00001F220000}"/>
    <cellStyle name="Percent 112" xfId="8699" xr:uid="{00000000-0005-0000-0000-000020220000}"/>
    <cellStyle name="Percent 113" xfId="8700" xr:uid="{00000000-0005-0000-0000-000021220000}"/>
    <cellStyle name="Percent 114" xfId="8701" xr:uid="{00000000-0005-0000-0000-000022220000}"/>
    <cellStyle name="Percent 115" xfId="8702" xr:uid="{00000000-0005-0000-0000-000023220000}"/>
    <cellStyle name="Percent 116" xfId="8703" xr:uid="{00000000-0005-0000-0000-000024220000}"/>
    <cellStyle name="Percent 117" xfId="8704" xr:uid="{00000000-0005-0000-0000-000025220000}"/>
    <cellStyle name="Percent 118" xfId="8705" xr:uid="{00000000-0005-0000-0000-000026220000}"/>
    <cellStyle name="Percent 119" xfId="8706" xr:uid="{00000000-0005-0000-0000-000027220000}"/>
    <cellStyle name="Percent 12" xfId="8707" xr:uid="{00000000-0005-0000-0000-000028220000}"/>
    <cellStyle name="Percent 12 2" xfId="8708" xr:uid="{00000000-0005-0000-0000-000029220000}"/>
    <cellStyle name="Percent 12 2 2" xfId="8709" xr:uid="{00000000-0005-0000-0000-00002A220000}"/>
    <cellStyle name="Percent 12 2 2 2" xfId="8710" xr:uid="{00000000-0005-0000-0000-00002B220000}"/>
    <cellStyle name="Percent 12 2 3" xfId="8711" xr:uid="{00000000-0005-0000-0000-00002C220000}"/>
    <cellStyle name="Percent 12 3" xfId="8712" xr:uid="{00000000-0005-0000-0000-00002D220000}"/>
    <cellStyle name="Percent 12 3 2" xfId="8713" xr:uid="{00000000-0005-0000-0000-00002E220000}"/>
    <cellStyle name="Percent 12 4" xfId="8714" xr:uid="{00000000-0005-0000-0000-00002F220000}"/>
    <cellStyle name="Percent 12 4 2" xfId="8715" xr:uid="{00000000-0005-0000-0000-000030220000}"/>
    <cellStyle name="Percent 12 5" xfId="8716" xr:uid="{00000000-0005-0000-0000-000031220000}"/>
    <cellStyle name="Percent 12 5 2" xfId="8717" xr:uid="{00000000-0005-0000-0000-000032220000}"/>
    <cellStyle name="Percent 120" xfId="8718" xr:uid="{00000000-0005-0000-0000-000033220000}"/>
    <cellStyle name="Percent 121" xfId="9516" xr:uid="{00000000-0005-0000-0000-000034220000}"/>
    <cellStyle name="Percent 122" xfId="9511" xr:uid="{00000000-0005-0000-0000-000035220000}"/>
    <cellStyle name="Percent 123" xfId="9508" xr:uid="{00000000-0005-0000-0000-000036220000}"/>
    <cellStyle name="Percent 124" xfId="9509" xr:uid="{00000000-0005-0000-0000-000037220000}"/>
    <cellStyle name="Percent 125" xfId="9541" xr:uid="{00000000-0005-0000-0000-000038220000}"/>
    <cellStyle name="Percent 13" xfId="8719" xr:uid="{00000000-0005-0000-0000-000039220000}"/>
    <cellStyle name="Percent 13 2" xfId="8720" xr:uid="{00000000-0005-0000-0000-00003A220000}"/>
    <cellStyle name="Percent 13 2 2" xfId="8721" xr:uid="{00000000-0005-0000-0000-00003B220000}"/>
    <cellStyle name="Percent 13 2 3" xfId="8722" xr:uid="{00000000-0005-0000-0000-00003C220000}"/>
    <cellStyle name="Percent 13 3" xfId="8723" xr:uid="{00000000-0005-0000-0000-00003D220000}"/>
    <cellStyle name="Percent 13 3 2" xfId="8724" xr:uid="{00000000-0005-0000-0000-00003E220000}"/>
    <cellStyle name="Percent 13 4" xfId="8725" xr:uid="{00000000-0005-0000-0000-00003F220000}"/>
    <cellStyle name="Percent 13 5" xfId="8726" xr:uid="{00000000-0005-0000-0000-000040220000}"/>
    <cellStyle name="Percent 13 6" xfId="8727" xr:uid="{00000000-0005-0000-0000-000041220000}"/>
    <cellStyle name="Percent 14" xfId="8728" xr:uid="{00000000-0005-0000-0000-000042220000}"/>
    <cellStyle name="Percent 14 2" xfId="8729" xr:uid="{00000000-0005-0000-0000-000043220000}"/>
    <cellStyle name="Percent 14 2 2" xfId="8730" xr:uid="{00000000-0005-0000-0000-000044220000}"/>
    <cellStyle name="Percent 14 3" xfId="8731" xr:uid="{00000000-0005-0000-0000-000045220000}"/>
    <cellStyle name="Percent 14 4" xfId="8732" xr:uid="{00000000-0005-0000-0000-000046220000}"/>
    <cellStyle name="Percent 14 4 2" xfId="8733" xr:uid="{00000000-0005-0000-0000-000047220000}"/>
    <cellStyle name="Percent 14 5" xfId="8734" xr:uid="{00000000-0005-0000-0000-000048220000}"/>
    <cellStyle name="Percent 15" xfId="8735" xr:uid="{00000000-0005-0000-0000-000049220000}"/>
    <cellStyle name="Percent 15 2" xfId="8736" xr:uid="{00000000-0005-0000-0000-00004A220000}"/>
    <cellStyle name="Percent 15 2 2" xfId="8737" xr:uid="{00000000-0005-0000-0000-00004B220000}"/>
    <cellStyle name="Percent 15 2 3" xfId="8738" xr:uid="{00000000-0005-0000-0000-00004C220000}"/>
    <cellStyle name="Percent 15 2 4" xfId="8739" xr:uid="{00000000-0005-0000-0000-00004D220000}"/>
    <cellStyle name="Percent 15 3" xfId="8740" xr:uid="{00000000-0005-0000-0000-00004E220000}"/>
    <cellStyle name="Percent 15 3 2" xfId="8741" xr:uid="{00000000-0005-0000-0000-00004F220000}"/>
    <cellStyle name="Percent 15 4" xfId="8742" xr:uid="{00000000-0005-0000-0000-000050220000}"/>
    <cellStyle name="Percent 15 4 2" xfId="8743" xr:uid="{00000000-0005-0000-0000-000051220000}"/>
    <cellStyle name="Percent 15 5" xfId="8744" xr:uid="{00000000-0005-0000-0000-000052220000}"/>
    <cellStyle name="Percent 15 6" xfId="8745" xr:uid="{00000000-0005-0000-0000-000053220000}"/>
    <cellStyle name="Percent 16" xfId="8746" xr:uid="{00000000-0005-0000-0000-000054220000}"/>
    <cellStyle name="Percent 16 2" xfId="8747" xr:uid="{00000000-0005-0000-0000-000055220000}"/>
    <cellStyle name="Percent 16 2 2" xfId="8748" xr:uid="{00000000-0005-0000-0000-000056220000}"/>
    <cellStyle name="Percent 16 3" xfId="8749" xr:uid="{00000000-0005-0000-0000-000057220000}"/>
    <cellStyle name="Percent 16 3 2" xfId="8750" xr:uid="{00000000-0005-0000-0000-000058220000}"/>
    <cellStyle name="Percent 16 4" xfId="8751" xr:uid="{00000000-0005-0000-0000-000059220000}"/>
    <cellStyle name="Percent 16 4 2" xfId="8752" xr:uid="{00000000-0005-0000-0000-00005A220000}"/>
    <cellStyle name="Percent 17" xfId="8753" xr:uid="{00000000-0005-0000-0000-00005B220000}"/>
    <cellStyle name="Percent 17 2" xfId="8754" xr:uid="{00000000-0005-0000-0000-00005C220000}"/>
    <cellStyle name="Percent 17 2 2" xfId="8755" xr:uid="{00000000-0005-0000-0000-00005D220000}"/>
    <cellStyle name="Percent 17 2 3" xfId="8756" xr:uid="{00000000-0005-0000-0000-00005E220000}"/>
    <cellStyle name="Percent 17 3" xfId="8757" xr:uid="{00000000-0005-0000-0000-00005F220000}"/>
    <cellStyle name="Percent 17 3 2" xfId="8758" xr:uid="{00000000-0005-0000-0000-000060220000}"/>
    <cellStyle name="Percent 17 4" xfId="8759" xr:uid="{00000000-0005-0000-0000-000061220000}"/>
    <cellStyle name="Percent 17 4 2" xfId="8760" xr:uid="{00000000-0005-0000-0000-000062220000}"/>
    <cellStyle name="Percent 18" xfId="8761" xr:uid="{00000000-0005-0000-0000-000063220000}"/>
    <cellStyle name="Percent 18 2" xfId="8762" xr:uid="{00000000-0005-0000-0000-000064220000}"/>
    <cellStyle name="Percent 18 2 2" xfId="8763" xr:uid="{00000000-0005-0000-0000-000065220000}"/>
    <cellStyle name="Percent 18 3" xfId="8764" xr:uid="{00000000-0005-0000-0000-000066220000}"/>
    <cellStyle name="Percent 18 3 2" xfId="8765" xr:uid="{00000000-0005-0000-0000-000067220000}"/>
    <cellStyle name="Percent 18 4" xfId="8766" xr:uid="{00000000-0005-0000-0000-000068220000}"/>
    <cellStyle name="Percent 18 4 2" xfId="8767" xr:uid="{00000000-0005-0000-0000-000069220000}"/>
    <cellStyle name="Percent 18 5" xfId="8768" xr:uid="{00000000-0005-0000-0000-00006A220000}"/>
    <cellStyle name="Percent 19" xfId="8769" xr:uid="{00000000-0005-0000-0000-00006B220000}"/>
    <cellStyle name="Percent 19 2" xfId="8770" xr:uid="{00000000-0005-0000-0000-00006C220000}"/>
    <cellStyle name="Percent 19 2 2" xfId="8771" xr:uid="{00000000-0005-0000-0000-00006D220000}"/>
    <cellStyle name="Percent 19 3" xfId="8772" xr:uid="{00000000-0005-0000-0000-00006E220000}"/>
    <cellStyle name="Percent 19 3 2" xfId="8773" xr:uid="{00000000-0005-0000-0000-00006F220000}"/>
    <cellStyle name="Percent 19 4" xfId="8774" xr:uid="{00000000-0005-0000-0000-000070220000}"/>
    <cellStyle name="Percent 19 4 2" xfId="8775" xr:uid="{00000000-0005-0000-0000-000071220000}"/>
    <cellStyle name="Percent 2" xfId="8776" xr:uid="{00000000-0005-0000-0000-000072220000}"/>
    <cellStyle name="Percent 2 2" xfId="8777" xr:uid="{00000000-0005-0000-0000-000073220000}"/>
    <cellStyle name="Percent 2 2 2" xfId="8778" xr:uid="{00000000-0005-0000-0000-000074220000}"/>
    <cellStyle name="Percent 2 2 2 2" xfId="8779" xr:uid="{00000000-0005-0000-0000-000075220000}"/>
    <cellStyle name="Percent 2 2 3" xfId="8780" xr:uid="{00000000-0005-0000-0000-000076220000}"/>
    <cellStyle name="Percent 2 2 4" xfId="8781" xr:uid="{00000000-0005-0000-0000-000077220000}"/>
    <cellStyle name="Percent 2 2 5" xfId="9525" xr:uid="{00000000-0005-0000-0000-000078220000}"/>
    <cellStyle name="Percent 2 3" xfId="8782" xr:uid="{00000000-0005-0000-0000-000079220000}"/>
    <cellStyle name="Percent 2 3 2" xfId="8783" xr:uid="{00000000-0005-0000-0000-00007A220000}"/>
    <cellStyle name="Percent 2 3 3" xfId="8784" xr:uid="{00000000-0005-0000-0000-00007B220000}"/>
    <cellStyle name="Percent 2 3 4" xfId="8785" xr:uid="{00000000-0005-0000-0000-00007C220000}"/>
    <cellStyle name="Percent 2 4" xfId="8786" xr:uid="{00000000-0005-0000-0000-00007D220000}"/>
    <cellStyle name="Percent 2 4 2" xfId="8787" xr:uid="{00000000-0005-0000-0000-00007E220000}"/>
    <cellStyle name="Percent 2 5" xfId="8788" xr:uid="{00000000-0005-0000-0000-00007F220000}"/>
    <cellStyle name="Percent 2 6" xfId="8789" xr:uid="{00000000-0005-0000-0000-000080220000}"/>
    <cellStyle name="Percent 20" xfId="8790" xr:uid="{00000000-0005-0000-0000-000081220000}"/>
    <cellStyle name="Percent 20 2" xfId="8791" xr:uid="{00000000-0005-0000-0000-000082220000}"/>
    <cellStyle name="Percent 20 2 2" xfId="8792" xr:uid="{00000000-0005-0000-0000-000083220000}"/>
    <cellStyle name="Percent 20 2 3" xfId="8793" xr:uid="{00000000-0005-0000-0000-000084220000}"/>
    <cellStyle name="Percent 20 2 4" xfId="8794" xr:uid="{00000000-0005-0000-0000-000085220000}"/>
    <cellStyle name="Percent 20 3" xfId="8795" xr:uid="{00000000-0005-0000-0000-000086220000}"/>
    <cellStyle name="Percent 20 4" xfId="8796" xr:uid="{00000000-0005-0000-0000-000087220000}"/>
    <cellStyle name="Percent 20 5" xfId="8797" xr:uid="{00000000-0005-0000-0000-000088220000}"/>
    <cellStyle name="Percent 21" xfId="8798" xr:uid="{00000000-0005-0000-0000-000089220000}"/>
    <cellStyle name="Percent 21 2" xfId="8799" xr:uid="{00000000-0005-0000-0000-00008A220000}"/>
    <cellStyle name="Percent 21 3" xfId="8800" xr:uid="{00000000-0005-0000-0000-00008B220000}"/>
    <cellStyle name="Percent 22" xfId="8801" xr:uid="{00000000-0005-0000-0000-00008C220000}"/>
    <cellStyle name="Percent 22 2" xfId="8802" xr:uid="{00000000-0005-0000-0000-00008D220000}"/>
    <cellStyle name="Percent 22 3" xfId="8803" xr:uid="{00000000-0005-0000-0000-00008E220000}"/>
    <cellStyle name="Percent 22 3 2" xfId="8804" xr:uid="{00000000-0005-0000-0000-00008F220000}"/>
    <cellStyle name="Percent 22 4" xfId="8805" xr:uid="{00000000-0005-0000-0000-000090220000}"/>
    <cellStyle name="Percent 23" xfId="8806" xr:uid="{00000000-0005-0000-0000-000091220000}"/>
    <cellStyle name="Percent 23 2" xfId="8807" xr:uid="{00000000-0005-0000-0000-000092220000}"/>
    <cellStyle name="Percent 23 3" xfId="8808" xr:uid="{00000000-0005-0000-0000-000093220000}"/>
    <cellStyle name="Percent 23 3 2" xfId="8809" xr:uid="{00000000-0005-0000-0000-000094220000}"/>
    <cellStyle name="Percent 23 4" xfId="8810" xr:uid="{00000000-0005-0000-0000-000095220000}"/>
    <cellStyle name="Percent 24" xfId="8811" xr:uid="{00000000-0005-0000-0000-000096220000}"/>
    <cellStyle name="Percent 24 2" xfId="8812" xr:uid="{00000000-0005-0000-0000-000097220000}"/>
    <cellStyle name="Percent 24 2 2" xfId="8813" xr:uid="{00000000-0005-0000-0000-000098220000}"/>
    <cellStyle name="Percent 24 3" xfId="8814" xr:uid="{00000000-0005-0000-0000-000099220000}"/>
    <cellStyle name="Percent 24 3 2" xfId="8815" xr:uid="{00000000-0005-0000-0000-00009A220000}"/>
    <cellStyle name="Percent 24 4" xfId="8816" xr:uid="{00000000-0005-0000-0000-00009B220000}"/>
    <cellStyle name="Percent 24 4 2" xfId="8817" xr:uid="{00000000-0005-0000-0000-00009C220000}"/>
    <cellStyle name="Percent 24 5" xfId="8818" xr:uid="{00000000-0005-0000-0000-00009D220000}"/>
    <cellStyle name="Percent 25" xfId="8819" xr:uid="{00000000-0005-0000-0000-00009E220000}"/>
    <cellStyle name="Percent 25 2" xfId="8820" xr:uid="{00000000-0005-0000-0000-00009F220000}"/>
    <cellStyle name="Percent 25 2 2" xfId="8821" xr:uid="{00000000-0005-0000-0000-0000A0220000}"/>
    <cellStyle name="Percent 25 3" xfId="8822" xr:uid="{00000000-0005-0000-0000-0000A1220000}"/>
    <cellStyle name="Percent 26" xfId="8823" xr:uid="{00000000-0005-0000-0000-0000A2220000}"/>
    <cellStyle name="Percent 26 2" xfId="8824" xr:uid="{00000000-0005-0000-0000-0000A3220000}"/>
    <cellStyle name="Percent 27" xfId="8825" xr:uid="{00000000-0005-0000-0000-0000A4220000}"/>
    <cellStyle name="Percent 27 2" xfId="8826" xr:uid="{00000000-0005-0000-0000-0000A5220000}"/>
    <cellStyle name="Percent 28" xfId="8827" xr:uid="{00000000-0005-0000-0000-0000A6220000}"/>
    <cellStyle name="Percent 28 2" xfId="8828" xr:uid="{00000000-0005-0000-0000-0000A7220000}"/>
    <cellStyle name="Percent 29" xfId="8829" xr:uid="{00000000-0005-0000-0000-0000A8220000}"/>
    <cellStyle name="Percent 29 2" xfId="8830" xr:uid="{00000000-0005-0000-0000-0000A9220000}"/>
    <cellStyle name="Percent 3" xfId="8831" xr:uid="{00000000-0005-0000-0000-0000AA220000}"/>
    <cellStyle name="Percent 3 2" xfId="8832" xr:uid="{00000000-0005-0000-0000-0000AB220000}"/>
    <cellStyle name="Percent 3 2 2" xfId="8833" xr:uid="{00000000-0005-0000-0000-0000AC220000}"/>
    <cellStyle name="Percent 3 2 2 2" xfId="8834" xr:uid="{00000000-0005-0000-0000-0000AD220000}"/>
    <cellStyle name="Percent 3 2 3" xfId="8835" xr:uid="{00000000-0005-0000-0000-0000AE220000}"/>
    <cellStyle name="Percent 3 2 4" xfId="9524" xr:uid="{00000000-0005-0000-0000-0000AF220000}"/>
    <cellStyle name="Percent 3 3" xfId="8836" xr:uid="{00000000-0005-0000-0000-0000B0220000}"/>
    <cellStyle name="Percent 3 3 2" xfId="8837" xr:uid="{00000000-0005-0000-0000-0000B1220000}"/>
    <cellStyle name="Percent 3 3 3" xfId="9523" xr:uid="{00000000-0005-0000-0000-0000B2220000}"/>
    <cellStyle name="Percent 3 4" xfId="8838" xr:uid="{00000000-0005-0000-0000-0000B3220000}"/>
    <cellStyle name="Percent 3 5" xfId="8839" xr:uid="{00000000-0005-0000-0000-0000B4220000}"/>
    <cellStyle name="Percent 30" xfId="8840" xr:uid="{00000000-0005-0000-0000-0000B5220000}"/>
    <cellStyle name="Percent 30 2" xfId="8841" xr:uid="{00000000-0005-0000-0000-0000B6220000}"/>
    <cellStyle name="Percent 31" xfId="8842" xr:uid="{00000000-0005-0000-0000-0000B7220000}"/>
    <cellStyle name="Percent 31 2" xfId="8843" xr:uid="{00000000-0005-0000-0000-0000B8220000}"/>
    <cellStyle name="Percent 32" xfId="8844" xr:uid="{00000000-0005-0000-0000-0000B9220000}"/>
    <cellStyle name="Percent 32 2" xfId="8845" xr:uid="{00000000-0005-0000-0000-0000BA220000}"/>
    <cellStyle name="Percent 33" xfId="8846" xr:uid="{00000000-0005-0000-0000-0000BB220000}"/>
    <cellStyle name="Percent 33 2" xfId="8847" xr:uid="{00000000-0005-0000-0000-0000BC220000}"/>
    <cellStyle name="Percent 34" xfId="8848" xr:uid="{00000000-0005-0000-0000-0000BD220000}"/>
    <cellStyle name="Percent 34 2" xfId="8849" xr:uid="{00000000-0005-0000-0000-0000BE220000}"/>
    <cellStyle name="Percent 35" xfId="8850" xr:uid="{00000000-0005-0000-0000-0000BF220000}"/>
    <cellStyle name="Percent 35 2" xfId="8851" xr:uid="{00000000-0005-0000-0000-0000C0220000}"/>
    <cellStyle name="Percent 36" xfId="8852" xr:uid="{00000000-0005-0000-0000-0000C1220000}"/>
    <cellStyle name="Percent 36 2" xfId="8853" xr:uid="{00000000-0005-0000-0000-0000C2220000}"/>
    <cellStyle name="Percent 37" xfId="8854" xr:uid="{00000000-0005-0000-0000-0000C3220000}"/>
    <cellStyle name="Percent 37 2" xfId="8855" xr:uid="{00000000-0005-0000-0000-0000C4220000}"/>
    <cellStyle name="Percent 38" xfId="8856" xr:uid="{00000000-0005-0000-0000-0000C5220000}"/>
    <cellStyle name="Percent 38 2" xfId="8857" xr:uid="{00000000-0005-0000-0000-0000C6220000}"/>
    <cellStyle name="Percent 39" xfId="8858" xr:uid="{00000000-0005-0000-0000-0000C7220000}"/>
    <cellStyle name="Percent 39 2" xfId="8859" xr:uid="{00000000-0005-0000-0000-0000C8220000}"/>
    <cellStyle name="Percent 4" xfId="8860" xr:uid="{00000000-0005-0000-0000-0000C9220000}"/>
    <cellStyle name="Percent 4 2" xfId="8861" xr:uid="{00000000-0005-0000-0000-0000CA220000}"/>
    <cellStyle name="Percent 4 2 2" xfId="8862" xr:uid="{00000000-0005-0000-0000-0000CB220000}"/>
    <cellStyle name="Percent 4 2 3" xfId="8863" xr:uid="{00000000-0005-0000-0000-0000CC220000}"/>
    <cellStyle name="Percent 4 2 3 2" xfId="8864" xr:uid="{00000000-0005-0000-0000-0000CD220000}"/>
    <cellStyle name="Percent 4 2 4" xfId="8865" xr:uid="{00000000-0005-0000-0000-0000CE220000}"/>
    <cellStyle name="Percent 4 2 5" xfId="8866" xr:uid="{00000000-0005-0000-0000-0000CF220000}"/>
    <cellStyle name="Percent 4 3" xfId="8867" xr:uid="{00000000-0005-0000-0000-0000D0220000}"/>
    <cellStyle name="Percent 4 3 2" xfId="8868" xr:uid="{00000000-0005-0000-0000-0000D1220000}"/>
    <cellStyle name="Percent 4 4" xfId="8869" xr:uid="{00000000-0005-0000-0000-0000D2220000}"/>
    <cellStyle name="Percent 4 5" xfId="8870" xr:uid="{00000000-0005-0000-0000-0000D3220000}"/>
    <cellStyle name="Percent 40" xfId="8871" xr:uid="{00000000-0005-0000-0000-0000D4220000}"/>
    <cellStyle name="Percent 40 2" xfId="8872" xr:uid="{00000000-0005-0000-0000-0000D5220000}"/>
    <cellStyle name="Percent 41" xfId="8873" xr:uid="{00000000-0005-0000-0000-0000D6220000}"/>
    <cellStyle name="Percent 41 2" xfId="8874" xr:uid="{00000000-0005-0000-0000-0000D7220000}"/>
    <cellStyle name="Percent 42" xfId="8875" xr:uid="{00000000-0005-0000-0000-0000D8220000}"/>
    <cellStyle name="Percent 42 2" xfId="8876" xr:uid="{00000000-0005-0000-0000-0000D9220000}"/>
    <cellStyle name="Percent 43" xfId="8877" xr:uid="{00000000-0005-0000-0000-0000DA220000}"/>
    <cellStyle name="Percent 43 2" xfId="8878" xr:uid="{00000000-0005-0000-0000-0000DB220000}"/>
    <cellStyle name="Percent 44" xfId="8879" xr:uid="{00000000-0005-0000-0000-0000DC220000}"/>
    <cellStyle name="Percent 44 2" xfId="8880" xr:uid="{00000000-0005-0000-0000-0000DD220000}"/>
    <cellStyle name="Percent 45" xfId="8881" xr:uid="{00000000-0005-0000-0000-0000DE220000}"/>
    <cellStyle name="Percent 45 2" xfId="8882" xr:uid="{00000000-0005-0000-0000-0000DF220000}"/>
    <cellStyle name="Percent 46" xfId="8883" xr:uid="{00000000-0005-0000-0000-0000E0220000}"/>
    <cellStyle name="Percent 47" xfId="8884" xr:uid="{00000000-0005-0000-0000-0000E1220000}"/>
    <cellStyle name="Percent 48" xfId="8885" xr:uid="{00000000-0005-0000-0000-0000E2220000}"/>
    <cellStyle name="Percent 49" xfId="8886" xr:uid="{00000000-0005-0000-0000-0000E3220000}"/>
    <cellStyle name="Percent 5" xfId="8887" xr:uid="{00000000-0005-0000-0000-0000E4220000}"/>
    <cellStyle name="Percent 5 2" xfId="8888" xr:uid="{00000000-0005-0000-0000-0000E5220000}"/>
    <cellStyle name="Percent 5 2 2" xfId="8889" xr:uid="{00000000-0005-0000-0000-0000E6220000}"/>
    <cellStyle name="Percent 5 3" xfId="8890" xr:uid="{00000000-0005-0000-0000-0000E7220000}"/>
    <cellStyle name="Percent 5 4" xfId="8891" xr:uid="{00000000-0005-0000-0000-0000E8220000}"/>
    <cellStyle name="Percent 5 5" xfId="9522" xr:uid="{00000000-0005-0000-0000-0000E9220000}"/>
    <cellStyle name="Percent 50" xfId="8892" xr:uid="{00000000-0005-0000-0000-0000EA220000}"/>
    <cellStyle name="Percent 51" xfId="8893" xr:uid="{00000000-0005-0000-0000-0000EB220000}"/>
    <cellStyle name="Percent 52" xfId="8894" xr:uid="{00000000-0005-0000-0000-0000EC220000}"/>
    <cellStyle name="Percent 53" xfId="8895" xr:uid="{00000000-0005-0000-0000-0000ED220000}"/>
    <cellStyle name="Percent 54" xfId="8896" xr:uid="{00000000-0005-0000-0000-0000EE220000}"/>
    <cellStyle name="Percent 55" xfId="8897" xr:uid="{00000000-0005-0000-0000-0000EF220000}"/>
    <cellStyle name="Percent 56" xfId="8898" xr:uid="{00000000-0005-0000-0000-0000F0220000}"/>
    <cellStyle name="Percent 57" xfId="8899" xr:uid="{00000000-0005-0000-0000-0000F1220000}"/>
    <cellStyle name="Percent 58" xfId="8900" xr:uid="{00000000-0005-0000-0000-0000F2220000}"/>
    <cellStyle name="Percent 59" xfId="8901" xr:uid="{00000000-0005-0000-0000-0000F3220000}"/>
    <cellStyle name="Percent 6" xfId="8902" xr:uid="{00000000-0005-0000-0000-0000F4220000}"/>
    <cellStyle name="Percent 6 2" xfId="8903" xr:uid="{00000000-0005-0000-0000-0000F5220000}"/>
    <cellStyle name="Percent 6 2 2" xfId="8904" xr:uid="{00000000-0005-0000-0000-0000F6220000}"/>
    <cellStyle name="Percent 6 2 2 2" xfId="8905" xr:uid="{00000000-0005-0000-0000-0000F7220000}"/>
    <cellStyle name="Percent 6 2 3" xfId="8906" xr:uid="{00000000-0005-0000-0000-0000F8220000}"/>
    <cellStyle name="Percent 6 3" xfId="8907" xr:uid="{00000000-0005-0000-0000-0000F9220000}"/>
    <cellStyle name="Percent 6 3 2" xfId="8908" xr:uid="{00000000-0005-0000-0000-0000FA220000}"/>
    <cellStyle name="Percent 6 4" xfId="8909" xr:uid="{00000000-0005-0000-0000-0000FB220000}"/>
    <cellStyle name="Percent 6 5" xfId="8910" xr:uid="{00000000-0005-0000-0000-0000FC220000}"/>
    <cellStyle name="Percent 60" xfId="8911" xr:uid="{00000000-0005-0000-0000-0000FD220000}"/>
    <cellStyle name="Percent 61" xfId="8912" xr:uid="{00000000-0005-0000-0000-0000FE220000}"/>
    <cellStyle name="Percent 62" xfId="8913" xr:uid="{00000000-0005-0000-0000-0000FF220000}"/>
    <cellStyle name="Percent 63" xfId="8914" xr:uid="{00000000-0005-0000-0000-000000230000}"/>
    <cellStyle name="Percent 64" xfId="8915" xr:uid="{00000000-0005-0000-0000-000001230000}"/>
    <cellStyle name="Percent 65" xfId="8916" xr:uid="{00000000-0005-0000-0000-000002230000}"/>
    <cellStyle name="Percent 66" xfId="8917" xr:uid="{00000000-0005-0000-0000-000003230000}"/>
    <cellStyle name="Percent 67" xfId="8918" xr:uid="{00000000-0005-0000-0000-000004230000}"/>
    <cellStyle name="Percent 68" xfId="8919" xr:uid="{00000000-0005-0000-0000-000005230000}"/>
    <cellStyle name="Percent 69" xfId="8920" xr:uid="{00000000-0005-0000-0000-000006230000}"/>
    <cellStyle name="Percent 7" xfId="8921" xr:uid="{00000000-0005-0000-0000-000007230000}"/>
    <cellStyle name="Percent 7 2" xfId="8922" xr:uid="{00000000-0005-0000-0000-000008230000}"/>
    <cellStyle name="Percent 7 2 2" xfId="8923" xr:uid="{00000000-0005-0000-0000-000009230000}"/>
    <cellStyle name="Percent 7 2 3" xfId="8924" xr:uid="{00000000-0005-0000-0000-00000A230000}"/>
    <cellStyle name="Percent 7 3" xfId="8925" xr:uid="{00000000-0005-0000-0000-00000B230000}"/>
    <cellStyle name="Percent 7 3 2" xfId="8926" xr:uid="{00000000-0005-0000-0000-00000C230000}"/>
    <cellStyle name="Percent 7 3 3" xfId="8927" xr:uid="{00000000-0005-0000-0000-00000D230000}"/>
    <cellStyle name="Percent 7 3 4" xfId="8928" xr:uid="{00000000-0005-0000-0000-00000E230000}"/>
    <cellStyle name="Percent 7 4" xfId="8929" xr:uid="{00000000-0005-0000-0000-00000F230000}"/>
    <cellStyle name="Percent 7 4 2" xfId="8930" xr:uid="{00000000-0005-0000-0000-000010230000}"/>
    <cellStyle name="Percent 7 5" xfId="8931" xr:uid="{00000000-0005-0000-0000-000011230000}"/>
    <cellStyle name="Percent 7 5 2" xfId="8932" xr:uid="{00000000-0005-0000-0000-000012230000}"/>
    <cellStyle name="Percent 7 6" xfId="8933" xr:uid="{00000000-0005-0000-0000-000013230000}"/>
    <cellStyle name="Percent 7 7" xfId="8934" xr:uid="{00000000-0005-0000-0000-000014230000}"/>
    <cellStyle name="Percent 7 8" xfId="8935" xr:uid="{00000000-0005-0000-0000-000015230000}"/>
    <cellStyle name="Percent 7 9" xfId="8936" xr:uid="{00000000-0005-0000-0000-000016230000}"/>
    <cellStyle name="Percent 70" xfId="8937" xr:uid="{00000000-0005-0000-0000-000017230000}"/>
    <cellStyle name="Percent 71" xfId="8938" xr:uid="{00000000-0005-0000-0000-000018230000}"/>
    <cellStyle name="Percent 72" xfId="8939" xr:uid="{00000000-0005-0000-0000-000019230000}"/>
    <cellStyle name="Percent 73" xfId="8940" xr:uid="{00000000-0005-0000-0000-00001A230000}"/>
    <cellStyle name="Percent 74" xfId="8941" xr:uid="{00000000-0005-0000-0000-00001B230000}"/>
    <cellStyle name="Percent 75" xfId="8942" xr:uid="{00000000-0005-0000-0000-00001C230000}"/>
    <cellStyle name="Percent 76" xfId="8943" xr:uid="{00000000-0005-0000-0000-00001D230000}"/>
    <cellStyle name="Percent 77" xfId="8944" xr:uid="{00000000-0005-0000-0000-00001E230000}"/>
    <cellStyle name="Percent 78" xfId="8945" xr:uid="{00000000-0005-0000-0000-00001F230000}"/>
    <cellStyle name="Percent 79" xfId="8946" xr:uid="{00000000-0005-0000-0000-000020230000}"/>
    <cellStyle name="Percent 8" xfId="8947" xr:uid="{00000000-0005-0000-0000-000021230000}"/>
    <cellStyle name="Percent 8 2" xfId="8948" xr:uid="{00000000-0005-0000-0000-000022230000}"/>
    <cellStyle name="Percent 8 2 2" xfId="8949" xr:uid="{00000000-0005-0000-0000-000023230000}"/>
    <cellStyle name="Percent 8 3" xfId="8950" xr:uid="{00000000-0005-0000-0000-000024230000}"/>
    <cellStyle name="Percent 80" xfId="8951" xr:uid="{00000000-0005-0000-0000-000025230000}"/>
    <cellStyle name="Percent 81" xfId="8952" xr:uid="{00000000-0005-0000-0000-000026230000}"/>
    <cellStyle name="Percent 82" xfId="8953" xr:uid="{00000000-0005-0000-0000-000027230000}"/>
    <cellStyle name="Percent 83" xfId="8954" xr:uid="{00000000-0005-0000-0000-000028230000}"/>
    <cellStyle name="Percent 84" xfId="8955" xr:uid="{00000000-0005-0000-0000-000029230000}"/>
    <cellStyle name="Percent 85" xfId="8956" xr:uid="{00000000-0005-0000-0000-00002A230000}"/>
    <cellStyle name="Percent 86" xfId="8957" xr:uid="{00000000-0005-0000-0000-00002B230000}"/>
    <cellStyle name="Percent 87" xfId="8958" xr:uid="{00000000-0005-0000-0000-00002C230000}"/>
    <cellStyle name="Percent 88" xfId="8959" xr:uid="{00000000-0005-0000-0000-00002D230000}"/>
    <cellStyle name="Percent 89" xfId="8960" xr:uid="{00000000-0005-0000-0000-00002E230000}"/>
    <cellStyle name="Percent 9" xfId="8961" xr:uid="{00000000-0005-0000-0000-00002F230000}"/>
    <cellStyle name="Percent 9 2" xfId="8962" xr:uid="{00000000-0005-0000-0000-000030230000}"/>
    <cellStyle name="Percent 9 2 2" xfId="8963" xr:uid="{00000000-0005-0000-0000-000031230000}"/>
    <cellStyle name="Percent 9 2 3" xfId="8964" xr:uid="{00000000-0005-0000-0000-000032230000}"/>
    <cellStyle name="Percent 9 3" xfId="8965" xr:uid="{00000000-0005-0000-0000-000033230000}"/>
    <cellStyle name="Percent 9 4" xfId="8966" xr:uid="{00000000-0005-0000-0000-000034230000}"/>
    <cellStyle name="Percent 90" xfId="8967" xr:uid="{00000000-0005-0000-0000-000035230000}"/>
    <cellStyle name="Percent 91" xfId="8968" xr:uid="{00000000-0005-0000-0000-000036230000}"/>
    <cellStyle name="Percent 92" xfId="8969" xr:uid="{00000000-0005-0000-0000-000037230000}"/>
    <cellStyle name="Percent 93" xfId="8970" xr:uid="{00000000-0005-0000-0000-000038230000}"/>
    <cellStyle name="Percent 94" xfId="8971" xr:uid="{00000000-0005-0000-0000-000039230000}"/>
    <cellStyle name="Percent 95" xfId="8972" xr:uid="{00000000-0005-0000-0000-00003A230000}"/>
    <cellStyle name="Percent 96" xfId="8973" xr:uid="{00000000-0005-0000-0000-00003B230000}"/>
    <cellStyle name="Percent 97" xfId="8974" xr:uid="{00000000-0005-0000-0000-00003C230000}"/>
    <cellStyle name="Percent 98" xfId="8975" xr:uid="{00000000-0005-0000-0000-00003D230000}"/>
    <cellStyle name="Percent 99" xfId="8976" xr:uid="{00000000-0005-0000-0000-00003E230000}"/>
    <cellStyle name="Processing" xfId="8977" xr:uid="{00000000-0005-0000-0000-00003F230000}"/>
    <cellStyle name="Processing 2" xfId="8978" xr:uid="{00000000-0005-0000-0000-000040230000}"/>
    <cellStyle name="Processing 2 2" xfId="8979" xr:uid="{00000000-0005-0000-0000-000041230000}"/>
    <cellStyle name="Processing 3" xfId="8980" xr:uid="{00000000-0005-0000-0000-000042230000}"/>
    <cellStyle name="Processing 4" xfId="8981" xr:uid="{00000000-0005-0000-0000-000043230000}"/>
    <cellStyle name="Processing_AURORA Total New" xfId="8982" xr:uid="{00000000-0005-0000-0000-000044230000}"/>
    <cellStyle name="PS_Comma" xfId="9521" xr:uid="{00000000-0005-0000-0000-000045230000}"/>
    <cellStyle name="PSChar" xfId="8983" xr:uid="{00000000-0005-0000-0000-000046230000}"/>
    <cellStyle name="PSChar 2" xfId="8984" xr:uid="{00000000-0005-0000-0000-000047230000}"/>
    <cellStyle name="PSChar 2 2" xfId="8985" xr:uid="{00000000-0005-0000-0000-000048230000}"/>
    <cellStyle name="PSChar 3" xfId="8986" xr:uid="{00000000-0005-0000-0000-000049230000}"/>
    <cellStyle name="PSChar 4" xfId="8987" xr:uid="{00000000-0005-0000-0000-00004A230000}"/>
    <cellStyle name="PSDate" xfId="8988" xr:uid="{00000000-0005-0000-0000-00004B230000}"/>
    <cellStyle name="PSDate 2" xfId="8989" xr:uid="{00000000-0005-0000-0000-00004C230000}"/>
    <cellStyle name="PSDate 2 2" xfId="8990" xr:uid="{00000000-0005-0000-0000-00004D230000}"/>
    <cellStyle name="PSDate 3" xfId="8991" xr:uid="{00000000-0005-0000-0000-00004E230000}"/>
    <cellStyle name="PSDate 4" xfId="8992" xr:uid="{00000000-0005-0000-0000-00004F230000}"/>
    <cellStyle name="PSDec" xfId="8993" xr:uid="{00000000-0005-0000-0000-000050230000}"/>
    <cellStyle name="PSDec 2" xfId="8994" xr:uid="{00000000-0005-0000-0000-000051230000}"/>
    <cellStyle name="PSDec 2 2" xfId="8995" xr:uid="{00000000-0005-0000-0000-000052230000}"/>
    <cellStyle name="PSDec 3" xfId="8996" xr:uid="{00000000-0005-0000-0000-000053230000}"/>
    <cellStyle name="PSDec 4" xfId="8997" xr:uid="{00000000-0005-0000-0000-000054230000}"/>
    <cellStyle name="PSHeading" xfId="8998" xr:uid="{00000000-0005-0000-0000-000055230000}"/>
    <cellStyle name="PSHeading 2" xfId="8999" xr:uid="{00000000-0005-0000-0000-000056230000}"/>
    <cellStyle name="PSHeading 2 2" xfId="9000" xr:uid="{00000000-0005-0000-0000-000057230000}"/>
    <cellStyle name="PSHeading 3" xfId="9001" xr:uid="{00000000-0005-0000-0000-000058230000}"/>
    <cellStyle name="PSHeading 4" xfId="9002" xr:uid="{00000000-0005-0000-0000-000059230000}"/>
    <cellStyle name="PSInt" xfId="9003" xr:uid="{00000000-0005-0000-0000-00005A230000}"/>
    <cellStyle name="PSInt 2" xfId="9004" xr:uid="{00000000-0005-0000-0000-00005B230000}"/>
    <cellStyle name="PSInt 2 2" xfId="9005" xr:uid="{00000000-0005-0000-0000-00005C230000}"/>
    <cellStyle name="PSInt 3" xfId="9006" xr:uid="{00000000-0005-0000-0000-00005D230000}"/>
    <cellStyle name="PSInt 4" xfId="9007" xr:uid="{00000000-0005-0000-0000-00005E230000}"/>
    <cellStyle name="PSSpacer" xfId="9008" xr:uid="{00000000-0005-0000-0000-00005F230000}"/>
    <cellStyle name="PSSpacer 2" xfId="9009" xr:uid="{00000000-0005-0000-0000-000060230000}"/>
    <cellStyle name="PSSpacer 2 2" xfId="9010" xr:uid="{00000000-0005-0000-0000-000061230000}"/>
    <cellStyle name="PSSpacer 3" xfId="9011" xr:uid="{00000000-0005-0000-0000-000062230000}"/>
    <cellStyle name="PSSpacer 4" xfId="9012" xr:uid="{00000000-0005-0000-0000-000063230000}"/>
    <cellStyle name="purple - Style8" xfId="9013" xr:uid="{00000000-0005-0000-0000-000064230000}"/>
    <cellStyle name="purple - Style8 2" xfId="9014" xr:uid="{00000000-0005-0000-0000-000065230000}"/>
    <cellStyle name="purple - Style8 2 2" xfId="9015" xr:uid="{00000000-0005-0000-0000-000066230000}"/>
    <cellStyle name="purple - Style8 3" xfId="9016" xr:uid="{00000000-0005-0000-0000-000067230000}"/>
    <cellStyle name="purple - Style8_ACCOUNTS" xfId="9017" xr:uid="{00000000-0005-0000-0000-000068230000}"/>
    <cellStyle name="RED" xfId="9018" xr:uid="{00000000-0005-0000-0000-000069230000}"/>
    <cellStyle name="Red - Style7" xfId="9019" xr:uid="{00000000-0005-0000-0000-00006A230000}"/>
    <cellStyle name="Red - Style7 2" xfId="9020" xr:uid="{00000000-0005-0000-0000-00006B230000}"/>
    <cellStyle name="Red - Style7 2 2" xfId="9021" xr:uid="{00000000-0005-0000-0000-00006C230000}"/>
    <cellStyle name="Red - Style7 3" xfId="9022" xr:uid="{00000000-0005-0000-0000-00006D230000}"/>
    <cellStyle name="Red - Style7_ACCOUNTS" xfId="9023" xr:uid="{00000000-0005-0000-0000-00006E230000}"/>
    <cellStyle name="RED 10" xfId="9024" xr:uid="{00000000-0005-0000-0000-00006F230000}"/>
    <cellStyle name="RED 11" xfId="9025" xr:uid="{00000000-0005-0000-0000-000070230000}"/>
    <cellStyle name="RED 12" xfId="9026" xr:uid="{00000000-0005-0000-0000-000071230000}"/>
    <cellStyle name="RED 13" xfId="9027" xr:uid="{00000000-0005-0000-0000-000072230000}"/>
    <cellStyle name="RED 14" xfId="9028" xr:uid="{00000000-0005-0000-0000-000073230000}"/>
    <cellStyle name="RED 15" xfId="9029" xr:uid="{00000000-0005-0000-0000-000074230000}"/>
    <cellStyle name="RED 16" xfId="9030" xr:uid="{00000000-0005-0000-0000-000075230000}"/>
    <cellStyle name="RED 17" xfId="9031" xr:uid="{00000000-0005-0000-0000-000076230000}"/>
    <cellStyle name="RED 18" xfId="9032" xr:uid="{00000000-0005-0000-0000-000077230000}"/>
    <cellStyle name="RED 19" xfId="9033" xr:uid="{00000000-0005-0000-0000-000078230000}"/>
    <cellStyle name="RED 2" xfId="9034" xr:uid="{00000000-0005-0000-0000-000079230000}"/>
    <cellStyle name="RED 2 2" xfId="9035" xr:uid="{00000000-0005-0000-0000-00007A230000}"/>
    <cellStyle name="RED 20" xfId="9036" xr:uid="{00000000-0005-0000-0000-00007B230000}"/>
    <cellStyle name="RED 21" xfId="9037" xr:uid="{00000000-0005-0000-0000-00007C230000}"/>
    <cellStyle name="RED 22" xfId="9038" xr:uid="{00000000-0005-0000-0000-00007D230000}"/>
    <cellStyle name="RED 23" xfId="9039" xr:uid="{00000000-0005-0000-0000-00007E230000}"/>
    <cellStyle name="RED 24" xfId="9040" xr:uid="{00000000-0005-0000-0000-00007F230000}"/>
    <cellStyle name="RED 3" xfId="9041" xr:uid="{00000000-0005-0000-0000-000080230000}"/>
    <cellStyle name="RED 4" xfId="9042" xr:uid="{00000000-0005-0000-0000-000081230000}"/>
    <cellStyle name="RED 5" xfId="9043" xr:uid="{00000000-0005-0000-0000-000082230000}"/>
    <cellStyle name="RED 6" xfId="9044" xr:uid="{00000000-0005-0000-0000-000083230000}"/>
    <cellStyle name="RED 7" xfId="9045" xr:uid="{00000000-0005-0000-0000-000084230000}"/>
    <cellStyle name="RED 8" xfId="9046" xr:uid="{00000000-0005-0000-0000-000085230000}"/>
    <cellStyle name="RED 9" xfId="9047" xr:uid="{00000000-0005-0000-0000-000086230000}"/>
    <cellStyle name="RED_04 07E Wild Horse Wind Expansion (C) (2)" xfId="9048" xr:uid="{00000000-0005-0000-0000-000087230000}"/>
    <cellStyle name="Report" xfId="9049" xr:uid="{00000000-0005-0000-0000-000088230000}"/>
    <cellStyle name="Report - Style5" xfId="9050" xr:uid="{00000000-0005-0000-0000-000089230000}"/>
    <cellStyle name="Report - Style6" xfId="9051" xr:uid="{00000000-0005-0000-0000-00008A230000}"/>
    <cellStyle name="Report - Style7" xfId="9052" xr:uid="{00000000-0005-0000-0000-00008B230000}"/>
    <cellStyle name="Report - Style8" xfId="9053" xr:uid="{00000000-0005-0000-0000-00008C230000}"/>
    <cellStyle name="Report 2" xfId="9054" xr:uid="{00000000-0005-0000-0000-00008D230000}"/>
    <cellStyle name="Report 2 2" xfId="9055" xr:uid="{00000000-0005-0000-0000-00008E230000}"/>
    <cellStyle name="Report 3" xfId="9056" xr:uid="{00000000-0005-0000-0000-00008F230000}"/>
    <cellStyle name="Report 4" xfId="9057" xr:uid="{00000000-0005-0000-0000-000090230000}"/>
    <cellStyle name="Report 5" xfId="9058" xr:uid="{00000000-0005-0000-0000-000091230000}"/>
    <cellStyle name="Report 6" xfId="9059" xr:uid="{00000000-0005-0000-0000-000092230000}"/>
    <cellStyle name="Report Bar" xfId="9060" xr:uid="{00000000-0005-0000-0000-000093230000}"/>
    <cellStyle name="Report Bar 2" xfId="9061" xr:uid="{00000000-0005-0000-0000-000094230000}"/>
    <cellStyle name="Report Bar 2 2" xfId="9062" xr:uid="{00000000-0005-0000-0000-000095230000}"/>
    <cellStyle name="Report Bar 3" xfId="9063" xr:uid="{00000000-0005-0000-0000-000096230000}"/>
    <cellStyle name="Report Bar 4" xfId="9064" xr:uid="{00000000-0005-0000-0000-000097230000}"/>
    <cellStyle name="Report Bar 5" xfId="9065" xr:uid="{00000000-0005-0000-0000-000098230000}"/>
    <cellStyle name="Report Bar_AURORA Total New" xfId="9066" xr:uid="{00000000-0005-0000-0000-000099230000}"/>
    <cellStyle name="Report Heading" xfId="9067" xr:uid="{00000000-0005-0000-0000-00009A230000}"/>
    <cellStyle name="Report Heading 2" xfId="9068" xr:uid="{00000000-0005-0000-0000-00009B230000}"/>
    <cellStyle name="Report Heading 3" xfId="9069" xr:uid="{00000000-0005-0000-0000-00009C230000}"/>
    <cellStyle name="Report Heading 3 2" xfId="9505" xr:uid="{00000000-0005-0000-0000-00009D230000}"/>
    <cellStyle name="Report Heading_Electric Rev Req Model (2009 GRC) Rebuttal" xfId="9070" xr:uid="{00000000-0005-0000-0000-00009E230000}"/>
    <cellStyle name="Report Percent" xfId="9071" xr:uid="{00000000-0005-0000-0000-00009F230000}"/>
    <cellStyle name="Report Percent 2" xfId="9072" xr:uid="{00000000-0005-0000-0000-0000A0230000}"/>
    <cellStyle name="Report Percent 2 2" xfId="9073" xr:uid="{00000000-0005-0000-0000-0000A1230000}"/>
    <cellStyle name="Report Percent 2 2 2" xfId="9074" xr:uid="{00000000-0005-0000-0000-0000A2230000}"/>
    <cellStyle name="Report Percent 2 3" xfId="9075" xr:uid="{00000000-0005-0000-0000-0000A3230000}"/>
    <cellStyle name="Report Percent 3" xfId="9076" xr:uid="{00000000-0005-0000-0000-0000A4230000}"/>
    <cellStyle name="Report Percent 3 2" xfId="9077" xr:uid="{00000000-0005-0000-0000-0000A5230000}"/>
    <cellStyle name="Report Percent 3 2 2" xfId="9078" xr:uid="{00000000-0005-0000-0000-0000A6230000}"/>
    <cellStyle name="Report Percent 3 3" xfId="9079" xr:uid="{00000000-0005-0000-0000-0000A7230000}"/>
    <cellStyle name="Report Percent 3 3 2" xfId="9080" xr:uid="{00000000-0005-0000-0000-0000A8230000}"/>
    <cellStyle name="Report Percent 3 4" xfId="9081" xr:uid="{00000000-0005-0000-0000-0000A9230000}"/>
    <cellStyle name="Report Percent 3 4 2" xfId="9082" xr:uid="{00000000-0005-0000-0000-0000AA230000}"/>
    <cellStyle name="Report Percent 4" xfId="9083" xr:uid="{00000000-0005-0000-0000-0000AB230000}"/>
    <cellStyle name="Report Percent 4 2" xfId="9084" xr:uid="{00000000-0005-0000-0000-0000AC230000}"/>
    <cellStyle name="Report Percent 5" xfId="9085" xr:uid="{00000000-0005-0000-0000-0000AD230000}"/>
    <cellStyle name="Report Percent 6" xfId="9086" xr:uid="{00000000-0005-0000-0000-0000AE230000}"/>
    <cellStyle name="Report Percent 7" xfId="9087" xr:uid="{00000000-0005-0000-0000-0000AF230000}"/>
    <cellStyle name="Report Percent_ACCOUNTS" xfId="9088" xr:uid="{00000000-0005-0000-0000-0000B0230000}"/>
    <cellStyle name="Report Unit Cost" xfId="9089" xr:uid="{00000000-0005-0000-0000-0000B1230000}"/>
    <cellStyle name="Report Unit Cost 2" xfId="9090" xr:uid="{00000000-0005-0000-0000-0000B2230000}"/>
    <cellStyle name="Report Unit Cost 2 2" xfId="9091" xr:uid="{00000000-0005-0000-0000-0000B3230000}"/>
    <cellStyle name="Report Unit Cost 2 2 2" xfId="9092" xr:uid="{00000000-0005-0000-0000-0000B4230000}"/>
    <cellStyle name="Report Unit Cost 2 3" xfId="9093" xr:uid="{00000000-0005-0000-0000-0000B5230000}"/>
    <cellStyle name="Report Unit Cost 3" xfId="9094" xr:uid="{00000000-0005-0000-0000-0000B6230000}"/>
    <cellStyle name="Report Unit Cost 3 2" xfId="9095" xr:uid="{00000000-0005-0000-0000-0000B7230000}"/>
    <cellStyle name="Report Unit Cost 3 2 2" xfId="9096" xr:uid="{00000000-0005-0000-0000-0000B8230000}"/>
    <cellStyle name="Report Unit Cost 3 3" xfId="9097" xr:uid="{00000000-0005-0000-0000-0000B9230000}"/>
    <cellStyle name="Report Unit Cost 3 3 2" xfId="9098" xr:uid="{00000000-0005-0000-0000-0000BA230000}"/>
    <cellStyle name="Report Unit Cost 3 4" xfId="9099" xr:uid="{00000000-0005-0000-0000-0000BB230000}"/>
    <cellStyle name="Report Unit Cost 3 4 2" xfId="9100" xr:uid="{00000000-0005-0000-0000-0000BC230000}"/>
    <cellStyle name="Report Unit Cost 4" xfId="9101" xr:uid="{00000000-0005-0000-0000-0000BD230000}"/>
    <cellStyle name="Report Unit Cost 4 2" xfId="9102" xr:uid="{00000000-0005-0000-0000-0000BE230000}"/>
    <cellStyle name="Report Unit Cost 5" xfId="9103" xr:uid="{00000000-0005-0000-0000-0000BF230000}"/>
    <cellStyle name="Report Unit Cost 6" xfId="9104" xr:uid="{00000000-0005-0000-0000-0000C0230000}"/>
    <cellStyle name="Report Unit Cost 7" xfId="9105" xr:uid="{00000000-0005-0000-0000-0000C1230000}"/>
    <cellStyle name="Report Unit Cost_ACCOUNTS" xfId="9106" xr:uid="{00000000-0005-0000-0000-0000C2230000}"/>
    <cellStyle name="Report_Adj Bench DR 3 for Initial Briefs (Electric)" xfId="9107" xr:uid="{00000000-0005-0000-0000-0000C3230000}"/>
    <cellStyle name="Reports" xfId="9108" xr:uid="{00000000-0005-0000-0000-0000C4230000}"/>
    <cellStyle name="Reports 2" xfId="9109" xr:uid="{00000000-0005-0000-0000-0000C5230000}"/>
    <cellStyle name="Reports 3" xfId="9110" xr:uid="{00000000-0005-0000-0000-0000C6230000}"/>
    <cellStyle name="Reports Total" xfId="9111" xr:uid="{00000000-0005-0000-0000-0000C7230000}"/>
    <cellStyle name="Reports Total 2" xfId="9112" xr:uid="{00000000-0005-0000-0000-0000C8230000}"/>
    <cellStyle name="Reports Total 2 2" xfId="9113" xr:uid="{00000000-0005-0000-0000-0000C9230000}"/>
    <cellStyle name="Reports Total 3" xfId="9114" xr:uid="{00000000-0005-0000-0000-0000CA230000}"/>
    <cellStyle name="Reports Total 4" xfId="9115" xr:uid="{00000000-0005-0000-0000-0000CB230000}"/>
    <cellStyle name="Reports Total 5" xfId="9116" xr:uid="{00000000-0005-0000-0000-0000CC230000}"/>
    <cellStyle name="Reports Total_AURORA Total New" xfId="9117" xr:uid="{00000000-0005-0000-0000-0000CD230000}"/>
    <cellStyle name="Reports Unit Cost Total" xfId="9118" xr:uid="{00000000-0005-0000-0000-0000CE230000}"/>
    <cellStyle name="Reports Unit Cost Total 2" xfId="9119" xr:uid="{00000000-0005-0000-0000-0000CF230000}"/>
    <cellStyle name="Reports Unit Cost Total 3" xfId="9120" xr:uid="{00000000-0005-0000-0000-0000D0230000}"/>
    <cellStyle name="Reports_14.21G &amp; 16.28E Incentive Pay" xfId="9121" xr:uid="{00000000-0005-0000-0000-0000D1230000}"/>
    <cellStyle name="RevList" xfId="9122" xr:uid="{00000000-0005-0000-0000-0000D2230000}"/>
    <cellStyle name="RevList 2" xfId="9123" xr:uid="{00000000-0005-0000-0000-0000D3230000}"/>
    <cellStyle name="round100" xfId="9124" xr:uid="{00000000-0005-0000-0000-0000D4230000}"/>
    <cellStyle name="round100 2" xfId="9125" xr:uid="{00000000-0005-0000-0000-0000D5230000}"/>
    <cellStyle name="round100 2 2" xfId="9126" xr:uid="{00000000-0005-0000-0000-0000D6230000}"/>
    <cellStyle name="round100 2 2 2" xfId="9127" xr:uid="{00000000-0005-0000-0000-0000D7230000}"/>
    <cellStyle name="round100 2 3" xfId="9128" xr:uid="{00000000-0005-0000-0000-0000D8230000}"/>
    <cellStyle name="round100 3" xfId="9129" xr:uid="{00000000-0005-0000-0000-0000D9230000}"/>
    <cellStyle name="round100 3 2" xfId="9130" xr:uid="{00000000-0005-0000-0000-0000DA230000}"/>
    <cellStyle name="round100 3 2 2" xfId="9131" xr:uid="{00000000-0005-0000-0000-0000DB230000}"/>
    <cellStyle name="round100 3 3" xfId="9132" xr:uid="{00000000-0005-0000-0000-0000DC230000}"/>
    <cellStyle name="round100 3 3 2" xfId="9133" xr:uid="{00000000-0005-0000-0000-0000DD230000}"/>
    <cellStyle name="round100 3 4" xfId="9134" xr:uid="{00000000-0005-0000-0000-0000DE230000}"/>
    <cellStyle name="round100 3 4 2" xfId="9135" xr:uid="{00000000-0005-0000-0000-0000DF230000}"/>
    <cellStyle name="round100 4" xfId="9136" xr:uid="{00000000-0005-0000-0000-0000E0230000}"/>
    <cellStyle name="round100 4 2" xfId="9137" xr:uid="{00000000-0005-0000-0000-0000E1230000}"/>
    <cellStyle name="round100 5" xfId="9138" xr:uid="{00000000-0005-0000-0000-0000E2230000}"/>
    <cellStyle name="round100 6" xfId="9139" xr:uid="{00000000-0005-0000-0000-0000E3230000}"/>
    <cellStyle name="round100 7" xfId="9140" xr:uid="{00000000-0005-0000-0000-0000E4230000}"/>
    <cellStyle name="SAPBEXaggData" xfId="9141" xr:uid="{00000000-0005-0000-0000-0000E5230000}"/>
    <cellStyle name="SAPBEXaggData 2" xfId="9142" xr:uid="{00000000-0005-0000-0000-0000E6230000}"/>
    <cellStyle name="SAPBEXaggData 3" xfId="9143" xr:uid="{00000000-0005-0000-0000-0000E7230000}"/>
    <cellStyle name="SAPBEXaggDataEmph" xfId="9144" xr:uid="{00000000-0005-0000-0000-0000E8230000}"/>
    <cellStyle name="SAPBEXaggDataEmph 2" xfId="9145" xr:uid="{00000000-0005-0000-0000-0000E9230000}"/>
    <cellStyle name="SAPBEXaggDataEmph 3" xfId="9146" xr:uid="{00000000-0005-0000-0000-0000EA230000}"/>
    <cellStyle name="SAPBEXaggItem" xfId="9147" xr:uid="{00000000-0005-0000-0000-0000EB230000}"/>
    <cellStyle name="SAPBEXaggItem 2" xfId="9148" xr:uid="{00000000-0005-0000-0000-0000EC230000}"/>
    <cellStyle name="SAPBEXaggItem 3" xfId="9149" xr:uid="{00000000-0005-0000-0000-0000ED230000}"/>
    <cellStyle name="SAPBEXaggItemX" xfId="9150" xr:uid="{00000000-0005-0000-0000-0000EE230000}"/>
    <cellStyle name="SAPBEXaggItemX 2" xfId="9151" xr:uid="{00000000-0005-0000-0000-0000EF230000}"/>
    <cellStyle name="SAPBEXaggItemX 3" xfId="9152" xr:uid="{00000000-0005-0000-0000-0000F0230000}"/>
    <cellStyle name="SAPBEXchaText" xfId="9153" xr:uid="{00000000-0005-0000-0000-0000F1230000}"/>
    <cellStyle name="SAPBEXchaText 2" xfId="9154" xr:uid="{00000000-0005-0000-0000-0000F2230000}"/>
    <cellStyle name="SAPBEXchaText 2 2" xfId="9155" xr:uid="{00000000-0005-0000-0000-0000F3230000}"/>
    <cellStyle name="SAPBEXchaText 2 2 2" xfId="9156" xr:uid="{00000000-0005-0000-0000-0000F4230000}"/>
    <cellStyle name="SAPBEXchaText 2 3" xfId="9157" xr:uid="{00000000-0005-0000-0000-0000F5230000}"/>
    <cellStyle name="SAPBEXchaText 3" xfId="9158" xr:uid="{00000000-0005-0000-0000-0000F6230000}"/>
    <cellStyle name="SAPBEXchaText 3 2" xfId="9159" xr:uid="{00000000-0005-0000-0000-0000F7230000}"/>
    <cellStyle name="SAPBEXchaText 3 2 2" xfId="9160" xr:uid="{00000000-0005-0000-0000-0000F8230000}"/>
    <cellStyle name="SAPBEXchaText 3 3" xfId="9161" xr:uid="{00000000-0005-0000-0000-0000F9230000}"/>
    <cellStyle name="SAPBEXchaText 3 3 2" xfId="9162" xr:uid="{00000000-0005-0000-0000-0000FA230000}"/>
    <cellStyle name="SAPBEXchaText 3 4" xfId="9163" xr:uid="{00000000-0005-0000-0000-0000FB230000}"/>
    <cellStyle name="SAPBEXchaText 3 4 2" xfId="9164" xr:uid="{00000000-0005-0000-0000-0000FC230000}"/>
    <cellStyle name="SAPBEXchaText 4" xfId="9165" xr:uid="{00000000-0005-0000-0000-0000FD230000}"/>
    <cellStyle name="SAPBEXchaText 4 2" xfId="9166" xr:uid="{00000000-0005-0000-0000-0000FE230000}"/>
    <cellStyle name="SAPBEXchaText 5" xfId="9167" xr:uid="{00000000-0005-0000-0000-0000FF230000}"/>
    <cellStyle name="SAPBEXchaText 6" xfId="9168" xr:uid="{00000000-0005-0000-0000-000000240000}"/>
    <cellStyle name="SAPBEXchaText 7" xfId="9169" xr:uid="{00000000-0005-0000-0000-000001240000}"/>
    <cellStyle name="SAPBEXchaText 8" xfId="9170" xr:uid="{00000000-0005-0000-0000-000002240000}"/>
    <cellStyle name="SAPBEXchaText 9" xfId="9171" xr:uid="{00000000-0005-0000-0000-000003240000}"/>
    <cellStyle name="SAPBEXexcBad7" xfId="9172" xr:uid="{00000000-0005-0000-0000-000004240000}"/>
    <cellStyle name="SAPBEXexcBad7 2" xfId="9173" xr:uid="{00000000-0005-0000-0000-000005240000}"/>
    <cellStyle name="SAPBEXexcBad7 3" xfId="9174" xr:uid="{00000000-0005-0000-0000-000006240000}"/>
    <cellStyle name="SAPBEXexcBad8" xfId="9175" xr:uid="{00000000-0005-0000-0000-000007240000}"/>
    <cellStyle name="SAPBEXexcBad8 2" xfId="9176" xr:uid="{00000000-0005-0000-0000-000008240000}"/>
    <cellStyle name="SAPBEXexcBad8 3" xfId="9177" xr:uid="{00000000-0005-0000-0000-000009240000}"/>
    <cellStyle name="SAPBEXexcBad9" xfId="9178" xr:uid="{00000000-0005-0000-0000-00000A240000}"/>
    <cellStyle name="SAPBEXexcBad9 2" xfId="9179" xr:uid="{00000000-0005-0000-0000-00000B240000}"/>
    <cellStyle name="SAPBEXexcBad9 3" xfId="9180" xr:uid="{00000000-0005-0000-0000-00000C240000}"/>
    <cellStyle name="SAPBEXexcCritical4" xfId="9181" xr:uid="{00000000-0005-0000-0000-00000D240000}"/>
    <cellStyle name="SAPBEXexcCritical4 2" xfId="9182" xr:uid="{00000000-0005-0000-0000-00000E240000}"/>
    <cellStyle name="SAPBEXexcCritical4 3" xfId="9183" xr:uid="{00000000-0005-0000-0000-00000F240000}"/>
    <cellStyle name="SAPBEXexcCritical5" xfId="9184" xr:uid="{00000000-0005-0000-0000-000010240000}"/>
    <cellStyle name="SAPBEXexcCritical5 2" xfId="9185" xr:uid="{00000000-0005-0000-0000-000011240000}"/>
    <cellStyle name="SAPBEXexcCritical5 3" xfId="9186" xr:uid="{00000000-0005-0000-0000-000012240000}"/>
    <cellStyle name="SAPBEXexcCritical6" xfId="9187" xr:uid="{00000000-0005-0000-0000-000013240000}"/>
    <cellStyle name="SAPBEXexcCritical6 2" xfId="9188" xr:uid="{00000000-0005-0000-0000-000014240000}"/>
    <cellStyle name="SAPBEXexcCritical6 3" xfId="9189" xr:uid="{00000000-0005-0000-0000-000015240000}"/>
    <cellStyle name="SAPBEXexcGood1" xfId="9190" xr:uid="{00000000-0005-0000-0000-000016240000}"/>
    <cellStyle name="SAPBEXexcGood1 2" xfId="9191" xr:uid="{00000000-0005-0000-0000-000017240000}"/>
    <cellStyle name="SAPBEXexcGood1 3" xfId="9192" xr:uid="{00000000-0005-0000-0000-000018240000}"/>
    <cellStyle name="SAPBEXexcGood2" xfId="9193" xr:uid="{00000000-0005-0000-0000-000019240000}"/>
    <cellStyle name="SAPBEXexcGood2 2" xfId="9194" xr:uid="{00000000-0005-0000-0000-00001A240000}"/>
    <cellStyle name="SAPBEXexcGood2 3" xfId="9195" xr:uid="{00000000-0005-0000-0000-00001B240000}"/>
    <cellStyle name="SAPBEXexcGood3" xfId="9196" xr:uid="{00000000-0005-0000-0000-00001C240000}"/>
    <cellStyle name="SAPBEXexcGood3 2" xfId="9197" xr:uid="{00000000-0005-0000-0000-00001D240000}"/>
    <cellStyle name="SAPBEXexcGood3 3" xfId="9198" xr:uid="{00000000-0005-0000-0000-00001E240000}"/>
    <cellStyle name="SAPBEXfilterDrill" xfId="9199" xr:uid="{00000000-0005-0000-0000-00001F240000}"/>
    <cellStyle name="SAPBEXfilterDrill 2" xfId="9200" xr:uid="{00000000-0005-0000-0000-000020240000}"/>
    <cellStyle name="SAPBEXfilterDrill 3" xfId="9201" xr:uid="{00000000-0005-0000-0000-000021240000}"/>
    <cellStyle name="SAPBEXfilterDrill 4" xfId="9202" xr:uid="{00000000-0005-0000-0000-000022240000}"/>
    <cellStyle name="SAPBEXfilterItem" xfId="9203" xr:uid="{00000000-0005-0000-0000-000023240000}"/>
    <cellStyle name="SAPBEXfilterItem 2" xfId="9204" xr:uid="{00000000-0005-0000-0000-000024240000}"/>
    <cellStyle name="SAPBEXfilterItem 3" xfId="9205" xr:uid="{00000000-0005-0000-0000-000025240000}"/>
    <cellStyle name="SAPBEXfilterText" xfId="9206" xr:uid="{00000000-0005-0000-0000-000026240000}"/>
    <cellStyle name="SAPBEXfilterText 2" xfId="9207" xr:uid="{00000000-0005-0000-0000-000027240000}"/>
    <cellStyle name="SAPBEXfilterText 3" xfId="9208" xr:uid="{00000000-0005-0000-0000-000028240000}"/>
    <cellStyle name="SAPBEXformats" xfId="9209" xr:uid="{00000000-0005-0000-0000-000029240000}"/>
    <cellStyle name="SAPBEXformats 2" xfId="9210" xr:uid="{00000000-0005-0000-0000-00002A240000}"/>
    <cellStyle name="SAPBEXformats 2 2" xfId="9211" xr:uid="{00000000-0005-0000-0000-00002B240000}"/>
    <cellStyle name="SAPBEXformats 3" xfId="9212" xr:uid="{00000000-0005-0000-0000-00002C240000}"/>
    <cellStyle name="SAPBEXformats 4" xfId="9213" xr:uid="{00000000-0005-0000-0000-00002D240000}"/>
    <cellStyle name="SAPBEXheaderItem" xfId="9214" xr:uid="{00000000-0005-0000-0000-00002E240000}"/>
    <cellStyle name="SAPBEXheaderItem 2" xfId="9215" xr:uid="{00000000-0005-0000-0000-00002F240000}"/>
    <cellStyle name="SAPBEXheaderItem 3" xfId="9216" xr:uid="{00000000-0005-0000-0000-000030240000}"/>
    <cellStyle name="SAPBEXheaderItem 4" xfId="9217" xr:uid="{00000000-0005-0000-0000-000031240000}"/>
    <cellStyle name="SAPBEXheaderText" xfId="9218" xr:uid="{00000000-0005-0000-0000-000032240000}"/>
    <cellStyle name="SAPBEXheaderText 2" xfId="9219" xr:uid="{00000000-0005-0000-0000-000033240000}"/>
    <cellStyle name="SAPBEXheaderText 3" xfId="9220" xr:uid="{00000000-0005-0000-0000-000034240000}"/>
    <cellStyle name="SAPBEXheaderText 4" xfId="9221" xr:uid="{00000000-0005-0000-0000-000035240000}"/>
    <cellStyle name="SAPBEXHLevel0" xfId="9222" xr:uid="{00000000-0005-0000-0000-000036240000}"/>
    <cellStyle name="SAPBEXHLevel0 2" xfId="9223" xr:uid="{00000000-0005-0000-0000-000037240000}"/>
    <cellStyle name="SAPBEXHLevel0 2 2" xfId="9224" xr:uid="{00000000-0005-0000-0000-000038240000}"/>
    <cellStyle name="SAPBEXHLevel0 3" xfId="9225" xr:uid="{00000000-0005-0000-0000-000039240000}"/>
    <cellStyle name="SAPBEXHLevel0 4" xfId="9226" xr:uid="{00000000-0005-0000-0000-00003A240000}"/>
    <cellStyle name="SAPBEXHLevel0X" xfId="9227" xr:uid="{00000000-0005-0000-0000-00003B240000}"/>
    <cellStyle name="SAPBEXHLevel0X 2" xfId="9228" xr:uid="{00000000-0005-0000-0000-00003C240000}"/>
    <cellStyle name="SAPBEXHLevel0X 2 2" xfId="9229" xr:uid="{00000000-0005-0000-0000-00003D240000}"/>
    <cellStyle name="SAPBEXHLevel0X 2 2 2" xfId="9230" xr:uid="{00000000-0005-0000-0000-00003E240000}"/>
    <cellStyle name="SAPBEXHLevel0X 2 3" xfId="9231" xr:uid="{00000000-0005-0000-0000-00003F240000}"/>
    <cellStyle name="SAPBEXHLevel0X 3" xfId="9232" xr:uid="{00000000-0005-0000-0000-000040240000}"/>
    <cellStyle name="SAPBEXHLevel0X 3 2" xfId="9233" xr:uid="{00000000-0005-0000-0000-000041240000}"/>
    <cellStyle name="SAPBEXHLevel0X 3 2 2" xfId="9234" xr:uid="{00000000-0005-0000-0000-000042240000}"/>
    <cellStyle name="SAPBEXHLevel0X 3 3" xfId="9235" xr:uid="{00000000-0005-0000-0000-000043240000}"/>
    <cellStyle name="SAPBEXHLevel0X 3 3 2" xfId="9236" xr:uid="{00000000-0005-0000-0000-000044240000}"/>
    <cellStyle name="SAPBEXHLevel0X 3 4" xfId="9237" xr:uid="{00000000-0005-0000-0000-000045240000}"/>
    <cellStyle name="SAPBEXHLevel0X 3 4 2" xfId="9238" xr:uid="{00000000-0005-0000-0000-000046240000}"/>
    <cellStyle name="SAPBEXHLevel0X 4" xfId="9239" xr:uid="{00000000-0005-0000-0000-000047240000}"/>
    <cellStyle name="SAPBEXHLevel0X 4 2" xfId="9240" xr:uid="{00000000-0005-0000-0000-000048240000}"/>
    <cellStyle name="SAPBEXHLevel0X 5" xfId="9241" xr:uid="{00000000-0005-0000-0000-000049240000}"/>
    <cellStyle name="SAPBEXHLevel0X 6" xfId="9242" xr:uid="{00000000-0005-0000-0000-00004A240000}"/>
    <cellStyle name="SAPBEXHLevel0X 7" xfId="9243" xr:uid="{00000000-0005-0000-0000-00004B240000}"/>
    <cellStyle name="SAPBEXHLevel0X 8" xfId="9244" xr:uid="{00000000-0005-0000-0000-00004C240000}"/>
    <cellStyle name="SAPBEXHLevel1" xfId="9245" xr:uid="{00000000-0005-0000-0000-00004D240000}"/>
    <cellStyle name="SAPBEXHLevel1 2" xfId="9246" xr:uid="{00000000-0005-0000-0000-00004E240000}"/>
    <cellStyle name="SAPBEXHLevel1 2 2" xfId="9247" xr:uid="{00000000-0005-0000-0000-00004F240000}"/>
    <cellStyle name="SAPBEXHLevel1 3" xfId="9248" xr:uid="{00000000-0005-0000-0000-000050240000}"/>
    <cellStyle name="SAPBEXHLevel1 4" xfId="9249" xr:uid="{00000000-0005-0000-0000-000051240000}"/>
    <cellStyle name="SAPBEXHLevel1X" xfId="9250" xr:uid="{00000000-0005-0000-0000-000052240000}"/>
    <cellStyle name="SAPBEXHLevel1X 2" xfId="9251" xr:uid="{00000000-0005-0000-0000-000053240000}"/>
    <cellStyle name="SAPBEXHLevel1X 2 2" xfId="9252" xr:uid="{00000000-0005-0000-0000-000054240000}"/>
    <cellStyle name="SAPBEXHLevel1X 3" xfId="9253" xr:uid="{00000000-0005-0000-0000-000055240000}"/>
    <cellStyle name="SAPBEXHLevel1X 4" xfId="9254" xr:uid="{00000000-0005-0000-0000-000056240000}"/>
    <cellStyle name="SAPBEXHLevel2" xfId="9255" xr:uid="{00000000-0005-0000-0000-000057240000}"/>
    <cellStyle name="SAPBEXHLevel2 2" xfId="9256" xr:uid="{00000000-0005-0000-0000-000058240000}"/>
    <cellStyle name="SAPBEXHLevel2 2 2" xfId="9257" xr:uid="{00000000-0005-0000-0000-000059240000}"/>
    <cellStyle name="SAPBEXHLevel2 3" xfId="9258" xr:uid="{00000000-0005-0000-0000-00005A240000}"/>
    <cellStyle name="SAPBEXHLevel2 4" xfId="9259" xr:uid="{00000000-0005-0000-0000-00005B240000}"/>
    <cellStyle name="SAPBEXHLevel2X" xfId="9260" xr:uid="{00000000-0005-0000-0000-00005C240000}"/>
    <cellStyle name="SAPBEXHLevel2X 2" xfId="9261" xr:uid="{00000000-0005-0000-0000-00005D240000}"/>
    <cellStyle name="SAPBEXHLevel2X 2 2" xfId="9262" xr:uid="{00000000-0005-0000-0000-00005E240000}"/>
    <cellStyle name="SAPBEXHLevel2X 3" xfId="9263" xr:uid="{00000000-0005-0000-0000-00005F240000}"/>
    <cellStyle name="SAPBEXHLevel2X 4" xfId="9264" xr:uid="{00000000-0005-0000-0000-000060240000}"/>
    <cellStyle name="SAPBEXHLevel3" xfId="9265" xr:uid="{00000000-0005-0000-0000-000061240000}"/>
    <cellStyle name="SAPBEXHLevel3 2" xfId="9266" xr:uid="{00000000-0005-0000-0000-000062240000}"/>
    <cellStyle name="SAPBEXHLevel3 2 2" xfId="9267" xr:uid="{00000000-0005-0000-0000-000063240000}"/>
    <cellStyle name="SAPBEXHLevel3 3" xfId="9268" xr:uid="{00000000-0005-0000-0000-000064240000}"/>
    <cellStyle name="SAPBEXHLevel3 4" xfId="9269" xr:uid="{00000000-0005-0000-0000-000065240000}"/>
    <cellStyle name="SAPBEXHLevel3X" xfId="9270" xr:uid="{00000000-0005-0000-0000-000066240000}"/>
    <cellStyle name="SAPBEXHLevel3X 2" xfId="9271" xr:uid="{00000000-0005-0000-0000-000067240000}"/>
    <cellStyle name="SAPBEXHLevel3X 2 2" xfId="9272" xr:uid="{00000000-0005-0000-0000-000068240000}"/>
    <cellStyle name="SAPBEXHLevel3X 3" xfId="9273" xr:uid="{00000000-0005-0000-0000-000069240000}"/>
    <cellStyle name="SAPBEXHLevel3X 4" xfId="9274" xr:uid="{00000000-0005-0000-0000-00006A240000}"/>
    <cellStyle name="SAPBEXinputData" xfId="9275" xr:uid="{00000000-0005-0000-0000-00006B240000}"/>
    <cellStyle name="SAPBEXinputData 2" xfId="9276" xr:uid="{00000000-0005-0000-0000-00006C240000}"/>
    <cellStyle name="SAPBEXinputData 2 2" xfId="9277" xr:uid="{00000000-0005-0000-0000-00006D240000}"/>
    <cellStyle name="SAPBEXinputData 3" xfId="9278" xr:uid="{00000000-0005-0000-0000-00006E240000}"/>
    <cellStyle name="SAPBEXItemHeader" xfId="9279" xr:uid="{00000000-0005-0000-0000-00006F240000}"/>
    <cellStyle name="SAPBEXresData" xfId="9280" xr:uid="{00000000-0005-0000-0000-000070240000}"/>
    <cellStyle name="SAPBEXresData 2" xfId="9281" xr:uid="{00000000-0005-0000-0000-000071240000}"/>
    <cellStyle name="SAPBEXresData 3" xfId="9282" xr:uid="{00000000-0005-0000-0000-000072240000}"/>
    <cellStyle name="SAPBEXresDataEmph" xfId="9283" xr:uid="{00000000-0005-0000-0000-000073240000}"/>
    <cellStyle name="SAPBEXresDataEmph 2" xfId="9284" xr:uid="{00000000-0005-0000-0000-000074240000}"/>
    <cellStyle name="SAPBEXresDataEmph 3" xfId="9285" xr:uid="{00000000-0005-0000-0000-000075240000}"/>
    <cellStyle name="SAPBEXresItem" xfId="9286" xr:uid="{00000000-0005-0000-0000-000076240000}"/>
    <cellStyle name="SAPBEXresItem 2" xfId="9287" xr:uid="{00000000-0005-0000-0000-000077240000}"/>
    <cellStyle name="SAPBEXresItem 3" xfId="9288" xr:uid="{00000000-0005-0000-0000-000078240000}"/>
    <cellStyle name="SAPBEXresItemX" xfId="9289" xr:uid="{00000000-0005-0000-0000-000079240000}"/>
    <cellStyle name="SAPBEXresItemX 2" xfId="9290" xr:uid="{00000000-0005-0000-0000-00007A240000}"/>
    <cellStyle name="SAPBEXresItemX 3" xfId="9291" xr:uid="{00000000-0005-0000-0000-00007B240000}"/>
    <cellStyle name="SAPBEXstdData" xfId="9292" xr:uid="{00000000-0005-0000-0000-00007C240000}"/>
    <cellStyle name="SAPBEXstdData 2" xfId="9293" xr:uid="{00000000-0005-0000-0000-00007D240000}"/>
    <cellStyle name="SAPBEXstdData 3" xfId="9294" xr:uid="{00000000-0005-0000-0000-00007E240000}"/>
    <cellStyle name="SAPBEXstdData 4" xfId="9295" xr:uid="{00000000-0005-0000-0000-00007F240000}"/>
    <cellStyle name="SAPBEXstdDataEmph" xfId="9296" xr:uid="{00000000-0005-0000-0000-000080240000}"/>
    <cellStyle name="SAPBEXstdDataEmph 2" xfId="9297" xr:uid="{00000000-0005-0000-0000-000081240000}"/>
    <cellStyle name="SAPBEXstdDataEmph 3" xfId="9298" xr:uid="{00000000-0005-0000-0000-000082240000}"/>
    <cellStyle name="SAPBEXstdItem" xfId="9299" xr:uid="{00000000-0005-0000-0000-000083240000}"/>
    <cellStyle name="SAPBEXstdItem 2" xfId="9300" xr:uid="{00000000-0005-0000-0000-000084240000}"/>
    <cellStyle name="SAPBEXstdItem 2 2" xfId="9301" xr:uid="{00000000-0005-0000-0000-000085240000}"/>
    <cellStyle name="SAPBEXstdItem 2 2 2" xfId="9302" xr:uid="{00000000-0005-0000-0000-000086240000}"/>
    <cellStyle name="SAPBEXstdItem 2 3" xfId="9303" xr:uid="{00000000-0005-0000-0000-000087240000}"/>
    <cellStyle name="SAPBEXstdItem 3" xfId="9304" xr:uid="{00000000-0005-0000-0000-000088240000}"/>
    <cellStyle name="SAPBEXstdItem 3 2" xfId="9305" xr:uid="{00000000-0005-0000-0000-000089240000}"/>
    <cellStyle name="SAPBEXstdItem 3 2 2" xfId="9306" xr:uid="{00000000-0005-0000-0000-00008A240000}"/>
    <cellStyle name="SAPBEXstdItem 3 3" xfId="9307" xr:uid="{00000000-0005-0000-0000-00008B240000}"/>
    <cellStyle name="SAPBEXstdItem 3 3 2" xfId="9308" xr:uid="{00000000-0005-0000-0000-00008C240000}"/>
    <cellStyle name="SAPBEXstdItem 3 4" xfId="9309" xr:uid="{00000000-0005-0000-0000-00008D240000}"/>
    <cellStyle name="SAPBEXstdItem 3 4 2" xfId="9310" xr:uid="{00000000-0005-0000-0000-00008E240000}"/>
    <cellStyle name="SAPBEXstdItem 4" xfId="9311" xr:uid="{00000000-0005-0000-0000-00008F240000}"/>
    <cellStyle name="SAPBEXstdItem 4 2" xfId="9312" xr:uid="{00000000-0005-0000-0000-000090240000}"/>
    <cellStyle name="SAPBEXstdItem 5" xfId="9313" xr:uid="{00000000-0005-0000-0000-000091240000}"/>
    <cellStyle name="SAPBEXstdItem 6" xfId="9314" xr:uid="{00000000-0005-0000-0000-000092240000}"/>
    <cellStyle name="SAPBEXstdItem 7" xfId="9315" xr:uid="{00000000-0005-0000-0000-000093240000}"/>
    <cellStyle name="SAPBEXstdItem 8" xfId="9316" xr:uid="{00000000-0005-0000-0000-000094240000}"/>
    <cellStyle name="SAPBEXstdItemX" xfId="9317" xr:uid="{00000000-0005-0000-0000-000095240000}"/>
    <cellStyle name="SAPBEXstdItemX 2" xfId="9318" xr:uid="{00000000-0005-0000-0000-000096240000}"/>
    <cellStyle name="SAPBEXstdItemX 2 2" xfId="9319" xr:uid="{00000000-0005-0000-0000-000097240000}"/>
    <cellStyle name="SAPBEXstdItemX 2 2 2" xfId="9320" xr:uid="{00000000-0005-0000-0000-000098240000}"/>
    <cellStyle name="SAPBEXstdItemX 2 3" xfId="9321" xr:uid="{00000000-0005-0000-0000-000099240000}"/>
    <cellStyle name="SAPBEXstdItemX 3" xfId="9322" xr:uid="{00000000-0005-0000-0000-00009A240000}"/>
    <cellStyle name="SAPBEXstdItemX 3 2" xfId="9323" xr:uid="{00000000-0005-0000-0000-00009B240000}"/>
    <cellStyle name="SAPBEXstdItemX 3 2 2" xfId="9324" xr:uid="{00000000-0005-0000-0000-00009C240000}"/>
    <cellStyle name="SAPBEXstdItemX 3 3" xfId="9325" xr:uid="{00000000-0005-0000-0000-00009D240000}"/>
    <cellStyle name="SAPBEXstdItemX 3 3 2" xfId="9326" xr:uid="{00000000-0005-0000-0000-00009E240000}"/>
    <cellStyle name="SAPBEXstdItemX 3 4" xfId="9327" xr:uid="{00000000-0005-0000-0000-00009F240000}"/>
    <cellStyle name="SAPBEXstdItemX 3 4 2" xfId="9328" xr:uid="{00000000-0005-0000-0000-0000A0240000}"/>
    <cellStyle name="SAPBEXstdItemX 4" xfId="9329" xr:uid="{00000000-0005-0000-0000-0000A1240000}"/>
    <cellStyle name="SAPBEXstdItemX 4 2" xfId="9330" xr:uid="{00000000-0005-0000-0000-0000A2240000}"/>
    <cellStyle name="SAPBEXstdItemX 5" xfId="9331" xr:uid="{00000000-0005-0000-0000-0000A3240000}"/>
    <cellStyle name="SAPBEXstdItemX 6" xfId="9332" xr:uid="{00000000-0005-0000-0000-0000A4240000}"/>
    <cellStyle name="SAPBEXstdItemX 7" xfId="9333" xr:uid="{00000000-0005-0000-0000-0000A5240000}"/>
    <cellStyle name="SAPBEXstdItemX 8" xfId="9334" xr:uid="{00000000-0005-0000-0000-0000A6240000}"/>
    <cellStyle name="SAPBEXtitle" xfId="9335" xr:uid="{00000000-0005-0000-0000-0000A7240000}"/>
    <cellStyle name="SAPBEXtitle 2" xfId="9336" xr:uid="{00000000-0005-0000-0000-0000A8240000}"/>
    <cellStyle name="SAPBEXtitle 3" xfId="9337" xr:uid="{00000000-0005-0000-0000-0000A9240000}"/>
    <cellStyle name="SAPBEXunassignedItem" xfId="9338" xr:uid="{00000000-0005-0000-0000-0000AA240000}"/>
    <cellStyle name="SAPBEXundefined" xfId="9339" xr:uid="{00000000-0005-0000-0000-0000AB240000}"/>
    <cellStyle name="SAPBEXundefined 2" xfId="9340" xr:uid="{00000000-0005-0000-0000-0000AC240000}"/>
    <cellStyle name="SAPBEXundefined 3" xfId="9341" xr:uid="{00000000-0005-0000-0000-0000AD240000}"/>
    <cellStyle name="shade" xfId="9342" xr:uid="{00000000-0005-0000-0000-0000AE240000}"/>
    <cellStyle name="shade 2" xfId="9343" xr:uid="{00000000-0005-0000-0000-0000AF240000}"/>
    <cellStyle name="shade 2 2" xfId="9344" xr:uid="{00000000-0005-0000-0000-0000B0240000}"/>
    <cellStyle name="shade 2 2 2" xfId="9345" xr:uid="{00000000-0005-0000-0000-0000B1240000}"/>
    <cellStyle name="shade 2 3" xfId="9346" xr:uid="{00000000-0005-0000-0000-0000B2240000}"/>
    <cellStyle name="shade 3" xfId="9347" xr:uid="{00000000-0005-0000-0000-0000B3240000}"/>
    <cellStyle name="shade 3 2" xfId="9348" xr:uid="{00000000-0005-0000-0000-0000B4240000}"/>
    <cellStyle name="shade 3 2 2" xfId="9349" xr:uid="{00000000-0005-0000-0000-0000B5240000}"/>
    <cellStyle name="shade 3 3" xfId="9350" xr:uid="{00000000-0005-0000-0000-0000B6240000}"/>
    <cellStyle name="shade 3 3 2" xfId="9351" xr:uid="{00000000-0005-0000-0000-0000B7240000}"/>
    <cellStyle name="shade 3 4" xfId="9352" xr:uid="{00000000-0005-0000-0000-0000B8240000}"/>
    <cellStyle name="shade 3 4 2" xfId="9353" xr:uid="{00000000-0005-0000-0000-0000B9240000}"/>
    <cellStyle name="shade 4" xfId="9354" xr:uid="{00000000-0005-0000-0000-0000BA240000}"/>
    <cellStyle name="shade 4 2" xfId="9355" xr:uid="{00000000-0005-0000-0000-0000BB240000}"/>
    <cellStyle name="shade 5" xfId="9356" xr:uid="{00000000-0005-0000-0000-0000BC240000}"/>
    <cellStyle name="shade 6" xfId="9357" xr:uid="{00000000-0005-0000-0000-0000BD240000}"/>
    <cellStyle name="shade 7" xfId="9358" xr:uid="{00000000-0005-0000-0000-0000BE240000}"/>
    <cellStyle name="shade_ACCOUNTS" xfId="9359" xr:uid="{00000000-0005-0000-0000-0000BF240000}"/>
    <cellStyle name="Sheet Title" xfId="9360" xr:uid="{00000000-0005-0000-0000-0000C0240000}"/>
    <cellStyle name="StmtTtl1" xfId="9361" xr:uid="{00000000-0005-0000-0000-0000C1240000}"/>
    <cellStyle name="StmtTtl1 2" xfId="9362" xr:uid="{00000000-0005-0000-0000-0000C2240000}"/>
    <cellStyle name="StmtTtl1 2 2" xfId="9363" xr:uid="{00000000-0005-0000-0000-0000C3240000}"/>
    <cellStyle name="StmtTtl1 2 3" xfId="9364" xr:uid="{00000000-0005-0000-0000-0000C4240000}"/>
    <cellStyle name="StmtTtl1 2 4" xfId="9365" xr:uid="{00000000-0005-0000-0000-0000C5240000}"/>
    <cellStyle name="StmtTtl1 3" xfId="9366" xr:uid="{00000000-0005-0000-0000-0000C6240000}"/>
    <cellStyle name="StmtTtl1 3 2" xfId="9367" xr:uid="{00000000-0005-0000-0000-0000C7240000}"/>
    <cellStyle name="StmtTtl1 3 3" xfId="9368" xr:uid="{00000000-0005-0000-0000-0000C8240000}"/>
    <cellStyle name="StmtTtl1 3 4" xfId="9369" xr:uid="{00000000-0005-0000-0000-0000C9240000}"/>
    <cellStyle name="StmtTtl1 4" xfId="9370" xr:uid="{00000000-0005-0000-0000-0000CA240000}"/>
    <cellStyle name="StmtTtl1 4 2" xfId="9371" xr:uid="{00000000-0005-0000-0000-0000CB240000}"/>
    <cellStyle name="StmtTtl1 4 3" xfId="9372" xr:uid="{00000000-0005-0000-0000-0000CC240000}"/>
    <cellStyle name="StmtTtl1 4 4" xfId="9373" xr:uid="{00000000-0005-0000-0000-0000CD240000}"/>
    <cellStyle name="StmtTtl1 5" xfId="9374" xr:uid="{00000000-0005-0000-0000-0000CE240000}"/>
    <cellStyle name="StmtTtl1 5 2" xfId="9375" xr:uid="{00000000-0005-0000-0000-0000CF240000}"/>
    <cellStyle name="StmtTtl1 6" xfId="9376" xr:uid="{00000000-0005-0000-0000-0000D0240000}"/>
    <cellStyle name="StmtTtl1 6 2" xfId="9377" xr:uid="{00000000-0005-0000-0000-0000D1240000}"/>
    <cellStyle name="StmtTtl1 7" xfId="9378" xr:uid="{00000000-0005-0000-0000-0000D2240000}"/>
    <cellStyle name="StmtTtl1 8" xfId="9379" xr:uid="{00000000-0005-0000-0000-0000D3240000}"/>
    <cellStyle name="StmtTtl1_(C) WHE Proforma with ITC cash grant 10 Yr Amort_for deferral_102809" xfId="9380" xr:uid="{00000000-0005-0000-0000-0000D4240000}"/>
    <cellStyle name="StmtTtl2" xfId="9381" xr:uid="{00000000-0005-0000-0000-0000D5240000}"/>
    <cellStyle name="StmtTtl2 2" xfId="9382" xr:uid="{00000000-0005-0000-0000-0000D6240000}"/>
    <cellStyle name="StmtTtl2 2 2" xfId="9383" xr:uid="{00000000-0005-0000-0000-0000D7240000}"/>
    <cellStyle name="StmtTtl2 3" xfId="9384" xr:uid="{00000000-0005-0000-0000-0000D8240000}"/>
    <cellStyle name="StmtTtl2 3 2" xfId="9385" xr:uid="{00000000-0005-0000-0000-0000D9240000}"/>
    <cellStyle name="StmtTtl2 4" xfId="9386" xr:uid="{00000000-0005-0000-0000-0000DA240000}"/>
    <cellStyle name="StmtTtl2 5" xfId="9387" xr:uid="{00000000-0005-0000-0000-0000DB240000}"/>
    <cellStyle name="StmtTtl2 6" xfId="9388" xr:uid="{00000000-0005-0000-0000-0000DC240000}"/>
    <cellStyle name="StmtTtl2 7" xfId="9389" xr:uid="{00000000-0005-0000-0000-0000DD240000}"/>
    <cellStyle name="StmtTtl2 8" xfId="9390" xr:uid="{00000000-0005-0000-0000-0000DE240000}"/>
    <cellStyle name="StmtTtl2 9" xfId="9391" xr:uid="{00000000-0005-0000-0000-0000DF240000}"/>
    <cellStyle name="StmtTtl2_4.32E Depreciation Study Robs file" xfId="9392" xr:uid="{00000000-0005-0000-0000-0000E0240000}"/>
    <cellStyle name="STYL1 - Style1" xfId="9393" xr:uid="{00000000-0005-0000-0000-0000E1240000}"/>
    <cellStyle name="STYL1 - Style1 2" xfId="9394" xr:uid="{00000000-0005-0000-0000-0000E2240000}"/>
    <cellStyle name="Style 1" xfId="9395" xr:uid="{00000000-0005-0000-0000-0000E3240000}"/>
    <cellStyle name="Style 1 10" xfId="9396" xr:uid="{00000000-0005-0000-0000-0000E4240000}"/>
    <cellStyle name="Style 1 11" xfId="9397" xr:uid="{00000000-0005-0000-0000-0000E5240000}"/>
    <cellStyle name="Style 1 2" xfId="9398" xr:uid="{00000000-0005-0000-0000-0000E6240000}"/>
    <cellStyle name="Style 1 2 2" xfId="9399" xr:uid="{00000000-0005-0000-0000-0000E7240000}"/>
    <cellStyle name="Style 1 2 2 2" xfId="9400" xr:uid="{00000000-0005-0000-0000-0000E8240000}"/>
    <cellStyle name="Style 1 2 3" xfId="9401" xr:uid="{00000000-0005-0000-0000-0000E9240000}"/>
    <cellStyle name="Style 1 2 4" xfId="9402" xr:uid="{00000000-0005-0000-0000-0000EA240000}"/>
    <cellStyle name="Style 1 2 5" xfId="9403" xr:uid="{00000000-0005-0000-0000-0000EB240000}"/>
    <cellStyle name="Style 1 2 6" xfId="9404" xr:uid="{00000000-0005-0000-0000-0000EC240000}"/>
    <cellStyle name="Style 1 2_Chelan PUD Power Costs (8-10)" xfId="9405" xr:uid="{00000000-0005-0000-0000-0000ED240000}"/>
    <cellStyle name="Style 1 3" xfId="9406" xr:uid="{00000000-0005-0000-0000-0000EE240000}"/>
    <cellStyle name="Style 1 3 2" xfId="9407" xr:uid="{00000000-0005-0000-0000-0000EF240000}"/>
    <cellStyle name="Style 1 3 2 2" xfId="9408" xr:uid="{00000000-0005-0000-0000-0000F0240000}"/>
    <cellStyle name="Style 1 3 2 3" xfId="9409" xr:uid="{00000000-0005-0000-0000-0000F1240000}"/>
    <cellStyle name="Style 1 3 3" xfId="9410" xr:uid="{00000000-0005-0000-0000-0000F2240000}"/>
    <cellStyle name="Style 1 3 3 2" xfId="9411" xr:uid="{00000000-0005-0000-0000-0000F3240000}"/>
    <cellStyle name="Style 1 3 4" xfId="9412" xr:uid="{00000000-0005-0000-0000-0000F4240000}"/>
    <cellStyle name="Style 1 3 5" xfId="9413" xr:uid="{00000000-0005-0000-0000-0000F5240000}"/>
    <cellStyle name="Style 1 4" xfId="9414" xr:uid="{00000000-0005-0000-0000-0000F6240000}"/>
    <cellStyle name="Style 1 4 2" xfId="9415" xr:uid="{00000000-0005-0000-0000-0000F7240000}"/>
    <cellStyle name="Style 1 4 2 2" xfId="9416" xr:uid="{00000000-0005-0000-0000-0000F8240000}"/>
    <cellStyle name="Style 1 4 3" xfId="9417" xr:uid="{00000000-0005-0000-0000-0000F9240000}"/>
    <cellStyle name="Style 1 4 4" xfId="9418" xr:uid="{00000000-0005-0000-0000-0000FA240000}"/>
    <cellStyle name="Style 1 5" xfId="9419" xr:uid="{00000000-0005-0000-0000-0000FB240000}"/>
    <cellStyle name="Style 1 5 2" xfId="9420" xr:uid="{00000000-0005-0000-0000-0000FC240000}"/>
    <cellStyle name="Style 1 5 2 2" xfId="9421" xr:uid="{00000000-0005-0000-0000-0000FD240000}"/>
    <cellStyle name="Style 1 5 3" xfId="9422" xr:uid="{00000000-0005-0000-0000-0000FE240000}"/>
    <cellStyle name="Style 1 5 4" xfId="9423" xr:uid="{00000000-0005-0000-0000-0000FF240000}"/>
    <cellStyle name="Style 1 6" xfId="9424" xr:uid="{00000000-0005-0000-0000-000000250000}"/>
    <cellStyle name="Style 1 6 2" xfId="9425" xr:uid="{00000000-0005-0000-0000-000001250000}"/>
    <cellStyle name="Style 1 6 2 2" xfId="9426" xr:uid="{00000000-0005-0000-0000-000002250000}"/>
    <cellStyle name="Style 1 6 2 3" xfId="9427" xr:uid="{00000000-0005-0000-0000-000003250000}"/>
    <cellStyle name="Style 1 6 3" xfId="9428" xr:uid="{00000000-0005-0000-0000-000004250000}"/>
    <cellStyle name="Style 1 6 3 2" xfId="9429" xr:uid="{00000000-0005-0000-0000-000005250000}"/>
    <cellStyle name="Style 1 6 4" xfId="9430" xr:uid="{00000000-0005-0000-0000-000006250000}"/>
    <cellStyle name="Style 1 6 4 2" xfId="9431" xr:uid="{00000000-0005-0000-0000-000007250000}"/>
    <cellStyle name="Style 1 6 5" xfId="9432" xr:uid="{00000000-0005-0000-0000-000008250000}"/>
    <cellStyle name="Style 1 6 5 2" xfId="9433" xr:uid="{00000000-0005-0000-0000-000009250000}"/>
    <cellStyle name="Style 1 6 6" xfId="9434" xr:uid="{00000000-0005-0000-0000-00000A250000}"/>
    <cellStyle name="Style 1 7" xfId="9435" xr:uid="{00000000-0005-0000-0000-00000B250000}"/>
    <cellStyle name="Style 1 8" xfId="9436" xr:uid="{00000000-0005-0000-0000-00000C250000}"/>
    <cellStyle name="Style 1 9" xfId="9437" xr:uid="{00000000-0005-0000-0000-00000D250000}"/>
    <cellStyle name="Style 1_ Price Inputs" xfId="9438" xr:uid="{00000000-0005-0000-0000-00000E250000}"/>
    <cellStyle name="STYLE1" xfId="9439" xr:uid="{00000000-0005-0000-0000-00000F250000}"/>
    <cellStyle name="STYLE2" xfId="9440" xr:uid="{00000000-0005-0000-0000-000010250000}"/>
    <cellStyle name="STYLE3" xfId="9441" xr:uid="{00000000-0005-0000-0000-000011250000}"/>
    <cellStyle name="sub-tl - Style3" xfId="9442" xr:uid="{00000000-0005-0000-0000-000012250000}"/>
    <cellStyle name="subtot - Style5" xfId="9443" xr:uid="{00000000-0005-0000-0000-000013250000}"/>
    <cellStyle name="Subtotal" xfId="9444" xr:uid="{00000000-0005-0000-0000-000014250000}"/>
    <cellStyle name="Sub-total" xfId="9445" xr:uid="{00000000-0005-0000-0000-000015250000}"/>
    <cellStyle name="Subtotal 2" xfId="9446" xr:uid="{00000000-0005-0000-0000-000016250000}"/>
    <cellStyle name="Sub-total 2" xfId="9447" xr:uid="{00000000-0005-0000-0000-000017250000}"/>
    <cellStyle name="Subtotal 3" xfId="9448" xr:uid="{00000000-0005-0000-0000-000018250000}"/>
    <cellStyle name="Sub-total 3" xfId="9449" xr:uid="{00000000-0005-0000-0000-000019250000}"/>
    <cellStyle name="taples Plaza" xfId="9450" xr:uid="{00000000-0005-0000-0000-00001A250000}"/>
    <cellStyle name="Test" xfId="9451" xr:uid="{00000000-0005-0000-0000-00001B250000}"/>
    <cellStyle name="Tickmark" xfId="9452" xr:uid="{00000000-0005-0000-0000-00001C250000}"/>
    <cellStyle name="Title 2" xfId="9453" xr:uid="{00000000-0005-0000-0000-00001D250000}"/>
    <cellStyle name="Title 2 2" xfId="9454" xr:uid="{00000000-0005-0000-0000-00001E250000}"/>
    <cellStyle name="Title 2 2 2" xfId="9455" xr:uid="{00000000-0005-0000-0000-00001F250000}"/>
    <cellStyle name="Title 2 3" xfId="9456" xr:uid="{00000000-0005-0000-0000-000020250000}"/>
    <cellStyle name="Title 3" xfId="9457" xr:uid="{00000000-0005-0000-0000-000021250000}"/>
    <cellStyle name="Title 3 2" xfId="9458" xr:uid="{00000000-0005-0000-0000-000022250000}"/>
    <cellStyle name="Title 3 3" xfId="9459" xr:uid="{00000000-0005-0000-0000-000023250000}"/>
    <cellStyle name="Title 3 4" xfId="9460" xr:uid="{00000000-0005-0000-0000-000024250000}"/>
    <cellStyle name="Title 4" xfId="9461" xr:uid="{00000000-0005-0000-0000-000025250000}"/>
    <cellStyle name="Title 5" xfId="9462" xr:uid="{00000000-0005-0000-0000-000026250000}"/>
    <cellStyle name="Title 6" xfId="9463" xr:uid="{00000000-0005-0000-0000-000027250000}"/>
    <cellStyle name="Title: - Style3" xfId="9464" xr:uid="{00000000-0005-0000-0000-000028250000}"/>
    <cellStyle name="Title: - Style4" xfId="9465" xr:uid="{00000000-0005-0000-0000-000029250000}"/>
    <cellStyle name="Title: Major" xfId="9466" xr:uid="{00000000-0005-0000-0000-00002A250000}"/>
    <cellStyle name="Title: Major 2" xfId="9467" xr:uid="{00000000-0005-0000-0000-00002B250000}"/>
    <cellStyle name="Title: Major 3" xfId="9468" xr:uid="{00000000-0005-0000-0000-00002C250000}"/>
    <cellStyle name="Title: Minor" xfId="9469" xr:uid="{00000000-0005-0000-0000-00002D250000}"/>
    <cellStyle name="Title: Minor 2" xfId="9470" xr:uid="{00000000-0005-0000-0000-00002E250000}"/>
    <cellStyle name="Title: Minor 3" xfId="9471" xr:uid="{00000000-0005-0000-0000-00002F250000}"/>
    <cellStyle name="Title: Minor_Electric Rev Req Model (2009 GRC) Rebuttal" xfId="9472" xr:uid="{00000000-0005-0000-0000-000030250000}"/>
    <cellStyle name="Title: Worksheet" xfId="9473" xr:uid="{00000000-0005-0000-0000-000031250000}"/>
    <cellStyle name="Title: Worksheet 2" xfId="9474" xr:uid="{00000000-0005-0000-0000-000032250000}"/>
    <cellStyle name="Total 2" xfId="9475" xr:uid="{00000000-0005-0000-0000-000033250000}"/>
    <cellStyle name="Total 2 2" xfId="9476" xr:uid="{00000000-0005-0000-0000-000034250000}"/>
    <cellStyle name="Total 2 2 2" xfId="9477" xr:uid="{00000000-0005-0000-0000-000035250000}"/>
    <cellStyle name="Total 2 2 3" xfId="9478" xr:uid="{00000000-0005-0000-0000-000036250000}"/>
    <cellStyle name="Total 2 3" xfId="9479" xr:uid="{00000000-0005-0000-0000-000037250000}"/>
    <cellStyle name="Total 2 3 2" xfId="9480" xr:uid="{00000000-0005-0000-0000-000038250000}"/>
    <cellStyle name="Total 2 3 3" xfId="9481" xr:uid="{00000000-0005-0000-0000-000039250000}"/>
    <cellStyle name="Total 2 3 4" xfId="9482" xr:uid="{00000000-0005-0000-0000-00003A250000}"/>
    <cellStyle name="Total 2 4" xfId="9483" xr:uid="{00000000-0005-0000-0000-00003B250000}"/>
    <cellStyle name="Total 3" xfId="9484" xr:uid="{00000000-0005-0000-0000-00003C250000}"/>
    <cellStyle name="Total 3 2" xfId="9485" xr:uid="{00000000-0005-0000-0000-00003D250000}"/>
    <cellStyle name="Total 3 3" xfId="9486" xr:uid="{00000000-0005-0000-0000-00003E250000}"/>
    <cellStyle name="Total 3 4" xfId="9487" xr:uid="{00000000-0005-0000-0000-00003F250000}"/>
    <cellStyle name="Total 4" xfId="9488" xr:uid="{00000000-0005-0000-0000-000040250000}"/>
    <cellStyle name="Total 4 2" xfId="9489" xr:uid="{00000000-0005-0000-0000-000041250000}"/>
    <cellStyle name="Total 5" xfId="9490" xr:uid="{00000000-0005-0000-0000-000042250000}"/>
    <cellStyle name="Total 6" xfId="9491" xr:uid="{00000000-0005-0000-0000-000043250000}"/>
    <cellStyle name="Total 9" xfId="9492" xr:uid="{00000000-0005-0000-0000-000044250000}"/>
    <cellStyle name="Total 9 2" xfId="9493" xr:uid="{00000000-0005-0000-0000-000045250000}"/>
    <cellStyle name="Total4 - Style4" xfId="9494" xr:uid="{00000000-0005-0000-0000-000046250000}"/>
    <cellStyle name="Total4 - Style4 2" xfId="9495" xr:uid="{00000000-0005-0000-0000-000047250000}"/>
    <cellStyle name="Total4 - Style4 2 2" xfId="9496" xr:uid="{00000000-0005-0000-0000-000048250000}"/>
    <cellStyle name="Total4 - Style4 3" xfId="9497" xr:uid="{00000000-0005-0000-0000-000049250000}"/>
    <cellStyle name="Total4 - Style4_ACCOUNTS" xfId="9498" xr:uid="{00000000-0005-0000-0000-00004A250000}"/>
    <cellStyle name="Warning Text 2" xfId="9499" xr:uid="{00000000-0005-0000-0000-00004B250000}"/>
    <cellStyle name="Warning Text 2 2" xfId="9500" xr:uid="{00000000-0005-0000-0000-00004C250000}"/>
    <cellStyle name="Warning Text 2 2 2" xfId="9501" xr:uid="{00000000-0005-0000-0000-00004D250000}"/>
    <cellStyle name="Warning Text 2 3" xfId="9502" xr:uid="{00000000-0005-0000-0000-00004E250000}"/>
    <cellStyle name="Warning Text 3" xfId="9503" xr:uid="{00000000-0005-0000-0000-00004F250000}"/>
    <cellStyle name="Warning Text 4" xfId="9504" xr:uid="{00000000-0005-0000-0000-000050250000}"/>
    <cellStyle name="WM_STANDARD" xfId="9518" xr:uid="{00000000-0005-0000-0000-000051250000}"/>
    <cellStyle name="WMI_Standard" xfId="9517" xr:uid="{00000000-0005-0000-0000-000052250000}"/>
  </cellStyles>
  <dxfs count="2">
    <dxf>
      <fill>
        <patternFill>
          <bgColor theme="8" tint="0.59996337778862885"/>
        </patternFill>
      </fill>
    </dxf>
    <dxf>
      <fill>
        <patternFill>
          <bgColor theme="8" tint="0.79998168889431442"/>
        </patternFill>
      </fill>
      <border>
        <left style="thin">
          <color theme="8" tint="0.59996337778862885"/>
        </left>
        <right style="thin">
          <color theme="8" tint="0.59996337778862885"/>
        </right>
        <top style="thin">
          <color theme="8" tint="0.59996337778862885"/>
        </top>
        <bottom style="thin">
          <color theme="8" tint="0.59996337778862885"/>
        </bottom>
      </border>
    </dxf>
  </dxfs>
  <tableStyles count="1" defaultTableStyle="TableStyleMedium9" defaultPivotStyle="PivotStyleLight16">
    <tableStyle name="Table Style 1" pivot="0" count="2" xr9:uid="{00000000-0011-0000-FFFF-FFFF00000000}">
      <tableStyleElement type="wholeTable" dxfId="1"/>
      <tableStyleElement type="headerRow" dxfId="0"/>
    </tableStyle>
  </tableStyles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2.xml"/><Relationship Id="rId26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23.xml"/><Relationship Id="rId21" Type="http://schemas.openxmlformats.org/officeDocument/2006/relationships/externalLink" Target="externalLinks/externalLink5.xml"/><Relationship Id="rId34" Type="http://schemas.openxmlformats.org/officeDocument/2006/relationships/externalLink" Target="externalLinks/externalLink18.xml"/><Relationship Id="rId42" Type="http://schemas.openxmlformats.org/officeDocument/2006/relationships/externalLink" Target="externalLinks/externalLink26.xml"/><Relationship Id="rId47" Type="http://schemas.openxmlformats.org/officeDocument/2006/relationships/calcChain" Target="calcChain.xml"/><Relationship Id="rId50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externalLink" Target="externalLinks/externalLink13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8.xml"/><Relationship Id="rId32" Type="http://schemas.openxmlformats.org/officeDocument/2006/relationships/externalLink" Target="externalLinks/externalLink16.xml"/><Relationship Id="rId37" Type="http://schemas.openxmlformats.org/officeDocument/2006/relationships/externalLink" Target="externalLinks/externalLink21.xml"/><Relationship Id="rId40" Type="http://schemas.openxmlformats.org/officeDocument/2006/relationships/externalLink" Target="externalLinks/externalLink24.xml"/><Relationship Id="rId45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7.xml"/><Relationship Id="rId28" Type="http://schemas.openxmlformats.org/officeDocument/2006/relationships/externalLink" Target="externalLinks/externalLink12.xml"/><Relationship Id="rId36" Type="http://schemas.openxmlformats.org/officeDocument/2006/relationships/externalLink" Target="externalLinks/externalLink20.xml"/><Relationship Id="rId49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3.xml"/><Relationship Id="rId31" Type="http://schemas.openxmlformats.org/officeDocument/2006/relationships/externalLink" Target="externalLinks/externalLink15.xml"/><Relationship Id="rId44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6.xml"/><Relationship Id="rId27" Type="http://schemas.openxmlformats.org/officeDocument/2006/relationships/externalLink" Target="externalLinks/externalLink11.xml"/><Relationship Id="rId30" Type="http://schemas.openxmlformats.org/officeDocument/2006/relationships/externalLink" Target="externalLinks/externalLink14.xml"/><Relationship Id="rId35" Type="http://schemas.openxmlformats.org/officeDocument/2006/relationships/externalLink" Target="externalLinks/externalLink19.xml"/><Relationship Id="rId43" Type="http://schemas.openxmlformats.org/officeDocument/2006/relationships/externalLink" Target="externalLinks/externalLink27.xml"/><Relationship Id="rId48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5" Type="http://schemas.openxmlformats.org/officeDocument/2006/relationships/externalLink" Target="externalLinks/externalLink9.xml"/><Relationship Id="rId33" Type="http://schemas.openxmlformats.org/officeDocument/2006/relationships/externalLink" Target="externalLinks/externalLink17.xml"/><Relationship Id="rId38" Type="http://schemas.openxmlformats.org/officeDocument/2006/relationships/externalLink" Target="externalLinks/externalLink22.xml"/><Relationship Id="rId46" Type="http://schemas.openxmlformats.org/officeDocument/2006/relationships/sharedStrings" Target="sharedStrings.xml"/><Relationship Id="rId20" Type="http://schemas.openxmlformats.org/officeDocument/2006/relationships/externalLink" Target="externalLinks/externalLink4.xml"/><Relationship Id="rId41" Type="http://schemas.openxmlformats.org/officeDocument/2006/relationships/externalLink" Target="externalLinks/externalLink2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GS%201204%20(CB%20Report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Acct\newgas\2000\Oct00\REVNEW001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ZNetwork%20Restructuring\02Inputs\JE143-Electric_Unbilled_Revenue_Current_&amp;_Reverse_Prior_mo\0902%20JE143\09-02%20Elec_Unb%20(93.5%25%2009%20months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New%20Plant-093003\FredDispatch%209.30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WECOYE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C0\Aurora%20Prices%20for%20RORC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scartwri\My%20Documents\Projects\PSE\Projects\BHP\Due%20Diligence\BHP%20IS.BS.CF%20Mode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hveal\My%20Documents\2006GRC\Incentive%20Pay\2.29E%20Incentive%20Pay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5\2.01E%20Temperature%20Normalization_120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Load%20&amp;%20Price%20Developmen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eport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N:\GrpRevnu\PUBLIC\WUTC\Puget%20Sound%20Energy\Semi%20Annual%20Report\Jun_30_01\Proforma%20Adj_not%20used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2\Gas\semi1202.rev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Unbilled%20Rev%20Electric%20-%20Gas%20-%20SOE%20-%20SOG\2005\SOE\09-2005%20SOE%20Final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d%20Office\aaa%20Jody%20Test\variance%20to%20budget%20dollars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GRC\LaborInctvOH%200903%20GRC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Cost%20Accounting\Resource%20Costs\Forecast%20&amp;%20Variance\PCORC\RORC%20Filing\PC%20Summary%202004-2008%20Aurora%20+%20Not%20Aurora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PCA%20&amp;%20RC%2006_2003%20TY\PCA\New%20Plant-093003\FredDispatch%209.30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Rgarratt%20backup%205_29_02\Excel\La%20Paloma\Proforma\O&amp;M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4-12%20Monthly%20Rp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WC-RB%202003%20CommBasisRpt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Cost%20Accounting\Resource%20Costs\REPWBook_PRAM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%23%202006%20GRC\2006%20GRC%20Original%20Filing\Models&amp;Adjs\3.05E%20&amp;%203.05G%20ALLOC%20METHOD%20working%20fil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rpRevnu\PUBLIC\WUTC\Puget%20Sound%20Energy\Semi%20Annual%20Report\Dec_31_04\EL%201204%20(CB%20Report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INNT\Temporary%20Internet%20Files\OLK2F\Due%20Diligence\August%20New%20Model\Fred%20Value%209.16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2014\2014%20WA_ELEC_&amp;_GAS_GRC\Settlement%20Documents%20-%20August%202014\Settlement%20Decoupling%20Base%20files\Forecast%20Extract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 Explanation"/>
      <sheetName val="model"/>
      <sheetName val="Gas Unit cost"/>
      <sheetName val="Restating Print Macros"/>
      <sheetName val="Module13"/>
      <sheetName val="Module14"/>
      <sheetName val="Module15"/>
      <sheetName val="Module1"/>
      <sheetName val="actual"/>
      <sheetName val="GRB"/>
      <sheetName val="Rollforward"/>
      <sheetName val="PREVIOUS"/>
      <sheetName val="CHANGES"/>
      <sheetName val="Gas Unit Cost Summary 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***t"/>
      <sheetName val="****"/>
      <sheetName val="Summary"/>
      <sheetName val="data"/>
      <sheetName val="JE"/>
      <sheetName val="Therms Upload"/>
      <sheetName val="Unbilled-R&amp;C"/>
      <sheetName val="Current Billings"/>
      <sheetName val="Sendout-R&amp;C"/>
      <sheetName val="Sendout"/>
      <sheetName val="Transp Unbilled"/>
      <sheetName val="Transp Data"/>
      <sheetName val="Revenue Data"/>
      <sheetName val="Customer Charges"/>
      <sheetName val="Net of cust chrg"/>
      <sheetName val="Read Schedules"/>
      <sheetName val="Degree Days"/>
      <sheetName val="dd296398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7">
          <cell r="A7" t="str">
            <v xml:space="preserve"> </v>
          </cell>
        </row>
        <row r="8">
          <cell r="A8" t="str">
            <v>CL/RT</v>
          </cell>
          <cell r="B8" t="str">
            <v>ID #</v>
          </cell>
          <cell r="C8" t="str">
            <v>NAME</v>
          </cell>
        </row>
        <row r="9">
          <cell r="A9">
            <v>66057</v>
          </cell>
          <cell r="B9">
            <v>27</v>
          </cell>
          <cell r="C9" t="str">
            <v>ASHGROVE CEM</v>
          </cell>
          <cell r="H9">
            <v>2655.5</v>
          </cell>
          <cell r="I9">
            <v>89995.9</v>
          </cell>
        </row>
        <row r="10">
          <cell r="A10">
            <v>66057</v>
          </cell>
          <cell r="B10">
            <v>30</v>
          </cell>
          <cell r="C10" t="str">
            <v>CSR ASSOCIATED</v>
          </cell>
          <cell r="H10">
            <v>0</v>
          </cell>
          <cell r="I10">
            <v>103544.7</v>
          </cell>
        </row>
        <row r="11">
          <cell r="A11">
            <v>66057</v>
          </cell>
          <cell r="B11">
            <v>33</v>
          </cell>
          <cell r="C11" t="str">
            <v>M A SEGALE TUKWILA</v>
          </cell>
          <cell r="H11">
            <v>0</v>
          </cell>
          <cell r="I11">
            <v>38698.300000000003</v>
          </cell>
        </row>
        <row r="12">
          <cell r="A12">
            <v>66057</v>
          </cell>
          <cell r="B12">
            <v>40</v>
          </cell>
          <cell r="C12" t="str">
            <v>ATLAS FOUNDRY</v>
          </cell>
          <cell r="H12">
            <v>0</v>
          </cell>
          <cell r="I12">
            <v>109022.1</v>
          </cell>
        </row>
        <row r="13">
          <cell r="A13">
            <v>26057</v>
          </cell>
          <cell r="B13">
            <v>54</v>
          </cell>
          <cell r="C13" t="str">
            <v>SWEDISH HOSP-SEA</v>
          </cell>
          <cell r="H13">
            <v>4774</v>
          </cell>
          <cell r="I13">
            <v>22343.5</v>
          </cell>
        </row>
        <row r="14">
          <cell r="A14">
            <v>66057</v>
          </cell>
          <cell r="B14">
            <v>90</v>
          </cell>
          <cell r="C14" t="str">
            <v>BIRMINGHAM STEEL</v>
          </cell>
          <cell r="H14">
            <v>464264.6</v>
          </cell>
          <cell r="I14">
            <v>625956.1</v>
          </cell>
        </row>
        <row r="15">
          <cell r="A15">
            <v>66099</v>
          </cell>
          <cell r="B15">
            <v>92</v>
          </cell>
          <cell r="C15" t="str">
            <v>FREDRICKSON</v>
          </cell>
          <cell r="H15">
            <v>0</v>
          </cell>
          <cell r="I15">
            <v>289977.40000000002</v>
          </cell>
        </row>
        <row r="16">
          <cell r="A16">
            <v>66099</v>
          </cell>
          <cell r="B16">
            <v>99</v>
          </cell>
          <cell r="C16" t="str">
            <v>BOEING - RENTON</v>
          </cell>
          <cell r="H16">
            <v>68200</v>
          </cell>
          <cell r="I16">
            <v>1424337.3</v>
          </cell>
        </row>
        <row r="17">
          <cell r="A17">
            <v>66099</v>
          </cell>
          <cell r="B17">
            <v>103</v>
          </cell>
          <cell r="C17" t="str">
            <v>BOEING - EVERETT</v>
          </cell>
          <cell r="H17">
            <v>620000</v>
          </cell>
          <cell r="I17">
            <v>607192.4</v>
          </cell>
        </row>
        <row r="18">
          <cell r="A18">
            <v>66099</v>
          </cell>
          <cell r="B18">
            <v>109</v>
          </cell>
          <cell r="C18" t="str">
            <v>BOEING - AUBURN</v>
          </cell>
          <cell r="H18">
            <v>217000</v>
          </cell>
          <cell r="I18">
            <v>508703.5</v>
          </cell>
        </row>
        <row r="19">
          <cell r="A19">
            <v>66057</v>
          </cell>
          <cell r="B19">
            <v>116</v>
          </cell>
          <cell r="C19" t="str">
            <v>MUTUAL MATERIALS</v>
          </cell>
          <cell r="H19">
            <v>3720</v>
          </cell>
          <cell r="I19">
            <v>163476.6</v>
          </cell>
        </row>
        <row r="20">
          <cell r="A20">
            <v>66057</v>
          </cell>
          <cell r="B20">
            <v>121</v>
          </cell>
          <cell r="C20" t="str">
            <v>BUSE LUMBER</v>
          </cell>
          <cell r="H20">
            <v>74</v>
          </cell>
          <cell r="I20">
            <v>27319.8</v>
          </cell>
        </row>
        <row r="21">
          <cell r="A21">
            <v>66057</v>
          </cell>
          <cell r="B21">
            <v>130</v>
          </cell>
          <cell r="C21" t="str">
            <v>PABCO ROOFING</v>
          </cell>
          <cell r="H21">
            <v>62</v>
          </cell>
          <cell r="I21">
            <v>62806</v>
          </cell>
        </row>
        <row r="22">
          <cell r="A22">
            <v>66057</v>
          </cell>
          <cell r="B22">
            <v>132</v>
          </cell>
          <cell r="C22" t="str">
            <v>INTERSTATE BRANDS</v>
          </cell>
          <cell r="H22">
            <v>25990</v>
          </cell>
          <cell r="I22">
            <v>31</v>
          </cell>
        </row>
        <row r="23">
          <cell r="A23">
            <v>26057</v>
          </cell>
          <cell r="B23">
            <v>137</v>
          </cell>
          <cell r="C23" t="str">
            <v>CINTAS CORP</v>
          </cell>
          <cell r="H23">
            <v>13355.4</v>
          </cell>
          <cell r="I23">
            <v>12799.1</v>
          </cell>
        </row>
        <row r="24">
          <cell r="A24">
            <v>66057</v>
          </cell>
          <cell r="B24">
            <v>141</v>
          </cell>
          <cell r="C24" t="str">
            <v>LOUISIANA PACIFIC</v>
          </cell>
          <cell r="H24">
            <v>58</v>
          </cell>
          <cell r="I24">
            <v>126384.4</v>
          </cell>
        </row>
        <row r="25">
          <cell r="A25">
            <v>26057</v>
          </cell>
          <cell r="B25">
            <v>142</v>
          </cell>
          <cell r="C25" t="str">
            <v>CHILDREN'S HOSPITAL</v>
          </cell>
          <cell r="H25">
            <v>3565</v>
          </cell>
          <cell r="I25">
            <v>90409.9</v>
          </cell>
        </row>
        <row r="26">
          <cell r="A26">
            <v>66057</v>
          </cell>
          <cell r="B26">
            <v>145</v>
          </cell>
          <cell r="C26" t="str">
            <v>CROWN PACIFIC</v>
          </cell>
          <cell r="H26">
            <v>0</v>
          </cell>
          <cell r="I26">
            <v>23322.6</v>
          </cell>
        </row>
        <row r="27">
          <cell r="A27">
            <v>66057</v>
          </cell>
          <cell r="B27">
            <v>147</v>
          </cell>
          <cell r="C27" t="str">
            <v>CHEVRON</v>
          </cell>
          <cell r="H27">
            <v>62</v>
          </cell>
          <cell r="I27">
            <v>199891.4</v>
          </cell>
        </row>
        <row r="28">
          <cell r="A28">
            <v>66057</v>
          </cell>
          <cell r="B28">
            <v>155</v>
          </cell>
          <cell r="C28" t="str">
            <v>WESTFARM FOODS - ISSAQUAH</v>
          </cell>
          <cell r="H28">
            <v>0</v>
          </cell>
          <cell r="I28">
            <v>62427</v>
          </cell>
        </row>
        <row r="29">
          <cell r="A29">
            <v>66057</v>
          </cell>
          <cell r="B29">
            <v>156</v>
          </cell>
          <cell r="C29" t="str">
            <v>WESTFARM FOODS - RAINIER</v>
          </cell>
          <cell r="H29">
            <v>1860</v>
          </cell>
          <cell r="I29">
            <v>21805.3</v>
          </cell>
        </row>
        <row r="30">
          <cell r="A30">
            <v>66057</v>
          </cell>
          <cell r="B30">
            <v>161</v>
          </cell>
          <cell r="C30" t="str">
            <v>JEFFERSON SMURFIT</v>
          </cell>
          <cell r="H30">
            <v>0</v>
          </cell>
          <cell r="I30">
            <v>298779.2</v>
          </cell>
        </row>
        <row r="31">
          <cell r="A31">
            <v>66057</v>
          </cell>
          <cell r="B31">
            <v>166</v>
          </cell>
          <cell r="C31" t="str">
            <v>COLUMBIA  BEVERAG</v>
          </cell>
          <cell r="H31">
            <v>3441</v>
          </cell>
          <cell r="I31">
            <v>31771.8</v>
          </cell>
        </row>
        <row r="32">
          <cell r="A32">
            <v>66057</v>
          </cell>
          <cell r="B32">
            <v>178</v>
          </cell>
          <cell r="C32" t="str">
            <v>COM BAY CORRAGATED</v>
          </cell>
          <cell r="H32">
            <v>62</v>
          </cell>
          <cell r="I32">
            <v>49457</v>
          </cell>
        </row>
        <row r="33">
          <cell r="A33">
            <v>66057</v>
          </cell>
          <cell r="B33">
            <v>186</v>
          </cell>
          <cell r="C33" t="str">
            <v>DAVIS WIRE</v>
          </cell>
          <cell r="H33">
            <v>92036.5</v>
          </cell>
          <cell r="I33">
            <v>0</v>
          </cell>
        </row>
        <row r="34">
          <cell r="A34">
            <v>66057</v>
          </cell>
          <cell r="B34">
            <v>190</v>
          </cell>
          <cell r="C34" t="str">
            <v>DYNO OVERLAYS</v>
          </cell>
          <cell r="H34">
            <v>88357.6</v>
          </cell>
          <cell r="I34">
            <v>41877.199999999997</v>
          </cell>
        </row>
        <row r="35">
          <cell r="A35">
            <v>66057</v>
          </cell>
          <cell r="B35">
            <v>193</v>
          </cell>
          <cell r="C35" t="str">
            <v>GP GYPSUM CORP</v>
          </cell>
          <cell r="H35">
            <v>2400</v>
          </cell>
          <cell r="I35">
            <v>598500.30000000005</v>
          </cell>
        </row>
        <row r="36">
          <cell r="A36">
            <v>26057</v>
          </cell>
          <cell r="B36">
            <v>245</v>
          </cell>
          <cell r="C36" t="str">
            <v>EVERGREEN HOSP</v>
          </cell>
          <cell r="H36">
            <v>2108</v>
          </cell>
          <cell r="I36">
            <v>53473.9</v>
          </cell>
        </row>
        <row r="37">
          <cell r="A37">
            <v>26057</v>
          </cell>
          <cell r="B37">
            <v>263</v>
          </cell>
          <cell r="C37" t="str">
            <v>FIRCREST SCHOOL</v>
          </cell>
          <cell r="H37">
            <v>16414</v>
          </cell>
          <cell r="I37">
            <v>83258</v>
          </cell>
        </row>
        <row r="38">
          <cell r="A38">
            <v>66057</v>
          </cell>
          <cell r="B38">
            <v>280</v>
          </cell>
          <cell r="C38" t="str">
            <v>GENIE INDUSTRIES</v>
          </cell>
          <cell r="H38">
            <v>43196.1</v>
          </cell>
          <cell r="I38">
            <v>0</v>
          </cell>
        </row>
        <row r="39">
          <cell r="A39">
            <v>66057</v>
          </cell>
          <cell r="B39">
            <v>290</v>
          </cell>
          <cell r="C39" t="str">
            <v>GAIS BAKERY</v>
          </cell>
          <cell r="H39">
            <v>58214.1</v>
          </cell>
          <cell r="I39">
            <v>8971.7000000000007</v>
          </cell>
        </row>
        <row r="40">
          <cell r="A40">
            <v>66057</v>
          </cell>
          <cell r="B40">
            <v>296</v>
          </cell>
          <cell r="C40" t="str">
            <v>GEORGIA PACIFIC</v>
          </cell>
          <cell r="H40">
            <v>8432</v>
          </cell>
          <cell r="I40">
            <v>47048.1</v>
          </cell>
        </row>
        <row r="41">
          <cell r="A41">
            <v>66057</v>
          </cell>
          <cell r="B41">
            <v>307</v>
          </cell>
          <cell r="C41" t="str">
            <v>FIELDS CORP</v>
          </cell>
          <cell r="H41">
            <v>62</v>
          </cell>
          <cell r="I41">
            <v>70764.899999999994</v>
          </cell>
        </row>
        <row r="42">
          <cell r="A42">
            <v>26057</v>
          </cell>
          <cell r="B42">
            <v>309</v>
          </cell>
          <cell r="C42" t="str">
            <v>GROUP HEALTH EAST</v>
          </cell>
          <cell r="H42">
            <v>2046</v>
          </cell>
          <cell r="I42">
            <v>31951.200000000001</v>
          </cell>
        </row>
        <row r="43">
          <cell r="A43">
            <v>26057</v>
          </cell>
          <cell r="B43">
            <v>318</v>
          </cell>
          <cell r="C43" t="str">
            <v>GOOD SAMARITAN</v>
          </cell>
          <cell r="H43">
            <v>837</v>
          </cell>
          <cell r="I43">
            <v>33811.199999999997</v>
          </cell>
        </row>
        <row r="44">
          <cell r="A44">
            <v>66057</v>
          </cell>
          <cell r="B44">
            <v>325</v>
          </cell>
          <cell r="C44" t="str">
            <v>HEXCEL STRUCTURES</v>
          </cell>
          <cell r="H44">
            <v>0</v>
          </cell>
          <cell r="I44">
            <v>30412.3</v>
          </cell>
        </row>
        <row r="45">
          <cell r="A45">
            <v>26057</v>
          </cell>
          <cell r="B45">
            <v>328</v>
          </cell>
          <cell r="C45" t="str">
            <v>GROUP HEALTH SEA</v>
          </cell>
          <cell r="H45">
            <v>1891</v>
          </cell>
          <cell r="I45">
            <v>63177.9</v>
          </cell>
        </row>
        <row r="46">
          <cell r="A46">
            <v>66057</v>
          </cell>
          <cell r="B46">
            <v>333</v>
          </cell>
          <cell r="C46" t="str">
            <v>M A SEGALE SEATTLE</v>
          </cell>
          <cell r="H46">
            <v>0</v>
          </cell>
          <cell r="I46">
            <v>28928.1</v>
          </cell>
        </row>
        <row r="47">
          <cell r="A47">
            <v>66057</v>
          </cell>
          <cell r="B47">
            <v>355</v>
          </cell>
          <cell r="C47" t="str">
            <v>PIONEER CHLOR ALKALI</v>
          </cell>
          <cell r="H47">
            <v>0</v>
          </cell>
          <cell r="I47">
            <v>345051.4</v>
          </cell>
        </row>
        <row r="48">
          <cell r="A48">
            <v>26057</v>
          </cell>
          <cell r="B48">
            <v>359</v>
          </cell>
          <cell r="C48" t="str">
            <v>HOSPITAL CENTRAL SVCS</v>
          </cell>
          <cell r="H48">
            <v>23250</v>
          </cell>
          <cell r="I48">
            <v>29496</v>
          </cell>
        </row>
        <row r="49">
          <cell r="A49">
            <v>66057</v>
          </cell>
          <cell r="B49">
            <v>361</v>
          </cell>
          <cell r="C49" t="str">
            <v>HYTEK INC</v>
          </cell>
          <cell r="H49">
            <v>41429.1</v>
          </cell>
          <cell r="I49">
            <v>0</v>
          </cell>
        </row>
        <row r="50">
          <cell r="A50">
            <v>66057</v>
          </cell>
          <cell r="B50">
            <v>375</v>
          </cell>
          <cell r="C50" t="str">
            <v>LAFARGE  CORP.</v>
          </cell>
          <cell r="H50">
            <v>5830.7</v>
          </cell>
          <cell r="I50">
            <v>25917.5</v>
          </cell>
        </row>
        <row r="51">
          <cell r="A51">
            <v>66057</v>
          </cell>
          <cell r="B51">
            <v>395</v>
          </cell>
          <cell r="C51" t="str">
            <v>JORGENSON STEEL</v>
          </cell>
          <cell r="H51">
            <v>27900</v>
          </cell>
          <cell r="I51">
            <v>401608.2</v>
          </cell>
        </row>
        <row r="52">
          <cell r="A52">
            <v>66057</v>
          </cell>
          <cell r="B52">
            <v>400</v>
          </cell>
          <cell r="C52" t="str">
            <v>J A JACK &amp; SONS</v>
          </cell>
          <cell r="H52">
            <v>18417.5</v>
          </cell>
          <cell r="I52">
            <v>84.6</v>
          </cell>
        </row>
        <row r="53">
          <cell r="A53">
            <v>66057</v>
          </cell>
          <cell r="B53">
            <v>425</v>
          </cell>
          <cell r="C53" t="str">
            <v>DARLING INTER.</v>
          </cell>
          <cell r="H53">
            <v>52</v>
          </cell>
          <cell r="I53">
            <v>83756.800000000003</v>
          </cell>
        </row>
        <row r="54">
          <cell r="A54">
            <v>66057</v>
          </cell>
          <cell r="B54">
            <v>438</v>
          </cell>
          <cell r="C54" t="str">
            <v>JAMES HARDIE (SUMNER)</v>
          </cell>
          <cell r="H54">
            <v>0</v>
          </cell>
          <cell r="I54">
            <v>127975.6</v>
          </cell>
        </row>
        <row r="55">
          <cell r="A55">
            <v>66057</v>
          </cell>
          <cell r="B55">
            <v>439</v>
          </cell>
          <cell r="C55" t="str">
            <v>KAISER ALUMINUM</v>
          </cell>
          <cell r="H55">
            <v>108500</v>
          </cell>
          <cell r="I55">
            <v>30740.3</v>
          </cell>
        </row>
        <row r="56">
          <cell r="A56">
            <v>66057</v>
          </cell>
          <cell r="B56">
            <v>440</v>
          </cell>
          <cell r="C56" t="str">
            <v>JAMES HARDIE</v>
          </cell>
          <cell r="H56">
            <v>1860</v>
          </cell>
          <cell r="I56">
            <v>1184284.8999999999</v>
          </cell>
        </row>
        <row r="57">
          <cell r="A57">
            <v>66057</v>
          </cell>
          <cell r="B57">
            <v>445</v>
          </cell>
          <cell r="C57" t="str">
            <v>KENWORTH SEATTLE</v>
          </cell>
          <cell r="H57">
            <v>24534.7</v>
          </cell>
          <cell r="I57">
            <v>0</v>
          </cell>
        </row>
        <row r="58">
          <cell r="A58">
            <v>66099</v>
          </cell>
          <cell r="B58">
            <v>455</v>
          </cell>
          <cell r="C58" t="str">
            <v>LAKESIDE IND. (COV)</v>
          </cell>
          <cell r="H58">
            <v>0</v>
          </cell>
          <cell r="I58">
            <v>91955.199999999997</v>
          </cell>
        </row>
        <row r="59">
          <cell r="A59">
            <v>66057</v>
          </cell>
          <cell r="B59">
            <v>456</v>
          </cell>
          <cell r="C59" t="str">
            <v>CSR ASSOCIATED(NE)</v>
          </cell>
          <cell r="H59">
            <v>0</v>
          </cell>
          <cell r="I59">
            <v>57190.7</v>
          </cell>
        </row>
        <row r="60">
          <cell r="A60">
            <v>66057</v>
          </cell>
          <cell r="B60">
            <v>475</v>
          </cell>
          <cell r="C60" t="str">
            <v>GAI'S BAKERY</v>
          </cell>
          <cell r="H60">
            <v>32478</v>
          </cell>
          <cell r="I60">
            <v>0</v>
          </cell>
        </row>
        <row r="61">
          <cell r="A61">
            <v>66057</v>
          </cell>
          <cell r="B61">
            <v>485</v>
          </cell>
          <cell r="C61" t="str">
            <v>DARIGOLD CHEHALIS</v>
          </cell>
          <cell r="H61">
            <v>93000</v>
          </cell>
          <cell r="I61">
            <v>133417</v>
          </cell>
        </row>
        <row r="62">
          <cell r="A62">
            <v>66057</v>
          </cell>
          <cell r="B62">
            <v>500</v>
          </cell>
          <cell r="C62" t="str">
            <v>LONGVIEW  FIBRE</v>
          </cell>
          <cell r="H62">
            <v>1537</v>
          </cell>
          <cell r="I62">
            <v>28624.5</v>
          </cell>
        </row>
        <row r="63">
          <cell r="A63">
            <v>26057</v>
          </cell>
          <cell r="B63">
            <v>575</v>
          </cell>
          <cell r="C63" t="str">
            <v>MCCORD AIR BASE</v>
          </cell>
          <cell r="H63">
            <v>0</v>
          </cell>
          <cell r="I63">
            <v>193358.9</v>
          </cell>
        </row>
        <row r="64">
          <cell r="A64">
            <v>66057</v>
          </cell>
          <cell r="B64">
            <v>579</v>
          </cell>
          <cell r="C64" t="str">
            <v>MANKE LUMBER-SUM</v>
          </cell>
          <cell r="H64">
            <v>6200</v>
          </cell>
          <cell r="I64">
            <v>42266.8</v>
          </cell>
        </row>
        <row r="65">
          <cell r="A65">
            <v>66057</v>
          </cell>
          <cell r="B65">
            <v>601</v>
          </cell>
          <cell r="C65" t="str">
            <v>NORTHWEST  COOP</v>
          </cell>
          <cell r="H65">
            <v>11132.1</v>
          </cell>
          <cell r="I65">
            <v>29698.6</v>
          </cell>
        </row>
        <row r="66">
          <cell r="A66">
            <v>66057</v>
          </cell>
          <cell r="B66">
            <v>602</v>
          </cell>
          <cell r="C66" t="str">
            <v>BALL FOSTER  GLASS</v>
          </cell>
          <cell r="H66">
            <v>196850</v>
          </cell>
          <cell r="I66">
            <v>538767.1</v>
          </cell>
        </row>
        <row r="67">
          <cell r="A67">
            <v>66057</v>
          </cell>
          <cell r="B67">
            <v>606</v>
          </cell>
          <cell r="C67" t="str">
            <v>JELD-WEN OF EVERETT</v>
          </cell>
          <cell r="H67">
            <v>0</v>
          </cell>
          <cell r="I67">
            <v>48451.4</v>
          </cell>
        </row>
        <row r="68">
          <cell r="A68">
            <v>26057</v>
          </cell>
          <cell r="B68">
            <v>624</v>
          </cell>
          <cell r="C68" t="str">
            <v>OVERLAKE HOSPITAL</v>
          </cell>
          <cell r="H68">
            <v>1085</v>
          </cell>
          <cell r="I68">
            <v>47911.5</v>
          </cell>
        </row>
        <row r="69">
          <cell r="A69">
            <v>66057</v>
          </cell>
          <cell r="B69">
            <v>625</v>
          </cell>
          <cell r="C69" t="str">
            <v>PABST BREWING</v>
          </cell>
          <cell r="H69">
            <v>465</v>
          </cell>
          <cell r="I69">
            <v>294159.59999999998</v>
          </cell>
        </row>
        <row r="70">
          <cell r="A70">
            <v>26057</v>
          </cell>
          <cell r="B70">
            <v>626</v>
          </cell>
          <cell r="C70" t="str">
            <v>OSTROMS FARM</v>
          </cell>
          <cell r="H70">
            <v>0</v>
          </cell>
          <cell r="I70">
            <v>43597.9</v>
          </cell>
        </row>
        <row r="71">
          <cell r="A71">
            <v>66057</v>
          </cell>
          <cell r="B71">
            <v>645</v>
          </cell>
          <cell r="C71" t="str">
            <v>KENWORTH RENTON</v>
          </cell>
          <cell r="H71">
            <v>39104.9</v>
          </cell>
          <cell r="I71">
            <v>0</v>
          </cell>
        </row>
        <row r="72">
          <cell r="A72">
            <v>26057</v>
          </cell>
          <cell r="B72">
            <v>656</v>
          </cell>
          <cell r="C72" t="str">
            <v>ST JOSEPHS HOSP.</v>
          </cell>
          <cell r="H72">
            <v>62</v>
          </cell>
          <cell r="I72">
            <v>72983.5</v>
          </cell>
        </row>
        <row r="73">
          <cell r="A73">
            <v>66057</v>
          </cell>
          <cell r="B73">
            <v>662</v>
          </cell>
          <cell r="C73" t="str">
            <v>PQ CORP</v>
          </cell>
          <cell r="H73">
            <v>0</v>
          </cell>
          <cell r="I73">
            <v>132022.6</v>
          </cell>
        </row>
        <row r="74">
          <cell r="A74">
            <v>66057</v>
          </cell>
          <cell r="B74">
            <v>664</v>
          </cell>
          <cell r="C74" t="str">
            <v>PORTAC INC</v>
          </cell>
          <cell r="H74">
            <v>0</v>
          </cell>
          <cell r="I74">
            <v>43395.6</v>
          </cell>
        </row>
        <row r="75">
          <cell r="A75">
            <v>66057</v>
          </cell>
          <cell r="B75">
            <v>675</v>
          </cell>
          <cell r="C75" t="str">
            <v>NATIONAL FROZEN FD</v>
          </cell>
          <cell r="H75">
            <v>323</v>
          </cell>
          <cell r="I75">
            <v>74142.5</v>
          </cell>
        </row>
        <row r="76">
          <cell r="A76">
            <v>26057</v>
          </cell>
          <cell r="B76">
            <v>677</v>
          </cell>
          <cell r="C76" t="str">
            <v>PIERCE TRANSIT</v>
          </cell>
          <cell r="H76">
            <v>88858.2</v>
          </cell>
          <cell r="I76">
            <v>75414</v>
          </cell>
        </row>
        <row r="77">
          <cell r="A77">
            <v>66057</v>
          </cell>
          <cell r="B77">
            <v>699</v>
          </cell>
          <cell r="C77" t="str">
            <v>CENTRAL  PRE-MIX</v>
          </cell>
          <cell r="H77">
            <v>0</v>
          </cell>
          <cell r="I77">
            <v>25292.799999999999</v>
          </cell>
        </row>
        <row r="78">
          <cell r="A78">
            <v>66057</v>
          </cell>
          <cell r="B78">
            <v>701</v>
          </cell>
          <cell r="C78" t="str">
            <v>QUALI-CAST FDRY</v>
          </cell>
          <cell r="H78">
            <v>0</v>
          </cell>
          <cell r="I78">
            <v>24726.3</v>
          </cell>
        </row>
        <row r="79">
          <cell r="A79">
            <v>26057</v>
          </cell>
          <cell r="B79">
            <v>706</v>
          </cell>
          <cell r="C79" t="str">
            <v>OVERALL LAUNDRY</v>
          </cell>
          <cell r="H79">
            <v>65644.2</v>
          </cell>
          <cell r="I79">
            <v>0</v>
          </cell>
        </row>
        <row r="80">
          <cell r="A80">
            <v>66057</v>
          </cell>
          <cell r="B80">
            <v>729</v>
          </cell>
          <cell r="C80" t="str">
            <v>REDHOOK  ALE</v>
          </cell>
          <cell r="H80">
            <v>19498.099999999999</v>
          </cell>
          <cell r="I80">
            <v>0</v>
          </cell>
        </row>
        <row r="81">
          <cell r="A81">
            <v>66057</v>
          </cell>
          <cell r="B81">
            <v>732</v>
          </cell>
          <cell r="C81" t="str">
            <v>RAMCO CON. TOOL</v>
          </cell>
          <cell r="H81">
            <v>8566.2999999999993</v>
          </cell>
          <cell r="I81">
            <v>14577.6</v>
          </cell>
        </row>
        <row r="82">
          <cell r="A82">
            <v>66057</v>
          </cell>
          <cell r="B82">
            <v>736</v>
          </cell>
          <cell r="C82" t="str">
            <v>BALL CORP - KENT</v>
          </cell>
          <cell r="H82">
            <v>46500</v>
          </cell>
          <cell r="I82">
            <v>8522</v>
          </cell>
        </row>
        <row r="83">
          <cell r="A83">
            <v>66057</v>
          </cell>
          <cell r="B83">
            <v>738</v>
          </cell>
          <cell r="C83" t="str">
            <v>LAKESIDE ISSAQUAH</v>
          </cell>
          <cell r="H83">
            <v>0</v>
          </cell>
          <cell r="I83">
            <v>141680.4</v>
          </cell>
        </row>
        <row r="84">
          <cell r="A84">
            <v>26057</v>
          </cell>
          <cell r="B84">
            <v>757</v>
          </cell>
          <cell r="C84" t="str">
            <v>SAFEWAY</v>
          </cell>
          <cell r="H84">
            <v>13795</v>
          </cell>
          <cell r="I84">
            <v>75728.3</v>
          </cell>
        </row>
        <row r="85">
          <cell r="A85">
            <v>66057</v>
          </cell>
          <cell r="B85">
            <v>767</v>
          </cell>
          <cell r="C85" t="str">
            <v>SIMPSON</v>
          </cell>
          <cell r="H85">
            <v>66390.7</v>
          </cell>
          <cell r="I85">
            <v>578204.6</v>
          </cell>
        </row>
        <row r="86">
          <cell r="A86">
            <v>66057</v>
          </cell>
          <cell r="B86">
            <v>770</v>
          </cell>
          <cell r="C86" t="str">
            <v>KIMBERLY CLARK</v>
          </cell>
          <cell r="H86">
            <v>420351.5</v>
          </cell>
          <cell r="I86">
            <v>1452398.2</v>
          </cell>
        </row>
        <row r="87">
          <cell r="A87">
            <v>66057</v>
          </cell>
          <cell r="B87">
            <v>781</v>
          </cell>
          <cell r="C87" t="str">
            <v>BAKER COMMODITIES</v>
          </cell>
          <cell r="H87">
            <v>50790.8</v>
          </cell>
          <cell r="I87">
            <v>95343</v>
          </cell>
        </row>
        <row r="88">
          <cell r="A88">
            <v>66057</v>
          </cell>
          <cell r="B88">
            <v>785</v>
          </cell>
          <cell r="C88" t="str">
            <v>SEATTLE SNOHO MILL</v>
          </cell>
          <cell r="H88">
            <v>0</v>
          </cell>
          <cell r="I88">
            <v>103843.9</v>
          </cell>
        </row>
        <row r="89">
          <cell r="A89">
            <v>66057</v>
          </cell>
          <cell r="B89">
            <v>788</v>
          </cell>
          <cell r="C89" t="str">
            <v>SPECTRUM GLASS</v>
          </cell>
          <cell r="H89">
            <v>108500</v>
          </cell>
          <cell r="I89">
            <v>91090.2</v>
          </cell>
        </row>
        <row r="90">
          <cell r="A90">
            <v>66057</v>
          </cell>
          <cell r="B90">
            <v>792</v>
          </cell>
          <cell r="C90" t="str">
            <v>M A SEGALE - AUBURN</v>
          </cell>
          <cell r="H90">
            <v>0</v>
          </cell>
          <cell r="I90">
            <v>132514.5</v>
          </cell>
        </row>
        <row r="91">
          <cell r="A91">
            <v>66057</v>
          </cell>
          <cell r="B91">
            <v>812</v>
          </cell>
          <cell r="C91" t="str">
            <v>SOUND REFINERY</v>
          </cell>
          <cell r="H91">
            <v>61938</v>
          </cell>
          <cell r="I91">
            <v>54902.3</v>
          </cell>
        </row>
        <row r="92">
          <cell r="A92">
            <v>26057</v>
          </cell>
          <cell r="B92">
            <v>813</v>
          </cell>
          <cell r="C92" t="str">
            <v>SMITH GARDENS</v>
          </cell>
          <cell r="H92">
            <v>43973.4</v>
          </cell>
          <cell r="I92">
            <v>0</v>
          </cell>
        </row>
        <row r="93">
          <cell r="A93">
            <v>66057</v>
          </cell>
          <cell r="B93">
            <v>823</v>
          </cell>
          <cell r="C93" t="str">
            <v>ASSOCIATED SAND &amp; GRAVEL</v>
          </cell>
          <cell r="H93">
            <v>0</v>
          </cell>
          <cell r="I93">
            <v>82428</v>
          </cell>
        </row>
        <row r="94">
          <cell r="A94">
            <v>66057</v>
          </cell>
          <cell r="B94">
            <v>869</v>
          </cell>
          <cell r="C94" t="str">
            <v>GAI'S BAKERY-RED</v>
          </cell>
          <cell r="H94">
            <v>22635.599999999999</v>
          </cell>
          <cell r="I94">
            <v>0</v>
          </cell>
        </row>
        <row r="95">
          <cell r="A95">
            <v>66057</v>
          </cell>
          <cell r="B95">
            <v>876</v>
          </cell>
          <cell r="C95" t="str">
            <v>TUCCI AND SONS</v>
          </cell>
          <cell r="H95">
            <v>0</v>
          </cell>
          <cell r="I95">
            <v>1335.9</v>
          </cell>
        </row>
        <row r="96">
          <cell r="A96">
            <v>66057</v>
          </cell>
          <cell r="B96">
            <v>886</v>
          </cell>
          <cell r="C96" t="str">
            <v>TODD SHIPYARDS</v>
          </cell>
          <cell r="H96">
            <v>64945.3</v>
          </cell>
          <cell r="I96">
            <v>0</v>
          </cell>
        </row>
        <row r="97">
          <cell r="A97">
            <v>66057</v>
          </cell>
          <cell r="B97">
            <v>898</v>
          </cell>
          <cell r="C97" t="str">
            <v>WESTERN INSULFOAM</v>
          </cell>
          <cell r="H97">
            <v>0</v>
          </cell>
          <cell r="I97">
            <v>86642.1</v>
          </cell>
        </row>
        <row r="98">
          <cell r="A98">
            <v>26057</v>
          </cell>
          <cell r="B98">
            <v>905</v>
          </cell>
          <cell r="C98" t="str">
            <v>VALLEY MEDICAL</v>
          </cell>
          <cell r="H98">
            <v>185596.3</v>
          </cell>
          <cell r="I98">
            <v>12999.9</v>
          </cell>
        </row>
        <row r="99">
          <cell r="A99">
            <v>26057</v>
          </cell>
          <cell r="B99">
            <v>911</v>
          </cell>
          <cell r="C99" t="str">
            <v>VETERANS HOSP.</v>
          </cell>
          <cell r="H99">
            <v>0</v>
          </cell>
          <cell r="I99">
            <v>101236.5</v>
          </cell>
        </row>
        <row r="100">
          <cell r="A100">
            <v>66057</v>
          </cell>
          <cell r="B100">
            <v>917</v>
          </cell>
          <cell r="C100" t="str">
            <v>UNISEA  FOODS</v>
          </cell>
          <cell r="H100">
            <v>23014.9</v>
          </cell>
          <cell r="I100">
            <v>0</v>
          </cell>
        </row>
        <row r="101">
          <cell r="A101">
            <v>66057</v>
          </cell>
          <cell r="B101">
            <v>935</v>
          </cell>
          <cell r="C101" t="str">
            <v>U. S. OIL</v>
          </cell>
          <cell r="H101">
            <v>48267</v>
          </cell>
          <cell r="I101">
            <v>83113.5</v>
          </cell>
        </row>
        <row r="102">
          <cell r="A102">
            <v>66057</v>
          </cell>
          <cell r="B102">
            <v>955</v>
          </cell>
          <cell r="C102" t="str">
            <v>LAKESIDE SEATTLE</v>
          </cell>
          <cell r="H102">
            <v>0</v>
          </cell>
          <cell r="I102">
            <v>15318.1</v>
          </cell>
        </row>
        <row r="103">
          <cell r="A103">
            <v>66057</v>
          </cell>
          <cell r="B103">
            <v>958</v>
          </cell>
          <cell r="C103" t="str">
            <v>WILLAMETTE IND</v>
          </cell>
          <cell r="H103">
            <v>54</v>
          </cell>
          <cell r="I103">
            <v>33553.800000000003</v>
          </cell>
        </row>
        <row r="104">
          <cell r="A104">
            <v>66057</v>
          </cell>
          <cell r="B104">
            <v>959</v>
          </cell>
          <cell r="C104" t="str">
            <v>WOODWORTH &amp; CO</v>
          </cell>
          <cell r="H104">
            <v>0</v>
          </cell>
          <cell r="I104">
            <v>380116.3</v>
          </cell>
        </row>
        <row r="105">
          <cell r="A105">
            <v>66057</v>
          </cell>
          <cell r="B105">
            <v>961</v>
          </cell>
          <cell r="C105" t="str">
            <v>WEYERHAEUSER</v>
          </cell>
          <cell r="H105">
            <v>62</v>
          </cell>
          <cell r="I105">
            <v>41034.9</v>
          </cell>
        </row>
        <row r="106">
          <cell r="A106">
            <v>66057</v>
          </cell>
          <cell r="B106">
            <v>964</v>
          </cell>
          <cell r="C106" t="str">
            <v>LAKESIDE REDMOND</v>
          </cell>
          <cell r="H106">
            <v>0</v>
          </cell>
          <cell r="I106">
            <v>21863.1</v>
          </cell>
        </row>
        <row r="107">
          <cell r="A107">
            <v>66057</v>
          </cell>
          <cell r="B107">
            <v>965</v>
          </cell>
          <cell r="C107" t="str">
            <v>ABITIBI CONS SALES</v>
          </cell>
          <cell r="H107">
            <v>0</v>
          </cell>
          <cell r="I107">
            <v>128587.7</v>
          </cell>
        </row>
        <row r="108">
          <cell r="A108">
            <v>66057</v>
          </cell>
          <cell r="B108">
            <v>973</v>
          </cell>
          <cell r="C108" t="str">
            <v>SAFEWAY BAKERY</v>
          </cell>
          <cell r="H108">
            <v>62</v>
          </cell>
          <cell r="I108">
            <v>26643.4</v>
          </cell>
        </row>
        <row r="109">
          <cell r="A109">
            <v>66057</v>
          </cell>
          <cell r="B109">
            <v>3187</v>
          </cell>
          <cell r="C109" t="str">
            <v>LASCO BATHWARE</v>
          </cell>
          <cell r="H109">
            <v>29454.9</v>
          </cell>
          <cell r="I109">
            <v>144.19999999999999</v>
          </cell>
        </row>
        <row r="110">
          <cell r="A110">
            <v>66057</v>
          </cell>
          <cell r="B110">
            <v>3498</v>
          </cell>
          <cell r="C110" t="str">
            <v>KING'S COMM MEATS</v>
          </cell>
          <cell r="H110">
            <v>59529.2</v>
          </cell>
          <cell r="I110">
            <v>48645.1</v>
          </cell>
        </row>
      </sheetData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 TAB"/>
      <sheetName val="LeadSht"/>
      <sheetName val="Sch_94"/>
      <sheetName val="Sch94KWHs"/>
      <sheetName val="LowInc"/>
      <sheetName val="Target"/>
      <sheetName val="Final Rsbl"/>
      <sheetName val="02vs01"/>
      <sheetName val="Sch120Rsbl"/>
      <sheetName val="Sch_194Rsbl"/>
      <sheetName val="RateInc"/>
      <sheetName val="Bs Unbl Rt"/>
      <sheetName val="GPI"/>
      <sheetName val="Pended"/>
      <sheetName val="UnbDays"/>
      <sheetName val="Historical"/>
      <sheetName val="Realization"/>
      <sheetName val="Sch449-59"/>
      <sheetName val="Table"/>
      <sheetName val="APUA"/>
      <sheetName val="Sch_120"/>
      <sheetName val="Sch94 Rlfwd"/>
      <sheetName val="UBRtFinal"/>
      <sheetName val="UBRtRev"/>
      <sheetName val="UBRt"/>
      <sheetName val="JE #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vg Amts"/>
      <sheetName val="Inc Stmt"/>
      <sheetName val="Open Items"/>
      <sheetName val="Data"/>
    </sheetNames>
    <sheetDataSet>
      <sheetData sheetId="0">
        <row r="5">
          <cell r="E5">
            <v>35430</v>
          </cell>
          <cell r="F5">
            <v>35064</v>
          </cell>
          <cell r="G5">
            <v>34699</v>
          </cell>
          <cell r="H5">
            <v>34334</v>
          </cell>
          <cell r="I5">
            <v>33969</v>
          </cell>
          <cell r="J5">
            <v>33603</v>
          </cell>
          <cell r="K5">
            <v>33238</v>
          </cell>
          <cell r="L5">
            <v>32873</v>
          </cell>
          <cell r="M5">
            <v>32508</v>
          </cell>
          <cell r="N5">
            <v>32142</v>
          </cell>
          <cell r="O5">
            <v>31777</v>
          </cell>
          <cell r="P5">
            <v>31412</v>
          </cell>
          <cell r="Q5">
            <v>31047</v>
          </cell>
          <cell r="R5">
            <v>30681</v>
          </cell>
          <cell r="S5">
            <v>30316</v>
          </cell>
          <cell r="T5">
            <v>29951</v>
          </cell>
          <cell r="V5">
            <v>35155</v>
          </cell>
          <cell r="W5">
            <v>34789</v>
          </cell>
          <cell r="X5">
            <v>34424</v>
          </cell>
          <cell r="Y5">
            <v>34059</v>
          </cell>
          <cell r="Z5">
            <v>33694</v>
          </cell>
          <cell r="AA5">
            <v>33328</v>
          </cell>
          <cell r="AB5">
            <v>32963</v>
          </cell>
          <cell r="AC5">
            <v>32598</v>
          </cell>
          <cell r="AD5">
            <v>32233</v>
          </cell>
          <cell r="AE5">
            <v>31867</v>
          </cell>
          <cell r="AF5">
            <v>31502</v>
          </cell>
          <cell r="AG5">
            <v>31137</v>
          </cell>
          <cell r="AH5">
            <v>30772</v>
          </cell>
          <cell r="AI5">
            <v>30406</v>
          </cell>
          <cell r="AJ5">
            <v>30041</v>
          </cell>
          <cell r="AL5">
            <v>35246</v>
          </cell>
          <cell r="AM5">
            <v>34880</v>
          </cell>
          <cell r="AN5">
            <v>34515</v>
          </cell>
          <cell r="AO5">
            <v>34150</v>
          </cell>
          <cell r="AP5">
            <v>33785</v>
          </cell>
          <cell r="AQ5">
            <v>33419</v>
          </cell>
          <cell r="AR5">
            <v>33054</v>
          </cell>
          <cell r="AS5">
            <v>32689</v>
          </cell>
          <cell r="AT5">
            <v>32324</v>
          </cell>
          <cell r="AU5">
            <v>31958</v>
          </cell>
          <cell r="AV5">
            <v>31593</v>
          </cell>
          <cell r="AW5">
            <v>31228</v>
          </cell>
          <cell r="AX5">
            <v>30863</v>
          </cell>
          <cell r="AY5">
            <v>30497</v>
          </cell>
          <cell r="AZ5">
            <v>30132</v>
          </cell>
          <cell r="BB5">
            <v>35338</v>
          </cell>
          <cell r="BC5">
            <v>34972</v>
          </cell>
          <cell r="BD5">
            <v>34607</v>
          </cell>
          <cell r="BE5">
            <v>34242</v>
          </cell>
          <cell r="BF5">
            <v>33877</v>
          </cell>
          <cell r="BG5">
            <v>33511</v>
          </cell>
          <cell r="BH5">
            <v>33146</v>
          </cell>
          <cell r="BI5">
            <v>32781</v>
          </cell>
          <cell r="BJ5">
            <v>32416</v>
          </cell>
          <cell r="BK5">
            <v>32050</v>
          </cell>
          <cell r="BL5">
            <v>31685</v>
          </cell>
          <cell r="BM5">
            <v>31320</v>
          </cell>
          <cell r="BN5">
            <v>30955</v>
          </cell>
          <cell r="BO5">
            <v>30589</v>
          </cell>
          <cell r="BP5">
            <v>30224</v>
          </cell>
        </row>
        <row r="6">
          <cell r="E6" t="str">
            <v xml:space="preserve">         </v>
          </cell>
          <cell r="F6" t="str">
            <v xml:space="preserve">         </v>
          </cell>
          <cell r="G6" t="str">
            <v xml:space="preserve">         </v>
          </cell>
          <cell r="H6" t="str">
            <v xml:space="preserve">         </v>
          </cell>
          <cell r="I6" t="str">
            <v xml:space="preserve">         </v>
          </cell>
          <cell r="J6" t="str">
            <v xml:space="preserve">         </v>
          </cell>
          <cell r="K6" t="str">
            <v xml:space="preserve">         </v>
          </cell>
          <cell r="L6" t="str">
            <v xml:space="preserve">         </v>
          </cell>
          <cell r="M6" t="str">
            <v xml:space="preserve">         </v>
          </cell>
          <cell r="N6" t="str">
            <v xml:space="preserve">         </v>
          </cell>
          <cell r="O6" t="str">
            <v xml:space="preserve">         </v>
          </cell>
          <cell r="P6" t="str">
            <v xml:space="preserve">         </v>
          </cell>
          <cell r="Q6" t="str">
            <v xml:space="preserve">         </v>
          </cell>
          <cell r="R6" t="str">
            <v xml:space="preserve">         </v>
          </cell>
          <cell r="S6" t="str">
            <v xml:space="preserve">         </v>
          </cell>
          <cell r="T6" t="str">
            <v xml:space="preserve">         </v>
          </cell>
          <cell r="V6" t="str">
            <v xml:space="preserve">         </v>
          </cell>
          <cell r="W6" t="str">
            <v xml:space="preserve">         </v>
          </cell>
          <cell r="X6" t="str">
            <v xml:space="preserve">         </v>
          </cell>
          <cell r="Y6" t="str">
            <v xml:space="preserve">         </v>
          </cell>
          <cell r="Z6" t="str">
            <v xml:space="preserve">         </v>
          </cell>
          <cell r="AA6" t="str">
            <v xml:space="preserve">         </v>
          </cell>
          <cell r="AB6" t="str">
            <v xml:space="preserve">         </v>
          </cell>
          <cell r="AC6" t="str">
            <v xml:space="preserve">         </v>
          </cell>
          <cell r="AD6" t="str">
            <v xml:space="preserve">         </v>
          </cell>
          <cell r="AE6" t="str">
            <v xml:space="preserve">         </v>
          </cell>
          <cell r="AF6" t="str">
            <v xml:space="preserve">         </v>
          </cell>
          <cell r="AG6" t="str">
            <v xml:space="preserve">         </v>
          </cell>
          <cell r="AH6" t="str">
            <v xml:space="preserve">         </v>
          </cell>
          <cell r="AI6" t="str">
            <v xml:space="preserve">         </v>
          </cell>
          <cell r="AJ6" t="str">
            <v xml:space="preserve">         </v>
          </cell>
          <cell r="AL6" t="str">
            <v xml:space="preserve">         </v>
          </cell>
          <cell r="AM6" t="str">
            <v xml:space="preserve">         </v>
          </cell>
          <cell r="AN6" t="str">
            <v xml:space="preserve">         </v>
          </cell>
          <cell r="AO6" t="str">
            <v xml:space="preserve">         </v>
          </cell>
          <cell r="AP6" t="str">
            <v xml:space="preserve">         </v>
          </cell>
          <cell r="AQ6" t="str">
            <v xml:space="preserve">         </v>
          </cell>
          <cell r="AR6" t="str">
            <v xml:space="preserve">         </v>
          </cell>
          <cell r="AS6" t="str">
            <v xml:space="preserve">         </v>
          </cell>
          <cell r="AT6" t="str">
            <v xml:space="preserve">         </v>
          </cell>
          <cell r="AU6" t="str">
            <v xml:space="preserve">         </v>
          </cell>
          <cell r="AV6" t="str">
            <v xml:space="preserve">         </v>
          </cell>
          <cell r="AW6" t="str">
            <v xml:space="preserve">         </v>
          </cell>
          <cell r="AX6" t="str">
            <v xml:space="preserve">         </v>
          </cell>
          <cell r="AY6" t="str">
            <v xml:space="preserve">         </v>
          </cell>
          <cell r="AZ6" t="str">
            <v xml:space="preserve">         </v>
          </cell>
          <cell r="BB6" t="str">
            <v xml:space="preserve">         </v>
          </cell>
          <cell r="BC6" t="str">
            <v xml:space="preserve">         </v>
          </cell>
          <cell r="BD6" t="str">
            <v xml:space="preserve">         </v>
          </cell>
          <cell r="BE6" t="str">
            <v xml:space="preserve">         </v>
          </cell>
          <cell r="BF6" t="str">
            <v xml:space="preserve">         </v>
          </cell>
          <cell r="BG6" t="str">
            <v xml:space="preserve">         </v>
          </cell>
          <cell r="BH6" t="str">
            <v xml:space="preserve">         </v>
          </cell>
          <cell r="BI6" t="str">
            <v xml:space="preserve">         </v>
          </cell>
          <cell r="BJ6" t="str">
            <v xml:space="preserve">         </v>
          </cell>
          <cell r="BK6" t="str">
            <v xml:space="preserve">         </v>
          </cell>
          <cell r="BL6" t="str">
            <v xml:space="preserve">         </v>
          </cell>
          <cell r="BM6" t="str">
            <v xml:space="preserve">         </v>
          </cell>
          <cell r="BN6" t="str">
            <v xml:space="preserve">         </v>
          </cell>
          <cell r="BO6" t="str">
            <v xml:space="preserve">         </v>
          </cell>
          <cell r="BP6" t="str">
            <v xml:space="preserve">         </v>
          </cell>
        </row>
        <row r="8">
          <cell r="A8" t="str">
            <v>AVERAGE SHARES</v>
          </cell>
        </row>
        <row r="9">
          <cell r="A9" t="str">
            <v>Three months</v>
          </cell>
          <cell r="E9">
            <v>24279</v>
          </cell>
          <cell r="F9">
            <v>24080.345000000001</v>
          </cell>
          <cell r="G9">
            <v>23736.924999999999</v>
          </cell>
          <cell r="H9">
            <v>23332.706999999999</v>
          </cell>
          <cell r="I9">
            <v>22590.834999999999</v>
          </cell>
          <cell r="J9">
            <v>19515.207999999999</v>
          </cell>
          <cell r="K9">
            <v>16156.154</v>
          </cell>
          <cell r="L9">
            <v>13868.337</v>
          </cell>
          <cell r="M9">
            <v>13556.504999999999</v>
          </cell>
          <cell r="N9">
            <v>13255.821</v>
          </cell>
          <cell r="O9">
            <v>11693.950999999999</v>
          </cell>
          <cell r="P9">
            <v>11437.504999999999</v>
          </cell>
          <cell r="Q9">
            <v>9917.2849999999999</v>
          </cell>
          <cell r="R9">
            <v>8314.2109999999993</v>
          </cell>
          <cell r="S9">
            <v>8007.741</v>
          </cell>
          <cell r="T9">
            <v>6905.1109999999999</v>
          </cell>
          <cell r="V9">
            <v>24138.839</v>
          </cell>
          <cell r="W9">
            <v>23859.282999999999</v>
          </cell>
          <cell r="X9">
            <v>23442.97</v>
          </cell>
          <cell r="Y9">
            <v>23037.26</v>
          </cell>
          <cell r="Z9">
            <v>19618.123</v>
          </cell>
          <cell r="AA9">
            <v>17842.893</v>
          </cell>
          <cell r="AB9">
            <v>15390.004999999999</v>
          </cell>
          <cell r="AC9">
            <v>13641.705</v>
          </cell>
          <cell r="AD9">
            <v>13336.936</v>
          </cell>
          <cell r="AE9">
            <v>11753.85</v>
          </cell>
          <cell r="AF9">
            <v>11511.103999999999</v>
          </cell>
          <cell r="AG9">
            <v>10014.69</v>
          </cell>
          <cell r="AH9">
            <v>8392.7479999999996</v>
          </cell>
          <cell r="AI9">
            <v>8074.1030000000001</v>
          </cell>
          <cell r="AJ9">
            <v>6939.5429999999997</v>
          </cell>
          <cell r="AL9">
            <v>24183.284</v>
          </cell>
          <cell r="AM9">
            <v>23949.906999999999</v>
          </cell>
          <cell r="AN9">
            <v>23529.24</v>
          </cell>
          <cell r="AO9">
            <v>23129.272000000001</v>
          </cell>
          <cell r="AP9">
            <v>19705.044999999998</v>
          </cell>
          <cell r="AQ9">
            <v>19326.517</v>
          </cell>
          <cell r="AR9">
            <v>16010.960999999999</v>
          </cell>
          <cell r="AS9">
            <v>13720.17</v>
          </cell>
          <cell r="AT9">
            <v>13405.09</v>
          </cell>
          <cell r="AU9">
            <v>12392.547</v>
          </cell>
          <cell r="AV9">
            <v>11575.248</v>
          </cell>
          <cell r="AW9">
            <v>10985.165000000001</v>
          </cell>
          <cell r="AX9">
            <v>8598.6569999999992</v>
          </cell>
          <cell r="AY9">
            <v>8149.0010000000002</v>
          </cell>
          <cell r="AZ9">
            <v>6987.3869999999997</v>
          </cell>
          <cell r="BB9">
            <v>24235.097000000002</v>
          </cell>
          <cell r="BC9">
            <v>24026.437999999998</v>
          </cell>
          <cell r="BD9">
            <v>23636.644</v>
          </cell>
          <cell r="BE9">
            <v>23229.434000000001</v>
          </cell>
          <cell r="BF9">
            <v>19796.866999999998</v>
          </cell>
          <cell r="BG9">
            <v>19422.824000000001</v>
          </cell>
          <cell r="BH9">
            <v>16088.194</v>
          </cell>
          <cell r="BI9">
            <v>13800.527</v>
          </cell>
          <cell r="BJ9">
            <v>13484.787</v>
          </cell>
          <cell r="BK9">
            <v>13185.998</v>
          </cell>
          <cell r="BL9">
            <v>11636.672</v>
          </cell>
          <cell r="BM9">
            <v>11373.278</v>
          </cell>
          <cell r="BN9">
            <v>9820.8960000000006</v>
          </cell>
          <cell r="BO9">
            <v>8245.4159999999993</v>
          </cell>
        </row>
        <row r="10">
          <cell r="A10" t="str">
            <v>Year to date</v>
          </cell>
          <cell r="E10">
            <v>24279</v>
          </cell>
          <cell r="F10">
            <v>24080.345000000001</v>
          </cell>
          <cell r="G10">
            <v>23736.924999999999</v>
          </cell>
          <cell r="H10">
            <v>23332.706999999999</v>
          </cell>
          <cell r="I10">
            <v>22590.834999999999</v>
          </cell>
          <cell r="J10">
            <v>19515.207999999999</v>
          </cell>
          <cell r="K10">
            <v>16156.154</v>
          </cell>
          <cell r="L10">
            <v>13868.337</v>
          </cell>
          <cell r="M10">
            <v>13556.504999999999</v>
          </cell>
          <cell r="N10">
            <v>13255.821</v>
          </cell>
          <cell r="O10">
            <v>11693.950999999999</v>
          </cell>
          <cell r="P10">
            <v>11437.504999999999</v>
          </cell>
          <cell r="Q10">
            <v>9917.2849999999999</v>
          </cell>
          <cell r="R10">
            <v>8314.2109999999993</v>
          </cell>
          <cell r="S10">
            <v>8007.741</v>
          </cell>
          <cell r="T10">
            <v>6905.1109999999999</v>
          </cell>
          <cell r="V10">
            <v>24109.432000000001</v>
          </cell>
          <cell r="W10">
            <v>23797.432000000001</v>
          </cell>
          <cell r="X10">
            <v>23387.227999999999</v>
          </cell>
          <cell r="Y10">
            <v>22811.594000000001</v>
          </cell>
          <cell r="Z10">
            <v>19566.383999999998</v>
          </cell>
          <cell r="AA10">
            <v>16990.256000000001</v>
          </cell>
          <cell r="AB10">
            <v>14620.81</v>
          </cell>
          <cell r="AC10">
            <v>13598.637000000001</v>
          </cell>
          <cell r="AD10">
            <v>13296.156999999999</v>
          </cell>
          <cell r="AE10">
            <v>11723.571</v>
          </cell>
          <cell r="AF10">
            <v>11473.898999999999</v>
          </cell>
          <cell r="AG10">
            <v>9965.4529999999995</v>
          </cell>
          <cell r="AH10">
            <v>8353.2649999999994</v>
          </cell>
          <cell r="AI10">
            <v>8041.4790000000003</v>
          </cell>
          <cell r="AJ10">
            <v>6922.1369999999997</v>
          </cell>
          <cell r="AL10">
            <v>24133.96</v>
          </cell>
          <cell r="AM10">
            <v>23848.257000000001</v>
          </cell>
          <cell r="AN10">
            <v>23434.567999999999</v>
          </cell>
          <cell r="AO10">
            <v>22917.491000000002</v>
          </cell>
          <cell r="AP10">
            <v>19612.460999999999</v>
          </cell>
          <cell r="AQ10">
            <v>17769.009999999998</v>
          </cell>
          <cell r="AR10">
            <v>15084.200999999999</v>
          </cell>
          <cell r="AS10">
            <v>13639.147999999999</v>
          </cell>
          <cell r="AT10">
            <v>13332.335999999999</v>
          </cell>
          <cell r="AU10">
            <v>11946.563</v>
          </cell>
          <cell r="AV10">
            <v>11507.682000000001</v>
          </cell>
          <cell r="AW10">
            <v>10305.369000000001</v>
          </cell>
          <cell r="AX10">
            <v>8434.7639999999992</v>
          </cell>
          <cell r="AY10">
            <v>8076.7049999999999</v>
          </cell>
          <cell r="AZ10">
            <v>6943.8869999999997</v>
          </cell>
          <cell r="BB10">
            <v>24159.382000000001</v>
          </cell>
          <cell r="BC10">
            <v>23893.168000000001</v>
          </cell>
          <cell r="BD10">
            <v>23485.503000000001</v>
          </cell>
          <cell r="BE10">
            <v>22996.117999999999</v>
          </cell>
          <cell r="BF10">
            <v>19658.814999999999</v>
          </cell>
          <cell r="BG10">
            <v>18185.975999999999</v>
          </cell>
          <cell r="BH10">
            <v>15337.262000000001</v>
          </cell>
          <cell r="BI10">
            <v>13679.824000000001</v>
          </cell>
          <cell r="BJ10">
            <v>13370.662</v>
          </cell>
          <cell r="BK10">
            <v>12258.968999999999</v>
          </cell>
          <cell r="BL10">
            <v>11540.195</v>
          </cell>
          <cell r="BM10">
            <v>10574.602999999999</v>
          </cell>
          <cell r="BN10">
            <v>8783.19</v>
          </cell>
          <cell r="BO10">
            <v>8119.23</v>
          </cell>
          <cell r="BP10">
            <v>6977</v>
          </cell>
        </row>
        <row r="11">
          <cell r="A11" t="str">
            <v>Twelve months</v>
          </cell>
          <cell r="E11">
            <v>24193</v>
          </cell>
          <cell r="F11">
            <v>23979.755000000001</v>
          </cell>
          <cell r="G11">
            <v>23587.387999999999</v>
          </cell>
          <cell r="H11">
            <v>23183.11</v>
          </cell>
          <cell r="I11">
            <v>20431.922999999999</v>
          </cell>
          <cell r="J11">
            <v>19032.642</v>
          </cell>
          <cell r="K11">
            <v>15913.923000000001</v>
          </cell>
          <cell r="L11">
            <v>13758.423000000001</v>
          </cell>
          <cell r="M11">
            <v>13446.243</v>
          </cell>
          <cell r="N11">
            <v>12652.646000000001</v>
          </cell>
          <cell r="O11">
            <v>11604.834000000001</v>
          </cell>
          <cell r="P11">
            <v>10957.781999999999</v>
          </cell>
          <cell r="Q11">
            <v>9186.1489999999994</v>
          </cell>
          <cell r="R11">
            <v>8196.4770000000008</v>
          </cell>
          <cell r="S11">
            <v>7254.924</v>
          </cell>
          <cell r="V11">
            <v>24048.934000000001</v>
          </cell>
          <cell r="W11">
            <v>23690.04</v>
          </cell>
          <cell r="X11">
            <v>23283.143</v>
          </cell>
          <cell r="Y11">
            <v>21277.207999999999</v>
          </cell>
          <cell r="Z11">
            <v>19470.773000000001</v>
          </cell>
          <cell r="AA11">
            <v>16518.740000000002</v>
          </cell>
          <cell r="AB11">
            <v>14189.511</v>
          </cell>
          <cell r="AC11">
            <v>13521.691000000001</v>
          </cell>
          <cell r="AD11">
            <v>13043.799000000001</v>
          </cell>
          <cell r="AE11">
            <v>11664.689</v>
          </cell>
          <cell r="AF11">
            <v>11326.751</v>
          </cell>
          <cell r="AG11">
            <v>9588.2540000000008</v>
          </cell>
          <cell r="AH11">
            <v>8275.3680000000004</v>
          </cell>
          <cell r="AI11">
            <v>7534.6790000000001</v>
          </cell>
          <cell r="AL11">
            <v>24106.958999999999</v>
          </cell>
          <cell r="AM11">
            <v>23794.919000000002</v>
          </cell>
          <cell r="AN11">
            <v>23382.863000000001</v>
          </cell>
          <cell r="AO11">
            <v>22130.922999999999</v>
          </cell>
          <cell r="AP11">
            <v>19564.793000000001</v>
          </cell>
          <cell r="AQ11">
            <v>17345.358</v>
          </cell>
          <cell r="AR11">
            <v>14760.645</v>
          </cell>
          <cell r="AS11">
            <v>13600.241</v>
          </cell>
          <cell r="AT11">
            <v>13295.550999999999</v>
          </cell>
          <cell r="AU11">
            <v>11868.454</v>
          </cell>
          <cell r="AV11">
            <v>11473.805</v>
          </cell>
          <cell r="AW11">
            <v>10183.255999999999</v>
          </cell>
          <cell r="AX11">
            <v>8387.1679999999997</v>
          </cell>
          <cell r="AY11">
            <v>7824.2870000000003</v>
          </cell>
          <cell r="BB11">
            <v>24159.382000000001</v>
          </cell>
          <cell r="BC11">
            <v>23893.168000000001</v>
          </cell>
          <cell r="BD11">
            <v>23485.503000000001</v>
          </cell>
          <cell r="BE11">
            <v>22996.117999999999</v>
          </cell>
          <cell r="BF11">
            <v>19658.814999999999</v>
          </cell>
          <cell r="BG11">
            <v>18185.975999999999</v>
          </cell>
          <cell r="BH11">
            <v>15337.262000000001</v>
          </cell>
          <cell r="BI11">
            <v>13679.824000000001</v>
          </cell>
          <cell r="BJ11">
            <v>13370.662</v>
          </cell>
          <cell r="BK11">
            <v>12258.968999999999</v>
          </cell>
          <cell r="BL11">
            <v>11540.195</v>
          </cell>
          <cell r="BM11">
            <v>10574.602999999999</v>
          </cell>
          <cell r="BN11">
            <v>8783.19</v>
          </cell>
          <cell r="BO11">
            <v>8119.23</v>
          </cell>
          <cell r="BP11">
            <v>6977</v>
          </cell>
        </row>
        <row r="13">
          <cell r="A13" t="str">
            <v>Shares outstanding at period end</v>
          </cell>
          <cell r="E13">
            <v>24319</v>
          </cell>
          <cell r="F13">
            <v>24127.74</v>
          </cell>
          <cell r="G13">
            <v>23839.66</v>
          </cell>
          <cell r="H13">
            <v>23417.769</v>
          </cell>
          <cell r="I13">
            <v>23013.494999999999</v>
          </cell>
          <cell r="J13">
            <v>19596.958999999999</v>
          </cell>
          <cell r="K13">
            <v>16235.082</v>
          </cell>
          <cell r="L13">
            <v>13930.348</v>
          </cell>
          <cell r="R13">
            <v>120202</v>
          </cell>
          <cell r="V13">
            <v>24174.141</v>
          </cell>
          <cell r="W13">
            <v>23937.774000000001</v>
          </cell>
          <cell r="X13">
            <v>23512.170999999998</v>
          </cell>
          <cell r="Y13">
            <v>23103.562000000002</v>
          </cell>
          <cell r="Z13">
            <v>19683.032999999999</v>
          </cell>
          <cell r="AA13">
            <v>19303.478999999999</v>
          </cell>
          <cell r="AB13">
            <v>15996.521000000001</v>
          </cell>
          <cell r="AL13">
            <v>24225.759999999998</v>
          </cell>
          <cell r="AM13">
            <v>24014.883999999998</v>
          </cell>
          <cell r="AN13">
            <v>23617.903999999999</v>
          </cell>
          <cell r="AO13">
            <v>23210.955999999998</v>
          </cell>
          <cell r="AP13">
            <v>19780.011999999999</v>
          </cell>
          <cell r="AQ13">
            <v>19399.419999999998</v>
          </cell>
          <cell r="AR13">
            <v>16073.199000000001</v>
          </cell>
          <cell r="BB13">
            <v>24267.887999999999</v>
          </cell>
          <cell r="BC13">
            <v>24069.644</v>
          </cell>
          <cell r="BD13">
            <v>23713.687999999998</v>
          </cell>
          <cell r="BE13">
            <v>23311.375</v>
          </cell>
          <cell r="BF13">
            <v>19850</v>
          </cell>
          <cell r="BG13">
            <v>19487</v>
          </cell>
          <cell r="BH13">
            <v>16141.66</v>
          </cell>
          <cell r="BI13">
            <v>13846.353999999999</v>
          </cell>
        </row>
        <row r="14">
          <cell r="R14">
            <v>6970</v>
          </cell>
        </row>
        <row r="17">
          <cell r="A17" t="str">
            <v>AVERAGE CUSTOMERS</v>
          </cell>
        </row>
        <row r="18">
          <cell r="A18" t="str">
            <v>Avg Customers: Firm</v>
          </cell>
        </row>
        <row r="19">
          <cell r="A19" t="str">
            <v>Avg Customers: FirmThree months</v>
          </cell>
          <cell r="B19" t="str">
            <v>Three months</v>
          </cell>
          <cell r="E19">
            <v>495896</v>
          </cell>
          <cell r="F19">
            <v>473599</v>
          </cell>
          <cell r="G19">
            <v>457486</v>
          </cell>
          <cell r="H19">
            <v>435829</v>
          </cell>
          <cell r="I19">
            <v>413693</v>
          </cell>
          <cell r="J19">
            <v>389261</v>
          </cell>
          <cell r="V19">
            <v>482629</v>
          </cell>
          <cell r="W19">
            <v>464605</v>
          </cell>
          <cell r="X19">
            <v>443257</v>
          </cell>
          <cell r="Y19">
            <v>421631</v>
          </cell>
          <cell r="Z19">
            <v>398611</v>
          </cell>
          <cell r="AL19">
            <v>486714</v>
          </cell>
          <cell r="AM19">
            <v>467085</v>
          </cell>
          <cell r="AN19">
            <v>446570</v>
          </cell>
          <cell r="AO19">
            <v>425222</v>
          </cell>
          <cell r="AP19">
            <v>402226</v>
          </cell>
          <cell r="AQ19">
            <v>377234</v>
          </cell>
          <cell r="BB19">
            <v>489054</v>
          </cell>
          <cell r="BC19">
            <v>468130</v>
          </cell>
          <cell r="BD19">
            <v>448670</v>
          </cell>
          <cell r="BE19">
            <v>427798</v>
          </cell>
          <cell r="BF19">
            <v>405158</v>
          </cell>
          <cell r="BG19">
            <v>380182</v>
          </cell>
        </row>
        <row r="20">
          <cell r="A20" t="str">
            <v>Avg Customers: FirmYear to date</v>
          </cell>
          <cell r="B20" t="str">
            <v>Year to date</v>
          </cell>
          <cell r="E20">
            <v>495896</v>
          </cell>
          <cell r="F20">
            <v>473599</v>
          </cell>
          <cell r="G20">
            <v>457486</v>
          </cell>
          <cell r="H20">
            <v>435829</v>
          </cell>
          <cell r="I20">
            <v>413693</v>
          </cell>
          <cell r="J20">
            <v>389261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55777</v>
          </cell>
          <cell r="S20">
            <v>0</v>
          </cell>
          <cell r="T20">
            <v>0</v>
          </cell>
          <cell r="V20">
            <v>478114</v>
          </cell>
          <cell r="W20">
            <v>461047</v>
          </cell>
          <cell r="X20">
            <v>439536</v>
          </cell>
          <cell r="Y20">
            <v>417662</v>
          </cell>
          <cell r="Z20">
            <v>393936</v>
          </cell>
          <cell r="AA20">
            <v>368628</v>
          </cell>
          <cell r="AL20">
            <v>480981</v>
          </cell>
          <cell r="AM20">
            <v>463060</v>
          </cell>
          <cell r="AN20">
            <v>441881</v>
          </cell>
          <cell r="AO20">
            <v>420182</v>
          </cell>
          <cell r="AP20">
            <v>396699</v>
          </cell>
          <cell r="AQ20">
            <v>371497</v>
          </cell>
          <cell r="BB20">
            <v>482999</v>
          </cell>
          <cell r="BC20">
            <v>464327</v>
          </cell>
          <cell r="BD20">
            <v>443578</v>
          </cell>
          <cell r="BE20">
            <v>422086</v>
          </cell>
          <cell r="BF20">
            <v>398814</v>
          </cell>
          <cell r="BG20">
            <v>373668</v>
          </cell>
        </row>
        <row r="21">
          <cell r="A21" t="str">
            <v>Avg Customers: FirmTwelve months</v>
          </cell>
          <cell r="B21" t="str">
            <v>Twelve months</v>
          </cell>
          <cell r="E21">
            <v>488574</v>
          </cell>
          <cell r="F21">
            <v>468354</v>
          </cell>
          <cell r="G21">
            <v>448992</v>
          </cell>
          <cell r="H21">
            <v>427620</v>
          </cell>
          <cell r="I21">
            <v>404922</v>
          </cell>
          <cell r="J21">
            <v>380018</v>
          </cell>
          <cell r="V21">
            <v>472862</v>
          </cell>
          <cell r="W21">
            <v>454346</v>
          </cell>
          <cell r="X21">
            <v>433023</v>
          </cell>
          <cell r="Y21">
            <v>410677</v>
          </cell>
          <cell r="Z21">
            <v>386322</v>
          </cell>
          <cell r="AL21">
            <v>477769</v>
          </cell>
          <cell r="AM21">
            <v>459460</v>
          </cell>
          <cell r="AN21">
            <v>438360</v>
          </cell>
          <cell r="AO21">
            <v>416426</v>
          </cell>
          <cell r="AP21">
            <v>392570</v>
          </cell>
          <cell r="AQ21">
            <v>367192</v>
          </cell>
          <cell r="BB21">
            <v>482999</v>
          </cell>
          <cell r="BC21">
            <v>464327</v>
          </cell>
          <cell r="BD21">
            <v>443578</v>
          </cell>
          <cell r="BE21">
            <v>422086</v>
          </cell>
          <cell r="BF21">
            <v>398814</v>
          </cell>
          <cell r="BG21">
            <v>373668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</row>
        <row r="22">
          <cell r="A22" t="str">
            <v>Avg Customers: Interruptible</v>
          </cell>
        </row>
        <row r="23">
          <cell r="A23" t="str">
            <v>Avg Customers: InterruptibleThree months</v>
          </cell>
          <cell r="B23" t="str">
            <v>Three months</v>
          </cell>
          <cell r="E23">
            <v>977</v>
          </cell>
          <cell r="F23">
            <v>1027</v>
          </cell>
          <cell r="G23">
            <v>1027</v>
          </cell>
          <cell r="H23">
            <v>1045</v>
          </cell>
          <cell r="I23">
            <v>1065</v>
          </cell>
          <cell r="J23">
            <v>1085</v>
          </cell>
          <cell r="V23">
            <v>1001</v>
          </cell>
          <cell r="W23">
            <v>1037</v>
          </cell>
          <cell r="X23">
            <v>1057</v>
          </cell>
          <cell r="Y23">
            <v>1107</v>
          </cell>
          <cell r="Z23">
            <v>1139</v>
          </cell>
          <cell r="AL23">
            <v>989</v>
          </cell>
          <cell r="AM23">
            <v>1038</v>
          </cell>
          <cell r="AN23">
            <v>1005</v>
          </cell>
          <cell r="AO23">
            <v>1009</v>
          </cell>
          <cell r="AP23">
            <v>1025</v>
          </cell>
          <cell r="AQ23">
            <v>1057</v>
          </cell>
          <cell r="BB23">
            <v>983</v>
          </cell>
          <cell r="BC23">
            <v>1046</v>
          </cell>
          <cell r="BD23">
            <v>1023</v>
          </cell>
          <cell r="BE23">
            <v>1043</v>
          </cell>
          <cell r="BF23">
            <v>1063</v>
          </cell>
          <cell r="BG23">
            <v>1059</v>
          </cell>
        </row>
        <row r="24">
          <cell r="A24" t="str">
            <v>Avg Customers: InterruptibleYear to date</v>
          </cell>
          <cell r="B24" t="str">
            <v>Year to date</v>
          </cell>
          <cell r="E24">
            <v>977</v>
          </cell>
          <cell r="F24">
            <v>1027</v>
          </cell>
          <cell r="G24">
            <v>1027</v>
          </cell>
          <cell r="H24">
            <v>1045</v>
          </cell>
          <cell r="I24">
            <v>1065</v>
          </cell>
          <cell r="J24">
            <v>1085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V24">
            <v>1014</v>
          </cell>
          <cell r="W24">
            <v>1032</v>
          </cell>
          <cell r="X24">
            <v>1076</v>
          </cell>
          <cell r="Y24">
            <v>1086</v>
          </cell>
          <cell r="Z24">
            <v>1112</v>
          </cell>
          <cell r="AA24">
            <v>1128</v>
          </cell>
          <cell r="AL24">
            <v>1006</v>
          </cell>
          <cell r="AM24">
            <v>1147</v>
          </cell>
          <cell r="AN24">
            <v>1052</v>
          </cell>
          <cell r="AO24">
            <v>1060</v>
          </cell>
          <cell r="AP24">
            <v>1083</v>
          </cell>
          <cell r="AQ24">
            <v>1104</v>
          </cell>
          <cell r="BB24">
            <v>1000</v>
          </cell>
          <cell r="BC24">
            <v>1037</v>
          </cell>
          <cell r="BD24">
            <v>1045</v>
          </cell>
          <cell r="BE24">
            <v>1056</v>
          </cell>
          <cell r="BF24">
            <v>1078</v>
          </cell>
          <cell r="BG24">
            <v>1093</v>
          </cell>
        </row>
        <row r="25">
          <cell r="A25" t="str">
            <v>Avg Customers: InterruptibleTwelve months</v>
          </cell>
          <cell r="B25" t="str">
            <v>Twelve months</v>
          </cell>
          <cell r="E25">
            <v>988</v>
          </cell>
          <cell r="F25">
            <v>1037</v>
          </cell>
          <cell r="G25">
            <v>1040</v>
          </cell>
          <cell r="H25">
            <v>1051</v>
          </cell>
          <cell r="I25">
            <v>1073</v>
          </cell>
          <cell r="J25">
            <v>1091</v>
          </cell>
          <cell r="V25">
            <v>1028</v>
          </cell>
          <cell r="W25">
            <v>1039</v>
          </cell>
          <cell r="X25">
            <v>1051</v>
          </cell>
          <cell r="Y25">
            <v>1065</v>
          </cell>
          <cell r="Z25">
            <v>1085</v>
          </cell>
          <cell r="AL25">
            <v>1016</v>
          </cell>
          <cell r="AM25">
            <v>1036</v>
          </cell>
          <cell r="AN25">
            <v>1050</v>
          </cell>
          <cell r="AO25">
            <v>1061</v>
          </cell>
          <cell r="AP25">
            <v>1077</v>
          </cell>
          <cell r="AQ25">
            <v>1085</v>
          </cell>
          <cell r="BB25">
            <v>1000</v>
          </cell>
          <cell r="BC25">
            <v>1037</v>
          </cell>
          <cell r="BD25">
            <v>1045</v>
          </cell>
          <cell r="BE25">
            <v>1056</v>
          </cell>
          <cell r="BF25">
            <v>1078</v>
          </cell>
          <cell r="BG25">
            <v>1093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</row>
        <row r="26">
          <cell r="A26" t="str">
            <v>Avg Customers: Transportation</v>
          </cell>
        </row>
        <row r="27">
          <cell r="A27" t="str">
            <v>Avg Customers: TransportationThree months</v>
          </cell>
          <cell r="B27" t="str">
            <v>Three months</v>
          </cell>
          <cell r="E27">
            <v>120</v>
          </cell>
          <cell r="F27">
            <v>97</v>
          </cell>
          <cell r="G27">
            <v>50</v>
          </cell>
          <cell r="H27">
            <v>37.659999999999997</v>
          </cell>
          <cell r="I27">
            <v>121.66</v>
          </cell>
          <cell r="V27">
            <v>101</v>
          </cell>
          <cell r="W27">
            <v>50</v>
          </cell>
          <cell r="X27">
            <v>36</v>
          </cell>
          <cell r="Y27">
            <v>42</v>
          </cell>
          <cell r="AL27">
            <v>109</v>
          </cell>
          <cell r="AM27">
            <v>50</v>
          </cell>
          <cell r="AN27">
            <v>36</v>
          </cell>
          <cell r="BB27">
            <v>116</v>
          </cell>
          <cell r="BC27">
            <v>70</v>
          </cell>
          <cell r="BD27">
            <v>36</v>
          </cell>
          <cell r="BE27">
            <v>68</v>
          </cell>
        </row>
        <row r="28">
          <cell r="A28" t="str">
            <v>Avg Customers: TransportationYear to date</v>
          </cell>
          <cell r="B28" t="str">
            <v>Year to date</v>
          </cell>
          <cell r="E28">
            <v>120</v>
          </cell>
          <cell r="F28">
            <v>97</v>
          </cell>
          <cell r="G28">
            <v>50</v>
          </cell>
          <cell r="H28">
            <v>37.659999999999997</v>
          </cell>
          <cell r="I28">
            <v>121.66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V28">
            <v>99</v>
          </cell>
          <cell r="W28">
            <v>50</v>
          </cell>
          <cell r="X28">
            <v>37</v>
          </cell>
          <cell r="Y28">
            <v>82</v>
          </cell>
          <cell r="AL28">
            <v>102</v>
          </cell>
          <cell r="AM28">
            <v>50</v>
          </cell>
          <cell r="AN28">
            <v>37</v>
          </cell>
          <cell r="BB28">
            <v>106</v>
          </cell>
          <cell r="BC28">
            <v>55</v>
          </cell>
          <cell r="BD28">
            <v>36.4</v>
          </cell>
          <cell r="BE28">
            <v>67.75</v>
          </cell>
          <cell r="BF28">
            <v>159.66999999999999</v>
          </cell>
        </row>
        <row r="29">
          <cell r="A29" t="str">
            <v>Avg Customers: TransportationTwelve months</v>
          </cell>
          <cell r="B29" t="str">
            <v>Twelve months</v>
          </cell>
          <cell r="E29">
            <v>111</v>
          </cell>
          <cell r="F29">
            <v>67</v>
          </cell>
          <cell r="G29">
            <v>40</v>
          </cell>
          <cell r="H29">
            <v>46.75</v>
          </cell>
          <cell r="I29">
            <v>126.25</v>
          </cell>
          <cell r="V29">
            <v>80</v>
          </cell>
          <cell r="W29">
            <v>43</v>
          </cell>
          <cell r="X29">
            <v>45</v>
          </cell>
          <cell r="Y29">
            <v>116</v>
          </cell>
          <cell r="AL29">
            <v>94</v>
          </cell>
          <cell r="AM29">
            <v>47</v>
          </cell>
          <cell r="AN29">
            <v>40</v>
          </cell>
          <cell r="BB29">
            <v>106</v>
          </cell>
          <cell r="BC29">
            <v>55</v>
          </cell>
          <cell r="BD29">
            <v>36.4</v>
          </cell>
          <cell r="BE29">
            <v>67.75</v>
          </cell>
          <cell r="BF29">
            <v>159.66999999999999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</row>
        <row r="30">
          <cell r="A30" t="str">
            <v>Avg Customers: Total</v>
          </cell>
        </row>
        <row r="31">
          <cell r="A31" t="str">
            <v>Avg Customers: TotalThree months</v>
          </cell>
          <cell r="B31" t="str">
            <v>Three months</v>
          </cell>
          <cell r="E31">
            <v>496993</v>
          </cell>
          <cell r="F31">
            <v>474723</v>
          </cell>
          <cell r="G31">
            <v>458563</v>
          </cell>
          <cell r="H31">
            <v>436911.66</v>
          </cell>
          <cell r="I31">
            <v>414879.66</v>
          </cell>
          <cell r="J31">
            <v>390346</v>
          </cell>
          <cell r="K31">
            <v>364954</v>
          </cell>
          <cell r="L31">
            <v>338950</v>
          </cell>
          <cell r="V31">
            <v>483731</v>
          </cell>
          <cell r="W31">
            <v>465692</v>
          </cell>
          <cell r="X31">
            <v>444350</v>
          </cell>
          <cell r="Y31">
            <v>422780</v>
          </cell>
          <cell r="Z31">
            <v>399750</v>
          </cell>
          <cell r="AA31">
            <v>374558</v>
          </cell>
          <cell r="AB31">
            <v>347686</v>
          </cell>
          <cell r="AC31">
            <v>324458</v>
          </cell>
          <cell r="AD31">
            <v>306230</v>
          </cell>
          <cell r="AE31">
            <v>289394</v>
          </cell>
          <cell r="AF31">
            <v>276918</v>
          </cell>
          <cell r="AG31">
            <v>268738</v>
          </cell>
          <cell r="AL31">
            <v>487812</v>
          </cell>
          <cell r="AM31">
            <v>468173</v>
          </cell>
          <cell r="AN31">
            <v>447611</v>
          </cell>
          <cell r="AO31">
            <v>426231</v>
          </cell>
          <cell r="AP31">
            <v>403251</v>
          </cell>
          <cell r="AQ31">
            <v>378291</v>
          </cell>
          <cell r="AR31">
            <v>352591</v>
          </cell>
          <cell r="AS31">
            <v>326419</v>
          </cell>
          <cell r="AT31">
            <v>307827</v>
          </cell>
          <cell r="AU31">
            <v>290335</v>
          </cell>
          <cell r="AV31">
            <v>276327</v>
          </cell>
          <cell r="AW31">
            <v>267155</v>
          </cell>
          <cell r="BB31">
            <v>490153</v>
          </cell>
          <cell r="BC31">
            <v>469246</v>
          </cell>
          <cell r="BD31">
            <v>449729</v>
          </cell>
          <cell r="BE31">
            <v>428909</v>
          </cell>
          <cell r="BF31">
            <v>406221</v>
          </cell>
          <cell r="BG31">
            <v>381241</v>
          </cell>
          <cell r="BH31">
            <v>355305</v>
          </cell>
          <cell r="BI31">
            <v>328893</v>
          </cell>
          <cell r="BJ31">
            <v>309021</v>
          </cell>
          <cell r="BK31">
            <v>290973</v>
          </cell>
          <cell r="BL31">
            <v>274913</v>
          </cell>
          <cell r="BM31">
            <v>265369</v>
          </cell>
        </row>
        <row r="32">
          <cell r="A32" t="str">
            <v>Avg Customers: TotalYear to date</v>
          </cell>
          <cell r="B32" t="str">
            <v>Year to date</v>
          </cell>
          <cell r="E32">
            <v>496993</v>
          </cell>
          <cell r="F32">
            <v>474723</v>
          </cell>
          <cell r="G32">
            <v>458563</v>
          </cell>
          <cell r="H32">
            <v>436911.66</v>
          </cell>
          <cell r="I32">
            <v>414879.66</v>
          </cell>
          <cell r="J32">
            <v>390346</v>
          </cell>
          <cell r="K32">
            <v>364954</v>
          </cell>
          <cell r="L32">
            <v>338950</v>
          </cell>
          <cell r="V32">
            <v>479227</v>
          </cell>
          <cell r="W32">
            <v>462129</v>
          </cell>
          <cell r="X32">
            <v>440649</v>
          </cell>
          <cell r="Y32">
            <v>418830</v>
          </cell>
          <cell r="Z32">
            <v>395048</v>
          </cell>
          <cell r="AA32">
            <v>369756</v>
          </cell>
          <cell r="AB32">
            <v>343318</v>
          </cell>
          <cell r="AL32">
            <v>482089</v>
          </cell>
          <cell r="AM32">
            <v>464257</v>
          </cell>
          <cell r="AN32">
            <v>442970</v>
          </cell>
          <cell r="AO32">
            <v>421242</v>
          </cell>
          <cell r="AP32">
            <v>397782</v>
          </cell>
          <cell r="AQ32">
            <v>372601</v>
          </cell>
          <cell r="AR32">
            <v>346409</v>
          </cell>
          <cell r="AS32">
            <v>322665</v>
          </cell>
          <cell r="BB32">
            <v>484105</v>
          </cell>
          <cell r="BC32">
            <v>465419</v>
          </cell>
          <cell r="BD32">
            <v>444659.4</v>
          </cell>
          <cell r="BE32">
            <v>423209.75</v>
          </cell>
          <cell r="BF32">
            <v>400051.67</v>
          </cell>
          <cell r="BG32">
            <v>374761</v>
          </cell>
          <cell r="BH32">
            <v>348633</v>
          </cell>
          <cell r="BI32">
            <v>324222</v>
          </cell>
          <cell r="BJ32">
            <v>305520</v>
          </cell>
          <cell r="BK32">
            <v>288506</v>
          </cell>
          <cell r="BL32">
            <v>275124</v>
          </cell>
          <cell r="BM32">
            <v>266349</v>
          </cell>
          <cell r="BN32">
            <v>259009</v>
          </cell>
          <cell r="BO32">
            <v>253803</v>
          </cell>
        </row>
        <row r="33">
          <cell r="A33" t="str">
            <v>Avg Customers: TotalTwelve months</v>
          </cell>
          <cell r="B33" t="str">
            <v>Twelve months</v>
          </cell>
          <cell r="E33">
            <v>489673</v>
          </cell>
          <cell r="F33">
            <v>469458</v>
          </cell>
          <cell r="G33">
            <v>450072</v>
          </cell>
          <cell r="H33">
            <v>428717.75</v>
          </cell>
          <cell r="I33">
            <v>406121.25</v>
          </cell>
          <cell r="J33">
            <v>381109</v>
          </cell>
          <cell r="K33">
            <v>355134</v>
          </cell>
          <cell r="L33">
            <v>329680</v>
          </cell>
          <cell r="M33">
            <v>310049</v>
          </cell>
          <cell r="N33">
            <v>292426</v>
          </cell>
          <cell r="O33">
            <v>277870</v>
          </cell>
          <cell r="P33">
            <v>268397</v>
          </cell>
          <cell r="Q33">
            <v>260718</v>
          </cell>
          <cell r="R33">
            <v>254683</v>
          </cell>
          <cell r="V33">
            <v>473970</v>
          </cell>
          <cell r="W33">
            <v>455428</v>
          </cell>
          <cell r="X33">
            <v>434119</v>
          </cell>
          <cell r="Y33">
            <v>411858</v>
          </cell>
          <cell r="Z33">
            <v>387407</v>
          </cell>
          <cell r="AA33">
            <v>361852</v>
          </cell>
          <cell r="AB33">
            <v>314606</v>
          </cell>
          <cell r="AC33">
            <v>280989</v>
          </cell>
          <cell r="AD33">
            <v>270441</v>
          </cell>
          <cell r="AE33">
            <v>262505</v>
          </cell>
          <cell r="AF33">
            <v>255919</v>
          </cell>
          <cell r="AL33">
            <v>478879</v>
          </cell>
          <cell r="AM33">
            <v>460543</v>
          </cell>
          <cell r="AN33">
            <v>439450</v>
          </cell>
          <cell r="AO33">
            <v>417487</v>
          </cell>
          <cell r="AP33">
            <v>393647</v>
          </cell>
          <cell r="AQ33">
            <v>368277</v>
          </cell>
          <cell r="AR33">
            <v>342030</v>
          </cell>
          <cell r="AS33">
            <v>319254</v>
          </cell>
          <cell r="AT33">
            <v>301008</v>
          </cell>
          <cell r="AU33">
            <v>284491</v>
          </cell>
          <cell r="AV33">
            <v>272737</v>
          </cell>
          <cell r="AW33">
            <v>264316</v>
          </cell>
          <cell r="AX33">
            <v>257466</v>
          </cell>
          <cell r="BB33">
            <v>484105</v>
          </cell>
          <cell r="BC33">
            <v>465419</v>
          </cell>
          <cell r="BD33">
            <v>444659.4</v>
          </cell>
          <cell r="BE33">
            <v>423209.75</v>
          </cell>
          <cell r="BF33">
            <v>400051.67</v>
          </cell>
          <cell r="BG33">
            <v>374761</v>
          </cell>
          <cell r="BH33">
            <v>348633</v>
          </cell>
          <cell r="BI33">
            <v>324222</v>
          </cell>
          <cell r="BJ33">
            <v>305520</v>
          </cell>
          <cell r="BK33">
            <v>288506</v>
          </cell>
          <cell r="BL33">
            <v>275124</v>
          </cell>
          <cell r="BM33">
            <v>266349</v>
          </cell>
          <cell r="BN33">
            <v>259009</v>
          </cell>
          <cell r="BO33">
            <v>253803</v>
          </cell>
        </row>
        <row r="34">
          <cell r="AA34">
            <v>335487</v>
          </cell>
          <cell r="AB34">
            <v>296635</v>
          </cell>
        </row>
      </sheetData>
      <sheetData sheetId="1">
        <row r="222">
          <cell r="AJ222">
            <v>35430</v>
          </cell>
        </row>
      </sheetData>
      <sheetData sheetId="2"/>
      <sheetData sheetId="3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 Transposed"/>
      <sheetName val="Monthly Price Summary"/>
      <sheetName val="Area Price - 071703a"/>
      <sheetName val="Area Price Cond - 071703a"/>
      <sheetName val="Forward Prices"/>
      <sheetName val="Sumas Chart"/>
      <sheetName val="Hydro"/>
      <sheetName val="Sumas Prices"/>
      <sheetName val="TY v PCORC Prices"/>
      <sheetName val="HR Compare"/>
      <sheetName val="WAG-8 page 1 Precip"/>
      <sheetName val="WAG-8 Page 2 Hydro"/>
      <sheetName val="WAG-9 page 1 Gas Prices"/>
      <sheetName val="GRC v TY Heat Rate"/>
      <sheetName val="GRC v TY Prices "/>
      <sheetName val="WAG-9 page 2 Heat Rate"/>
      <sheetName val="Electric Prices"/>
      <sheetName val="Data"/>
    </sheetNames>
    <sheetDataSet>
      <sheetData sheetId="0"/>
      <sheetData sheetId="1" refreshError="1">
        <row r="4">
          <cell r="B4">
            <v>37987</v>
          </cell>
          <cell r="C4">
            <v>39.176639999999999</v>
          </cell>
          <cell r="D4">
            <v>42.19</v>
          </cell>
          <cell r="E4">
            <v>35.004370000000002</v>
          </cell>
          <cell r="F4">
            <v>5.2663000000000002</v>
          </cell>
          <cell r="G4">
            <v>4.9910999999999994</v>
          </cell>
          <cell r="H4">
            <v>7.4391204450942778</v>
          </cell>
        </row>
        <row r="5">
          <cell r="B5">
            <v>38018</v>
          </cell>
          <cell r="C5">
            <v>39.40437</v>
          </cell>
          <cell r="D5">
            <v>41.477469999999997</v>
          </cell>
          <cell r="E5">
            <v>36.852910000000001</v>
          </cell>
          <cell r="F5">
            <v>5.0219000000000005</v>
          </cell>
          <cell r="G5">
            <v>4.8822000000000001</v>
          </cell>
          <cell r="H5">
            <v>7.8465063023955066</v>
          </cell>
        </row>
        <row r="6">
          <cell r="B6">
            <v>38047</v>
          </cell>
          <cell r="C6">
            <v>36.953740000000003</v>
          </cell>
          <cell r="D6">
            <v>40.102240000000002</v>
          </cell>
          <cell r="E6">
            <v>32.594290000000001</v>
          </cell>
          <cell r="F6">
            <v>4.7445000000000004</v>
          </cell>
          <cell r="G6">
            <v>4.6962999999999999</v>
          </cell>
          <cell r="H6">
            <v>7.7887532932869643</v>
          </cell>
        </row>
        <row r="7">
          <cell r="B7">
            <v>38078</v>
          </cell>
          <cell r="C7">
            <v>33.328470000000003</v>
          </cell>
          <cell r="D7">
            <v>36.76641</v>
          </cell>
          <cell r="E7">
            <v>28.62387</v>
          </cell>
          <cell r="F7">
            <v>4.0925000000000002</v>
          </cell>
          <cell r="G7">
            <v>4.0850999999999997</v>
          </cell>
          <cell r="H7">
            <v>8.1437923029932815</v>
          </cell>
        </row>
        <row r="8">
          <cell r="B8">
            <v>38108</v>
          </cell>
          <cell r="C8">
            <v>25.42792</v>
          </cell>
          <cell r="D8">
            <v>27.768339999999998</v>
          </cell>
          <cell r="E8">
            <v>22.45955</v>
          </cell>
          <cell r="F8">
            <v>3.9844999999999997</v>
          </cell>
          <cell r="G8">
            <v>4.0101000000000004</v>
          </cell>
          <cell r="H8">
            <v>6.3817091228510483</v>
          </cell>
        </row>
        <row r="9">
          <cell r="B9">
            <v>38139</v>
          </cell>
          <cell r="C9">
            <v>24.466270000000002</v>
          </cell>
          <cell r="D9">
            <v>24.763500000000001</v>
          </cell>
          <cell r="E9">
            <v>24.059550000000002</v>
          </cell>
          <cell r="F9">
            <v>3.9931000000000005</v>
          </cell>
          <cell r="G9">
            <v>4.0471999999999992</v>
          </cell>
          <cell r="H9">
            <v>6.127136810998973</v>
          </cell>
        </row>
        <row r="10">
          <cell r="B10">
            <v>38169</v>
          </cell>
          <cell r="C10">
            <v>38.752319999999997</v>
          </cell>
          <cell r="D10">
            <v>40.772190000000002</v>
          </cell>
          <cell r="E10">
            <v>35.9557</v>
          </cell>
          <cell r="F10">
            <v>4.1988000000000003</v>
          </cell>
          <cell r="G10">
            <v>4.0464000000000002</v>
          </cell>
          <cell r="H10">
            <v>9.2293798228065143</v>
          </cell>
        </row>
        <row r="11">
          <cell r="B11">
            <v>38200</v>
          </cell>
          <cell r="C11">
            <v>45.317819999999998</v>
          </cell>
          <cell r="D11">
            <v>49.285260000000001</v>
          </cell>
          <cell r="E11">
            <v>40.285969999999999</v>
          </cell>
          <cell r="F11">
            <v>4.1932999999999989</v>
          </cell>
          <cell r="G11">
            <v>4.0923999999999996</v>
          </cell>
          <cell r="H11">
            <v>10.807197195526198</v>
          </cell>
        </row>
        <row r="12">
          <cell r="B12">
            <v>38231</v>
          </cell>
          <cell r="C12">
            <v>47.744050000000001</v>
          </cell>
          <cell r="D12">
            <v>50.820099999999996</v>
          </cell>
          <cell r="E12">
            <v>43.534820000000003</v>
          </cell>
          <cell r="F12">
            <v>4.1754999999999995</v>
          </cell>
          <cell r="G12">
            <v>4.0815999999999999</v>
          </cell>
          <cell r="H12">
            <v>11.434331217818228</v>
          </cell>
        </row>
        <row r="13">
          <cell r="B13">
            <v>38261</v>
          </cell>
          <cell r="C13">
            <v>42.095359999999999</v>
          </cell>
          <cell r="D13">
            <v>44.057079999999999</v>
          </cell>
          <cell r="E13">
            <v>39.607430000000001</v>
          </cell>
          <cell r="F13">
            <v>4.1970000000000001</v>
          </cell>
          <cell r="G13">
            <v>4.1196000000000002</v>
          </cell>
          <cell r="H13">
            <v>10.029868954014772</v>
          </cell>
        </row>
        <row r="14">
          <cell r="B14">
            <v>38292</v>
          </cell>
          <cell r="C14">
            <v>41.224559999999997</v>
          </cell>
          <cell r="D14">
            <v>43.192079999999997</v>
          </cell>
          <cell r="E14">
            <v>38.53219</v>
          </cell>
          <cell r="F14">
            <v>4.4514000000000014</v>
          </cell>
          <cell r="G14">
            <v>4.2835000000000001</v>
          </cell>
          <cell r="H14">
            <v>9.261032484162282</v>
          </cell>
        </row>
        <row r="15">
          <cell r="B15">
            <v>38322</v>
          </cell>
          <cell r="C15">
            <v>41.988250000000001</v>
          </cell>
          <cell r="D15">
            <v>44.759990000000002</v>
          </cell>
          <cell r="E15">
            <v>38.150460000000002</v>
          </cell>
          <cell r="F15">
            <v>4.773200000000001</v>
          </cell>
          <cell r="G15">
            <v>4.4853000000000005</v>
          </cell>
          <cell r="H15">
            <v>8.7966668063353701</v>
          </cell>
        </row>
        <row r="16">
          <cell r="B16">
            <v>38353</v>
          </cell>
          <cell r="C16">
            <v>41.499609999999997</v>
          </cell>
          <cell r="D16">
            <v>44.226190000000003</v>
          </cell>
          <cell r="E16">
            <v>38.041519999999998</v>
          </cell>
          <cell r="F16">
            <v>4.9470000000000001</v>
          </cell>
          <cell r="G16">
            <v>4.6510999999999996</v>
          </cell>
          <cell r="H16">
            <v>8.3888437436830401</v>
          </cell>
        </row>
        <row r="17">
          <cell r="B17">
            <v>38384</v>
          </cell>
          <cell r="C17">
            <v>39.479950000000002</v>
          </cell>
          <cell r="D17">
            <v>41.223350000000003</v>
          </cell>
          <cell r="E17">
            <v>37.155380000000001</v>
          </cell>
          <cell r="F17">
            <v>4.7565</v>
          </cell>
          <cell r="G17">
            <v>4.5221</v>
          </cell>
          <cell r="H17">
            <v>8.300210238620835</v>
          </cell>
        </row>
        <row r="18">
          <cell r="B18">
            <v>38412</v>
          </cell>
          <cell r="C18">
            <v>37.596719999999998</v>
          </cell>
          <cell r="D18">
            <v>39.527149999999999</v>
          </cell>
          <cell r="E18">
            <v>34.923839999999998</v>
          </cell>
          <cell r="F18">
            <v>4.4582000000000006</v>
          </cell>
          <cell r="G18">
            <v>4.2993000000000006</v>
          </cell>
          <cell r="H18">
            <v>8.4331613655735485</v>
          </cell>
        </row>
        <row r="19">
          <cell r="B19">
            <v>38443</v>
          </cell>
          <cell r="C19">
            <v>34.900579999999998</v>
          </cell>
          <cell r="D19">
            <v>37.944290000000002</v>
          </cell>
          <cell r="E19">
            <v>30.735510000000001</v>
          </cell>
          <cell r="F19">
            <v>3.9565999999999995</v>
          </cell>
          <cell r="G19">
            <v>3.8695999999999997</v>
          </cell>
          <cell r="H19">
            <v>8.8208512359096201</v>
          </cell>
        </row>
        <row r="20">
          <cell r="B20">
            <v>38473</v>
          </cell>
          <cell r="C20">
            <v>27.753</v>
          </cell>
          <cell r="D20">
            <v>30.350709999999999</v>
          </cell>
          <cell r="E20">
            <v>24.45834</v>
          </cell>
          <cell r="F20">
            <v>3.8623000000000003</v>
          </cell>
          <cell r="G20">
            <v>3.7753000000000001</v>
          </cell>
          <cell r="H20">
            <v>7.1856147891152933</v>
          </cell>
        </row>
        <row r="21">
          <cell r="B21">
            <v>38504</v>
          </cell>
          <cell r="C21">
            <v>27.043050000000001</v>
          </cell>
          <cell r="D21">
            <v>27.647480000000002</v>
          </cell>
          <cell r="E21">
            <v>26.21593</v>
          </cell>
          <cell r="F21">
            <v>3.8573999999999997</v>
          </cell>
          <cell r="G21">
            <v>3.7704</v>
          </cell>
          <cell r="H21">
            <v>7.0106937315290097</v>
          </cell>
        </row>
        <row r="22">
          <cell r="B22">
            <v>38534</v>
          </cell>
          <cell r="C22">
            <v>37.02167</v>
          </cell>
          <cell r="D22">
            <v>39.613419999999998</v>
          </cell>
          <cell r="E22">
            <v>33.73462</v>
          </cell>
          <cell r="F22">
            <v>3.8649</v>
          </cell>
          <cell r="G22">
            <v>3.7778999999999998</v>
          </cell>
          <cell r="H22">
            <v>9.5789464151724495</v>
          </cell>
        </row>
        <row r="23">
          <cell r="B23">
            <v>38565</v>
          </cell>
          <cell r="C23">
            <v>42.328409999999998</v>
          </cell>
          <cell r="D23">
            <v>46.319319999999998</v>
          </cell>
          <cell r="E23">
            <v>36.80256</v>
          </cell>
          <cell r="F23">
            <v>3.8588999999999998</v>
          </cell>
          <cell r="G23">
            <v>3.7719</v>
          </cell>
          <cell r="H23">
            <v>10.969035217289901</v>
          </cell>
        </row>
        <row r="24">
          <cell r="B24">
            <v>38596</v>
          </cell>
          <cell r="C24">
            <v>46.030810000000002</v>
          </cell>
          <cell r="D24">
            <v>48.709330000000001</v>
          </cell>
          <cell r="E24">
            <v>42.365450000000003</v>
          </cell>
          <cell r="F24">
            <v>3.8584000000000005</v>
          </cell>
          <cell r="G24">
            <v>3.7714000000000008</v>
          </cell>
          <cell r="H24">
            <v>11.930025399129171</v>
          </cell>
        </row>
        <row r="25">
          <cell r="B25">
            <v>38626</v>
          </cell>
          <cell r="C25">
            <v>42.187869999999997</v>
          </cell>
          <cell r="D25">
            <v>43.814660000000003</v>
          </cell>
          <cell r="E25">
            <v>40.124690000000001</v>
          </cell>
          <cell r="F25">
            <v>3.8989000000000003</v>
          </cell>
          <cell r="G25">
            <v>3.8119000000000001</v>
          </cell>
          <cell r="H25">
            <v>10.820454487163044</v>
          </cell>
        </row>
        <row r="26">
          <cell r="B26">
            <v>38657</v>
          </cell>
          <cell r="C26">
            <v>44.069229999999997</v>
          </cell>
          <cell r="D26">
            <v>45.901589999999999</v>
          </cell>
          <cell r="E26">
            <v>41.56183</v>
          </cell>
          <cell r="F26">
            <v>4.8037000000000001</v>
          </cell>
          <cell r="G26">
            <v>4.1947000000000001</v>
          </cell>
          <cell r="H26">
            <v>9.174017944501113</v>
          </cell>
        </row>
        <row r="27">
          <cell r="B27">
            <v>38687</v>
          </cell>
          <cell r="C27">
            <v>45.403100000000002</v>
          </cell>
          <cell r="D27">
            <v>47.666449999999998</v>
          </cell>
          <cell r="E27">
            <v>42.269260000000003</v>
          </cell>
          <cell r="F27">
            <v>4.9888999999999992</v>
          </cell>
          <cell r="G27">
            <v>4.379900000000001</v>
          </cell>
          <cell r="H27">
            <v>9.1008238289001593</v>
          </cell>
        </row>
        <row r="28">
          <cell r="C28">
            <v>37.302597142857138</v>
          </cell>
          <cell r="D28">
            <v>39.116349999999997</v>
          </cell>
          <cell r="E28">
            <v>34.884259999999998</v>
          </cell>
          <cell r="F28">
            <v>4.15445441688321</v>
          </cell>
          <cell r="G28">
            <v>3.886646968071966</v>
          </cell>
          <cell r="H28">
            <v>8.9789400483644268</v>
          </cell>
        </row>
        <row r="29">
          <cell r="C29">
            <v>35.586639999999996</v>
          </cell>
          <cell r="D29">
            <v>37.143099999999997</v>
          </cell>
          <cell r="E29">
            <v>33.511360000000003</v>
          </cell>
          <cell r="F29">
            <v>3.8224354832672676</v>
          </cell>
          <cell r="G29">
            <v>3.5760308793656628</v>
          </cell>
          <cell r="H29">
            <v>9.3099386911252555</v>
          </cell>
        </row>
        <row r="30">
          <cell r="C30">
            <v>32.027979999999999</v>
          </cell>
          <cell r="D30">
            <v>33.297730000000001</v>
          </cell>
          <cell r="E30">
            <v>30.334980000000002</v>
          </cell>
          <cell r="F30">
            <v>3.5304364312226899</v>
          </cell>
          <cell r="G30">
            <v>3.302854881646959</v>
          </cell>
          <cell r="H30">
            <v>9.0719605419740716</v>
          </cell>
        </row>
        <row r="31">
          <cell r="C31">
            <v>32.430720000000001</v>
          </cell>
          <cell r="D31">
            <v>34.375770000000003</v>
          </cell>
          <cell r="E31">
            <v>29.837319999999998</v>
          </cell>
          <cell r="F31">
            <v>3.6726274304484199</v>
          </cell>
          <cell r="G31">
            <v>3.4358798617218191</v>
          </cell>
          <cell r="H31">
            <v>8.8303865867603886</v>
          </cell>
        </row>
        <row r="32">
          <cell r="C32">
            <v>27.722384285714284</v>
          </cell>
          <cell r="D32">
            <v>30.26698</v>
          </cell>
          <cell r="E32">
            <v>24.32959</v>
          </cell>
          <cell r="F32">
            <v>3.5984112479055161</v>
          </cell>
          <cell r="G32">
            <v>3.3664478564770355</v>
          </cell>
          <cell r="H32">
            <v>7.7040622585454397</v>
          </cell>
        </row>
        <row r="33">
          <cell r="C33">
            <v>26.474161428571428</v>
          </cell>
          <cell r="D33">
            <v>27.192609999999998</v>
          </cell>
          <cell r="E33">
            <v>25.51623</v>
          </cell>
          <cell r="F33">
            <v>3.4157113219827635</v>
          </cell>
          <cell r="G33">
            <v>3.195525265469918</v>
          </cell>
          <cell r="H33">
            <v>7.7507022499792573</v>
          </cell>
        </row>
        <row r="34">
          <cell r="C34">
            <v>36.278964285714281</v>
          </cell>
          <cell r="D34">
            <v>38.517499999999998</v>
          </cell>
          <cell r="E34">
            <v>33.294249999999998</v>
          </cell>
          <cell r="F34">
            <v>3.3325989552633013</v>
          </cell>
          <cell r="G34">
            <v>3.1177705483145837</v>
          </cell>
          <cell r="H34">
            <v>10.886087636922985</v>
          </cell>
        </row>
        <row r="35">
          <cell r="C35">
            <v>43.954628571428572</v>
          </cell>
          <cell r="D35">
            <v>48.212519999999998</v>
          </cell>
          <cell r="E35">
            <v>38.277439999999999</v>
          </cell>
          <cell r="F35">
            <v>3.5203659374755376</v>
          </cell>
          <cell r="G35">
            <v>3.2934335593596575</v>
          </cell>
          <cell r="H35">
            <v>12.485812370673186</v>
          </cell>
        </row>
        <row r="36">
          <cell r="C36">
            <v>48.290775714285715</v>
          </cell>
          <cell r="D36">
            <v>51.765799999999999</v>
          </cell>
          <cell r="E36">
            <v>43.657409999999999</v>
          </cell>
          <cell r="F36">
            <v>3.6195493935446179</v>
          </cell>
          <cell r="G36">
            <v>3.3862233796660739</v>
          </cell>
          <cell r="H36">
            <v>13.341654019257533</v>
          </cell>
        </row>
        <row r="37">
          <cell r="C37">
            <v>44.458577142857138</v>
          </cell>
          <cell r="D37">
            <v>46.344180000000001</v>
          </cell>
          <cell r="E37">
            <v>41.94444</v>
          </cell>
          <cell r="F37">
            <v>4.0265457442764596</v>
          </cell>
          <cell r="G37">
            <v>3.7669836369359126</v>
          </cell>
          <cell r="H37">
            <v>11.041368946584765</v>
          </cell>
        </row>
        <row r="38">
          <cell r="C38">
            <v>45.105658571428563</v>
          </cell>
          <cell r="D38">
            <v>47.483809999999998</v>
          </cell>
          <cell r="E38">
            <v>41.93479</v>
          </cell>
          <cell r="F38">
            <v>4.5277793787690204</v>
          </cell>
          <cell r="G38">
            <v>4.2359063859446104</v>
          </cell>
          <cell r="H38">
            <v>9.96198241966718</v>
          </cell>
        </row>
        <row r="39">
          <cell r="C39">
            <v>47.311529999999998</v>
          </cell>
          <cell r="D39">
            <v>50.055390000000003</v>
          </cell>
          <cell r="E39">
            <v>43.65305</v>
          </cell>
          <cell r="F39">
            <v>4.8875276023090315</v>
          </cell>
          <cell r="G39">
            <v>4.572464259009454</v>
          </cell>
          <cell r="H39">
            <v>9.6800537714914281</v>
          </cell>
        </row>
        <row r="40">
          <cell r="C40">
            <v>37.089982857142857</v>
          </cell>
          <cell r="D40">
            <v>39.255789999999998</v>
          </cell>
          <cell r="E40">
            <v>34.202240000000003</v>
          </cell>
          <cell r="F40">
            <v>4.0641254858339098</v>
          </cell>
          <cell r="G40">
            <v>3.7301653122988565</v>
          </cell>
          <cell r="H40">
            <v>9.1261903665192659</v>
          </cell>
        </row>
        <row r="41">
          <cell r="C41">
            <v>35.252087142857143</v>
          </cell>
          <cell r="D41">
            <v>36.961620000000003</v>
          </cell>
          <cell r="E41">
            <v>32.972709999999999</v>
          </cell>
          <cell r="F41">
            <v>3.7393255302959973</v>
          </cell>
          <cell r="G41">
            <v>3.4320550468046473</v>
          </cell>
          <cell r="H41">
            <v>9.4273918804995454</v>
          </cell>
        </row>
        <row r="42">
          <cell r="C42">
            <v>31.166675714285713</v>
          </cell>
          <cell r="D42">
            <v>32.723019999999998</v>
          </cell>
          <cell r="E42">
            <v>29.091550000000002</v>
          </cell>
          <cell r="F42">
            <v>3.4536753172545405</v>
          </cell>
          <cell r="G42">
            <v>3.1698774836727872</v>
          </cell>
          <cell r="H42">
            <v>9.0242054771556539</v>
          </cell>
        </row>
        <row r="43">
          <cell r="C43">
            <v>31.833902857142853</v>
          </cell>
          <cell r="D43">
            <v>33.701419999999999</v>
          </cell>
          <cell r="E43">
            <v>29.343879999999999</v>
          </cell>
          <cell r="F43">
            <v>3.5927747045196976</v>
          </cell>
          <cell r="G43">
            <v>3.2975466984022743</v>
          </cell>
          <cell r="H43">
            <v>8.8605341206327015</v>
          </cell>
        </row>
        <row r="44">
          <cell r="C44">
            <v>26.86353857142857</v>
          </cell>
          <cell r="D44">
            <v>28.585380000000001</v>
          </cell>
          <cell r="E44">
            <v>24.56775</v>
          </cell>
          <cell r="F44">
            <v>3.5201721799359271</v>
          </cell>
          <cell r="G44">
            <v>3.2309101194551717</v>
          </cell>
          <cell r="H44">
            <v>7.6313138103141114</v>
          </cell>
        </row>
        <row r="45">
          <cell r="C45">
            <v>25.917077142857142</v>
          </cell>
          <cell r="D45">
            <v>26.29317</v>
          </cell>
          <cell r="E45">
            <v>25.415620000000001</v>
          </cell>
          <cell r="F45">
            <v>3.3414446381953962</v>
          </cell>
          <cell r="G45">
            <v>3.066869102789521</v>
          </cell>
          <cell r="H45">
            <v>7.7562491524187269</v>
          </cell>
        </row>
        <row r="46">
          <cell r="C46">
            <v>36.544448571428575</v>
          </cell>
          <cell r="D46">
            <v>38.978160000000003</v>
          </cell>
          <cell r="E46">
            <v>33.299500000000002</v>
          </cell>
          <cell r="F46">
            <v>3.2601393562310919</v>
          </cell>
          <cell r="G46">
            <v>2.9922448955530414</v>
          </cell>
          <cell r="H46">
            <v>11.209474374640246</v>
          </cell>
        </row>
        <row r="47">
          <cell r="C47">
            <v>46.865112857142861</v>
          </cell>
          <cell r="D47">
            <v>53.366100000000003</v>
          </cell>
          <cell r="E47">
            <v>38.197130000000001</v>
          </cell>
          <cell r="F47">
            <v>3.4438237829287801</v>
          </cell>
          <cell r="G47">
            <v>3.1608354765440789</v>
          </cell>
          <cell r="H47">
            <v>13.60845264193126</v>
          </cell>
        </row>
        <row r="48">
          <cell r="C48">
            <v>52.34204142857142</v>
          </cell>
          <cell r="D48">
            <v>58.316040000000001</v>
          </cell>
          <cell r="E48">
            <v>44.376710000000003</v>
          </cell>
          <cell r="F48">
            <v>3.5408507258518531</v>
          </cell>
          <cell r="G48">
            <v>3.2498894533741733</v>
          </cell>
          <cell r="H48">
            <v>14.782334947480464</v>
          </cell>
        </row>
        <row r="49">
          <cell r="C49">
            <v>44.499747142857146</v>
          </cell>
          <cell r="D49">
            <v>46.454320000000003</v>
          </cell>
          <cell r="E49">
            <v>41.893650000000001</v>
          </cell>
          <cell r="F49">
            <v>3.9389978892744848</v>
          </cell>
          <cell r="G49">
            <v>3.6153197884772617</v>
          </cell>
          <cell r="H49">
            <v>11.297225434932502</v>
          </cell>
        </row>
        <row r="50">
          <cell r="C50">
            <v>44.95249571428571</v>
          </cell>
          <cell r="D50">
            <v>47.217199999999998</v>
          </cell>
          <cell r="E50">
            <v>41.93289</v>
          </cell>
          <cell r="F50">
            <v>4.4293333663036565</v>
          </cell>
          <cell r="G50">
            <v>4.0653630743401319</v>
          </cell>
          <cell r="H50">
            <v>10.148817439722137</v>
          </cell>
        </row>
        <row r="51">
          <cell r="C51">
            <v>47.25863714285714</v>
          </cell>
          <cell r="D51">
            <v>49.581400000000002</v>
          </cell>
          <cell r="E51">
            <v>44.161619999999999</v>
          </cell>
          <cell r="F51">
            <v>4.7812597029679331</v>
          </cell>
          <cell r="G51">
            <v>4.3883706729207486</v>
          </cell>
          <cell r="H51">
            <v>9.8841393437636693</v>
          </cell>
        </row>
        <row r="52">
          <cell r="C52">
            <v>35.584068571428567</v>
          </cell>
          <cell r="D52">
            <v>37.156959999999998</v>
          </cell>
          <cell r="E52">
            <v>33.486879999999999</v>
          </cell>
          <cell r="F52">
            <v>3.9814788280768263</v>
          </cell>
          <cell r="G52">
            <v>3.6948663045336172</v>
          </cell>
          <cell r="H52">
            <v>8.9373999229870922</v>
          </cell>
        </row>
        <row r="53">
          <cell r="C53">
            <v>33.651092857142856</v>
          </cell>
          <cell r="D53">
            <v>34.795430000000003</v>
          </cell>
          <cell r="E53">
            <v>32.125309999999999</v>
          </cell>
          <cell r="F53">
            <v>3.6632838926984599</v>
          </cell>
          <cell r="G53">
            <v>3.3995770927181499</v>
          </cell>
          <cell r="H53">
            <v>9.1860455926484796</v>
          </cell>
        </row>
        <row r="54">
          <cell r="C54">
            <v>30.224060000000001</v>
          </cell>
          <cell r="D54">
            <v>31.461860000000001</v>
          </cell>
          <cell r="E54">
            <v>28.57366</v>
          </cell>
          <cell r="F54">
            <v>3.3834425641212658</v>
          </cell>
          <cell r="G54">
            <v>3.1398805477348288</v>
          </cell>
          <cell r="H54">
            <v>8.9329313050862069</v>
          </cell>
        </row>
        <row r="55">
          <cell r="C55">
            <v>30.63569857142857</v>
          </cell>
          <cell r="D55">
            <v>32.252839999999999</v>
          </cell>
          <cell r="E55">
            <v>28.479510000000001</v>
          </cell>
          <cell r="F55">
            <v>3.5197132740993671</v>
          </cell>
          <cell r="G55">
            <v>3.2663416131666803</v>
          </cell>
          <cell r="H55">
            <v>8.7040324553901929</v>
          </cell>
        </row>
        <row r="56">
          <cell r="C56">
            <v>26.300637142857141</v>
          </cell>
          <cell r="D56">
            <v>27.994630000000001</v>
          </cell>
          <cell r="E56">
            <v>24.041979999999999</v>
          </cell>
          <cell r="F56">
            <v>3.4485871694791261</v>
          </cell>
          <cell r="G56">
            <v>3.200335624266069</v>
          </cell>
          <cell r="H56">
            <v>7.6264962578369691</v>
          </cell>
        </row>
        <row r="57">
          <cell r="C57">
            <v>26.425657142857141</v>
          </cell>
          <cell r="D57">
            <v>27.250430000000001</v>
          </cell>
          <cell r="E57">
            <v>25.325959999999998</v>
          </cell>
          <cell r="F57">
            <v>3.2734941695423565</v>
          </cell>
          <cell r="G57">
            <v>3.0378469476808982</v>
          </cell>
          <cell r="H57">
            <v>8.072614696775684</v>
          </cell>
        </row>
        <row r="58">
          <cell r="C58">
            <v>35.695105714285717</v>
          </cell>
          <cell r="D58">
            <v>38.190840000000001</v>
          </cell>
          <cell r="E58">
            <v>32.367460000000001</v>
          </cell>
          <cell r="F58">
            <v>3.1938422838217875</v>
          </cell>
          <cell r="G58">
            <v>2.9639289183883375</v>
          </cell>
          <cell r="H58">
            <v>11.176226795886913</v>
          </cell>
        </row>
        <row r="59">
          <cell r="C59">
            <v>52.872565714285713</v>
          </cell>
          <cell r="D59">
            <v>64.188209999999998</v>
          </cell>
          <cell r="E59">
            <v>37.785040000000002</v>
          </cell>
          <cell r="F59">
            <v>3.3737913672084723</v>
          </cell>
          <cell r="G59">
            <v>3.1309241062186679</v>
          </cell>
          <cell r="H59">
            <v>15.671557591906847</v>
          </cell>
        </row>
        <row r="60">
          <cell r="C60">
            <v>54.699252857142852</v>
          </cell>
          <cell r="D60">
            <v>63.0075</v>
          </cell>
          <cell r="E60">
            <v>43.621589999999998</v>
          </cell>
          <cell r="F60">
            <v>3.46884520359905</v>
          </cell>
          <cell r="G60">
            <v>3.2191353544411889</v>
          </cell>
          <cell r="H60">
            <v>15.768721187209632</v>
          </cell>
        </row>
        <row r="61">
          <cell r="C61">
            <v>43.879859999999994</v>
          </cell>
          <cell r="D61">
            <v>45.862200000000001</v>
          </cell>
          <cell r="E61">
            <v>41.236739999999998</v>
          </cell>
          <cell r="F61">
            <v>3.8588957832751802</v>
          </cell>
          <cell r="G61">
            <v>3.5811075778638304</v>
          </cell>
          <cell r="H61">
            <v>11.371092266906887</v>
          </cell>
        </row>
        <row r="62">
          <cell r="C62">
            <v>44.269641428571425</v>
          </cell>
          <cell r="D62">
            <v>46.174529999999997</v>
          </cell>
          <cell r="E62">
            <v>41.729790000000001</v>
          </cell>
          <cell r="F62">
            <v>4.3392599667265719</v>
          </cell>
          <cell r="G62">
            <v>4.0268920494082066</v>
          </cell>
          <cell r="H62">
            <v>10.202117819174434</v>
          </cell>
        </row>
        <row r="63">
          <cell r="C63">
            <v>46.514707142857141</v>
          </cell>
          <cell r="D63">
            <v>48.526910000000001</v>
          </cell>
          <cell r="E63">
            <v>43.831769999999999</v>
          </cell>
          <cell r="F63">
            <v>4.6840296504766172</v>
          </cell>
          <cell r="G63">
            <v>4.3468429878207244</v>
          </cell>
          <cell r="H63">
            <v>9.9304894746180992</v>
          </cell>
        </row>
      </sheetData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/>
      <sheetData sheetId="14"/>
      <sheetData sheetId="15"/>
      <sheetData sheetId="16"/>
      <sheetData sheetId="17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st of service"/>
      <sheetName val="Inputs"/>
      <sheetName val="Expense"/>
      <sheetName val="Revenue"/>
      <sheetName val="Debt Service"/>
      <sheetName val="not used"/>
      <sheetName val="Depreciation tables"/>
      <sheetName val="Modified Financial Statements"/>
      <sheetName val="Module2"/>
    </sheetNames>
    <sheetDataSet>
      <sheetData sheetId="0"/>
      <sheetData sheetId="1">
        <row r="111">
          <cell r="E111">
            <v>3.0000000000000001E-3</v>
          </cell>
        </row>
        <row r="112">
          <cell r="E112">
            <v>2.2499999999999998E-3</v>
          </cell>
        </row>
        <row r="129">
          <cell r="E129">
            <v>0.55000000000000004</v>
          </cell>
        </row>
      </sheetData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.29"/>
      <sheetName val="Incent &amp; Related PR Tax"/>
      <sheetName val="2004-2005"/>
      <sheetName val="2004"/>
      <sheetName val="2005"/>
      <sheetName val="2.29  (4 yr Avg)"/>
      <sheetName val="4 yr avg 2005"/>
      <sheetName val="4 yr avg 2003"/>
      <sheetName val="12 mth ending 09 2005"/>
      <sheetName val="SLIP"/>
      <sheetName val="4 yr dat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lectric"/>
      <sheetName val="Sum to C. Pricing"/>
      <sheetName val="Summary"/>
      <sheetName val="Daily Calc"/>
      <sheetName val="Data"/>
      <sheetName val="Coeff"/>
      <sheetName val="HDD"/>
      <sheetName val="CDD"/>
      <sheetName val="Loads"/>
      <sheetName val="30-Y Norm Calc"/>
      <sheetName val="Hourly Temps"/>
      <sheetName val="Loss Factor99-05"/>
      <sheetName val="New C Count"/>
      <sheetName val="How to Calc Norm Load"/>
      <sheetName val="Actual Load E.Acctg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hitehorn Emission Calcs"/>
      <sheetName val="Fredonia Emission Calcs"/>
      <sheetName val="Load Shape"/>
      <sheetName val="Load Source Data"/>
      <sheetName val="Reduced Load Points"/>
      <sheetName val="Plant Summary"/>
      <sheetName val="Emissions"/>
      <sheetName val="Data for Port. Screening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Sheet2"/>
      <sheetName val="ERB-sources"/>
      <sheetName val="EWC"/>
      <sheetName val="Sheet3"/>
      <sheetName val="EWC-sources"/>
      <sheetName val="GRB"/>
      <sheetName val="Sheet4"/>
      <sheetName val="GRB-sources"/>
      <sheetName val="GWC"/>
      <sheetName val="Sheet5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Sheet1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10">
          <cell r="Q10">
            <v>3908379967.46</v>
          </cell>
          <cell r="R10">
            <v>3917326936</v>
          </cell>
          <cell r="S10">
            <v>3929033372.96</v>
          </cell>
          <cell r="T10">
            <v>3940554579.3200002</v>
          </cell>
          <cell r="AG10">
            <v>3899156234.7366662</v>
          </cell>
          <cell r="AH10">
            <v>3901360698.6633334</v>
          </cell>
          <cell r="AI10">
            <v>3903843295.1800003</v>
          </cell>
          <cell r="AJ10">
            <v>3906774146.0166669</v>
          </cell>
        </row>
        <row r="11">
          <cell r="Q11">
            <v>1676897416.1199999</v>
          </cell>
          <cell r="R11">
            <v>1681058015.97</v>
          </cell>
          <cell r="S11">
            <v>1693490892.3599999</v>
          </cell>
          <cell r="T11">
            <v>1707559074.1700001</v>
          </cell>
          <cell r="AG11">
            <v>1633292456.7583332</v>
          </cell>
          <cell r="AH11">
            <v>1641280548.4145832</v>
          </cell>
          <cell r="AI11">
            <v>1649190425.9466667</v>
          </cell>
          <cell r="AJ11">
            <v>1657036105.1491663</v>
          </cell>
        </row>
        <row r="12">
          <cell r="Q12">
            <v>373101802.13999999</v>
          </cell>
          <cell r="R12">
            <v>376116175.24000001</v>
          </cell>
          <cell r="S12">
            <v>377054803.73000002</v>
          </cell>
          <cell r="T12">
            <v>387074441.10000002</v>
          </cell>
          <cell r="AG12">
            <v>370185426.19333333</v>
          </cell>
          <cell r="AH12">
            <v>370939750.65875</v>
          </cell>
          <cell r="AI12">
            <v>371842386.78458327</v>
          </cell>
          <cell r="AJ12">
            <v>372864741.24541664</v>
          </cell>
        </row>
        <row r="13">
          <cell r="Q13">
            <v>0</v>
          </cell>
          <cell r="R13">
            <v>0</v>
          </cell>
          <cell r="S13">
            <v>0</v>
          </cell>
          <cell r="T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</row>
        <row r="14">
          <cell r="Q14">
            <v>0</v>
          </cell>
          <cell r="R14">
            <v>0</v>
          </cell>
          <cell r="S14">
            <v>0</v>
          </cell>
          <cell r="T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</row>
        <row r="15">
          <cell r="Q15">
            <v>0</v>
          </cell>
          <cell r="R15">
            <v>0</v>
          </cell>
          <cell r="S15">
            <v>0</v>
          </cell>
          <cell r="T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</row>
        <row r="16">
          <cell r="Q16">
            <v>0</v>
          </cell>
          <cell r="R16">
            <v>0</v>
          </cell>
          <cell r="S16">
            <v>0</v>
          </cell>
          <cell r="T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</row>
        <row r="17">
          <cell r="Q17">
            <v>0</v>
          </cell>
          <cell r="R17">
            <v>0</v>
          </cell>
          <cell r="S17">
            <v>0</v>
          </cell>
          <cell r="T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</row>
        <row r="18">
          <cell r="Q18">
            <v>0</v>
          </cell>
          <cell r="R18">
            <v>0</v>
          </cell>
          <cell r="S18">
            <v>0</v>
          </cell>
          <cell r="T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</row>
        <row r="19">
          <cell r="Q19">
            <v>159350590.19</v>
          </cell>
          <cell r="R19">
            <v>159350590.19</v>
          </cell>
          <cell r="S19">
            <v>159350590.19</v>
          </cell>
          <cell r="T19">
            <v>159350590.19</v>
          </cell>
          <cell r="AG19">
            <v>159671484.9941667</v>
          </cell>
          <cell r="AH19">
            <v>159543127.07250002</v>
          </cell>
          <cell r="AI19">
            <v>159414769.15083337</v>
          </cell>
          <cell r="AJ19">
            <v>159350590.19000003</v>
          </cell>
        </row>
        <row r="20">
          <cell r="Q20">
            <v>0</v>
          </cell>
          <cell r="R20">
            <v>0</v>
          </cell>
          <cell r="S20">
            <v>0</v>
          </cell>
          <cell r="T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</row>
        <row r="21">
          <cell r="AG21">
            <v>0</v>
          </cell>
          <cell r="AH21">
            <v>0</v>
          </cell>
          <cell r="AI21">
            <v>0</v>
          </cell>
          <cell r="AJ21">
            <v>0</v>
          </cell>
        </row>
        <row r="22">
          <cell r="Q22">
            <v>6472729.8300000001</v>
          </cell>
          <cell r="R22">
            <v>7585846.9699999997</v>
          </cell>
          <cell r="S22">
            <v>7585839.4299999997</v>
          </cell>
          <cell r="T22">
            <v>7585839.4299999997</v>
          </cell>
          <cell r="AG22">
            <v>6772283.6800000006</v>
          </cell>
          <cell r="AH22">
            <v>6790791.7341666669</v>
          </cell>
          <cell r="AI22">
            <v>6858412.2424999997</v>
          </cell>
          <cell r="AJ22">
            <v>6917891.3987500006</v>
          </cell>
        </row>
        <row r="23">
          <cell r="Q23">
            <v>22339.93</v>
          </cell>
          <cell r="R23">
            <v>22339.93</v>
          </cell>
          <cell r="S23">
            <v>22339.93</v>
          </cell>
          <cell r="T23">
            <v>22339.93</v>
          </cell>
          <cell r="AG23">
            <v>1087695.7925</v>
          </cell>
          <cell r="AH23">
            <v>945648.34416666662</v>
          </cell>
          <cell r="AI23">
            <v>803600.89583333314</v>
          </cell>
          <cell r="AJ23">
            <v>661553.44749999989</v>
          </cell>
        </row>
        <row r="24">
          <cell r="Q24">
            <v>0</v>
          </cell>
          <cell r="R24">
            <v>0</v>
          </cell>
          <cell r="S24">
            <v>0</v>
          </cell>
          <cell r="T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</row>
        <row r="25">
          <cell r="Q25">
            <v>97883456.430000007</v>
          </cell>
          <cell r="R25">
            <v>95984277.549999997</v>
          </cell>
          <cell r="S25">
            <v>94690119.400000006</v>
          </cell>
          <cell r="T25">
            <v>80270723.469999999</v>
          </cell>
          <cell r="AG25">
            <v>83909888.509583339</v>
          </cell>
          <cell r="AH25">
            <v>85020088.963750005</v>
          </cell>
          <cell r="AI25">
            <v>86166586.632916659</v>
          </cell>
          <cell r="AJ25">
            <v>86725029.596249998</v>
          </cell>
        </row>
        <row r="26">
          <cell r="Q26">
            <v>32727175.100000001</v>
          </cell>
          <cell r="R26">
            <v>34898021.280000001</v>
          </cell>
          <cell r="S26">
            <v>32701040.550000001</v>
          </cell>
          <cell r="T26">
            <v>37170259.859999999</v>
          </cell>
          <cell r="AG26">
            <v>24020721.867083337</v>
          </cell>
          <cell r="AH26">
            <v>24766535.980833337</v>
          </cell>
          <cell r="AI26">
            <v>25556697.588750001</v>
          </cell>
          <cell r="AJ26">
            <v>26512829.249583334</v>
          </cell>
        </row>
        <row r="27">
          <cell r="Q27">
            <v>11531074.140000001</v>
          </cell>
          <cell r="R27">
            <v>8875788.3100000005</v>
          </cell>
          <cell r="S27">
            <v>9639238.2100000009</v>
          </cell>
          <cell r="T27">
            <v>4554441.4800000004</v>
          </cell>
          <cell r="AG27">
            <v>9591058.5233333334</v>
          </cell>
          <cell r="AH27">
            <v>9604860.8116666656</v>
          </cell>
          <cell r="AI27">
            <v>9525381.177083334</v>
          </cell>
          <cell r="AJ27">
            <v>9429426.5275000017</v>
          </cell>
        </row>
        <row r="28">
          <cell r="Q28">
            <v>4440409.72</v>
          </cell>
          <cell r="R28">
            <v>4794028.43</v>
          </cell>
          <cell r="S28">
            <v>4570270.99</v>
          </cell>
          <cell r="T28">
            <v>-1006991.81</v>
          </cell>
          <cell r="AG28">
            <v>2843517.26125</v>
          </cell>
          <cell r="AH28">
            <v>3170119.8349999995</v>
          </cell>
          <cell r="AI28">
            <v>3559931.5437499997</v>
          </cell>
          <cell r="AJ28">
            <v>3747963.1854166668</v>
          </cell>
        </row>
        <row r="29">
          <cell r="Q29">
            <v>199221.43</v>
          </cell>
          <cell r="R29">
            <v>247584.93</v>
          </cell>
          <cell r="S29">
            <v>247584.93</v>
          </cell>
          <cell r="T29">
            <v>265754.3</v>
          </cell>
          <cell r="AG29">
            <v>24118.188750000001</v>
          </cell>
          <cell r="AH29">
            <v>42735.120416666665</v>
          </cell>
          <cell r="AI29">
            <v>63367.197916666657</v>
          </cell>
          <cell r="AJ29">
            <v>84756.33249999999</v>
          </cell>
        </row>
        <row r="30">
          <cell r="Q30">
            <v>0</v>
          </cell>
          <cell r="R30">
            <v>0</v>
          </cell>
          <cell r="S30">
            <v>0</v>
          </cell>
          <cell r="T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</row>
        <row r="31">
          <cell r="Q31">
            <v>4679511</v>
          </cell>
          <cell r="R31">
            <v>4644344</v>
          </cell>
          <cell r="S31">
            <v>9584972</v>
          </cell>
          <cell r="T31">
            <v>9060</v>
          </cell>
          <cell r="AG31">
            <v>3738085.9166666665</v>
          </cell>
          <cell r="AH31">
            <v>3759635.5833333335</v>
          </cell>
          <cell r="AI31">
            <v>4002365.75</v>
          </cell>
          <cell r="AJ31">
            <v>4208163.875</v>
          </cell>
        </row>
        <row r="32">
          <cell r="Q32">
            <v>661860</v>
          </cell>
          <cell r="R32">
            <v>4881713</v>
          </cell>
          <cell r="S32">
            <v>6031945</v>
          </cell>
          <cell r="T32">
            <v>358710</v>
          </cell>
          <cell r="AG32">
            <v>3989117.7083333335</v>
          </cell>
          <cell r="AH32">
            <v>3722762.625</v>
          </cell>
          <cell r="AI32">
            <v>3617566.6666666665</v>
          </cell>
          <cell r="AJ32">
            <v>3570998.7083333335</v>
          </cell>
        </row>
        <row r="33">
          <cell r="Q33">
            <v>-1654810063.96</v>
          </cell>
          <cell r="R33">
            <v>-1662948434</v>
          </cell>
          <cell r="S33">
            <v>-1671989116.95</v>
          </cell>
          <cell r="T33">
            <v>-1679717664.0899999</v>
          </cell>
          <cell r="AG33">
            <v>-1640346898.7474997</v>
          </cell>
          <cell r="AH33">
            <v>-1642407896.4495838</v>
          </cell>
          <cell r="AI33">
            <v>-1644666102.6154168</v>
          </cell>
          <cell r="AJ33">
            <v>-1647871706.2416668</v>
          </cell>
        </row>
        <row r="34">
          <cell r="Q34">
            <v>-528465119.70999998</v>
          </cell>
          <cell r="R34">
            <v>-531129994.49000001</v>
          </cell>
          <cell r="S34">
            <v>-535726091.85000002</v>
          </cell>
          <cell r="T34">
            <v>-539556126.04999995</v>
          </cell>
          <cell r="AG34">
            <v>-513210444.23708326</v>
          </cell>
          <cell r="AH34">
            <v>-515047643.63749999</v>
          </cell>
          <cell r="AI34">
            <v>-516900165.00541669</v>
          </cell>
          <cell r="AJ34">
            <v>-519488640.44249994</v>
          </cell>
        </row>
        <row r="35">
          <cell r="Q35">
            <v>-30146922.460000001</v>
          </cell>
          <cell r="R35">
            <v>-30069607.449999999</v>
          </cell>
          <cell r="S35">
            <v>-30542894.530000001</v>
          </cell>
          <cell r="T35">
            <v>-31046232.600000001</v>
          </cell>
          <cell r="AG35">
            <v>-32186693.927916672</v>
          </cell>
          <cell r="AH35">
            <v>-31681579.993333329</v>
          </cell>
          <cell r="AI35">
            <v>-31160688.426666662</v>
          </cell>
          <cell r="AJ35">
            <v>-30823952.141666662</v>
          </cell>
        </row>
        <row r="36">
          <cell r="Q36">
            <v>20321734.579999998</v>
          </cell>
          <cell r="R36">
            <v>21294535.940000001</v>
          </cell>
          <cell r="S36">
            <v>21584792.780000001</v>
          </cell>
          <cell r="T36">
            <v>22402585.559999999</v>
          </cell>
          <cell r="AG36">
            <v>22635835.908749998</v>
          </cell>
          <cell r="AH36">
            <v>22739472.728333335</v>
          </cell>
          <cell r="AI36">
            <v>22908506.955416664</v>
          </cell>
          <cell r="AJ36">
            <v>22864448.856249999</v>
          </cell>
        </row>
        <row r="37">
          <cell r="Q37">
            <v>18159663.66</v>
          </cell>
          <cell r="R37">
            <v>17815782.010000002</v>
          </cell>
          <cell r="S37">
            <v>17888144.420000002</v>
          </cell>
          <cell r="T37">
            <v>18027466.989999998</v>
          </cell>
          <cell r="AG37">
            <v>18910570.395833332</v>
          </cell>
          <cell r="AH37">
            <v>18815345.3125</v>
          </cell>
          <cell r="AI37">
            <v>18667931.727499999</v>
          </cell>
          <cell r="AJ37">
            <v>18538786.864583332</v>
          </cell>
        </row>
        <row r="38">
          <cell r="Q38">
            <v>3943576.01</v>
          </cell>
          <cell r="R38">
            <v>3937540.8</v>
          </cell>
          <cell r="S38">
            <v>3940670.1</v>
          </cell>
          <cell r="T38">
            <v>3940622.95</v>
          </cell>
          <cell r="AG38">
            <v>3533454.0866666664</v>
          </cell>
          <cell r="AH38">
            <v>3514428.2333333329</v>
          </cell>
          <cell r="AI38">
            <v>3435191.0024999995</v>
          </cell>
          <cell r="AJ38">
            <v>3482614.4908333332</v>
          </cell>
        </row>
        <row r="39">
          <cell r="Q39">
            <v>-4330592.3</v>
          </cell>
          <cell r="R39">
            <v>-4192467.64</v>
          </cell>
          <cell r="S39">
            <v>-4093776.74</v>
          </cell>
          <cell r="T39">
            <v>-4255132.92</v>
          </cell>
          <cell r="AG39">
            <v>-4605907.9933333332</v>
          </cell>
          <cell r="AH39">
            <v>-4503663.5354166664</v>
          </cell>
          <cell r="AI39">
            <v>-4413424.8574999999</v>
          </cell>
          <cell r="AJ39">
            <v>-4388580.3949999996</v>
          </cell>
        </row>
        <row r="40">
          <cell r="Q40">
            <v>1439827.66</v>
          </cell>
          <cell r="R40">
            <v>1483042.95</v>
          </cell>
          <cell r="S40">
            <v>1528310.66</v>
          </cell>
          <cell r="T40">
            <v>1592775.23</v>
          </cell>
          <cell r="AG40">
            <v>398163.80791666667</v>
          </cell>
          <cell r="AH40">
            <v>623695.75291666668</v>
          </cell>
          <cell r="AI40">
            <v>850061.36375000002</v>
          </cell>
          <cell r="AJ40">
            <v>1076315.6608333334</v>
          </cell>
        </row>
        <row r="41">
          <cell r="AG41">
            <v>0</v>
          </cell>
          <cell r="AH41">
            <v>0</v>
          </cell>
          <cell r="AI41">
            <v>0</v>
          </cell>
          <cell r="AJ41">
            <v>0</v>
          </cell>
        </row>
        <row r="42">
          <cell r="AG42">
            <v>0</v>
          </cell>
          <cell r="AH42">
            <v>0</v>
          </cell>
          <cell r="AI42">
            <v>0</v>
          </cell>
          <cell r="AJ42">
            <v>0</v>
          </cell>
        </row>
        <row r="43">
          <cell r="AG43">
            <v>0</v>
          </cell>
          <cell r="AH43">
            <v>0</v>
          </cell>
          <cell r="AI43">
            <v>0</v>
          </cell>
          <cell r="AJ43">
            <v>0</v>
          </cell>
        </row>
        <row r="44">
          <cell r="AG44">
            <v>0</v>
          </cell>
          <cell r="AH44">
            <v>0</v>
          </cell>
          <cell r="AI44">
            <v>0</v>
          </cell>
          <cell r="AJ44">
            <v>0</v>
          </cell>
        </row>
        <row r="45">
          <cell r="Q45">
            <v>0</v>
          </cell>
          <cell r="R45">
            <v>0</v>
          </cell>
          <cell r="S45">
            <v>0</v>
          </cell>
          <cell r="T45">
            <v>0</v>
          </cell>
          <cell r="AG45">
            <v>3113429.9708333332</v>
          </cell>
          <cell r="AH45">
            <v>1868057.9824999999</v>
          </cell>
          <cell r="AI45">
            <v>622685.99416666664</v>
          </cell>
          <cell r="AJ45">
            <v>0</v>
          </cell>
        </row>
        <row r="46">
          <cell r="Q46">
            <v>0</v>
          </cell>
          <cell r="R46">
            <v>0</v>
          </cell>
          <cell r="S46">
            <v>0</v>
          </cell>
          <cell r="T46">
            <v>0</v>
          </cell>
          <cell r="AG46">
            <v>3115699.4562500003</v>
          </cell>
          <cell r="AH46">
            <v>1869419.6737500001</v>
          </cell>
          <cell r="AI46">
            <v>623139.89124999999</v>
          </cell>
          <cell r="AJ46">
            <v>0</v>
          </cell>
        </row>
        <row r="47">
          <cell r="Q47">
            <v>0</v>
          </cell>
          <cell r="R47">
            <v>0</v>
          </cell>
          <cell r="S47">
            <v>0</v>
          </cell>
          <cell r="T47">
            <v>0</v>
          </cell>
          <cell r="AG47">
            <v>176298.33499999999</v>
          </cell>
          <cell r="AH47">
            <v>58766.111666666664</v>
          </cell>
          <cell r="AI47">
            <v>0</v>
          </cell>
          <cell r="AJ47">
            <v>0</v>
          </cell>
        </row>
        <row r="48">
          <cell r="Q48">
            <v>0</v>
          </cell>
          <cell r="R48">
            <v>0</v>
          </cell>
          <cell r="S48">
            <v>0</v>
          </cell>
          <cell r="T48">
            <v>0</v>
          </cell>
          <cell r="AG48">
            <v>-487236.82</v>
          </cell>
          <cell r="AH48">
            <v>-440833.3133333333</v>
          </cell>
          <cell r="AI48">
            <v>-394429.80666666664</v>
          </cell>
          <cell r="AJ48">
            <v>-348026.3</v>
          </cell>
        </row>
        <row r="49">
          <cell r="Q49">
            <v>0</v>
          </cell>
          <cell r="R49">
            <v>0</v>
          </cell>
          <cell r="S49">
            <v>0</v>
          </cell>
          <cell r="T49">
            <v>0</v>
          </cell>
          <cell r="AG49">
            <v>-82542.285000000018</v>
          </cell>
          <cell r="AH49">
            <v>-74681.115000000005</v>
          </cell>
          <cell r="AI49">
            <v>-66819.945000000007</v>
          </cell>
          <cell r="AJ49">
            <v>-58958.775000000001</v>
          </cell>
        </row>
        <row r="50">
          <cell r="Q50">
            <v>0</v>
          </cell>
          <cell r="R50">
            <v>0</v>
          </cell>
          <cell r="S50">
            <v>0</v>
          </cell>
          <cell r="T50">
            <v>223992.83</v>
          </cell>
          <cell r="AG50">
            <v>-3152272.2174999993</v>
          </cell>
          <cell r="AH50">
            <v>-2852055.8158333334</v>
          </cell>
          <cell r="AI50">
            <v>-2551839.4141666666</v>
          </cell>
          <cell r="AJ50">
            <v>-2242289.9779166668</v>
          </cell>
        </row>
        <row r="51">
          <cell r="Q51">
            <v>0</v>
          </cell>
          <cell r="R51">
            <v>0</v>
          </cell>
          <cell r="S51">
            <v>0</v>
          </cell>
          <cell r="T51">
            <v>-92494.49</v>
          </cell>
          <cell r="AG51">
            <v>-1184736.531666667</v>
          </cell>
          <cell r="AH51">
            <v>-1019952.2429166669</v>
          </cell>
          <cell r="AI51">
            <v>-874880.98958333349</v>
          </cell>
          <cell r="AJ51">
            <v>-759303.76833333343</v>
          </cell>
        </row>
        <row r="52">
          <cell r="Q52">
            <v>0</v>
          </cell>
          <cell r="R52">
            <v>0</v>
          </cell>
          <cell r="S52">
            <v>0</v>
          </cell>
          <cell r="T52">
            <v>273185.39</v>
          </cell>
          <cell r="AG52">
            <v>1702574.0900000005</v>
          </cell>
          <cell r="AH52">
            <v>1540424.176666667</v>
          </cell>
          <cell r="AI52">
            <v>1378274.2633333337</v>
          </cell>
          <cell r="AJ52">
            <v>1227507.0745833337</v>
          </cell>
        </row>
        <row r="53">
          <cell r="Q53">
            <v>0</v>
          </cell>
          <cell r="R53">
            <v>0</v>
          </cell>
          <cell r="S53">
            <v>0</v>
          </cell>
          <cell r="T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</row>
        <row r="54">
          <cell r="Q54">
            <v>0</v>
          </cell>
          <cell r="R54">
            <v>0</v>
          </cell>
          <cell r="S54">
            <v>0</v>
          </cell>
          <cell r="T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</row>
        <row r="55">
          <cell r="Q55">
            <v>0</v>
          </cell>
          <cell r="R55">
            <v>0</v>
          </cell>
          <cell r="S55">
            <v>0</v>
          </cell>
          <cell r="T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</row>
        <row r="56">
          <cell r="Q56">
            <v>0</v>
          </cell>
          <cell r="R56">
            <v>0</v>
          </cell>
          <cell r="S56">
            <v>0</v>
          </cell>
          <cell r="T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</row>
        <row r="57">
          <cell r="Q57">
            <v>-82346006.150000006</v>
          </cell>
          <cell r="R57">
            <v>-82696427.689999998</v>
          </cell>
          <cell r="S57">
            <v>-83046849.319999993</v>
          </cell>
          <cell r="T57">
            <v>-83397270.859999999</v>
          </cell>
          <cell r="AG57">
            <v>-80246014.890833333</v>
          </cell>
          <cell r="AH57">
            <v>-80595677.788749993</v>
          </cell>
          <cell r="AI57">
            <v>-80944974.126666665</v>
          </cell>
          <cell r="AJ57">
            <v>-81294741.44083333</v>
          </cell>
        </row>
        <row r="58">
          <cell r="Q58">
            <v>0</v>
          </cell>
          <cell r="R58">
            <v>0</v>
          </cell>
          <cell r="S58">
            <v>0</v>
          </cell>
          <cell r="T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</row>
        <row r="59">
          <cell r="Q59">
            <v>-13639797.619999999</v>
          </cell>
          <cell r="R59">
            <v>-13895294.109999999</v>
          </cell>
          <cell r="S59">
            <v>-14150833.99</v>
          </cell>
          <cell r="T59">
            <v>-14406343.539999999</v>
          </cell>
          <cell r="AG59">
            <v>-17367913.756250001</v>
          </cell>
          <cell r="AH59">
            <v>-16982730.69125</v>
          </cell>
          <cell r="AI59">
            <v>-16598650.187083336</v>
          </cell>
          <cell r="AJ59">
            <v>-16215155.099583333</v>
          </cell>
        </row>
        <row r="60">
          <cell r="Q60">
            <v>-13819670.73</v>
          </cell>
          <cell r="R60">
            <v>-13969091.449999999</v>
          </cell>
          <cell r="S60">
            <v>-14118512.380000001</v>
          </cell>
          <cell r="T60">
            <v>-14267933.07</v>
          </cell>
          <cell r="AG60">
            <v>-13223254.255416663</v>
          </cell>
          <cell r="AH60">
            <v>-13344017.913333332</v>
          </cell>
          <cell r="AI60">
            <v>-13464766.430416666</v>
          </cell>
          <cell r="AJ60">
            <v>-13585499.806666667</v>
          </cell>
        </row>
        <row r="61">
          <cell r="Q61">
            <v>-95712880.370000005</v>
          </cell>
          <cell r="R61">
            <v>-97847916.280000001</v>
          </cell>
          <cell r="S61">
            <v>-100054476.23</v>
          </cell>
          <cell r="T61">
            <v>-102268919.06</v>
          </cell>
          <cell r="AG61">
            <v>-81381462.303749993</v>
          </cell>
          <cell r="AH61">
            <v>-83657731.69083333</v>
          </cell>
          <cell r="AI61">
            <v>-85944274.087916657</v>
          </cell>
          <cell r="AJ61">
            <v>-88243508.268749997</v>
          </cell>
        </row>
        <row r="62">
          <cell r="Q62">
            <v>197297.82</v>
          </cell>
          <cell r="R62">
            <v>197297.82</v>
          </cell>
          <cell r="S62">
            <v>197297.82</v>
          </cell>
          <cell r="T62">
            <v>197297.82</v>
          </cell>
          <cell r="AG62">
            <v>197297.82000000004</v>
          </cell>
          <cell r="AH62">
            <v>197297.82000000004</v>
          </cell>
          <cell r="AI62">
            <v>197297.82000000004</v>
          </cell>
          <cell r="AJ62">
            <v>197297.82000000004</v>
          </cell>
        </row>
        <row r="63">
          <cell r="Q63">
            <v>-214508.51</v>
          </cell>
          <cell r="R63">
            <v>-214508.51</v>
          </cell>
          <cell r="S63">
            <v>-214508.51</v>
          </cell>
          <cell r="T63">
            <v>-214508.51</v>
          </cell>
          <cell r="AG63">
            <v>-214508.51</v>
          </cell>
          <cell r="AH63">
            <v>-214508.51</v>
          </cell>
          <cell r="AI63">
            <v>-214508.51</v>
          </cell>
          <cell r="AJ63">
            <v>-214508.51</v>
          </cell>
        </row>
        <row r="64">
          <cell r="Q64">
            <v>0</v>
          </cell>
          <cell r="R64">
            <v>0</v>
          </cell>
          <cell r="S64">
            <v>0</v>
          </cell>
          <cell r="T64">
            <v>0</v>
          </cell>
          <cell r="AG64">
            <v>3888461.8937500007</v>
          </cell>
          <cell r="AH64">
            <v>3518132.1895833337</v>
          </cell>
          <cell r="AI64">
            <v>3147802.4854166671</v>
          </cell>
          <cell r="AJ64">
            <v>2777472.78125</v>
          </cell>
        </row>
        <row r="65">
          <cell r="Q65">
            <v>0</v>
          </cell>
          <cell r="R65">
            <v>0</v>
          </cell>
          <cell r="S65">
            <v>0</v>
          </cell>
          <cell r="T65">
            <v>0</v>
          </cell>
          <cell r="AG65">
            <v>299322.71250000002</v>
          </cell>
          <cell r="AH65">
            <v>270815.78750000003</v>
          </cell>
          <cell r="AI65">
            <v>242308.86250000002</v>
          </cell>
          <cell r="AJ65">
            <v>213801.9375</v>
          </cell>
        </row>
        <row r="66">
          <cell r="Q66">
            <v>0</v>
          </cell>
          <cell r="R66">
            <v>0</v>
          </cell>
          <cell r="S66">
            <v>0</v>
          </cell>
          <cell r="T66">
            <v>0</v>
          </cell>
          <cell r="AG66">
            <v>-2985532.4537499999</v>
          </cell>
          <cell r="AH66">
            <v>-2701196.0295833331</v>
          </cell>
          <cell r="AI66">
            <v>-2416859.6054166667</v>
          </cell>
          <cell r="AJ66">
            <v>-2132523.1812499999</v>
          </cell>
        </row>
        <row r="67">
          <cell r="Q67">
            <v>946172.25</v>
          </cell>
          <cell r="R67">
            <v>946172.25</v>
          </cell>
          <cell r="S67">
            <v>946172.25</v>
          </cell>
          <cell r="T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</row>
        <row r="68">
          <cell r="Q68">
            <v>317009.90999999997</v>
          </cell>
          <cell r="R68">
            <v>317009.90999999997</v>
          </cell>
          <cell r="S68">
            <v>317009.90999999997</v>
          </cell>
          <cell r="T68">
            <v>317009.90999999997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</row>
        <row r="69">
          <cell r="Q69">
            <v>302358.01</v>
          </cell>
          <cell r="R69">
            <v>302358.01</v>
          </cell>
          <cell r="S69">
            <v>302358.01</v>
          </cell>
          <cell r="T69">
            <v>302358.01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</row>
        <row r="70">
          <cell r="Q70">
            <v>0</v>
          </cell>
          <cell r="R70">
            <v>0</v>
          </cell>
          <cell r="S70">
            <v>0</v>
          </cell>
          <cell r="T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</row>
        <row r="71">
          <cell r="Q71">
            <v>76622596.840000004</v>
          </cell>
          <cell r="R71">
            <v>76622596.840000004</v>
          </cell>
          <cell r="S71">
            <v>76622596.840000004</v>
          </cell>
          <cell r="T71">
            <v>76622596.840000004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</row>
        <row r="72">
          <cell r="Q72">
            <v>-557739</v>
          </cell>
          <cell r="R72">
            <v>-559889</v>
          </cell>
          <cell r="S72">
            <v>-562039</v>
          </cell>
          <cell r="T72">
            <v>-564189</v>
          </cell>
          <cell r="AG72">
            <v>-544839</v>
          </cell>
          <cell r="AH72">
            <v>-546989</v>
          </cell>
          <cell r="AI72">
            <v>-549139</v>
          </cell>
          <cell r="AJ72">
            <v>-551289</v>
          </cell>
        </row>
        <row r="73">
          <cell r="Q73">
            <v>-317009.90999999997</v>
          </cell>
          <cell r="R73">
            <v>-317009.90999999997</v>
          </cell>
          <cell r="S73">
            <v>-317009.90999999997</v>
          </cell>
          <cell r="T73">
            <v>-317009.90999999997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</row>
        <row r="74">
          <cell r="Q74">
            <v>-212799.25</v>
          </cell>
          <cell r="R74">
            <v>-213732.58</v>
          </cell>
          <cell r="S74">
            <v>-214665.91</v>
          </cell>
          <cell r="T74">
            <v>-215599.24</v>
          </cell>
          <cell r="AG74">
            <v>-207199.27000000002</v>
          </cell>
          <cell r="AH74">
            <v>-208132.6</v>
          </cell>
          <cell r="AI74">
            <v>-209065.93000000002</v>
          </cell>
          <cell r="AJ74">
            <v>-209999.26</v>
          </cell>
        </row>
        <row r="75">
          <cell r="Q75">
            <v>0</v>
          </cell>
          <cell r="R75">
            <v>0</v>
          </cell>
          <cell r="S75">
            <v>0</v>
          </cell>
          <cell r="T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</row>
        <row r="76">
          <cell r="Q76">
            <v>-25996413.66</v>
          </cell>
          <cell r="R76">
            <v>-26217488.66</v>
          </cell>
          <cell r="S76">
            <v>-26438563.66</v>
          </cell>
          <cell r="T76">
            <v>-26659638.66</v>
          </cell>
          <cell r="AG76">
            <v>-24669963.66</v>
          </cell>
          <cell r="AH76">
            <v>-24891038.66</v>
          </cell>
          <cell r="AI76">
            <v>-25112113.66</v>
          </cell>
          <cell r="AJ76">
            <v>-25333188.66</v>
          </cell>
        </row>
        <row r="77">
          <cell r="Q77">
            <v>3445395.81</v>
          </cell>
          <cell r="R77">
            <v>3445395.81</v>
          </cell>
          <cell r="S77">
            <v>3504016.49</v>
          </cell>
          <cell r="T77">
            <v>3674126.28</v>
          </cell>
          <cell r="AG77">
            <v>3246533.9704166669</v>
          </cell>
          <cell r="AH77">
            <v>3263552.7295833337</v>
          </cell>
          <cell r="AI77">
            <v>3283014.0170833333</v>
          </cell>
          <cell r="AJ77">
            <v>3312005.7408333332</v>
          </cell>
        </row>
        <row r="78">
          <cell r="Q78">
            <v>0</v>
          </cell>
          <cell r="R78">
            <v>0</v>
          </cell>
          <cell r="S78">
            <v>0</v>
          </cell>
          <cell r="T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</row>
        <row r="79">
          <cell r="Q79">
            <v>-318365.5</v>
          </cell>
          <cell r="R79">
            <v>-286906.46999999997</v>
          </cell>
          <cell r="S79">
            <v>-195283.41</v>
          </cell>
          <cell r="T79">
            <v>-237095.37</v>
          </cell>
          <cell r="AG79">
            <v>-654955.22791666666</v>
          </cell>
          <cell r="AH79">
            <v>-636267.95499999996</v>
          </cell>
          <cell r="AI79">
            <v>-608606.8866666666</v>
          </cell>
          <cell r="AJ79">
            <v>-571585.0854166667</v>
          </cell>
        </row>
        <row r="80">
          <cell r="Q80">
            <v>2810570.27</v>
          </cell>
          <cell r="R80">
            <v>2810570.27</v>
          </cell>
          <cell r="S80">
            <v>2810570.27</v>
          </cell>
          <cell r="T80">
            <v>2810570.27</v>
          </cell>
          <cell r="AG80">
            <v>2868151.7229166664</v>
          </cell>
          <cell r="AH80">
            <v>2846413.7270833333</v>
          </cell>
          <cell r="AI80">
            <v>2824800.3979166667</v>
          </cell>
          <cell r="AJ80">
            <v>2814403.4</v>
          </cell>
        </row>
        <row r="81">
          <cell r="Q81">
            <v>-423343.57</v>
          </cell>
          <cell r="R81">
            <v>-423343.57</v>
          </cell>
          <cell r="S81">
            <v>-423343.57</v>
          </cell>
          <cell r="T81">
            <v>-423343.57</v>
          </cell>
          <cell r="AG81">
            <v>-423291.69708333333</v>
          </cell>
          <cell r="AH81">
            <v>-423312.44624999998</v>
          </cell>
          <cell r="AI81">
            <v>-423333.19541666663</v>
          </cell>
          <cell r="AJ81">
            <v>-423343.57</v>
          </cell>
        </row>
        <row r="82">
          <cell r="Q82">
            <v>0</v>
          </cell>
          <cell r="R82">
            <v>0</v>
          </cell>
          <cell r="S82">
            <v>0</v>
          </cell>
          <cell r="T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</row>
        <row r="83">
          <cell r="Q83">
            <v>74954526.069999993</v>
          </cell>
          <cell r="R83">
            <v>75056291.019999996</v>
          </cell>
          <cell r="S83">
            <v>75058552.069999993</v>
          </cell>
          <cell r="T83">
            <v>76636451.659999996</v>
          </cell>
          <cell r="AG83">
            <v>117880815.76083332</v>
          </cell>
          <cell r="AH83">
            <v>113969480.31333335</v>
          </cell>
          <cell r="AI83">
            <v>110056779.03500001</v>
          </cell>
          <cell r="AJ83">
            <v>106110048.85166667</v>
          </cell>
        </row>
        <row r="84">
          <cell r="Q84">
            <v>13367583</v>
          </cell>
          <cell r="R84">
            <v>15895194.59</v>
          </cell>
          <cell r="S84">
            <v>25052649.75</v>
          </cell>
          <cell r="T84">
            <v>27417336.120000001</v>
          </cell>
          <cell r="AG84">
            <v>13123277.291666666</v>
          </cell>
          <cell r="AH84">
            <v>14342559.691249998</v>
          </cell>
          <cell r="AI84">
            <v>16048719.872083334</v>
          </cell>
          <cell r="AJ84">
            <v>18234969.283333335</v>
          </cell>
        </row>
        <row r="85">
          <cell r="Q85">
            <v>0</v>
          </cell>
          <cell r="R85">
            <v>0</v>
          </cell>
          <cell r="S85">
            <v>0</v>
          </cell>
          <cell r="T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</row>
        <row r="86">
          <cell r="Q86">
            <v>100000</v>
          </cell>
          <cell r="R86">
            <v>100000</v>
          </cell>
          <cell r="S86">
            <v>100000</v>
          </cell>
          <cell r="T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</row>
        <row r="87">
          <cell r="Q87">
            <v>40670863.939999998</v>
          </cell>
          <cell r="R87">
            <v>39228330.240000002</v>
          </cell>
          <cell r="S87">
            <v>39228330.240000002</v>
          </cell>
          <cell r="T87">
            <v>40873166.460000001</v>
          </cell>
          <cell r="AG87">
            <v>37362672.052500002</v>
          </cell>
          <cell r="AH87">
            <v>37730748.784166671</v>
          </cell>
          <cell r="AI87">
            <v>38018348.52041667</v>
          </cell>
          <cell r="AJ87">
            <v>38329324.031666674</v>
          </cell>
        </row>
        <row r="88">
          <cell r="Q88">
            <v>-100000</v>
          </cell>
          <cell r="R88">
            <v>-100000</v>
          </cell>
          <cell r="S88">
            <v>-100000</v>
          </cell>
          <cell r="T88">
            <v>-100000</v>
          </cell>
          <cell r="AG88">
            <v>-79166.666666666672</v>
          </cell>
          <cell r="AH88">
            <v>-87500</v>
          </cell>
          <cell r="AI88">
            <v>-95833.333333333328</v>
          </cell>
          <cell r="AJ88">
            <v>-100000</v>
          </cell>
        </row>
        <row r="89">
          <cell r="Q89">
            <v>0</v>
          </cell>
          <cell r="R89">
            <v>0</v>
          </cell>
          <cell r="S89">
            <v>0</v>
          </cell>
          <cell r="T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</row>
        <row r="90">
          <cell r="Q90">
            <v>0</v>
          </cell>
          <cell r="R90">
            <v>0</v>
          </cell>
          <cell r="S90">
            <v>0</v>
          </cell>
          <cell r="T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</row>
        <row r="91">
          <cell r="Q91">
            <v>0</v>
          </cell>
          <cell r="R91">
            <v>0</v>
          </cell>
          <cell r="S91">
            <v>0</v>
          </cell>
          <cell r="T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</row>
        <row r="92">
          <cell r="Q92">
            <v>0</v>
          </cell>
          <cell r="R92">
            <v>0</v>
          </cell>
          <cell r="S92">
            <v>0</v>
          </cell>
          <cell r="T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</row>
        <row r="93">
          <cell r="Q93">
            <v>0</v>
          </cell>
          <cell r="R93">
            <v>0</v>
          </cell>
          <cell r="S93">
            <v>0</v>
          </cell>
          <cell r="T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</row>
        <row r="94">
          <cell r="Q94">
            <v>0</v>
          </cell>
          <cell r="R94">
            <v>0</v>
          </cell>
          <cell r="S94">
            <v>0</v>
          </cell>
          <cell r="T94">
            <v>0</v>
          </cell>
          <cell r="AG94">
            <v>640.41666666666663</v>
          </cell>
          <cell r="AH94">
            <v>384.25</v>
          </cell>
          <cell r="AI94">
            <v>128.08333333333334</v>
          </cell>
          <cell r="AJ94">
            <v>0</v>
          </cell>
        </row>
        <row r="95">
          <cell r="Q95">
            <v>0</v>
          </cell>
          <cell r="R95">
            <v>0</v>
          </cell>
          <cell r="S95">
            <v>0</v>
          </cell>
          <cell r="T95">
            <v>0</v>
          </cell>
          <cell r="AG95">
            <v>83856.875</v>
          </cell>
          <cell r="AH95">
            <v>42804.083333333336</v>
          </cell>
          <cell r="AI95">
            <v>12859.916666666666</v>
          </cell>
          <cell r="AJ95">
            <v>0</v>
          </cell>
        </row>
        <row r="96">
          <cell r="Q96">
            <v>0</v>
          </cell>
          <cell r="R96">
            <v>0</v>
          </cell>
          <cell r="S96">
            <v>0</v>
          </cell>
          <cell r="T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</row>
        <row r="97">
          <cell r="Q97">
            <v>0</v>
          </cell>
          <cell r="R97">
            <v>0</v>
          </cell>
          <cell r="S97">
            <v>0</v>
          </cell>
          <cell r="T97">
            <v>0</v>
          </cell>
          <cell r="AG97">
            <v>69889.993749999994</v>
          </cell>
          <cell r="AH97">
            <v>61545.924583333333</v>
          </cell>
          <cell r="AI97">
            <v>53282.344166666669</v>
          </cell>
          <cell r="AJ97">
            <v>45059.455833333333</v>
          </cell>
        </row>
        <row r="98">
          <cell r="Q98">
            <v>0</v>
          </cell>
          <cell r="R98">
            <v>0</v>
          </cell>
          <cell r="S98">
            <v>0</v>
          </cell>
          <cell r="T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</row>
        <row r="99">
          <cell r="Q99">
            <v>-620534.82999999996</v>
          </cell>
          <cell r="R99">
            <v>-620880.72</v>
          </cell>
          <cell r="S99">
            <v>-620750.31000000006</v>
          </cell>
          <cell r="T99">
            <v>-621105.74</v>
          </cell>
          <cell r="AG99">
            <v>-308356.22291666671</v>
          </cell>
          <cell r="AH99">
            <v>-337929.24</v>
          </cell>
          <cell r="AI99">
            <v>-367360.185</v>
          </cell>
          <cell r="AJ99">
            <v>-406187.63624999998</v>
          </cell>
        </row>
        <row r="100">
          <cell r="Q100">
            <v>608000</v>
          </cell>
          <cell r="R100">
            <v>608000</v>
          </cell>
          <cell r="S100">
            <v>608000</v>
          </cell>
          <cell r="T100">
            <v>608000</v>
          </cell>
          <cell r="AG100">
            <v>608000</v>
          </cell>
          <cell r="AH100">
            <v>608000</v>
          </cell>
          <cell r="AI100">
            <v>608000</v>
          </cell>
          <cell r="AJ100">
            <v>608000</v>
          </cell>
        </row>
        <row r="101"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</row>
        <row r="102"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</row>
        <row r="103"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</row>
        <row r="104"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</row>
        <row r="105"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</row>
        <row r="106">
          <cell r="Q106">
            <v>37033.53</v>
          </cell>
          <cell r="R106">
            <v>37033.53</v>
          </cell>
          <cell r="S106">
            <v>37033.53</v>
          </cell>
          <cell r="T106">
            <v>35934.19</v>
          </cell>
          <cell r="AG106">
            <v>39357.335416666669</v>
          </cell>
          <cell r="AH106">
            <v>39028.061250000006</v>
          </cell>
          <cell r="AI106">
            <v>38698.787083333336</v>
          </cell>
          <cell r="AJ106">
            <v>38365.900000000009</v>
          </cell>
        </row>
        <row r="107"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</row>
        <row r="108">
          <cell r="Q108">
            <v>2118566.46</v>
          </cell>
          <cell r="R108">
            <v>2125214.7400000002</v>
          </cell>
          <cell r="S108">
            <v>2179155.27</v>
          </cell>
          <cell r="T108">
            <v>2311250.11</v>
          </cell>
          <cell r="AG108">
            <v>1812152.0066666666</v>
          </cell>
          <cell r="AH108">
            <v>1865558.4316666666</v>
          </cell>
          <cell r="AI108">
            <v>1921498.1758333335</v>
          </cell>
          <cell r="AJ108">
            <v>1981030.9841666669</v>
          </cell>
        </row>
        <row r="109"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</row>
        <row r="110"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</row>
        <row r="111"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AG111">
            <v>134.84583333333333</v>
          </cell>
          <cell r="AH111">
            <v>80.907499999999999</v>
          </cell>
          <cell r="AI111">
            <v>26.969166666666666</v>
          </cell>
          <cell r="AJ111">
            <v>0</v>
          </cell>
        </row>
        <row r="112">
          <cell r="Q112">
            <v>97111.88</v>
          </cell>
          <cell r="R112">
            <v>96882.22</v>
          </cell>
          <cell r="S112">
            <v>96650.84</v>
          </cell>
          <cell r="T112">
            <v>96417.72</v>
          </cell>
          <cell r="AG112">
            <v>98444.434166666659</v>
          </cell>
          <cell r="AH112">
            <v>98224.768333333326</v>
          </cell>
          <cell r="AI112">
            <v>98003.455000000002</v>
          </cell>
          <cell r="AJ112">
            <v>97780.482083333321</v>
          </cell>
        </row>
        <row r="113">
          <cell r="Q113">
            <v>1524606.12</v>
          </cell>
          <cell r="R113">
            <v>1360107.83</v>
          </cell>
          <cell r="S113">
            <v>1335103.76</v>
          </cell>
          <cell r="T113">
            <v>1390428.27</v>
          </cell>
          <cell r="AG113">
            <v>1881863.5720833335</v>
          </cell>
          <cell r="AH113">
            <v>1858052.2666666666</v>
          </cell>
          <cell r="AI113">
            <v>1852019.4654166664</v>
          </cell>
          <cell r="AJ113">
            <v>1816426.5966666667</v>
          </cell>
        </row>
        <row r="114"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AG114">
            <v>905.625</v>
          </cell>
          <cell r="AH114">
            <v>525</v>
          </cell>
          <cell r="AI114">
            <v>170.625</v>
          </cell>
          <cell r="AJ114">
            <v>0</v>
          </cell>
        </row>
        <row r="115"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</row>
        <row r="116"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</row>
        <row r="117"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</row>
        <row r="118">
          <cell r="Q118">
            <v>1599514</v>
          </cell>
          <cell r="R118">
            <v>1599514</v>
          </cell>
          <cell r="S118">
            <v>1599514</v>
          </cell>
          <cell r="T118">
            <v>1599514</v>
          </cell>
          <cell r="AG118">
            <v>1574230.5337499997</v>
          </cell>
          <cell r="AH118">
            <v>1576638.4829166664</v>
          </cell>
          <cell r="AI118">
            <v>1579046.4320833331</v>
          </cell>
          <cell r="AJ118">
            <v>1581454.3812499999</v>
          </cell>
        </row>
        <row r="119"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</row>
        <row r="120">
          <cell r="Q120">
            <v>94054.44</v>
          </cell>
          <cell r="R120">
            <v>93861.4</v>
          </cell>
          <cell r="S120">
            <v>93666.92</v>
          </cell>
          <cell r="T120">
            <v>93470.98</v>
          </cell>
          <cell r="AG120">
            <v>95175.521666666682</v>
          </cell>
          <cell r="AH120">
            <v>94990.830416666649</v>
          </cell>
          <cell r="AI120">
            <v>94804.754583333328</v>
          </cell>
          <cell r="AJ120">
            <v>94617.33875000001</v>
          </cell>
        </row>
        <row r="121"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AG121">
            <v>22176.08083333333</v>
          </cell>
          <cell r="AH121">
            <v>19823.965416666666</v>
          </cell>
          <cell r="AI121">
            <v>17475.971249999999</v>
          </cell>
          <cell r="AJ121">
            <v>15132.129583333333</v>
          </cell>
        </row>
        <row r="122">
          <cell r="Q122">
            <v>9013.6</v>
          </cell>
          <cell r="R122">
            <v>8981.2099999999991</v>
          </cell>
          <cell r="S122">
            <v>8948.57</v>
          </cell>
          <cell r="T122">
            <v>8915.69</v>
          </cell>
          <cell r="AG122">
            <v>9198.9258333333328</v>
          </cell>
          <cell r="AH122">
            <v>9169.1670833333337</v>
          </cell>
          <cell r="AI122">
            <v>9139.1945833333339</v>
          </cell>
          <cell r="AJ122">
            <v>9107.7629166666684</v>
          </cell>
        </row>
        <row r="123">
          <cell r="Q123">
            <v>75308.08</v>
          </cell>
          <cell r="R123">
            <v>75046.539999999994</v>
          </cell>
          <cell r="S123">
            <v>74783.039999999994</v>
          </cell>
          <cell r="T123">
            <v>74517.56</v>
          </cell>
          <cell r="AG123">
            <v>76825.60291666667</v>
          </cell>
          <cell r="AH123">
            <v>76575.445833333317</v>
          </cell>
          <cell r="AI123">
            <v>76323.412499999991</v>
          </cell>
          <cell r="AJ123">
            <v>76069.488750000004</v>
          </cell>
        </row>
        <row r="124">
          <cell r="Q124">
            <v>33054</v>
          </cell>
          <cell r="R124">
            <v>29578.32</v>
          </cell>
          <cell r="S124">
            <v>29578.32</v>
          </cell>
          <cell r="T124">
            <v>29578.32</v>
          </cell>
          <cell r="AG124">
            <v>31676.75</v>
          </cell>
          <cell r="AH124">
            <v>32909.18</v>
          </cell>
          <cell r="AI124">
            <v>32619.539999999997</v>
          </cell>
          <cell r="AJ124">
            <v>32329.899999999998</v>
          </cell>
        </row>
        <row r="125">
          <cell r="Q125">
            <v>-1599514</v>
          </cell>
          <cell r="R125">
            <v>-1599514</v>
          </cell>
          <cell r="S125">
            <v>-1599514</v>
          </cell>
          <cell r="T125">
            <v>-1599514</v>
          </cell>
          <cell r="AG125">
            <v>-1247018.3233333332</v>
          </cell>
          <cell r="AH125">
            <v>-1380311.1566666665</v>
          </cell>
          <cell r="AI125">
            <v>-1513603.99</v>
          </cell>
          <cell r="AJ125">
            <v>-1581454.3812499999</v>
          </cell>
        </row>
        <row r="126"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AG126">
            <v>145833.33333333334</v>
          </cell>
          <cell r="AH126">
            <v>145833.33333333334</v>
          </cell>
          <cell r="AI126">
            <v>145833.33333333334</v>
          </cell>
          <cell r="AJ126">
            <v>145833.33333333334</v>
          </cell>
        </row>
        <row r="127">
          <cell r="Q127">
            <v>41862.910000000003</v>
          </cell>
          <cell r="R127">
            <v>41781.480000000003</v>
          </cell>
          <cell r="S127">
            <v>41699.58</v>
          </cell>
          <cell r="T127">
            <v>41617.199999999997</v>
          </cell>
          <cell r="AG127">
            <v>8739.6104166666664</v>
          </cell>
          <cell r="AH127">
            <v>12224.793333333333</v>
          </cell>
          <cell r="AI127">
            <v>15703.170833333335</v>
          </cell>
          <cell r="AJ127">
            <v>19174.703333333335</v>
          </cell>
        </row>
        <row r="128"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</row>
        <row r="129">
          <cell r="Q129">
            <v>1234200789.6900001</v>
          </cell>
          <cell r="R129">
            <v>1234200789.6900001</v>
          </cell>
          <cell r="S129">
            <v>1234200789.6900001</v>
          </cell>
          <cell r="T129">
            <v>0</v>
          </cell>
          <cell r="AG129">
            <v>1234237589.2425003</v>
          </cell>
          <cell r="AH129">
            <v>1234222867.8025002</v>
          </cell>
          <cell r="AI129">
            <v>1234208142.146667</v>
          </cell>
          <cell r="AJ129">
            <v>1182775747.6195836</v>
          </cell>
        </row>
        <row r="130">
          <cell r="Q130">
            <v>-18082718.420000002</v>
          </cell>
          <cell r="R130">
            <v>-18076005.800000001</v>
          </cell>
          <cell r="S130">
            <v>-18076005.800000001</v>
          </cell>
          <cell r="T130">
            <v>-94233.95</v>
          </cell>
          <cell r="AG130">
            <v>-18124051.317083333</v>
          </cell>
          <cell r="AH130">
            <v>-18078611.830833334</v>
          </cell>
          <cell r="AI130">
            <v>-18080961.762083337</v>
          </cell>
          <cell r="AJ130">
            <v>-17333144.797916669</v>
          </cell>
        </row>
        <row r="131">
          <cell r="Q131">
            <v>-90774.61</v>
          </cell>
          <cell r="R131">
            <v>-85998.17</v>
          </cell>
          <cell r="S131">
            <v>-85998.17</v>
          </cell>
          <cell r="T131">
            <v>-38267.620000000003</v>
          </cell>
          <cell r="AG131">
            <v>-106146.49708333334</v>
          </cell>
          <cell r="AH131">
            <v>-103449.06958333334</v>
          </cell>
          <cell r="AI131">
            <v>-101160.79000000002</v>
          </cell>
          <cell r="AJ131">
            <v>-97491.903749999998</v>
          </cell>
        </row>
        <row r="132"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</row>
        <row r="133"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</row>
        <row r="134"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</row>
        <row r="135"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</row>
        <row r="136"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</row>
        <row r="137"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</row>
        <row r="138"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</row>
        <row r="139">
          <cell r="Q139">
            <v>428.61</v>
          </cell>
          <cell r="R139">
            <v>428.61</v>
          </cell>
          <cell r="S139">
            <v>428.61</v>
          </cell>
          <cell r="T139">
            <v>428.61</v>
          </cell>
          <cell r="AG139">
            <v>-1261.3045833333329</v>
          </cell>
          <cell r="AH139">
            <v>-141.1354166666666</v>
          </cell>
          <cell r="AI139">
            <v>423.77958333333328</v>
          </cell>
          <cell r="AJ139">
            <v>428.60999999999996</v>
          </cell>
        </row>
        <row r="140">
          <cell r="Q140">
            <v>-25163.57</v>
          </cell>
          <cell r="R140">
            <v>-25163.57</v>
          </cell>
          <cell r="S140">
            <v>-25163.57</v>
          </cell>
          <cell r="T140">
            <v>-25163.57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</row>
        <row r="141"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</row>
        <row r="142"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</row>
        <row r="143">
          <cell r="Q143">
            <v>-1226371867.3900001</v>
          </cell>
          <cell r="R143">
            <v>-1226371867.3900001</v>
          </cell>
          <cell r="S143">
            <v>-1226371867.3900001</v>
          </cell>
          <cell r="T143">
            <v>0</v>
          </cell>
          <cell r="AG143">
            <v>-1226371867.3899999</v>
          </cell>
          <cell r="AH143">
            <v>-1226371867.3899999</v>
          </cell>
          <cell r="AI143">
            <v>-1226371867.3899999</v>
          </cell>
          <cell r="AJ143">
            <v>-1175273039.5820832</v>
          </cell>
        </row>
        <row r="144"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</row>
        <row r="145">
          <cell r="Q145">
            <v>-8424.89</v>
          </cell>
          <cell r="R145">
            <v>-6338.34</v>
          </cell>
          <cell r="S145">
            <v>-6338.34</v>
          </cell>
          <cell r="T145">
            <v>-3496.36</v>
          </cell>
          <cell r="AG145">
            <v>-8647.8016666666663</v>
          </cell>
          <cell r="AH145">
            <v>-8397.8470833333322</v>
          </cell>
          <cell r="AI145">
            <v>-8154.828333333332</v>
          </cell>
          <cell r="AJ145">
            <v>-7871.776249999999</v>
          </cell>
        </row>
        <row r="146"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</row>
        <row r="147"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</row>
        <row r="148"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</row>
        <row r="149"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</row>
        <row r="150"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</row>
        <row r="151"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AG151">
            <v>16.125</v>
          </cell>
          <cell r="AH151">
            <v>16.125</v>
          </cell>
          <cell r="AI151">
            <v>13.4375</v>
          </cell>
          <cell r="AJ151">
            <v>8.0625</v>
          </cell>
        </row>
        <row r="152">
          <cell r="Q152">
            <v>4448.38</v>
          </cell>
          <cell r="R152">
            <v>12262.8</v>
          </cell>
          <cell r="S152">
            <v>12263.8</v>
          </cell>
          <cell r="T152">
            <v>17494.78</v>
          </cell>
          <cell r="AG152">
            <v>17074.78875</v>
          </cell>
          <cell r="AH152">
            <v>16941.189999999999</v>
          </cell>
          <cell r="AI152">
            <v>17837.505000000001</v>
          </cell>
          <cell r="AJ152">
            <v>19071.239166666666</v>
          </cell>
        </row>
        <row r="153"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</row>
        <row r="154">
          <cell r="Q154">
            <v>1649926.64</v>
          </cell>
          <cell r="R154">
            <v>1721704.89</v>
          </cell>
          <cell r="S154">
            <v>1777023.99</v>
          </cell>
          <cell r="T154">
            <v>1851503.89</v>
          </cell>
          <cell r="AG154">
            <v>1061816.1187500001</v>
          </cell>
          <cell r="AH154">
            <v>1166736.5487500003</v>
          </cell>
          <cell r="AI154">
            <v>1269126.1558333335</v>
          </cell>
          <cell r="AJ154">
            <v>1367176.5304166668</v>
          </cell>
        </row>
        <row r="155">
          <cell r="Q155">
            <v>-396322.94</v>
          </cell>
          <cell r="R155">
            <v>-404083.84</v>
          </cell>
          <cell r="S155">
            <v>-412054.14</v>
          </cell>
          <cell r="T155">
            <v>-424383.16</v>
          </cell>
          <cell r="AG155">
            <v>-337554.16541666671</v>
          </cell>
          <cell r="AH155">
            <v>-347125.35500000004</v>
          </cell>
          <cell r="AI155">
            <v>-356383.28750000003</v>
          </cell>
          <cell r="AJ155">
            <v>-365663.76</v>
          </cell>
        </row>
        <row r="156">
          <cell r="Q156">
            <v>-205809.09</v>
          </cell>
          <cell r="R156">
            <v>-71490.98</v>
          </cell>
          <cell r="S156">
            <v>-60576.71</v>
          </cell>
          <cell r="T156">
            <v>-57462.36</v>
          </cell>
          <cell r="AG156">
            <v>-355523.27750000003</v>
          </cell>
          <cell r="AH156">
            <v>-310477.38416666666</v>
          </cell>
          <cell r="AI156">
            <v>-245090.6958333333</v>
          </cell>
          <cell r="AJ156">
            <v>-199769.0395833333</v>
          </cell>
        </row>
        <row r="157"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</row>
        <row r="158"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</row>
        <row r="159">
          <cell r="Q159">
            <v>10095990.51</v>
          </cell>
          <cell r="R159">
            <v>10095990.51</v>
          </cell>
          <cell r="S159">
            <v>10095990.51</v>
          </cell>
          <cell r="T159">
            <v>0</v>
          </cell>
          <cell r="AG159">
            <v>10498553.943333335</v>
          </cell>
          <cell r="AH159">
            <v>9970680.8687500004</v>
          </cell>
          <cell r="AI159">
            <v>10188907.415833334</v>
          </cell>
          <cell r="AJ159">
            <v>9530043.5391666666</v>
          </cell>
        </row>
        <row r="160"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AG160">
            <v>52993.567500000005</v>
          </cell>
          <cell r="AH160">
            <v>15165.620416666667</v>
          </cell>
          <cell r="AI160">
            <v>1843.0200000000002</v>
          </cell>
          <cell r="AJ160">
            <v>0</v>
          </cell>
        </row>
        <row r="161"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AG161">
            <v>-1192.2820833333333</v>
          </cell>
          <cell r="AH161">
            <v>-781.10333333333335</v>
          </cell>
          <cell r="AI161">
            <v>-296.18708333333331</v>
          </cell>
          <cell r="AJ161">
            <v>0</v>
          </cell>
        </row>
        <row r="162">
          <cell r="Q162">
            <v>0</v>
          </cell>
          <cell r="R162">
            <v>0</v>
          </cell>
          <cell r="S162">
            <v>0</v>
          </cell>
          <cell r="T162">
            <v>0</v>
          </cell>
          <cell r="AG162">
            <v>7545.7304166666681</v>
          </cell>
          <cell r="AH162">
            <v>3772.06</v>
          </cell>
          <cell r="AI162">
            <v>-1.6104166666666666</v>
          </cell>
          <cell r="AJ162">
            <v>0</v>
          </cell>
        </row>
        <row r="163">
          <cell r="Q163">
            <v>0</v>
          </cell>
          <cell r="R163">
            <v>0</v>
          </cell>
          <cell r="S163">
            <v>0</v>
          </cell>
          <cell r="T163">
            <v>0</v>
          </cell>
          <cell r="AG163">
            <v>-9665.3704166666666</v>
          </cell>
          <cell r="AH163">
            <v>-4792.3145833333338</v>
          </cell>
          <cell r="AI163">
            <v>19.571249999999999</v>
          </cell>
          <cell r="AJ163">
            <v>0</v>
          </cell>
        </row>
        <row r="164">
          <cell r="Q164">
            <v>-6308.88</v>
          </cell>
          <cell r="R164">
            <v>-6308.88</v>
          </cell>
          <cell r="S164">
            <v>-4561.8900000000003</v>
          </cell>
          <cell r="T164">
            <v>0</v>
          </cell>
          <cell r="AG164">
            <v>-4889.5179166666667</v>
          </cell>
          <cell r="AH164">
            <v>-5770.3558333333322</v>
          </cell>
          <cell r="AI164">
            <v>-6583.8849999999993</v>
          </cell>
          <cell r="AJ164">
            <v>-5881.2691666666651</v>
          </cell>
        </row>
        <row r="165">
          <cell r="Q165">
            <v>2543964.79</v>
          </cell>
          <cell r="R165">
            <v>0</v>
          </cell>
          <cell r="S165">
            <v>788430.02</v>
          </cell>
          <cell r="T165">
            <v>1436015.17</v>
          </cell>
          <cell r="AG165">
            <v>219380.88041666665</v>
          </cell>
          <cell r="AH165">
            <v>325379.41333333333</v>
          </cell>
          <cell r="AI165">
            <v>358230.66416666663</v>
          </cell>
          <cell r="AJ165">
            <v>450915.88041666668</v>
          </cell>
        </row>
        <row r="166">
          <cell r="Q166">
            <v>167167.14000000001</v>
          </cell>
          <cell r="R166">
            <v>372.45</v>
          </cell>
          <cell r="S166">
            <v>372.75</v>
          </cell>
          <cell r="T166">
            <v>373.06</v>
          </cell>
          <cell r="AG166">
            <v>14023725.663333332</v>
          </cell>
          <cell r="AH166">
            <v>12270666.859999999</v>
          </cell>
          <cell r="AI166">
            <v>10426655.901249999</v>
          </cell>
          <cell r="AJ166">
            <v>8777880.4366666656</v>
          </cell>
        </row>
        <row r="167">
          <cell r="Q167">
            <v>-5.0999999999999996</v>
          </cell>
          <cell r="R167">
            <v>-5.0999999999999996</v>
          </cell>
          <cell r="S167">
            <v>-5.0999999999999996</v>
          </cell>
          <cell r="T167">
            <v>-5.0999999999999996</v>
          </cell>
          <cell r="AG167">
            <v>1572.8041666666661</v>
          </cell>
          <cell r="AH167">
            <v>-1546.7083333333328</v>
          </cell>
          <cell r="AI167">
            <v>-1330.9675000000002</v>
          </cell>
          <cell r="AJ167">
            <v>-742.27458333333345</v>
          </cell>
        </row>
        <row r="168">
          <cell r="Q168">
            <v>6767941.8799999999</v>
          </cell>
          <cell r="R168">
            <v>5952280.5099999998</v>
          </cell>
          <cell r="S168">
            <v>8116127.46</v>
          </cell>
          <cell r="T168">
            <v>2863763.47</v>
          </cell>
          <cell r="AG168">
            <v>23785947.33583333</v>
          </cell>
          <cell r="AH168">
            <v>24208946.216249999</v>
          </cell>
          <cell r="AI168">
            <v>23413246.569999997</v>
          </cell>
          <cell r="AJ168">
            <v>21068787.36375</v>
          </cell>
        </row>
        <row r="169">
          <cell r="Q169">
            <v>0</v>
          </cell>
          <cell r="R169">
            <v>0</v>
          </cell>
          <cell r="S169">
            <v>-28038.53</v>
          </cell>
          <cell r="T169">
            <v>0</v>
          </cell>
          <cell r="AG169">
            <v>-7756.5225</v>
          </cell>
          <cell r="AH169">
            <v>-7756.5225</v>
          </cell>
          <cell r="AI169">
            <v>-5046.5333333333338</v>
          </cell>
          <cell r="AJ169">
            <v>-2336.5441666666666</v>
          </cell>
        </row>
        <row r="170">
          <cell r="Q170">
            <v>6035469.8899999997</v>
          </cell>
          <cell r="R170">
            <v>7376564.9100000001</v>
          </cell>
          <cell r="S170">
            <v>5482028.7699999996</v>
          </cell>
          <cell r="T170">
            <v>20539548.379999999</v>
          </cell>
          <cell r="AG170">
            <v>21787935.764583331</v>
          </cell>
          <cell r="AH170">
            <v>19229635.183749996</v>
          </cell>
          <cell r="AI170">
            <v>13939660.131666666</v>
          </cell>
          <cell r="AJ170">
            <v>11865895.225416666</v>
          </cell>
        </row>
        <row r="171">
          <cell r="Q171">
            <v>444969.27</v>
          </cell>
          <cell r="R171">
            <v>-5536455.0199999996</v>
          </cell>
          <cell r="S171">
            <v>255110.68</v>
          </cell>
          <cell r="T171">
            <v>-10612849.49</v>
          </cell>
          <cell r="AG171">
            <v>313636.16208333336</v>
          </cell>
          <cell r="AH171">
            <v>-86000.05875000004</v>
          </cell>
          <cell r="AI171">
            <v>-493957.7104166667</v>
          </cell>
          <cell r="AJ171">
            <v>-941532.29291666672</v>
          </cell>
        </row>
        <row r="172">
          <cell r="Q172">
            <v>4435.47</v>
          </cell>
          <cell r="R172">
            <v>554.75</v>
          </cell>
          <cell r="S172">
            <v>676.71</v>
          </cell>
          <cell r="T172">
            <v>1049.8</v>
          </cell>
          <cell r="AG172">
            <v>466.87208333333348</v>
          </cell>
          <cell r="AH172">
            <v>674.79791666666677</v>
          </cell>
          <cell r="AI172">
            <v>1167.57375</v>
          </cell>
          <cell r="AJ172">
            <v>1568.2558333333334</v>
          </cell>
        </row>
        <row r="173">
          <cell r="Q173">
            <v>-1089.29</v>
          </cell>
          <cell r="R173">
            <v>4.1100000000000003</v>
          </cell>
          <cell r="S173">
            <v>0</v>
          </cell>
          <cell r="T173">
            <v>-4.5</v>
          </cell>
          <cell r="AG173">
            <v>153.57125000000005</v>
          </cell>
          <cell r="AH173">
            <v>202.28166666666678</v>
          </cell>
          <cell r="AI173">
            <v>278.40916666666675</v>
          </cell>
          <cell r="AJ173">
            <v>258.16833333333341</v>
          </cell>
        </row>
        <row r="174">
          <cell r="Q174">
            <v>-228554.63</v>
          </cell>
          <cell r="R174">
            <v>-10</v>
          </cell>
          <cell r="S174">
            <v>-533174.78</v>
          </cell>
          <cell r="T174">
            <v>0</v>
          </cell>
          <cell r="AG174">
            <v>-16412.782916666667</v>
          </cell>
          <cell r="AH174">
            <v>-30712.464583333334</v>
          </cell>
          <cell r="AI174">
            <v>-49503.682500000003</v>
          </cell>
          <cell r="AJ174">
            <v>-63534.33666666667</v>
          </cell>
        </row>
        <row r="175">
          <cell r="Q175">
            <v>38984.5</v>
          </cell>
          <cell r="R175">
            <v>31886.07</v>
          </cell>
          <cell r="S175">
            <v>-61370.46</v>
          </cell>
          <cell r="T175">
            <v>34052.239999999998</v>
          </cell>
          <cell r="AG175">
            <v>35333.852500000001</v>
          </cell>
          <cell r="AH175">
            <v>38610.233749999999</v>
          </cell>
          <cell r="AI175">
            <v>36129.466250000005</v>
          </cell>
          <cell r="AJ175">
            <v>34313.282916666671</v>
          </cell>
        </row>
        <row r="176">
          <cell r="Q176">
            <v>-113206.91</v>
          </cell>
          <cell r="R176">
            <v>-516714.16</v>
          </cell>
          <cell r="S176">
            <v>-664749.5</v>
          </cell>
          <cell r="T176">
            <v>-176420.64</v>
          </cell>
          <cell r="AG176">
            <v>-220615.16208333336</v>
          </cell>
          <cell r="AH176">
            <v>-226332.68083333338</v>
          </cell>
          <cell r="AI176">
            <v>-233242.56625</v>
          </cell>
          <cell r="AJ176">
            <v>-236528.59958333333</v>
          </cell>
        </row>
        <row r="177">
          <cell r="Q177">
            <v>-189218</v>
          </cell>
          <cell r="R177">
            <v>-120835.04</v>
          </cell>
          <cell r="S177">
            <v>-117071.12</v>
          </cell>
          <cell r="T177">
            <v>-115340.72</v>
          </cell>
          <cell r="AG177">
            <v>-234779.88583333333</v>
          </cell>
          <cell r="AH177">
            <v>-247698.76249999998</v>
          </cell>
          <cell r="AI177">
            <v>-272508.0479166666</v>
          </cell>
          <cell r="AJ177">
            <v>-286275.64208333334</v>
          </cell>
        </row>
        <row r="178">
          <cell r="Q178">
            <v>-5094438.2699999996</v>
          </cell>
          <cell r="R178">
            <v>-9236157.1999999993</v>
          </cell>
          <cell r="S178">
            <v>-11682858.880000001</v>
          </cell>
          <cell r="T178">
            <v>-10465196.800000001</v>
          </cell>
          <cell r="AG178">
            <v>-19982277.413750004</v>
          </cell>
          <cell r="AH178">
            <v>-17617073.48958334</v>
          </cell>
          <cell r="AI178">
            <v>-12567564.042916665</v>
          </cell>
          <cell r="AJ178">
            <v>-10203656.956249999</v>
          </cell>
        </row>
        <row r="179">
          <cell r="Q179">
            <v>-313977.88</v>
          </cell>
          <cell r="R179">
            <v>-565297.66</v>
          </cell>
          <cell r="S179">
            <v>-282098.98</v>
          </cell>
          <cell r="T179">
            <v>-399651.62</v>
          </cell>
          <cell r="AG179">
            <v>-67407.323333333348</v>
          </cell>
          <cell r="AH179">
            <v>-104043.80416666668</v>
          </cell>
          <cell r="AI179">
            <v>-139351.9975</v>
          </cell>
          <cell r="AJ179">
            <v>-167758.27249999999</v>
          </cell>
        </row>
        <row r="180">
          <cell r="AG180">
            <v>0</v>
          </cell>
          <cell r="AH180">
            <v>0</v>
          </cell>
          <cell r="AI180">
            <v>0</v>
          </cell>
          <cell r="AJ180">
            <v>0</v>
          </cell>
        </row>
        <row r="181">
          <cell r="Q181">
            <v>-102138.3</v>
          </cell>
          <cell r="R181">
            <v>-102138.3</v>
          </cell>
          <cell r="S181">
            <v>-102138.3</v>
          </cell>
          <cell r="T181">
            <v>-90906.61</v>
          </cell>
          <cell r="AG181">
            <v>-102332.89541666668</v>
          </cell>
          <cell r="AH181">
            <v>-102278.57458333333</v>
          </cell>
          <cell r="AI181">
            <v>-102224.25375000002</v>
          </cell>
          <cell r="AJ181">
            <v>-101725.43166666669</v>
          </cell>
        </row>
        <row r="182"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</row>
        <row r="183"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</row>
        <row r="184">
          <cell r="Q184">
            <v>-46459.199999999997</v>
          </cell>
          <cell r="R184">
            <v>-166</v>
          </cell>
          <cell r="S184">
            <v>-166</v>
          </cell>
          <cell r="T184">
            <v>-67</v>
          </cell>
          <cell r="AG184">
            <v>-260218.25625000001</v>
          </cell>
          <cell r="AH184">
            <v>-118326.42041666668</v>
          </cell>
          <cell r="AI184">
            <v>-71032.685000000012</v>
          </cell>
          <cell r="AJ184">
            <v>-55602.875416666655</v>
          </cell>
        </row>
        <row r="185">
          <cell r="Q185">
            <v>174872.98</v>
          </cell>
          <cell r="R185">
            <v>170786.29</v>
          </cell>
          <cell r="S185">
            <v>120611.32</v>
          </cell>
          <cell r="T185">
            <v>217415.47</v>
          </cell>
          <cell r="AG185">
            <v>277723.92708333331</v>
          </cell>
          <cell r="AH185">
            <v>266512.06</v>
          </cell>
          <cell r="AI185">
            <v>254115.31458333333</v>
          </cell>
          <cell r="AJ185">
            <v>238857.85708333334</v>
          </cell>
        </row>
        <row r="186">
          <cell r="Q186">
            <v>0</v>
          </cell>
          <cell r="R186">
            <v>0</v>
          </cell>
          <cell r="S186">
            <v>0</v>
          </cell>
          <cell r="T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</row>
        <row r="187">
          <cell r="Q187">
            <v>41580</v>
          </cell>
          <cell r="R187">
            <v>41580</v>
          </cell>
          <cell r="S187">
            <v>41580</v>
          </cell>
          <cell r="T187">
            <v>41580</v>
          </cell>
          <cell r="AG187">
            <v>41580</v>
          </cell>
          <cell r="AH187">
            <v>41580</v>
          </cell>
          <cell r="AI187">
            <v>41580</v>
          </cell>
          <cell r="AJ187">
            <v>41580</v>
          </cell>
        </row>
        <row r="188">
          <cell r="AG188">
            <v>0</v>
          </cell>
          <cell r="AH188">
            <v>0</v>
          </cell>
          <cell r="AI188">
            <v>0</v>
          </cell>
          <cell r="AJ188">
            <v>0</v>
          </cell>
        </row>
        <row r="189">
          <cell r="Q189">
            <v>24017.54</v>
          </cell>
          <cell r="R189">
            <v>24017.54</v>
          </cell>
          <cell r="S189">
            <v>24017.54</v>
          </cell>
          <cell r="T189">
            <v>24017.54</v>
          </cell>
          <cell r="AG189">
            <v>16100.873333333338</v>
          </cell>
          <cell r="AH189">
            <v>16934.206666666672</v>
          </cell>
          <cell r="AI189">
            <v>17767.540000000005</v>
          </cell>
          <cell r="AJ189">
            <v>18600.87333333334</v>
          </cell>
        </row>
        <row r="190">
          <cell r="Q190">
            <v>1015222.4</v>
          </cell>
          <cell r="R190">
            <v>2678800.59</v>
          </cell>
          <cell r="S190">
            <v>2678800.59</v>
          </cell>
          <cell r="T190">
            <v>2684968.82</v>
          </cell>
          <cell r="AG190">
            <v>308482.58833333338</v>
          </cell>
          <cell r="AH190">
            <v>449053.56624999997</v>
          </cell>
          <cell r="AI190">
            <v>658940.30208333337</v>
          </cell>
          <cell r="AJ190">
            <v>869021.8783333333</v>
          </cell>
        </row>
        <row r="191"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</row>
        <row r="192">
          <cell r="Q192">
            <v>119998.49</v>
          </cell>
          <cell r="R192">
            <v>117499.94</v>
          </cell>
          <cell r="S192">
            <v>117899.94</v>
          </cell>
          <cell r="T192">
            <v>114235</v>
          </cell>
          <cell r="AG192">
            <v>122504.74</v>
          </cell>
          <cell r="AH192">
            <v>122063.13375000002</v>
          </cell>
          <cell r="AI192">
            <v>121534.08791666669</v>
          </cell>
          <cell r="AJ192">
            <v>120889.83625000001</v>
          </cell>
        </row>
        <row r="193">
          <cell r="Q193">
            <v>0</v>
          </cell>
          <cell r="R193">
            <v>0</v>
          </cell>
          <cell r="S193">
            <v>0</v>
          </cell>
          <cell r="T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</row>
        <row r="194">
          <cell r="Q194">
            <v>0</v>
          </cell>
          <cell r="R194">
            <v>0</v>
          </cell>
          <cell r="S194">
            <v>0</v>
          </cell>
          <cell r="T194">
            <v>0</v>
          </cell>
          <cell r="AG194">
            <v>0</v>
          </cell>
          <cell r="AH194">
            <v>0</v>
          </cell>
          <cell r="AI194">
            <v>0</v>
          </cell>
          <cell r="AJ194">
            <v>0</v>
          </cell>
        </row>
        <row r="195">
          <cell r="Q195">
            <v>0</v>
          </cell>
          <cell r="R195">
            <v>0</v>
          </cell>
          <cell r="S195">
            <v>0</v>
          </cell>
          <cell r="T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</row>
        <row r="196">
          <cell r="Q196">
            <v>73353</v>
          </cell>
          <cell r="R196">
            <v>73353</v>
          </cell>
          <cell r="S196">
            <v>73353</v>
          </cell>
          <cell r="T196">
            <v>73353</v>
          </cell>
          <cell r="AG196">
            <v>3056.375</v>
          </cell>
          <cell r="AH196">
            <v>9169.125</v>
          </cell>
          <cell r="AI196">
            <v>15281.875</v>
          </cell>
          <cell r="AJ196">
            <v>21394.625</v>
          </cell>
        </row>
        <row r="197">
          <cell r="Q197">
            <v>812655</v>
          </cell>
          <cell r="R197">
            <v>812655</v>
          </cell>
          <cell r="S197">
            <v>812655</v>
          </cell>
          <cell r="T197">
            <v>812655</v>
          </cell>
          <cell r="AG197">
            <v>633028.20833333337</v>
          </cell>
          <cell r="AH197">
            <v>651936.29166666663</v>
          </cell>
          <cell r="AI197">
            <v>670844.375</v>
          </cell>
          <cell r="AJ197">
            <v>689752.45833333337</v>
          </cell>
        </row>
        <row r="198">
          <cell r="Q198">
            <v>4675.7299999999996</v>
          </cell>
          <cell r="R198">
            <v>4675.7299999999996</v>
          </cell>
          <cell r="S198">
            <v>4675.7299999999996</v>
          </cell>
          <cell r="T198">
            <v>0</v>
          </cell>
          <cell r="AG198">
            <v>4675.7299999999987</v>
          </cell>
          <cell r="AH198">
            <v>4675.7299999999987</v>
          </cell>
          <cell r="AI198">
            <v>4675.7299999999987</v>
          </cell>
          <cell r="AJ198">
            <v>4480.9079166666652</v>
          </cell>
        </row>
        <row r="199">
          <cell r="Q199">
            <v>717254</v>
          </cell>
          <cell r="R199">
            <v>717254</v>
          </cell>
          <cell r="S199">
            <v>717254</v>
          </cell>
          <cell r="T199">
            <v>717254</v>
          </cell>
          <cell r="AG199">
            <v>496915.75</v>
          </cell>
          <cell r="AH199">
            <v>520109.25</v>
          </cell>
          <cell r="AI199">
            <v>543302.75</v>
          </cell>
          <cell r="AJ199">
            <v>566496.25</v>
          </cell>
        </row>
        <row r="200">
          <cell r="Q200">
            <v>3991.54</v>
          </cell>
          <cell r="R200">
            <v>3991.54</v>
          </cell>
          <cell r="S200">
            <v>3991.54</v>
          </cell>
          <cell r="T200">
            <v>3969.64</v>
          </cell>
          <cell r="AG200">
            <v>4060.0358333333338</v>
          </cell>
          <cell r="AH200">
            <v>4051.8875000000007</v>
          </cell>
          <cell r="AI200">
            <v>4043.7391666666676</v>
          </cell>
          <cell r="AJ200">
            <v>4034.6783333333337</v>
          </cell>
        </row>
        <row r="201">
          <cell r="Q201">
            <v>-3261.84</v>
          </cell>
          <cell r="R201">
            <v>-3261.84</v>
          </cell>
          <cell r="S201">
            <v>-3261.84</v>
          </cell>
          <cell r="T201">
            <v>-3261.84</v>
          </cell>
          <cell r="AG201">
            <v>-3227.5341666666668</v>
          </cell>
          <cell r="AH201">
            <v>-3241.1275000000001</v>
          </cell>
          <cell r="AI201">
            <v>-3254.7208333333328</v>
          </cell>
          <cell r="AJ201">
            <v>-3261.6787500000005</v>
          </cell>
        </row>
        <row r="202">
          <cell r="Q202">
            <v>0</v>
          </cell>
          <cell r="R202">
            <v>0</v>
          </cell>
          <cell r="S202">
            <v>0</v>
          </cell>
          <cell r="T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</row>
        <row r="203">
          <cell r="Q203">
            <v>0</v>
          </cell>
          <cell r="R203">
            <v>0</v>
          </cell>
          <cell r="S203">
            <v>0</v>
          </cell>
          <cell r="T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</row>
        <row r="204">
          <cell r="Q204">
            <v>16286.22</v>
          </cell>
          <cell r="R204">
            <v>16286.22</v>
          </cell>
          <cell r="S204">
            <v>16286.22</v>
          </cell>
          <cell r="T204">
            <v>16286.22</v>
          </cell>
          <cell r="AG204">
            <v>13395.565416666665</v>
          </cell>
          <cell r="AH204">
            <v>15322.484583333331</v>
          </cell>
          <cell r="AI204">
            <v>16286.082083333333</v>
          </cell>
          <cell r="AJ204">
            <v>16286.22</v>
          </cell>
        </row>
        <row r="205">
          <cell r="Q205">
            <v>422047.43</v>
          </cell>
          <cell r="R205">
            <v>378292.9</v>
          </cell>
          <cell r="S205">
            <v>266993.23</v>
          </cell>
          <cell r="T205">
            <v>301730.99</v>
          </cell>
          <cell r="AG205">
            <v>443538.54458333337</v>
          </cell>
          <cell r="AH205">
            <v>427265.00416666671</v>
          </cell>
          <cell r="AI205">
            <v>406768.98708333337</v>
          </cell>
          <cell r="AJ205">
            <v>380435.31</v>
          </cell>
        </row>
        <row r="206">
          <cell r="Q206">
            <v>803.66</v>
          </cell>
          <cell r="R206">
            <v>803.66</v>
          </cell>
          <cell r="S206">
            <v>803.66</v>
          </cell>
          <cell r="T206">
            <v>803.66</v>
          </cell>
          <cell r="AG206">
            <v>803.66</v>
          </cell>
          <cell r="AH206">
            <v>803.66</v>
          </cell>
          <cell r="AI206">
            <v>803.66</v>
          </cell>
          <cell r="AJ206">
            <v>803.66</v>
          </cell>
        </row>
        <row r="207">
          <cell r="Q207">
            <v>278.86</v>
          </cell>
          <cell r="R207">
            <v>278.86</v>
          </cell>
          <cell r="S207">
            <v>268.86</v>
          </cell>
          <cell r="T207">
            <v>268.86</v>
          </cell>
          <cell r="AG207">
            <v>156.7141666666667</v>
          </cell>
          <cell r="AH207">
            <v>179.95250000000001</v>
          </cell>
          <cell r="AI207">
            <v>202.7741666666667</v>
          </cell>
          <cell r="AJ207">
            <v>225.1791666666667</v>
          </cell>
        </row>
        <row r="208">
          <cell r="Q208">
            <v>100440.25</v>
          </cell>
          <cell r="R208">
            <v>26063.03</v>
          </cell>
          <cell r="S208">
            <v>94579.57</v>
          </cell>
          <cell r="T208">
            <v>35703.410000000003</v>
          </cell>
          <cell r="AG208">
            <v>58181.324583333335</v>
          </cell>
          <cell r="AH208">
            <v>59531.022499999999</v>
          </cell>
          <cell r="AI208">
            <v>58518.623749999999</v>
          </cell>
          <cell r="AJ208">
            <v>60523.222083333334</v>
          </cell>
        </row>
        <row r="209">
          <cell r="Q209">
            <v>0</v>
          </cell>
          <cell r="R209">
            <v>0</v>
          </cell>
          <cell r="S209">
            <v>0</v>
          </cell>
          <cell r="T209">
            <v>0</v>
          </cell>
          <cell r="AG209">
            <v>44974984.604166664</v>
          </cell>
          <cell r="AH209">
            <v>44974984.604166664</v>
          </cell>
          <cell r="AI209">
            <v>41349984.604166664</v>
          </cell>
          <cell r="AJ209">
            <v>35811442.937499993</v>
          </cell>
        </row>
        <row r="210">
          <cell r="Q210">
            <v>0</v>
          </cell>
          <cell r="R210">
            <v>0</v>
          </cell>
          <cell r="S210">
            <v>0</v>
          </cell>
          <cell r="T210">
            <v>0</v>
          </cell>
          <cell r="AG210">
            <v>5991164.7625000002</v>
          </cell>
          <cell r="AH210">
            <v>5991164.7625000002</v>
          </cell>
          <cell r="AI210">
            <v>5991164.7625000002</v>
          </cell>
          <cell r="AJ210">
            <v>5866164.7625000002</v>
          </cell>
        </row>
        <row r="211">
          <cell r="Q211">
            <v>0</v>
          </cell>
          <cell r="R211">
            <v>0</v>
          </cell>
          <cell r="S211">
            <v>0</v>
          </cell>
          <cell r="T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</row>
        <row r="212"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</row>
        <row r="213">
          <cell r="Q213">
            <v>0</v>
          </cell>
          <cell r="R213">
            <v>0</v>
          </cell>
          <cell r="S213">
            <v>0</v>
          </cell>
          <cell r="T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</row>
        <row r="214">
          <cell r="Q214">
            <v>0</v>
          </cell>
          <cell r="R214">
            <v>0</v>
          </cell>
          <cell r="S214">
            <v>0</v>
          </cell>
          <cell r="T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</row>
        <row r="215">
          <cell r="Q215">
            <v>0</v>
          </cell>
          <cell r="R215">
            <v>0</v>
          </cell>
          <cell r="S215">
            <v>0</v>
          </cell>
          <cell r="T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</row>
        <row r="216">
          <cell r="Q216">
            <v>620534.82999999996</v>
          </cell>
          <cell r="R216">
            <v>620880.72</v>
          </cell>
          <cell r="S216">
            <v>620750.31000000006</v>
          </cell>
          <cell r="T216">
            <v>621105.74</v>
          </cell>
          <cell r="AG216">
            <v>308356.22291666671</v>
          </cell>
          <cell r="AH216">
            <v>337929.24</v>
          </cell>
          <cell r="AI216">
            <v>367360.185</v>
          </cell>
          <cell r="AJ216">
            <v>406187.63624999998</v>
          </cell>
        </row>
        <row r="217">
          <cell r="Q217">
            <v>400701.94</v>
          </cell>
          <cell r="R217">
            <v>425793.94</v>
          </cell>
          <cell r="S217">
            <v>425793.94</v>
          </cell>
          <cell r="T217">
            <v>425793.94</v>
          </cell>
          <cell r="AG217">
            <v>385556.92083333334</v>
          </cell>
          <cell r="AH217">
            <v>395595.17249999993</v>
          </cell>
          <cell r="AI217">
            <v>406678.92416666663</v>
          </cell>
          <cell r="AJ217">
            <v>417762.67583333334</v>
          </cell>
        </row>
        <row r="218">
          <cell r="Q218">
            <v>0</v>
          </cell>
          <cell r="R218">
            <v>0</v>
          </cell>
          <cell r="S218">
            <v>0</v>
          </cell>
          <cell r="T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</row>
        <row r="219"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</row>
        <row r="220">
          <cell r="Q220">
            <v>-579528.92000000004</v>
          </cell>
          <cell r="R220">
            <v>-260874.56</v>
          </cell>
          <cell r="S220">
            <v>-439585.55</v>
          </cell>
          <cell r="T220">
            <v>-141363.09</v>
          </cell>
          <cell r="AG220">
            <v>-384343.55583333335</v>
          </cell>
          <cell r="AH220">
            <v>-392704.19250000006</v>
          </cell>
          <cell r="AI220">
            <v>-397555.09625</v>
          </cell>
          <cell r="AJ220">
            <v>-386126.05333333329</v>
          </cell>
        </row>
        <row r="221">
          <cell r="Q221">
            <v>81271879.180000007</v>
          </cell>
          <cell r="R221">
            <v>82098651.030000001</v>
          </cell>
          <cell r="S221">
            <v>107989145.87</v>
          </cell>
          <cell r="T221">
            <v>114580606.98</v>
          </cell>
          <cell r="AG221">
            <v>94563801.19916667</v>
          </cell>
          <cell r="AH221">
            <v>94550423.744583324</v>
          </cell>
          <cell r="AI221">
            <v>95007865.907916665</v>
          </cell>
          <cell r="AJ221">
            <v>95668138.962916657</v>
          </cell>
        </row>
        <row r="222"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</row>
        <row r="223"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AG223">
            <v>7002.8499999999995</v>
          </cell>
          <cell r="AH223">
            <v>4201.71</v>
          </cell>
          <cell r="AI223">
            <v>1400.57</v>
          </cell>
          <cell r="AJ223">
            <v>0</v>
          </cell>
        </row>
        <row r="224"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</row>
        <row r="225">
          <cell r="Q225">
            <v>23887574.18</v>
          </cell>
          <cell r="R225">
            <v>29501636.440000001</v>
          </cell>
          <cell r="S225">
            <v>65101277.909999996</v>
          </cell>
          <cell r="T225">
            <v>80899216.280000001</v>
          </cell>
          <cell r="AG225">
            <v>38562477.249583341</v>
          </cell>
          <cell r="AH225">
            <v>38652359.240416676</v>
          </cell>
          <cell r="AI225">
            <v>39578084.299583338</v>
          </cell>
          <cell r="AJ225">
            <v>41675315.340833336</v>
          </cell>
        </row>
        <row r="226">
          <cell r="Q226">
            <v>-81271879</v>
          </cell>
          <cell r="R226">
            <v>-82098651</v>
          </cell>
          <cell r="S226">
            <v>-107989146</v>
          </cell>
          <cell r="T226">
            <v>-114580607</v>
          </cell>
          <cell r="AG226">
            <v>-67254823.875</v>
          </cell>
          <cell r="AH226">
            <v>-74061929.291666672</v>
          </cell>
          <cell r="AI226">
            <v>-81982254.166666672</v>
          </cell>
          <cell r="AJ226">
            <v>-91255993.875</v>
          </cell>
        </row>
        <row r="227">
          <cell r="Q227">
            <v>-23887574</v>
          </cell>
          <cell r="R227">
            <v>-29501636</v>
          </cell>
          <cell r="S227">
            <v>-65101278</v>
          </cell>
          <cell r="T227">
            <v>-80899216</v>
          </cell>
          <cell r="AG227">
            <v>-27224954.083333332</v>
          </cell>
          <cell r="AH227">
            <v>-29449504.5</v>
          </cell>
          <cell r="AI227">
            <v>-33391292.583333332</v>
          </cell>
          <cell r="AJ227">
            <v>-39474646.5</v>
          </cell>
        </row>
        <row r="228">
          <cell r="Q228">
            <v>156153650</v>
          </cell>
          <cell r="R228">
            <v>181755031</v>
          </cell>
          <cell r="S228">
            <v>267321135</v>
          </cell>
          <cell r="T228">
            <v>292670117</v>
          </cell>
          <cell r="AG228">
            <v>133104704.33333333</v>
          </cell>
          <cell r="AH228">
            <v>147184232.70833334</v>
          </cell>
          <cell r="AI228">
            <v>165895739.625</v>
          </cell>
          <cell r="AJ228">
            <v>189228708.45833334</v>
          </cell>
        </row>
        <row r="229">
          <cell r="Q229">
            <v>-7000000</v>
          </cell>
          <cell r="R229">
            <v>-93000000</v>
          </cell>
          <cell r="S229">
            <v>-37000000</v>
          </cell>
          <cell r="T229">
            <v>-111000000</v>
          </cell>
          <cell r="AG229">
            <v>-4875000</v>
          </cell>
          <cell r="AH229">
            <v>-9041666.666666666</v>
          </cell>
          <cell r="AI229">
            <v>-14458333.333333334</v>
          </cell>
          <cell r="AJ229">
            <v>-20625000</v>
          </cell>
        </row>
        <row r="230">
          <cell r="Q230">
            <v>52781</v>
          </cell>
          <cell r="R230">
            <v>56439</v>
          </cell>
          <cell r="S230">
            <v>69986</v>
          </cell>
          <cell r="T230">
            <v>73474</v>
          </cell>
          <cell r="AG230">
            <v>41382.125</v>
          </cell>
          <cell r="AH230">
            <v>45932.958333333336</v>
          </cell>
          <cell r="AI230">
            <v>51200.666666666664</v>
          </cell>
          <cell r="AJ230">
            <v>57178.166666666664</v>
          </cell>
        </row>
        <row r="231">
          <cell r="Q231">
            <v>14196</v>
          </cell>
          <cell r="R231">
            <v>21519</v>
          </cell>
          <cell r="S231">
            <v>44673</v>
          </cell>
          <cell r="T231">
            <v>52057</v>
          </cell>
          <cell r="AG231">
            <v>15675</v>
          </cell>
          <cell r="AH231">
            <v>17163.125</v>
          </cell>
          <cell r="AI231">
            <v>19921.125</v>
          </cell>
          <cell r="AJ231">
            <v>23951.541666666668</v>
          </cell>
        </row>
        <row r="232">
          <cell r="Q232">
            <v>-24960275.609999999</v>
          </cell>
          <cell r="R232">
            <v>-27527019.940000001</v>
          </cell>
          <cell r="S232">
            <v>-24466777.550000001</v>
          </cell>
          <cell r="T232">
            <v>-15519770.09</v>
          </cell>
          <cell r="AG232">
            <v>-22454849.852500003</v>
          </cell>
          <cell r="AH232">
            <v>-22070783.897916663</v>
          </cell>
          <cell r="AI232">
            <v>-21434872.451250006</v>
          </cell>
          <cell r="AJ232">
            <v>-20489093.883333337</v>
          </cell>
        </row>
        <row r="233">
          <cell r="AG233">
            <v>0</v>
          </cell>
          <cell r="AH233">
            <v>0</v>
          </cell>
          <cell r="AI233">
            <v>0</v>
          </cell>
          <cell r="AJ233">
            <v>0</v>
          </cell>
        </row>
        <row r="234">
          <cell r="Q234">
            <v>0</v>
          </cell>
          <cell r="R234">
            <v>0</v>
          </cell>
          <cell r="S234">
            <v>0</v>
          </cell>
          <cell r="T234">
            <v>0</v>
          </cell>
          <cell r="AG234">
            <v>-3.6491666666666664</v>
          </cell>
          <cell r="AH234">
            <v>-1.1399999999999999</v>
          </cell>
          <cell r="AI234">
            <v>-0.37999999999999995</v>
          </cell>
          <cell r="AJ234">
            <v>0</v>
          </cell>
        </row>
        <row r="235">
          <cell r="Q235">
            <v>-3588.77</v>
          </cell>
          <cell r="R235">
            <v>-3588.77</v>
          </cell>
          <cell r="S235">
            <v>-7855.77</v>
          </cell>
          <cell r="T235">
            <v>0</v>
          </cell>
          <cell r="AG235">
            <v>3288.3491666666669</v>
          </cell>
          <cell r="AH235">
            <v>1789.531666666667</v>
          </cell>
          <cell r="AI235">
            <v>-215.59499999999994</v>
          </cell>
          <cell r="AJ235">
            <v>-1307.0541666666666</v>
          </cell>
        </row>
        <row r="236"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</row>
        <row r="237"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AG237">
            <v>1532.8754166666668</v>
          </cell>
          <cell r="AH237">
            <v>973.52791666666656</v>
          </cell>
          <cell r="AI237">
            <v>366.26041666666669</v>
          </cell>
          <cell r="AJ237">
            <v>38.666666666666664</v>
          </cell>
        </row>
        <row r="238"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AG238">
            <v>-1697.2174999999997</v>
          </cell>
          <cell r="AH238">
            <v>-1388.6324999999999</v>
          </cell>
          <cell r="AI238">
            <v>-1080.0474999999999</v>
          </cell>
          <cell r="AJ238">
            <v>-771.46249999999998</v>
          </cell>
        </row>
        <row r="239">
          <cell r="AG239">
            <v>0</v>
          </cell>
          <cell r="AH239">
            <v>0</v>
          </cell>
          <cell r="AI239">
            <v>0</v>
          </cell>
          <cell r="AJ239">
            <v>0</v>
          </cell>
        </row>
        <row r="240">
          <cell r="Q240">
            <v>10575161.74</v>
          </cell>
          <cell r="R240">
            <v>9166488.0899999999</v>
          </cell>
          <cell r="S240">
            <v>3817892.31</v>
          </cell>
          <cell r="T240">
            <v>13478041.51</v>
          </cell>
          <cell r="AG240">
            <v>10854058.44875</v>
          </cell>
          <cell r="AH240">
            <v>10881235.73</v>
          </cell>
          <cell r="AI240">
            <v>10853125.952083332</v>
          </cell>
          <cell r="AJ240">
            <v>11180435.561249999</v>
          </cell>
        </row>
        <row r="241">
          <cell r="Q241">
            <v>83514.28</v>
          </cell>
          <cell r="R241">
            <v>152338.4</v>
          </cell>
          <cell r="S241">
            <v>260146.16</v>
          </cell>
          <cell r="T241">
            <v>185421.35</v>
          </cell>
          <cell r="AG241">
            <v>122053.60000000002</v>
          </cell>
          <cell r="AH241">
            <v>123696.06875000002</v>
          </cell>
          <cell r="AI241">
            <v>132421.87583333332</v>
          </cell>
          <cell r="AJ241">
            <v>141227.53124999997</v>
          </cell>
        </row>
        <row r="242">
          <cell r="Q242">
            <v>83513.98</v>
          </cell>
          <cell r="R242">
            <v>152338.4</v>
          </cell>
          <cell r="S242">
            <v>217388.12</v>
          </cell>
          <cell r="T242">
            <v>295012.77</v>
          </cell>
          <cell r="AG242">
            <v>114732.37</v>
          </cell>
          <cell r="AH242">
            <v>118845.48125000001</v>
          </cell>
          <cell r="AI242">
            <v>128260.3625</v>
          </cell>
          <cell r="AJ242">
            <v>140299.66791666669</v>
          </cell>
        </row>
        <row r="243"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</row>
        <row r="244"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</row>
        <row r="245">
          <cell r="Q245">
            <v>19696979.32</v>
          </cell>
          <cell r="R245">
            <v>15985606.18</v>
          </cell>
          <cell r="S245">
            <v>10621047.050000001</v>
          </cell>
          <cell r="T245">
            <v>10374461.550000001</v>
          </cell>
          <cell r="AG245">
            <v>13656149.512500001</v>
          </cell>
          <cell r="AH245">
            <v>14300064.913333334</v>
          </cell>
          <cell r="AI245">
            <v>14364383.863750001</v>
          </cell>
          <cell r="AJ245">
            <v>13936220.889166668</v>
          </cell>
        </row>
        <row r="246">
          <cell r="Q246">
            <v>573427.56999999995</v>
          </cell>
          <cell r="R246">
            <v>311655.82</v>
          </cell>
          <cell r="S246">
            <v>614040.48</v>
          </cell>
          <cell r="T246">
            <v>684930.46</v>
          </cell>
          <cell r="AG246">
            <v>1086103.84375</v>
          </cell>
          <cell r="AH246">
            <v>992622.69291666674</v>
          </cell>
          <cell r="AI246">
            <v>908563.43291666685</v>
          </cell>
          <cell r="AJ246">
            <v>849292.20208333328</v>
          </cell>
        </row>
        <row r="247">
          <cell r="Q247">
            <v>11166794.85</v>
          </cell>
          <cell r="R247">
            <v>14628965.85</v>
          </cell>
          <cell r="S247">
            <v>14588885.85</v>
          </cell>
          <cell r="T247">
            <v>14548805.85</v>
          </cell>
          <cell r="AG247">
            <v>12444851.593750002</v>
          </cell>
          <cell r="AH247">
            <v>12320851.956250003</v>
          </cell>
          <cell r="AI247">
            <v>12319181.943750001</v>
          </cell>
          <cell r="AJ247">
            <v>12314171.93125</v>
          </cell>
        </row>
        <row r="248"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</row>
        <row r="249">
          <cell r="Q249">
            <v>-40</v>
          </cell>
          <cell r="R249">
            <v>-40</v>
          </cell>
          <cell r="S249">
            <v>-40</v>
          </cell>
          <cell r="T249">
            <v>0</v>
          </cell>
          <cell r="AG249">
            <v>41967.105833333328</v>
          </cell>
          <cell r="AH249">
            <v>41967.105833333328</v>
          </cell>
          <cell r="AI249">
            <v>38272.168749999997</v>
          </cell>
          <cell r="AJ249">
            <v>31602.191666666666</v>
          </cell>
        </row>
        <row r="250">
          <cell r="Q250">
            <v>0</v>
          </cell>
          <cell r="R250">
            <v>-9043.26</v>
          </cell>
          <cell r="S250">
            <v>-5510.91</v>
          </cell>
          <cell r="T250">
            <v>0</v>
          </cell>
          <cell r="AG250">
            <v>-21041.143749999999</v>
          </cell>
          <cell r="AH250">
            <v>-16669.688749999998</v>
          </cell>
          <cell r="AI250">
            <v>-12025.125</v>
          </cell>
          <cell r="AJ250">
            <v>-9629.2525000000005</v>
          </cell>
        </row>
        <row r="251"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</row>
        <row r="252"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</row>
        <row r="253"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</row>
        <row r="254"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AG254">
            <v>-6.9241666666666672</v>
          </cell>
          <cell r="AH254">
            <v>0</v>
          </cell>
          <cell r="AI254">
            <v>0</v>
          </cell>
          <cell r="AJ254">
            <v>0</v>
          </cell>
        </row>
        <row r="255">
          <cell r="Q255">
            <v>287028.95</v>
          </cell>
          <cell r="R255">
            <v>285756.46999999997</v>
          </cell>
          <cell r="S255">
            <v>285756.46999999997</v>
          </cell>
          <cell r="T255">
            <v>285756.46999999997</v>
          </cell>
          <cell r="AG255">
            <v>298000.9366666667</v>
          </cell>
          <cell r="AH255">
            <v>296321.82333333336</v>
          </cell>
          <cell r="AI255">
            <v>294807.78333333338</v>
          </cell>
          <cell r="AJ255">
            <v>293293.74333333335</v>
          </cell>
        </row>
        <row r="256">
          <cell r="Q256">
            <v>3646174.18</v>
          </cell>
          <cell r="R256">
            <v>3786098.82</v>
          </cell>
          <cell r="S256">
            <v>3688795</v>
          </cell>
          <cell r="T256">
            <v>4317109.05</v>
          </cell>
          <cell r="AG256">
            <v>2704883.19</v>
          </cell>
          <cell r="AH256">
            <v>2850274.1670833328</v>
          </cell>
          <cell r="AI256">
            <v>2981286.6675</v>
          </cell>
          <cell r="AJ256">
            <v>3103621.2945833332</v>
          </cell>
        </row>
        <row r="257">
          <cell r="Q257">
            <v>20</v>
          </cell>
          <cell r="R257">
            <v>0</v>
          </cell>
          <cell r="S257">
            <v>0</v>
          </cell>
          <cell r="T257">
            <v>0</v>
          </cell>
          <cell r="AG257">
            <v>6441.5579166666676</v>
          </cell>
          <cell r="AH257">
            <v>6439.3275000000003</v>
          </cell>
          <cell r="AI257">
            <v>6439.3275000000003</v>
          </cell>
          <cell r="AJ257">
            <v>6439.3275000000003</v>
          </cell>
        </row>
        <row r="258"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</row>
        <row r="259">
          <cell r="Q259">
            <v>40871.89</v>
          </cell>
          <cell r="R259">
            <v>44605.79</v>
          </cell>
          <cell r="S259">
            <v>51172.28</v>
          </cell>
          <cell r="T259">
            <v>48196.52</v>
          </cell>
          <cell r="AG259">
            <v>50997.327916666669</v>
          </cell>
          <cell r="AH259">
            <v>51153.948750000003</v>
          </cell>
          <cell r="AI259">
            <v>51482.439583333333</v>
          </cell>
          <cell r="AJ259">
            <v>53477.460833333338</v>
          </cell>
        </row>
        <row r="260">
          <cell r="Q260">
            <v>11407303.92</v>
          </cell>
          <cell r="R260">
            <v>9999076.5999999996</v>
          </cell>
          <cell r="S260">
            <v>9399801.6500000004</v>
          </cell>
          <cell r="T260">
            <v>12226150.960000001</v>
          </cell>
          <cell r="AG260">
            <v>9947142.5291666668</v>
          </cell>
          <cell r="AH260">
            <v>9917092.4020833336</v>
          </cell>
          <cell r="AI260">
            <v>9873465.6208333336</v>
          </cell>
          <cell r="AJ260">
            <v>9932660.7950000018</v>
          </cell>
        </row>
        <row r="261">
          <cell r="Q261">
            <v>65557704.82</v>
          </cell>
          <cell r="R261">
            <v>65557704.82</v>
          </cell>
          <cell r="S261">
            <v>65093539.770000003</v>
          </cell>
          <cell r="T261">
            <v>65093539.770000003</v>
          </cell>
          <cell r="AG261">
            <v>66505247.618333347</v>
          </cell>
          <cell r="AH261">
            <v>66351683.132083349</v>
          </cell>
          <cell r="AI261">
            <v>66224965.25250002</v>
          </cell>
          <cell r="AJ261">
            <v>66078907.162500001</v>
          </cell>
        </row>
        <row r="262">
          <cell r="Q262">
            <v>1448.24</v>
          </cell>
          <cell r="R262">
            <v>1448.24</v>
          </cell>
          <cell r="S262">
            <v>1448.24</v>
          </cell>
          <cell r="T262">
            <v>0</v>
          </cell>
          <cell r="AG262">
            <v>666.37</v>
          </cell>
          <cell r="AH262">
            <v>737.67333333333329</v>
          </cell>
          <cell r="AI262">
            <v>827.79333333333341</v>
          </cell>
          <cell r="AJ262">
            <v>840.1049999999999</v>
          </cell>
        </row>
        <row r="263"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</row>
        <row r="264"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</row>
        <row r="265">
          <cell r="Q265">
            <v>2405.5</v>
          </cell>
          <cell r="R265">
            <v>0</v>
          </cell>
          <cell r="S265">
            <v>0</v>
          </cell>
          <cell r="T265">
            <v>0</v>
          </cell>
          <cell r="AG265">
            <v>-11693.827916666667</v>
          </cell>
          <cell r="AH265">
            <v>-8073.4245833333325</v>
          </cell>
          <cell r="AI265">
            <v>-4553.2504166666668</v>
          </cell>
          <cell r="AJ265">
            <v>-2028.4095833333333</v>
          </cell>
        </row>
        <row r="266"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AG266">
            <v>33875.055416666662</v>
          </cell>
          <cell r="AH266">
            <v>12250.566666666666</v>
          </cell>
          <cell r="AI266">
            <v>0</v>
          </cell>
          <cell r="AJ266">
            <v>0</v>
          </cell>
        </row>
        <row r="267">
          <cell r="Q267">
            <v>0</v>
          </cell>
          <cell r="R267">
            <v>0</v>
          </cell>
          <cell r="S267">
            <v>0</v>
          </cell>
          <cell r="T267">
            <v>0</v>
          </cell>
          <cell r="AG267">
            <v>28722.269583333331</v>
          </cell>
          <cell r="AH267">
            <v>23500.038749999996</v>
          </cell>
          <cell r="AI267">
            <v>18277.807916666668</v>
          </cell>
          <cell r="AJ267">
            <v>13055.577083333332</v>
          </cell>
        </row>
        <row r="268">
          <cell r="Q268">
            <v>1276.2</v>
          </cell>
          <cell r="R268">
            <v>1276.2</v>
          </cell>
          <cell r="S268">
            <v>1276.2</v>
          </cell>
          <cell r="T268">
            <v>0</v>
          </cell>
          <cell r="AG268">
            <v>686901.11250000016</v>
          </cell>
          <cell r="AH268">
            <v>562242.03750000021</v>
          </cell>
          <cell r="AI268">
            <v>437582.9625000002</v>
          </cell>
          <cell r="AJ268">
            <v>312870.71250000014</v>
          </cell>
        </row>
        <row r="269">
          <cell r="Q269">
            <v>67516.460000000006</v>
          </cell>
          <cell r="R269">
            <v>38819.599999999999</v>
          </cell>
          <cell r="S269">
            <v>35341.089999999997</v>
          </cell>
          <cell r="T269">
            <v>0</v>
          </cell>
          <cell r="AG269">
            <v>59841.265833333338</v>
          </cell>
          <cell r="AH269">
            <v>64271.935000000005</v>
          </cell>
          <cell r="AI269">
            <v>67361.96375000001</v>
          </cell>
          <cell r="AJ269">
            <v>63279.70166666666</v>
          </cell>
        </row>
        <row r="270">
          <cell r="R270">
            <v>0</v>
          </cell>
          <cell r="S270">
            <v>205776.56</v>
          </cell>
          <cell r="T270">
            <v>272399.3</v>
          </cell>
          <cell r="AG270">
            <v>0</v>
          </cell>
          <cell r="AH270">
            <v>0</v>
          </cell>
          <cell r="AI270">
            <v>8574.0233333333326</v>
          </cell>
          <cell r="AJ270">
            <v>28498.017499999998</v>
          </cell>
        </row>
        <row r="271">
          <cell r="Q271">
            <v>533.64</v>
          </cell>
          <cell r="R271">
            <v>169.15</v>
          </cell>
          <cell r="S271">
            <v>2379.67</v>
          </cell>
          <cell r="T271">
            <v>2168.75</v>
          </cell>
          <cell r="AG271">
            <v>46501.368750000001</v>
          </cell>
          <cell r="AH271">
            <v>39004.656666666669</v>
          </cell>
          <cell r="AI271">
            <v>33820.592083333344</v>
          </cell>
          <cell r="AJ271">
            <v>28731.386666666673</v>
          </cell>
        </row>
        <row r="272">
          <cell r="Q272">
            <v>167308.73000000001</v>
          </cell>
          <cell r="R272">
            <v>162629.26</v>
          </cell>
          <cell r="S272">
            <v>158918.92000000001</v>
          </cell>
          <cell r="T272">
            <v>148957.35999999999</v>
          </cell>
          <cell r="AG272">
            <v>470316.98499999987</v>
          </cell>
          <cell r="AH272">
            <v>392125.99833333329</v>
          </cell>
          <cell r="AI272">
            <v>329276.66624999995</v>
          </cell>
          <cell r="AJ272">
            <v>283928.84666666668</v>
          </cell>
        </row>
        <row r="273">
          <cell r="Q273">
            <v>593764.73</v>
          </cell>
          <cell r="R273">
            <v>550189.84</v>
          </cell>
          <cell r="S273">
            <v>520621.75</v>
          </cell>
          <cell r="T273">
            <v>496142.91</v>
          </cell>
          <cell r="AG273">
            <v>981065.80291666684</v>
          </cell>
          <cell r="AH273">
            <v>917979.45958333334</v>
          </cell>
          <cell r="AI273">
            <v>858240.65333333332</v>
          </cell>
          <cell r="AJ273">
            <v>801590.64708333323</v>
          </cell>
        </row>
        <row r="274">
          <cell r="Q274">
            <v>608272.1</v>
          </cell>
          <cell r="R274">
            <v>136471.76</v>
          </cell>
          <cell r="S274">
            <v>313623.93</v>
          </cell>
          <cell r="T274">
            <v>2934826.05</v>
          </cell>
          <cell r="AG274">
            <v>405602.22333333333</v>
          </cell>
          <cell r="AH274">
            <v>400351.07000000007</v>
          </cell>
          <cell r="AI274">
            <v>356537.15541666659</v>
          </cell>
          <cell r="AJ274">
            <v>414923.58624999999</v>
          </cell>
        </row>
        <row r="275">
          <cell r="Q275">
            <v>0</v>
          </cell>
          <cell r="R275">
            <v>0</v>
          </cell>
          <cell r="S275">
            <v>0</v>
          </cell>
          <cell r="T275">
            <v>0</v>
          </cell>
          <cell r="AG275">
            <v>153376.68416666667</v>
          </cell>
          <cell r="AH275">
            <v>153376.68416666667</v>
          </cell>
          <cell r="AI275">
            <v>143698.17374999999</v>
          </cell>
          <cell r="AJ275">
            <v>123634.58833333333</v>
          </cell>
        </row>
        <row r="276">
          <cell r="Q276">
            <v>928</v>
          </cell>
          <cell r="R276">
            <v>928</v>
          </cell>
          <cell r="S276">
            <v>928</v>
          </cell>
          <cell r="T276">
            <v>0</v>
          </cell>
          <cell r="AG276">
            <v>15566.456666666667</v>
          </cell>
          <cell r="AH276">
            <v>15643.79</v>
          </cell>
          <cell r="AI276">
            <v>15299.667083333334</v>
          </cell>
          <cell r="AJ276">
            <v>14385.795416666666</v>
          </cell>
        </row>
        <row r="277">
          <cell r="Q277">
            <v>727781.97</v>
          </cell>
          <cell r="R277">
            <v>727781.97</v>
          </cell>
          <cell r="S277">
            <v>727781.97</v>
          </cell>
          <cell r="T277">
            <v>727781.97</v>
          </cell>
          <cell r="AG277">
            <v>588802.12124999997</v>
          </cell>
          <cell r="AH277">
            <v>649450.61874999991</v>
          </cell>
          <cell r="AI277">
            <v>710099.11624999985</v>
          </cell>
          <cell r="AJ277">
            <v>738316.4658333332</v>
          </cell>
        </row>
        <row r="278">
          <cell r="Q278">
            <v>73258</v>
          </cell>
          <cell r="R278">
            <v>80256.44</v>
          </cell>
          <cell r="S278">
            <v>79024.289999999994</v>
          </cell>
          <cell r="T278">
            <v>88877.42</v>
          </cell>
          <cell r="AG278">
            <v>196945.65041666664</v>
          </cell>
          <cell r="AH278">
            <v>193921.96791666668</v>
          </cell>
          <cell r="AI278">
            <v>183581.71208333332</v>
          </cell>
          <cell r="AJ278">
            <v>173465.62625</v>
          </cell>
        </row>
        <row r="279"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AG279">
            <v>153834.93</v>
          </cell>
          <cell r="AH279">
            <v>153834.93</v>
          </cell>
          <cell r="AI279">
            <v>153834.93</v>
          </cell>
          <cell r="AJ279">
            <v>153834.93</v>
          </cell>
        </row>
        <row r="280"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</row>
        <row r="281"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</row>
        <row r="282">
          <cell r="Q282">
            <v>-704300.58</v>
          </cell>
          <cell r="R282">
            <v>-756156.15</v>
          </cell>
          <cell r="S282">
            <v>-997986.44</v>
          </cell>
          <cell r="T282">
            <v>-890666.89</v>
          </cell>
          <cell r="AG282">
            <v>-762055.05999999994</v>
          </cell>
          <cell r="AH282">
            <v>-769728.84583333321</v>
          </cell>
          <cell r="AI282">
            <v>-783463.18583333341</v>
          </cell>
          <cell r="AJ282">
            <v>-793875.13333333342</v>
          </cell>
        </row>
        <row r="283"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</row>
        <row r="284">
          <cell r="Q284">
            <v>-188040.46</v>
          </cell>
          <cell r="R284">
            <v>-295643.94</v>
          </cell>
          <cell r="S284">
            <v>-643600.94999999995</v>
          </cell>
          <cell r="T284">
            <v>-491334.78</v>
          </cell>
          <cell r="AG284">
            <v>-259983.76041666666</v>
          </cell>
          <cell r="AH284">
            <v>-267281.45583333337</v>
          </cell>
          <cell r="AI284">
            <v>-288372.1424999999</v>
          </cell>
          <cell r="AJ284">
            <v>-309379.9145833333</v>
          </cell>
        </row>
        <row r="285">
          <cell r="Q285">
            <v>-41487700</v>
          </cell>
          <cell r="R285">
            <v>-41487700</v>
          </cell>
          <cell r="S285">
            <v>-41487700</v>
          </cell>
          <cell r="T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</row>
        <row r="286"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</row>
        <row r="287">
          <cell r="Q287">
            <v>825652</v>
          </cell>
          <cell r="R287">
            <v>882860</v>
          </cell>
          <cell r="S287">
            <v>1094776</v>
          </cell>
          <cell r="T287">
            <v>1149342</v>
          </cell>
          <cell r="AG287">
            <v>599755.41666666663</v>
          </cell>
          <cell r="AH287">
            <v>670943.41666666663</v>
          </cell>
          <cell r="AI287">
            <v>753344.91666666663</v>
          </cell>
          <cell r="AJ287">
            <v>846849.83333333337</v>
          </cell>
        </row>
        <row r="288">
          <cell r="Q288">
            <v>222060</v>
          </cell>
          <cell r="R288">
            <v>336625</v>
          </cell>
          <cell r="S288">
            <v>698815</v>
          </cell>
          <cell r="T288">
            <v>814327</v>
          </cell>
          <cell r="AG288">
            <v>204427.75</v>
          </cell>
          <cell r="AH288">
            <v>227706.29166666666</v>
          </cell>
          <cell r="AI288">
            <v>270849.625</v>
          </cell>
          <cell r="AJ288">
            <v>333897.20833333331</v>
          </cell>
        </row>
        <row r="289">
          <cell r="Q289">
            <v>0</v>
          </cell>
          <cell r="R289">
            <v>0</v>
          </cell>
          <cell r="S289">
            <v>0</v>
          </cell>
          <cell r="T289">
            <v>0</v>
          </cell>
          <cell r="AG289">
            <v>-121878.65916666668</v>
          </cell>
          <cell r="AH289">
            <v>-73613.863333333327</v>
          </cell>
          <cell r="AI289">
            <v>-25103.112499999999</v>
          </cell>
          <cell r="AJ289">
            <v>-798.07333333333338</v>
          </cell>
        </row>
        <row r="290">
          <cell r="Q290">
            <v>-860740.12</v>
          </cell>
          <cell r="R290">
            <v>-709761.25</v>
          </cell>
          <cell r="S290">
            <v>-719931.31</v>
          </cell>
          <cell r="T290">
            <v>-738291.59</v>
          </cell>
          <cell r="AG290">
            <v>-512625.48499999993</v>
          </cell>
          <cell r="AH290">
            <v>-562815.92166666663</v>
          </cell>
          <cell r="AI290">
            <v>-606502.47166666668</v>
          </cell>
          <cell r="AJ290">
            <v>-634488.96375</v>
          </cell>
        </row>
        <row r="291"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AG291">
            <v>3843.2320833333338</v>
          </cell>
          <cell r="AH291">
            <v>2307.2775000000001</v>
          </cell>
          <cell r="AI291">
            <v>769.09250000000009</v>
          </cell>
          <cell r="AJ291">
            <v>0</v>
          </cell>
        </row>
        <row r="292">
          <cell r="Q292">
            <v>46601.67</v>
          </cell>
          <cell r="R292">
            <v>62612.34</v>
          </cell>
          <cell r="S292">
            <v>-32464.22</v>
          </cell>
          <cell r="T292">
            <v>9762.34</v>
          </cell>
          <cell r="AG292">
            <v>120748.51666666668</v>
          </cell>
          <cell r="AH292">
            <v>90090.880000000005</v>
          </cell>
          <cell r="AI292">
            <v>53031.878333333327</v>
          </cell>
          <cell r="AJ292">
            <v>31419.910833333328</v>
          </cell>
        </row>
        <row r="293">
          <cell r="Q293">
            <v>-5275.45</v>
          </cell>
          <cell r="R293">
            <v>-6055.45</v>
          </cell>
          <cell r="S293">
            <v>-15841.49</v>
          </cell>
          <cell r="T293">
            <v>0</v>
          </cell>
          <cell r="AG293">
            <v>69075.088333333333</v>
          </cell>
          <cell r="AH293">
            <v>41608.38041666666</v>
          </cell>
          <cell r="AI293">
            <v>11866.335833333333</v>
          </cell>
          <cell r="AJ293">
            <v>-3133.7474999999999</v>
          </cell>
        </row>
        <row r="294">
          <cell r="Q294">
            <v>37708.07</v>
          </cell>
          <cell r="R294">
            <v>20980.74</v>
          </cell>
          <cell r="S294">
            <v>-3030.11</v>
          </cell>
          <cell r="T294">
            <v>-1666.46</v>
          </cell>
          <cell r="AG294">
            <v>67092.246249999982</v>
          </cell>
          <cell r="AH294">
            <v>67547.653749999983</v>
          </cell>
          <cell r="AI294">
            <v>57056.488749999997</v>
          </cell>
          <cell r="AJ294">
            <v>45044.769583333342</v>
          </cell>
        </row>
        <row r="295"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AG295">
            <v>37206.120833333334</v>
          </cell>
          <cell r="AH295">
            <v>22716.081250000003</v>
          </cell>
          <cell r="AI295">
            <v>7904.2979166666664</v>
          </cell>
          <cell r="AJ295">
            <v>348.95000000000005</v>
          </cell>
        </row>
        <row r="296">
          <cell r="R296">
            <v>-160042.01</v>
          </cell>
          <cell r="S296">
            <v>-205776.56</v>
          </cell>
          <cell r="T296">
            <v>-272399.3</v>
          </cell>
          <cell r="AG296">
            <v>0</v>
          </cell>
          <cell r="AH296">
            <v>-6668.4170833333337</v>
          </cell>
          <cell r="AI296">
            <v>-21910.857500000002</v>
          </cell>
          <cell r="AJ296">
            <v>-41834.851666666662</v>
          </cell>
        </row>
        <row r="297">
          <cell r="Q297">
            <v>7231614.8799999999</v>
          </cell>
          <cell r="R297">
            <v>7765142.4500000002</v>
          </cell>
          <cell r="S297">
            <v>8348264.6399999997</v>
          </cell>
          <cell r="T297">
            <v>10949264.52</v>
          </cell>
          <cell r="AG297">
            <v>3600500.1133333333</v>
          </cell>
          <cell r="AH297">
            <v>4149040.1362500004</v>
          </cell>
          <cell r="AI297">
            <v>4734747.5916666677</v>
          </cell>
          <cell r="AJ297">
            <v>5452054.7712500012</v>
          </cell>
        </row>
        <row r="298">
          <cell r="Q298">
            <v>0</v>
          </cell>
          <cell r="R298">
            <v>0</v>
          </cell>
          <cell r="S298">
            <v>0</v>
          </cell>
          <cell r="T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</row>
        <row r="299">
          <cell r="Q299">
            <v>572189.79</v>
          </cell>
          <cell r="R299">
            <v>586686.18999999994</v>
          </cell>
          <cell r="S299">
            <v>540262.16</v>
          </cell>
          <cell r="T299">
            <v>669427.55000000005</v>
          </cell>
          <cell r="AG299">
            <v>657716.03708333336</v>
          </cell>
          <cell r="AH299">
            <v>654062.96333333338</v>
          </cell>
          <cell r="AI299">
            <v>647513.35666666669</v>
          </cell>
          <cell r="AJ299">
            <v>642176.3466666668</v>
          </cell>
        </row>
        <row r="300">
          <cell r="Q300">
            <v>1030583.88</v>
          </cell>
          <cell r="R300">
            <v>983628.26</v>
          </cell>
          <cell r="S300">
            <v>889074.69</v>
          </cell>
          <cell r="T300">
            <v>680103.45</v>
          </cell>
          <cell r="AG300">
            <v>934256.26291666657</v>
          </cell>
          <cell r="AH300">
            <v>943059.16416666657</v>
          </cell>
          <cell r="AI300">
            <v>948099.01166666672</v>
          </cell>
          <cell r="AJ300">
            <v>948764.81666666653</v>
          </cell>
        </row>
        <row r="301">
          <cell r="Q301">
            <v>125324.99</v>
          </cell>
          <cell r="R301">
            <v>94948.99</v>
          </cell>
          <cell r="S301">
            <v>133220.99</v>
          </cell>
          <cell r="T301">
            <v>128739.99</v>
          </cell>
          <cell r="AG301">
            <v>119152.40666666668</v>
          </cell>
          <cell r="AH301">
            <v>122109.28166666668</v>
          </cell>
          <cell r="AI301">
            <v>124590.90666666666</v>
          </cell>
          <cell r="AJ301">
            <v>126259.11499999999</v>
          </cell>
        </row>
        <row r="302">
          <cell r="Q302">
            <v>19225.34</v>
          </cell>
          <cell r="R302">
            <v>18935.419999999998</v>
          </cell>
          <cell r="S302">
            <v>25145.759999999998</v>
          </cell>
          <cell r="T302">
            <v>21561.8</v>
          </cell>
          <cell r="AG302">
            <v>19446.528333333332</v>
          </cell>
          <cell r="AH302">
            <v>19626.41</v>
          </cell>
          <cell r="AI302">
            <v>20058.492916666666</v>
          </cell>
          <cell r="AJ302">
            <v>20285.944999999996</v>
          </cell>
        </row>
        <row r="303"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</row>
        <row r="304">
          <cell r="Q304">
            <v>3923076.58</v>
          </cell>
          <cell r="R304">
            <v>3923076.58</v>
          </cell>
          <cell r="S304">
            <v>3923076.58</v>
          </cell>
          <cell r="T304">
            <v>3920951.59</v>
          </cell>
          <cell r="AG304">
            <v>3925921.1716666664</v>
          </cell>
          <cell r="AH304">
            <v>3925633.4683333323</v>
          </cell>
          <cell r="AI304">
            <v>3925345.7649999992</v>
          </cell>
          <cell r="AJ304">
            <v>3924969.5204166663</v>
          </cell>
        </row>
        <row r="305">
          <cell r="Q305">
            <v>1111480.51</v>
          </cell>
          <cell r="R305">
            <v>1111480.51</v>
          </cell>
          <cell r="S305">
            <v>1111480.51</v>
          </cell>
          <cell r="T305">
            <v>1102268.1200000001</v>
          </cell>
          <cell r="AG305">
            <v>1184995.9208333332</v>
          </cell>
          <cell r="AH305">
            <v>1173217.9862499998</v>
          </cell>
          <cell r="AI305">
            <v>1161811.4670833333</v>
          </cell>
          <cell r="AJ305">
            <v>1150021.0983333332</v>
          </cell>
        </row>
        <row r="306"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</row>
        <row r="307">
          <cell r="Q307">
            <v>2637032.69</v>
          </cell>
          <cell r="R307">
            <v>2535409.8199999998</v>
          </cell>
          <cell r="S307">
            <v>2485089.0499999998</v>
          </cell>
          <cell r="T307">
            <v>2485089.0499999998</v>
          </cell>
          <cell r="AG307">
            <v>2684186.3008333337</v>
          </cell>
          <cell r="AH307">
            <v>2674819.1145833335</v>
          </cell>
          <cell r="AI307">
            <v>2659120.9433333334</v>
          </cell>
          <cell r="AJ307">
            <v>2641485.1820833334</v>
          </cell>
        </row>
        <row r="308">
          <cell r="Q308">
            <v>7359.29</v>
          </cell>
          <cell r="R308">
            <v>7359.29</v>
          </cell>
          <cell r="S308">
            <v>7359.29</v>
          </cell>
          <cell r="T308">
            <v>0</v>
          </cell>
          <cell r="AG308">
            <v>7359.2899999999981</v>
          </cell>
          <cell r="AH308">
            <v>7359.2899999999981</v>
          </cell>
          <cell r="AI308">
            <v>7359.2899999999981</v>
          </cell>
          <cell r="AJ308">
            <v>7052.652916666666</v>
          </cell>
        </row>
        <row r="309">
          <cell r="Q309">
            <v>0</v>
          </cell>
          <cell r="R309">
            <v>0</v>
          </cell>
          <cell r="S309">
            <v>0</v>
          </cell>
          <cell r="T309">
            <v>0</v>
          </cell>
          <cell r="AG309">
            <v>0</v>
          </cell>
          <cell r="AH309">
            <v>0</v>
          </cell>
          <cell r="AI309">
            <v>0</v>
          </cell>
          <cell r="AJ309">
            <v>0</v>
          </cell>
        </row>
        <row r="310">
          <cell r="Q310">
            <v>354008.19</v>
          </cell>
          <cell r="R310">
            <v>354008.19</v>
          </cell>
          <cell r="S310">
            <v>354008.19</v>
          </cell>
          <cell r="T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</row>
        <row r="311">
          <cell r="Q311">
            <v>0</v>
          </cell>
          <cell r="R311">
            <v>0</v>
          </cell>
          <cell r="S311">
            <v>0</v>
          </cell>
          <cell r="T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</row>
        <row r="312">
          <cell r="Q312">
            <v>1357044.6</v>
          </cell>
          <cell r="R312">
            <v>1357044.6</v>
          </cell>
          <cell r="S312">
            <v>1357044.6</v>
          </cell>
          <cell r="T312">
            <v>0</v>
          </cell>
          <cell r="AG312">
            <v>1358124.6708333332</v>
          </cell>
          <cell r="AH312">
            <v>1354834.0075000001</v>
          </cell>
          <cell r="AI312">
            <v>1351543.3441666665</v>
          </cell>
          <cell r="AJ312">
            <v>1293632.76875</v>
          </cell>
        </row>
        <row r="313">
          <cell r="Q313">
            <v>59.22</v>
          </cell>
          <cell r="R313">
            <v>59.22</v>
          </cell>
          <cell r="S313">
            <v>59.22</v>
          </cell>
          <cell r="T313">
            <v>86.14</v>
          </cell>
          <cell r="AG313">
            <v>226.11750000000004</v>
          </cell>
          <cell r="AH313">
            <v>231.05250000000001</v>
          </cell>
          <cell r="AI313">
            <v>235.98749999999998</v>
          </cell>
          <cell r="AJ313">
            <v>242.04416666666665</v>
          </cell>
        </row>
        <row r="314">
          <cell r="Q314">
            <v>98202.36</v>
          </cell>
          <cell r="R314">
            <v>98202.36</v>
          </cell>
          <cell r="S314">
            <v>98202.36</v>
          </cell>
          <cell r="T314">
            <v>98202.36</v>
          </cell>
          <cell r="AG314">
            <v>70091.861666666664</v>
          </cell>
          <cell r="AH314">
            <v>78275.424999999988</v>
          </cell>
          <cell r="AI314">
            <v>86458.988333333327</v>
          </cell>
          <cell r="AJ314">
            <v>94642.534999999989</v>
          </cell>
        </row>
        <row r="315">
          <cell r="Q315">
            <v>65.900000000000006</v>
          </cell>
          <cell r="R315">
            <v>342.4</v>
          </cell>
          <cell r="S315">
            <v>909.61</v>
          </cell>
          <cell r="T315">
            <v>555.19000000000005</v>
          </cell>
          <cell r="AG315">
            <v>110.46124999999996</v>
          </cell>
          <cell r="AH315">
            <v>-266.60208333333338</v>
          </cell>
          <cell r="AI315">
            <v>-608.51083333333338</v>
          </cell>
          <cell r="AJ315">
            <v>-1017.1829166666663</v>
          </cell>
        </row>
        <row r="316">
          <cell r="Q316">
            <v>156778.10999999999</v>
          </cell>
          <cell r="R316">
            <v>118974.11</v>
          </cell>
          <cell r="S316">
            <v>116008.11</v>
          </cell>
          <cell r="T316">
            <v>123238.11</v>
          </cell>
          <cell r="AG316">
            <v>144056.90166666664</v>
          </cell>
          <cell r="AH316">
            <v>145035.19333333333</v>
          </cell>
          <cell r="AI316">
            <v>142770.35999999999</v>
          </cell>
          <cell r="AJ316">
            <v>140468.44333333333</v>
          </cell>
        </row>
        <row r="317">
          <cell r="Q317">
            <v>0</v>
          </cell>
          <cell r="R317">
            <v>0</v>
          </cell>
          <cell r="S317">
            <v>0</v>
          </cell>
          <cell r="T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</row>
        <row r="318">
          <cell r="R318">
            <v>0</v>
          </cell>
          <cell r="S318">
            <v>0</v>
          </cell>
          <cell r="T318">
            <v>1327239.27</v>
          </cell>
          <cell r="AG318">
            <v>0</v>
          </cell>
          <cell r="AH318">
            <v>0</v>
          </cell>
          <cell r="AI318">
            <v>0</v>
          </cell>
          <cell r="AJ318">
            <v>55301.636250000003</v>
          </cell>
        </row>
        <row r="319">
          <cell r="Q319">
            <v>494245.66</v>
          </cell>
          <cell r="R319">
            <v>487684.88</v>
          </cell>
          <cell r="S319">
            <v>486044.67</v>
          </cell>
          <cell r="T319">
            <v>485497.93</v>
          </cell>
          <cell r="AG319">
            <v>563111.10916666675</v>
          </cell>
          <cell r="AH319">
            <v>554819.00624999998</v>
          </cell>
          <cell r="AI319">
            <v>546321.87833333341</v>
          </cell>
          <cell r="AJ319">
            <v>537938.65249999997</v>
          </cell>
        </row>
        <row r="320">
          <cell r="Q320">
            <v>338925.45</v>
          </cell>
          <cell r="R320">
            <v>263276.40000000002</v>
          </cell>
          <cell r="S320">
            <v>527410.32999999996</v>
          </cell>
          <cell r="T320">
            <v>742563.47</v>
          </cell>
          <cell r="AG320">
            <v>82554.491666666669</v>
          </cell>
          <cell r="AH320">
            <v>106562.85083333333</v>
          </cell>
          <cell r="AI320">
            <v>140507.96541666667</v>
          </cell>
          <cell r="AJ320">
            <v>190893.80375000005</v>
          </cell>
        </row>
        <row r="321">
          <cell r="Q321">
            <v>0</v>
          </cell>
          <cell r="R321">
            <v>0</v>
          </cell>
          <cell r="S321">
            <v>0</v>
          </cell>
          <cell r="T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</row>
        <row r="322">
          <cell r="Q322">
            <v>0</v>
          </cell>
          <cell r="R322">
            <v>0</v>
          </cell>
          <cell r="S322">
            <v>0</v>
          </cell>
          <cell r="T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</row>
        <row r="323">
          <cell r="Q323">
            <v>0</v>
          </cell>
          <cell r="R323">
            <v>0</v>
          </cell>
          <cell r="S323">
            <v>0</v>
          </cell>
          <cell r="T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</row>
        <row r="324">
          <cell r="Q324">
            <v>0</v>
          </cell>
          <cell r="R324">
            <v>0</v>
          </cell>
          <cell r="S324">
            <v>0</v>
          </cell>
          <cell r="T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</row>
        <row r="325">
          <cell r="Q325">
            <v>0</v>
          </cell>
          <cell r="R325">
            <v>0</v>
          </cell>
          <cell r="S325">
            <v>0</v>
          </cell>
          <cell r="T325">
            <v>0</v>
          </cell>
          <cell r="AG325">
            <v>-2932.5733333333333</v>
          </cell>
          <cell r="AH325">
            <v>0</v>
          </cell>
          <cell r="AI325">
            <v>0</v>
          </cell>
          <cell r="AJ325">
            <v>0</v>
          </cell>
        </row>
        <row r="326">
          <cell r="Q326">
            <v>0</v>
          </cell>
          <cell r="R326">
            <v>0</v>
          </cell>
          <cell r="S326">
            <v>0</v>
          </cell>
          <cell r="T326">
            <v>0</v>
          </cell>
          <cell r="AG326">
            <v>-1264.2662499999999</v>
          </cell>
          <cell r="AH326">
            <v>0</v>
          </cell>
          <cell r="AI326">
            <v>0</v>
          </cell>
          <cell r="AJ326">
            <v>0</v>
          </cell>
        </row>
        <row r="327">
          <cell r="Q327">
            <v>0</v>
          </cell>
          <cell r="R327">
            <v>0</v>
          </cell>
          <cell r="S327">
            <v>0</v>
          </cell>
          <cell r="T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</row>
        <row r="328">
          <cell r="Q328">
            <v>4721021.2699999996</v>
          </cell>
          <cell r="R328">
            <v>5022948.6100000003</v>
          </cell>
          <cell r="S328">
            <v>4706055.5999999996</v>
          </cell>
          <cell r="T328">
            <v>4975534.68</v>
          </cell>
          <cell r="AG328">
            <v>5227346.2262500003</v>
          </cell>
          <cell r="AH328">
            <v>5170696.979166667</v>
          </cell>
          <cell r="AI328">
            <v>5127446.3566666665</v>
          </cell>
          <cell r="AJ328">
            <v>5097574.1729166666</v>
          </cell>
        </row>
        <row r="329">
          <cell r="Q329">
            <v>2836421.87</v>
          </cell>
          <cell r="R329">
            <v>2837027.87</v>
          </cell>
          <cell r="S329">
            <v>2843435.87</v>
          </cell>
          <cell r="T329">
            <v>2844733.87</v>
          </cell>
          <cell r="AG329">
            <v>2868952.8283333336</v>
          </cell>
          <cell r="AH329">
            <v>2866981.9116666671</v>
          </cell>
          <cell r="AI329">
            <v>2865009.4533333336</v>
          </cell>
          <cell r="AJ329">
            <v>2860710.0366666671</v>
          </cell>
        </row>
        <row r="330">
          <cell r="Q330">
            <v>-4721021.2699999996</v>
          </cell>
          <cell r="R330">
            <v>-5022948.6100000003</v>
          </cell>
          <cell r="S330">
            <v>-4706055.5999999996</v>
          </cell>
          <cell r="T330">
            <v>-4975534.68</v>
          </cell>
          <cell r="AG330">
            <v>-5199695.9237500001</v>
          </cell>
          <cell r="AH330">
            <v>-5144945.2716666674</v>
          </cell>
          <cell r="AI330">
            <v>-5110875.8554166667</v>
          </cell>
          <cell r="AJ330">
            <v>-5094196.8220833344</v>
          </cell>
        </row>
        <row r="331">
          <cell r="Q331">
            <v>2192286.79</v>
          </cell>
          <cell r="R331">
            <v>2192741.79</v>
          </cell>
          <cell r="S331">
            <v>2197549.79</v>
          </cell>
          <cell r="T331">
            <v>2198523.79</v>
          </cell>
          <cell r="AG331">
            <v>2216670.4983333326</v>
          </cell>
          <cell r="AH331">
            <v>2215202.5816666661</v>
          </cell>
          <cell r="AI331">
            <v>2213728.4149999996</v>
          </cell>
          <cell r="AJ331">
            <v>2210504.0399999996</v>
          </cell>
        </row>
        <row r="332"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</row>
        <row r="333">
          <cell r="Q333">
            <v>10572727</v>
          </cell>
          <cell r="R333">
            <v>11552468.869999999</v>
          </cell>
          <cell r="S333">
            <v>11917323.93</v>
          </cell>
          <cell r="T333">
            <v>11910163.23</v>
          </cell>
          <cell r="AG333">
            <v>11436204.515000001</v>
          </cell>
          <cell r="AH333">
            <v>11375326.93125</v>
          </cell>
          <cell r="AI333">
            <v>11367516.997083336</v>
          </cell>
          <cell r="AJ333">
            <v>11397406.2675</v>
          </cell>
        </row>
        <row r="334">
          <cell r="Q334">
            <v>3848177.76</v>
          </cell>
          <cell r="R334">
            <v>4036266.64</v>
          </cell>
          <cell r="S334">
            <v>4146925.09</v>
          </cell>
          <cell r="T334">
            <v>4312676.6500000004</v>
          </cell>
          <cell r="AG334">
            <v>3872220.0808333331</v>
          </cell>
          <cell r="AH334">
            <v>3883457.6766666663</v>
          </cell>
          <cell r="AI334">
            <v>3909833.4575</v>
          </cell>
          <cell r="AJ334">
            <v>3946353.2608333342</v>
          </cell>
        </row>
        <row r="335">
          <cell r="Q335">
            <v>2147553.89</v>
          </cell>
          <cell r="R335">
            <v>2084706.86</v>
          </cell>
          <cell r="S335">
            <v>2104705.85</v>
          </cell>
          <cell r="T335">
            <v>2115371.46</v>
          </cell>
          <cell r="AG335">
            <v>2137950.2512500002</v>
          </cell>
          <cell r="AH335">
            <v>2133282.8966666665</v>
          </cell>
          <cell r="AI335">
            <v>2133379.1295833332</v>
          </cell>
          <cell r="AJ335">
            <v>2128090.17625</v>
          </cell>
        </row>
        <row r="336">
          <cell r="Q336">
            <v>2958340.19</v>
          </cell>
          <cell r="R336">
            <v>2965876.93</v>
          </cell>
          <cell r="S336">
            <v>2991432.79</v>
          </cell>
          <cell r="T336">
            <v>2991432.79</v>
          </cell>
          <cell r="AG336">
            <v>2499029.757916667</v>
          </cell>
          <cell r="AH336">
            <v>2625434.0229166667</v>
          </cell>
          <cell r="AI336">
            <v>2753217.1462500002</v>
          </cell>
          <cell r="AJ336">
            <v>2826932.6483333334</v>
          </cell>
        </row>
        <row r="337"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</row>
        <row r="338">
          <cell r="Q338">
            <v>1422947.12</v>
          </cell>
          <cell r="R338">
            <v>1387386.15</v>
          </cell>
          <cell r="S338">
            <v>1400460.77</v>
          </cell>
          <cell r="T338">
            <v>1397633.47</v>
          </cell>
          <cell r="AG338">
            <v>1354044.1820833336</v>
          </cell>
          <cell r="AH338">
            <v>1365069.6045833335</v>
          </cell>
          <cell r="AI338">
            <v>1375282.7208333334</v>
          </cell>
          <cell r="AJ338">
            <v>1390398.9166666667</v>
          </cell>
        </row>
        <row r="339"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</row>
        <row r="340">
          <cell r="Q340">
            <v>250817.5</v>
          </cell>
          <cell r="R340">
            <v>250817.5</v>
          </cell>
          <cell r="S340">
            <v>250817.5</v>
          </cell>
          <cell r="T340">
            <v>218545.64</v>
          </cell>
          <cell r="AG340">
            <v>181387.84208333332</v>
          </cell>
          <cell r="AH340">
            <v>186680.82750000001</v>
          </cell>
          <cell r="AI340">
            <v>192181.28833333333</v>
          </cell>
          <cell r="AJ340">
            <v>197548.02458333332</v>
          </cell>
        </row>
        <row r="341">
          <cell r="Q341">
            <v>42792.49</v>
          </cell>
          <cell r="R341">
            <v>42792.49</v>
          </cell>
          <cell r="S341">
            <v>42792.49</v>
          </cell>
          <cell r="T341">
            <v>42792.49</v>
          </cell>
          <cell r="AG341">
            <v>55403.834583333322</v>
          </cell>
          <cell r="AH341">
            <v>52580.572500000002</v>
          </cell>
          <cell r="AI341">
            <v>50102.60125</v>
          </cell>
          <cell r="AJ341">
            <v>48123.133333333331</v>
          </cell>
        </row>
        <row r="342">
          <cell r="Q342">
            <v>-21117.83</v>
          </cell>
          <cell r="R342">
            <v>-21117.83</v>
          </cell>
          <cell r="S342">
            <v>-21117.83</v>
          </cell>
          <cell r="T342">
            <v>-21117.83</v>
          </cell>
          <cell r="AG342">
            <v>-25958.445000000007</v>
          </cell>
          <cell r="AH342">
            <v>-25403.5625</v>
          </cell>
          <cell r="AI342">
            <v>-24856.050416666669</v>
          </cell>
          <cell r="AJ342">
            <v>-24296.507500000007</v>
          </cell>
        </row>
        <row r="343">
          <cell r="Q343">
            <v>22845369.129999999</v>
          </cell>
          <cell r="R343">
            <v>20681262.190000001</v>
          </cell>
          <cell r="S343">
            <v>19418665.23</v>
          </cell>
          <cell r="T343">
            <v>17992124.489999998</v>
          </cell>
          <cell r="AG343">
            <v>9032550.8670833353</v>
          </cell>
          <cell r="AH343">
            <v>10400541.503333334</v>
          </cell>
          <cell r="AI343">
            <v>11750515.9625</v>
          </cell>
          <cell r="AJ343">
            <v>13093148.199999997</v>
          </cell>
        </row>
        <row r="344">
          <cell r="Q344">
            <v>5226846.07</v>
          </cell>
          <cell r="R344">
            <v>5093439.28</v>
          </cell>
          <cell r="S344">
            <v>5021162.8499999996</v>
          </cell>
          <cell r="T344">
            <v>4228866.8899999997</v>
          </cell>
          <cell r="AG344">
            <v>6095338.3849999988</v>
          </cell>
          <cell r="AH344">
            <v>5811603.8716666661</v>
          </cell>
          <cell r="AI344">
            <v>5354133.2929166667</v>
          </cell>
          <cell r="AJ344">
            <v>4716344.9304166669</v>
          </cell>
        </row>
        <row r="345">
          <cell r="Q345">
            <v>16505606.880000001</v>
          </cell>
          <cell r="R345">
            <v>18142782.530000001</v>
          </cell>
          <cell r="S345">
            <v>17396206.16</v>
          </cell>
          <cell r="T345">
            <v>14258360.630000001</v>
          </cell>
          <cell r="AG345">
            <v>12512721.42375</v>
          </cell>
          <cell r="AH345">
            <v>12815895.775</v>
          </cell>
          <cell r="AI345">
            <v>13082496.1775</v>
          </cell>
          <cell r="AJ345">
            <v>13369987.371666664</v>
          </cell>
        </row>
        <row r="346">
          <cell r="Q346">
            <v>576201.30000000005</v>
          </cell>
          <cell r="R346">
            <v>576201.30000000005</v>
          </cell>
          <cell r="S346">
            <v>576201.30000000005</v>
          </cell>
          <cell r="T346">
            <v>576201.30000000005</v>
          </cell>
          <cell r="AG346">
            <v>541186.29999999993</v>
          </cell>
          <cell r="AH346">
            <v>555192.29999999993</v>
          </cell>
          <cell r="AI346">
            <v>569198.29999999993</v>
          </cell>
          <cell r="AJ346">
            <v>576201.29999999993</v>
          </cell>
        </row>
        <row r="347">
          <cell r="AG347">
            <v>0</v>
          </cell>
          <cell r="AH347">
            <v>0</v>
          </cell>
          <cell r="AI347">
            <v>0</v>
          </cell>
          <cell r="AJ347">
            <v>0</v>
          </cell>
        </row>
        <row r="348">
          <cell r="Q348">
            <v>6395.07</v>
          </cell>
          <cell r="R348">
            <v>5329.22</v>
          </cell>
          <cell r="S348">
            <v>4263.37</v>
          </cell>
          <cell r="T348">
            <v>3197.52</v>
          </cell>
          <cell r="AG348">
            <v>3630.0791666666678</v>
          </cell>
          <cell r="AH348">
            <v>3722.1850000000009</v>
          </cell>
          <cell r="AI348">
            <v>3797.5425</v>
          </cell>
          <cell r="AJ348">
            <v>3856.1516666666671</v>
          </cell>
        </row>
        <row r="349"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</row>
        <row r="350">
          <cell r="Q350">
            <v>287570.48</v>
          </cell>
          <cell r="R350">
            <v>160216.94</v>
          </cell>
          <cell r="S350">
            <v>367613.4</v>
          </cell>
          <cell r="T350">
            <v>1484979.38</v>
          </cell>
          <cell r="AG350">
            <v>680741.73458333325</v>
          </cell>
          <cell r="AH350">
            <v>687369.44166666653</v>
          </cell>
          <cell r="AI350">
            <v>704366.15458333318</v>
          </cell>
          <cell r="AJ350">
            <v>727803.96166666655</v>
          </cell>
        </row>
        <row r="351">
          <cell r="Q351">
            <v>4845.53</v>
          </cell>
          <cell r="R351">
            <v>4240.51</v>
          </cell>
          <cell r="S351">
            <v>3635.49</v>
          </cell>
          <cell r="T351">
            <v>3030.47</v>
          </cell>
          <cell r="AG351">
            <v>6106.7104166666659</v>
          </cell>
          <cell r="AH351">
            <v>5456.1750000000002</v>
          </cell>
          <cell r="AI351">
            <v>4892.4370833333342</v>
          </cell>
          <cell r="AJ351">
            <v>4415.4966666666669</v>
          </cell>
        </row>
        <row r="352">
          <cell r="Q352">
            <v>5378</v>
          </cell>
          <cell r="R352">
            <v>4033.5</v>
          </cell>
          <cell r="S352">
            <v>2689</v>
          </cell>
          <cell r="T352">
            <v>1344.5</v>
          </cell>
          <cell r="AG352">
            <v>7462.1483333333335</v>
          </cell>
          <cell r="AH352">
            <v>7432.6633333333339</v>
          </cell>
          <cell r="AI352">
            <v>7411.6016666666665</v>
          </cell>
          <cell r="AJ352">
            <v>7398.9633333333331</v>
          </cell>
        </row>
        <row r="353">
          <cell r="Q353">
            <v>823670.69</v>
          </cell>
          <cell r="R353">
            <v>696952.12</v>
          </cell>
          <cell r="S353">
            <v>570233.55000000005</v>
          </cell>
          <cell r="T353">
            <v>443514.98</v>
          </cell>
          <cell r="AG353">
            <v>646609.08416666661</v>
          </cell>
          <cell r="AH353">
            <v>678762.72249999992</v>
          </cell>
          <cell r="AI353">
            <v>705557.41416666657</v>
          </cell>
          <cell r="AJ353">
            <v>726993.15916666656</v>
          </cell>
        </row>
        <row r="354">
          <cell r="Q354">
            <v>34041.68</v>
          </cell>
          <cell r="R354">
            <v>30083.35</v>
          </cell>
          <cell r="S354">
            <v>26125.02</v>
          </cell>
          <cell r="T354">
            <v>22166.69</v>
          </cell>
          <cell r="AG354">
            <v>15423.300000000001</v>
          </cell>
          <cell r="AH354">
            <v>17324.942500000001</v>
          </cell>
          <cell r="AI354">
            <v>18992.210000000003</v>
          </cell>
          <cell r="AJ354">
            <v>20425.102499999997</v>
          </cell>
        </row>
        <row r="355">
          <cell r="Q355">
            <v>0</v>
          </cell>
          <cell r="R355">
            <v>0</v>
          </cell>
          <cell r="S355">
            <v>0</v>
          </cell>
          <cell r="T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</row>
        <row r="356">
          <cell r="Q356">
            <v>13681.06</v>
          </cell>
          <cell r="R356">
            <v>6840.57</v>
          </cell>
          <cell r="S356">
            <v>0</v>
          </cell>
          <cell r="T356">
            <v>88570.72</v>
          </cell>
          <cell r="AG356">
            <v>36650.659166666672</v>
          </cell>
          <cell r="AH356">
            <v>37163.356249999997</v>
          </cell>
          <cell r="AI356">
            <v>37334.254166666673</v>
          </cell>
          <cell r="AJ356">
            <v>37965.034999999996</v>
          </cell>
        </row>
        <row r="357">
          <cell r="Q357">
            <v>33187.5</v>
          </cell>
          <cell r="R357">
            <v>29500</v>
          </cell>
          <cell r="S357">
            <v>25812.5</v>
          </cell>
          <cell r="T357">
            <v>22125</v>
          </cell>
          <cell r="AG357">
            <v>22508.721666666665</v>
          </cell>
          <cell r="AH357">
            <v>22041.224999999995</v>
          </cell>
          <cell r="AI357">
            <v>21628.728333333336</v>
          </cell>
          <cell r="AJ357">
            <v>21271.231666666667</v>
          </cell>
        </row>
        <row r="358">
          <cell r="Q358">
            <v>759744</v>
          </cell>
          <cell r="R358">
            <v>633120</v>
          </cell>
          <cell r="S358">
            <v>506496</v>
          </cell>
          <cell r="T358">
            <v>379872</v>
          </cell>
          <cell r="AG358">
            <v>662932.37541666662</v>
          </cell>
          <cell r="AH358">
            <v>673328.78791666671</v>
          </cell>
          <cell r="AI358">
            <v>681834.94374999998</v>
          </cell>
          <cell r="AJ358">
            <v>688450.84291666665</v>
          </cell>
        </row>
        <row r="359">
          <cell r="Q359">
            <v>4313.3999999999996</v>
          </cell>
          <cell r="R359">
            <v>2156.7399999999998</v>
          </cell>
          <cell r="S359">
            <v>0</v>
          </cell>
          <cell r="T359">
            <v>24249.5</v>
          </cell>
          <cell r="AG359">
            <v>11853.29166666667</v>
          </cell>
          <cell r="AH359">
            <v>11859.599583333335</v>
          </cell>
          <cell r="AI359">
            <v>11861.703333333333</v>
          </cell>
          <cell r="AJ359">
            <v>11883.626666666665</v>
          </cell>
        </row>
        <row r="360"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</row>
        <row r="361">
          <cell r="Q361">
            <v>0</v>
          </cell>
          <cell r="R361">
            <v>33333.339999999997</v>
          </cell>
          <cell r="S361">
            <v>16666.68</v>
          </cell>
          <cell r="T361">
            <v>0</v>
          </cell>
          <cell r="AG361">
            <v>28968.752499999999</v>
          </cell>
          <cell r="AH361">
            <v>29034.724999999995</v>
          </cell>
          <cell r="AI361">
            <v>29133.68416666667</v>
          </cell>
          <cell r="AJ361">
            <v>29166.670833333334</v>
          </cell>
        </row>
        <row r="362">
          <cell r="Q362">
            <v>0</v>
          </cell>
          <cell r="R362">
            <v>0</v>
          </cell>
          <cell r="S362">
            <v>0</v>
          </cell>
          <cell r="T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</row>
        <row r="363"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</row>
        <row r="364">
          <cell r="AG364">
            <v>0</v>
          </cell>
          <cell r="AH364">
            <v>0</v>
          </cell>
          <cell r="AI364">
            <v>0</v>
          </cell>
          <cell r="AJ364">
            <v>0</v>
          </cell>
        </row>
        <row r="365"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</row>
        <row r="366"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</row>
        <row r="367"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</row>
        <row r="368"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</row>
        <row r="369"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</row>
        <row r="370"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</row>
        <row r="371"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</row>
        <row r="372"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</row>
        <row r="373"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</row>
        <row r="374">
          <cell r="Q374">
            <v>7619.56</v>
          </cell>
          <cell r="R374">
            <v>6708.22</v>
          </cell>
          <cell r="S374">
            <v>5782.88</v>
          </cell>
          <cell r="T374">
            <v>6082.21</v>
          </cell>
          <cell r="AG374">
            <v>6125.9758333333339</v>
          </cell>
          <cell r="AH374">
            <v>6051.3833333333341</v>
          </cell>
          <cell r="AI374">
            <v>5972.9291666666659</v>
          </cell>
          <cell r="AJ374">
            <v>5941.0579166666657</v>
          </cell>
        </row>
        <row r="375">
          <cell r="Q375">
            <v>634331.06000000006</v>
          </cell>
          <cell r="R375">
            <v>0</v>
          </cell>
          <cell r="S375">
            <v>0</v>
          </cell>
          <cell r="T375">
            <v>714302.59</v>
          </cell>
          <cell r="AG375">
            <v>414599.38166666665</v>
          </cell>
          <cell r="AH375">
            <v>394916.46500000003</v>
          </cell>
          <cell r="AI375">
            <v>394916.46500000003</v>
          </cell>
          <cell r="AJ375">
            <v>361459.99374999997</v>
          </cell>
        </row>
        <row r="376">
          <cell r="Q376">
            <v>68080.509999999995</v>
          </cell>
          <cell r="R376">
            <v>62843.51</v>
          </cell>
          <cell r="S376">
            <v>57606.51</v>
          </cell>
          <cell r="T376">
            <v>52369.51</v>
          </cell>
          <cell r="AG376">
            <v>99502.51</v>
          </cell>
          <cell r="AH376">
            <v>94265.51</v>
          </cell>
          <cell r="AI376">
            <v>89028.51</v>
          </cell>
          <cell r="AJ376">
            <v>83791.509999999995</v>
          </cell>
        </row>
        <row r="377">
          <cell r="Q377">
            <v>166029.35999999999</v>
          </cell>
          <cell r="R377">
            <v>110686.25</v>
          </cell>
          <cell r="S377">
            <v>55343.14</v>
          </cell>
          <cell r="T377">
            <v>664117.35</v>
          </cell>
          <cell r="AG377">
            <v>359695.8033333334</v>
          </cell>
          <cell r="AH377">
            <v>359714.93791666673</v>
          </cell>
          <cell r="AI377">
            <v>359726.41833333328</v>
          </cell>
          <cell r="AJ377">
            <v>359730.24500000005</v>
          </cell>
        </row>
        <row r="378"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</row>
        <row r="379">
          <cell r="Q379">
            <v>0</v>
          </cell>
          <cell r="R379">
            <v>0</v>
          </cell>
          <cell r="S379">
            <v>0</v>
          </cell>
          <cell r="T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</row>
        <row r="380">
          <cell r="Q380">
            <v>2649.96</v>
          </cell>
          <cell r="R380">
            <v>2384.96</v>
          </cell>
          <cell r="S380">
            <v>2119.96</v>
          </cell>
          <cell r="T380">
            <v>1854.96</v>
          </cell>
          <cell r="AG380">
            <v>1324.1266666666663</v>
          </cell>
          <cell r="AH380">
            <v>1349.4599999999998</v>
          </cell>
          <cell r="AI380">
            <v>1372.1266666666663</v>
          </cell>
          <cell r="AJ380">
            <v>1392.1266666666663</v>
          </cell>
        </row>
        <row r="381">
          <cell r="Q381">
            <v>6280.51</v>
          </cell>
          <cell r="R381">
            <v>6280.51</v>
          </cell>
          <cell r="S381">
            <v>6280.51</v>
          </cell>
          <cell r="T381">
            <v>12394.15</v>
          </cell>
          <cell r="AG381">
            <v>4972.0704166666674</v>
          </cell>
          <cell r="AH381">
            <v>5495.4462500000009</v>
          </cell>
          <cell r="AI381">
            <v>6018.8220833333353</v>
          </cell>
          <cell r="AJ381">
            <v>6535.2450000000017</v>
          </cell>
        </row>
        <row r="382">
          <cell r="AG382">
            <v>0</v>
          </cell>
          <cell r="AH382">
            <v>0</v>
          </cell>
          <cell r="AI382">
            <v>0</v>
          </cell>
          <cell r="AJ382">
            <v>0</v>
          </cell>
        </row>
        <row r="383">
          <cell r="Q383">
            <v>0</v>
          </cell>
          <cell r="R383">
            <v>40000</v>
          </cell>
          <cell r="S383">
            <v>39000</v>
          </cell>
          <cell r="T383">
            <v>38000</v>
          </cell>
          <cell r="AG383">
            <v>0</v>
          </cell>
          <cell r="AH383">
            <v>1666.6666666666667</v>
          </cell>
          <cell r="AI383">
            <v>4958.333333333333</v>
          </cell>
          <cell r="AJ383">
            <v>8166.666666666667</v>
          </cell>
        </row>
        <row r="384">
          <cell r="Q384">
            <v>8441.76</v>
          </cell>
          <cell r="R384">
            <v>478.82</v>
          </cell>
          <cell r="S384">
            <v>0</v>
          </cell>
          <cell r="T384">
            <v>0</v>
          </cell>
          <cell r="AG384">
            <v>43099.188750000001</v>
          </cell>
          <cell r="AH384">
            <v>35763.724583333336</v>
          </cell>
          <cell r="AI384">
            <v>28609.48166666667</v>
          </cell>
          <cell r="AJ384">
            <v>22508.146666666667</v>
          </cell>
        </row>
        <row r="385">
          <cell r="Q385">
            <v>18133.32</v>
          </cell>
          <cell r="R385">
            <v>15866.65</v>
          </cell>
          <cell r="S385">
            <v>13599.98</v>
          </cell>
          <cell r="T385">
            <v>11333.31</v>
          </cell>
          <cell r="AG385">
            <v>17780.018749999999</v>
          </cell>
          <cell r="AH385">
            <v>16673.905833333334</v>
          </cell>
          <cell r="AI385">
            <v>15715.352083333333</v>
          </cell>
          <cell r="AJ385">
            <v>14904.3575</v>
          </cell>
        </row>
        <row r="386">
          <cell r="Q386">
            <v>25200.9</v>
          </cell>
          <cell r="R386">
            <v>16800.62</v>
          </cell>
          <cell r="S386">
            <v>8400.34</v>
          </cell>
          <cell r="T386">
            <v>0</v>
          </cell>
          <cell r="AG386">
            <v>46166.786666666674</v>
          </cell>
          <cell r="AH386">
            <v>46186.123333333344</v>
          </cell>
          <cell r="AI386">
            <v>46197.726666666676</v>
          </cell>
          <cell r="AJ386">
            <v>46201.595000000001</v>
          </cell>
        </row>
        <row r="387">
          <cell r="Q387">
            <v>25200.89</v>
          </cell>
          <cell r="R387">
            <v>16800.61</v>
          </cell>
          <cell r="S387">
            <v>8400.33</v>
          </cell>
          <cell r="T387">
            <v>0</v>
          </cell>
          <cell r="AG387">
            <v>46166.798749999994</v>
          </cell>
          <cell r="AH387">
            <v>46186.127499999995</v>
          </cell>
          <cell r="AI387">
            <v>46197.722083333327</v>
          </cell>
          <cell r="AJ387">
            <v>46201.585833333324</v>
          </cell>
        </row>
        <row r="388">
          <cell r="Q388">
            <v>598138.18999999994</v>
          </cell>
          <cell r="R388">
            <v>586409.98</v>
          </cell>
          <cell r="S388">
            <v>574681.77</v>
          </cell>
          <cell r="T388">
            <v>562953.56000000006</v>
          </cell>
          <cell r="AG388">
            <v>668507.45000000019</v>
          </cell>
          <cell r="AH388">
            <v>656779.24000000022</v>
          </cell>
          <cell r="AI388">
            <v>645051.03000000014</v>
          </cell>
          <cell r="AJ388">
            <v>633322.81999999995</v>
          </cell>
        </row>
        <row r="389">
          <cell r="Q389">
            <v>2262000</v>
          </cell>
          <cell r="R389">
            <v>2262000</v>
          </cell>
          <cell r="S389">
            <v>1892466</v>
          </cell>
          <cell r="T389">
            <v>1399777</v>
          </cell>
          <cell r="AG389">
            <v>2212040.5683333334</v>
          </cell>
          <cell r="AH389">
            <v>2157290.5683333334</v>
          </cell>
          <cell r="AI389">
            <v>1982114.1516666666</v>
          </cell>
          <cell r="AJ389">
            <v>1843934.9679166668</v>
          </cell>
        </row>
        <row r="390"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AG390">
            <v>150159.4325</v>
          </cell>
          <cell r="AH390">
            <v>150159.4325</v>
          </cell>
          <cell r="AI390">
            <v>150159.4325</v>
          </cell>
          <cell r="AJ390">
            <v>112619.57458333333</v>
          </cell>
        </row>
        <row r="391"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</row>
        <row r="392"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</row>
        <row r="393">
          <cell r="Q393">
            <v>50520.11</v>
          </cell>
          <cell r="R393">
            <v>44131.42</v>
          </cell>
          <cell r="S393">
            <v>38242.730000000003</v>
          </cell>
          <cell r="T393">
            <v>29832.04</v>
          </cell>
          <cell r="AG393">
            <v>43442.523333333324</v>
          </cell>
          <cell r="AH393">
            <v>43811.859999999993</v>
          </cell>
          <cell r="AI393">
            <v>44135.36333333332</v>
          </cell>
          <cell r="AJ393">
            <v>43483.69999999999</v>
          </cell>
        </row>
        <row r="394">
          <cell r="Q394">
            <v>39229.1</v>
          </cell>
          <cell r="R394">
            <v>26152.75</v>
          </cell>
          <cell r="S394">
            <v>13076.4</v>
          </cell>
          <cell r="T394">
            <v>145074.4</v>
          </cell>
          <cell r="AG394">
            <v>75516.625</v>
          </cell>
          <cell r="AH394">
            <v>73517.750416666662</v>
          </cell>
          <cell r="AI394">
            <v>72319.180000000008</v>
          </cell>
          <cell r="AJ394">
            <v>77964.737500000003</v>
          </cell>
        </row>
        <row r="395"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</row>
        <row r="396">
          <cell r="Q396">
            <v>32466.61</v>
          </cell>
          <cell r="R396">
            <v>29144.94</v>
          </cell>
          <cell r="S396">
            <v>25823.27</v>
          </cell>
          <cell r="T396">
            <v>22501.599999999999</v>
          </cell>
          <cell r="AG396">
            <v>7594.2945833333333</v>
          </cell>
          <cell r="AH396">
            <v>10161.442499999999</v>
          </cell>
          <cell r="AI396">
            <v>12451.784583333334</v>
          </cell>
          <cell r="AJ396">
            <v>14465.320833333331</v>
          </cell>
        </row>
        <row r="397">
          <cell r="Q397">
            <v>38352.01</v>
          </cell>
          <cell r="R397">
            <v>34090.68</v>
          </cell>
          <cell r="S397">
            <v>29829.35</v>
          </cell>
          <cell r="T397">
            <v>25568.02</v>
          </cell>
          <cell r="AG397">
            <v>19879.167916666665</v>
          </cell>
          <cell r="AH397">
            <v>22897.613333333331</v>
          </cell>
          <cell r="AI397">
            <v>25560.947916666668</v>
          </cell>
          <cell r="AJ397">
            <v>26931.671666666665</v>
          </cell>
        </row>
        <row r="398">
          <cell r="Q398">
            <v>36720</v>
          </cell>
          <cell r="R398">
            <v>32640</v>
          </cell>
          <cell r="S398">
            <v>28560</v>
          </cell>
          <cell r="T398">
            <v>24480</v>
          </cell>
          <cell r="AG398">
            <v>19312.5</v>
          </cell>
          <cell r="AH398">
            <v>22202.5</v>
          </cell>
          <cell r="AI398">
            <v>24752.5</v>
          </cell>
          <cell r="AJ398">
            <v>26025</v>
          </cell>
        </row>
        <row r="399"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</row>
        <row r="400">
          <cell r="Q400">
            <v>134299.78</v>
          </cell>
          <cell r="R400">
            <v>89533.2</v>
          </cell>
          <cell r="S400">
            <v>44766.62</v>
          </cell>
          <cell r="T400">
            <v>0</v>
          </cell>
          <cell r="AG400">
            <v>245653.81208333335</v>
          </cell>
          <cell r="AH400">
            <v>245966.26333333331</v>
          </cell>
          <cell r="AI400">
            <v>246153.73541666663</v>
          </cell>
          <cell r="AJ400">
            <v>246216.22666666665</v>
          </cell>
        </row>
        <row r="401">
          <cell r="AG401">
            <v>0</v>
          </cell>
          <cell r="AH401">
            <v>0</v>
          </cell>
          <cell r="AI401">
            <v>0</v>
          </cell>
          <cell r="AJ401">
            <v>0</v>
          </cell>
        </row>
        <row r="402"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</row>
        <row r="403">
          <cell r="Q403">
            <v>64999.97</v>
          </cell>
          <cell r="R403">
            <v>43333.3</v>
          </cell>
          <cell r="S403">
            <v>21666.63</v>
          </cell>
          <cell r="T403">
            <v>0</v>
          </cell>
          <cell r="AG403">
            <v>111041.65541666669</v>
          </cell>
          <cell r="AH403">
            <v>115555.54166666667</v>
          </cell>
          <cell r="AI403">
            <v>118263.87208333334</v>
          </cell>
          <cell r="AJ403">
            <v>119166.64833333333</v>
          </cell>
        </row>
        <row r="404"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</row>
        <row r="405">
          <cell r="Q405">
            <v>273544.59999999998</v>
          </cell>
          <cell r="R405">
            <v>700</v>
          </cell>
          <cell r="S405">
            <v>0</v>
          </cell>
          <cell r="T405">
            <v>0</v>
          </cell>
          <cell r="AG405">
            <v>58619.3675</v>
          </cell>
          <cell r="AH405">
            <v>54394.345416666671</v>
          </cell>
          <cell r="AI405">
            <v>35465.279583333329</v>
          </cell>
          <cell r="AJ405">
            <v>24513.716666666664</v>
          </cell>
        </row>
        <row r="406"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</row>
        <row r="407"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</row>
        <row r="408"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AG408">
            <v>649.12708333333319</v>
          </cell>
          <cell r="AH408">
            <v>523.48458333333326</v>
          </cell>
          <cell r="AI408">
            <v>523.30583333333323</v>
          </cell>
          <cell r="AJ408">
            <v>554.35749999999996</v>
          </cell>
        </row>
        <row r="409"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</row>
        <row r="410"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</row>
        <row r="411">
          <cell r="Q411">
            <v>331164.63</v>
          </cell>
          <cell r="R411">
            <v>331164.63</v>
          </cell>
          <cell r="S411">
            <v>331164.63</v>
          </cell>
          <cell r="T411">
            <v>0</v>
          </cell>
          <cell r="AG411">
            <v>71331.551250000004</v>
          </cell>
          <cell r="AH411">
            <v>98928.603750000009</v>
          </cell>
          <cell r="AI411">
            <v>126525.65625</v>
          </cell>
          <cell r="AJ411">
            <v>111557.67</v>
          </cell>
        </row>
        <row r="412">
          <cell r="Q412">
            <v>18240</v>
          </cell>
          <cell r="R412">
            <v>22800</v>
          </cell>
          <cell r="S412">
            <v>27878.16</v>
          </cell>
          <cell r="T412">
            <v>32647.25</v>
          </cell>
          <cell r="AG412">
            <v>9500</v>
          </cell>
          <cell r="AH412">
            <v>10450</v>
          </cell>
          <cell r="AI412">
            <v>11801.590000000002</v>
          </cell>
          <cell r="AJ412">
            <v>13373.482083333334</v>
          </cell>
        </row>
        <row r="413"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</row>
        <row r="414"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</row>
        <row r="415"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</row>
        <row r="416"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</row>
        <row r="417"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</row>
        <row r="418"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</row>
        <row r="419">
          <cell r="Q419">
            <v>728.34</v>
          </cell>
          <cell r="R419">
            <v>726.62</v>
          </cell>
          <cell r="S419">
            <v>724.88</v>
          </cell>
          <cell r="T419">
            <v>723.13</v>
          </cell>
          <cell r="AG419">
            <v>738.33416666666665</v>
          </cell>
          <cell r="AH419">
            <v>736.68666666666684</v>
          </cell>
          <cell r="AI419">
            <v>735.02708333333339</v>
          </cell>
          <cell r="AJ419">
            <v>733.35458333333338</v>
          </cell>
        </row>
        <row r="420">
          <cell r="Q420">
            <v>0</v>
          </cell>
          <cell r="R420">
            <v>0</v>
          </cell>
          <cell r="S420">
            <v>0</v>
          </cell>
          <cell r="T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</row>
        <row r="421">
          <cell r="Q421">
            <v>0</v>
          </cell>
          <cell r="R421">
            <v>0</v>
          </cell>
          <cell r="S421">
            <v>0</v>
          </cell>
          <cell r="T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</row>
        <row r="422">
          <cell r="Q422">
            <v>0</v>
          </cell>
          <cell r="R422">
            <v>0</v>
          </cell>
          <cell r="S422">
            <v>0</v>
          </cell>
          <cell r="T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</row>
        <row r="423"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</row>
        <row r="424"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AG424">
            <v>-1.0275000000000001</v>
          </cell>
          <cell r="AH424">
            <v>-0.97291666666666654</v>
          </cell>
          <cell r="AI424">
            <v>-0.91833333333333333</v>
          </cell>
          <cell r="AJ424">
            <v>-0.91833333333333333</v>
          </cell>
        </row>
        <row r="425"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</row>
        <row r="426"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AG426">
            <v>2.4683333333333333</v>
          </cell>
          <cell r="AH426">
            <v>1.2341666666666666</v>
          </cell>
          <cell r="AI426">
            <v>0</v>
          </cell>
          <cell r="AJ426">
            <v>0</v>
          </cell>
        </row>
        <row r="427">
          <cell r="Q427">
            <v>2423.96</v>
          </cell>
          <cell r="R427">
            <v>0</v>
          </cell>
          <cell r="S427">
            <v>197.19</v>
          </cell>
          <cell r="T427">
            <v>394.38</v>
          </cell>
          <cell r="AG427">
            <v>1110.9816666666668</v>
          </cell>
          <cell r="AH427">
            <v>1211.9800000000002</v>
          </cell>
          <cell r="AI427">
            <v>1211.0145833333333</v>
          </cell>
          <cell r="AJ427">
            <v>1208.1183333333333</v>
          </cell>
        </row>
        <row r="428">
          <cell r="AG428">
            <v>0</v>
          </cell>
          <cell r="AH428">
            <v>0</v>
          </cell>
          <cell r="AI428">
            <v>0</v>
          </cell>
          <cell r="AJ428">
            <v>0</v>
          </cell>
        </row>
        <row r="429">
          <cell r="Q429">
            <v>55401936</v>
          </cell>
          <cell r="R429">
            <v>64177637</v>
          </cell>
          <cell r="S429">
            <v>73606449</v>
          </cell>
          <cell r="T429">
            <v>76285086</v>
          </cell>
          <cell r="AG429">
            <v>58614595.25</v>
          </cell>
          <cell r="AH429">
            <v>58614925.125</v>
          </cell>
          <cell r="AI429">
            <v>58856908.666666664</v>
          </cell>
          <cell r="AJ429">
            <v>59323146</v>
          </cell>
        </row>
        <row r="430">
          <cell r="Q430">
            <v>13122447.779999999</v>
          </cell>
          <cell r="R430">
            <v>27049081.449999999</v>
          </cell>
          <cell r="S430">
            <v>51367848.539999999</v>
          </cell>
          <cell r="T430">
            <v>54822019.439999998</v>
          </cell>
          <cell r="AG430">
            <v>22637718.637916666</v>
          </cell>
          <cell r="AH430">
            <v>22258855.065833334</v>
          </cell>
          <cell r="AI430">
            <v>22736267.760416668</v>
          </cell>
          <cell r="AJ430">
            <v>24130487.860833332</v>
          </cell>
        </row>
        <row r="431">
          <cell r="Q431">
            <v>934907.55</v>
          </cell>
          <cell r="R431">
            <v>867011.08</v>
          </cell>
          <cell r="S431">
            <v>867011.08</v>
          </cell>
          <cell r="T431">
            <v>691290.36</v>
          </cell>
          <cell r="AG431">
            <v>1086343.9495833335</v>
          </cell>
          <cell r="AH431">
            <v>1063393.2733333334</v>
          </cell>
          <cell r="AI431">
            <v>1049241.9883333335</v>
          </cell>
          <cell r="AJ431">
            <v>1027044.9504166668</v>
          </cell>
        </row>
        <row r="432">
          <cell r="Q432">
            <v>-56336844</v>
          </cell>
          <cell r="R432">
            <v>-65044648</v>
          </cell>
          <cell r="S432">
            <v>-74473460</v>
          </cell>
          <cell r="T432">
            <v>-76976376</v>
          </cell>
          <cell r="AG432">
            <v>-37783158.25</v>
          </cell>
          <cell r="AH432">
            <v>-42840720.416666664</v>
          </cell>
          <cell r="AI432">
            <v>-48653974.916666664</v>
          </cell>
          <cell r="AJ432">
            <v>-54964384.75</v>
          </cell>
        </row>
        <row r="433">
          <cell r="Q433">
            <v>-13122448</v>
          </cell>
          <cell r="R433">
            <v>-26602543</v>
          </cell>
          <cell r="S433">
            <v>-51367849</v>
          </cell>
          <cell r="T433">
            <v>-54822020</v>
          </cell>
          <cell r="AG433">
            <v>-16492420.083333334</v>
          </cell>
          <cell r="AH433">
            <v>-18147628.041666668</v>
          </cell>
          <cell r="AI433">
            <v>-21396394.375</v>
          </cell>
          <cell r="AJ433">
            <v>-25820972.25</v>
          </cell>
        </row>
        <row r="434">
          <cell r="Q434">
            <v>10416107.560000001</v>
          </cell>
          <cell r="R434">
            <v>10396908.32</v>
          </cell>
          <cell r="S434">
            <v>6464341.4100000001</v>
          </cell>
          <cell r="T434">
            <v>0</v>
          </cell>
          <cell r="AG434">
            <v>1383664.6833333333</v>
          </cell>
          <cell r="AH434">
            <v>1868508.0899999999</v>
          </cell>
          <cell r="AI434">
            <v>2257462.8604166671</v>
          </cell>
          <cell r="AJ434">
            <v>2404107.2683333335</v>
          </cell>
        </row>
        <row r="435">
          <cell r="Q435">
            <v>-280083</v>
          </cell>
          <cell r="R435">
            <v>-199328</v>
          </cell>
          <cell r="S435">
            <v>-290528</v>
          </cell>
          <cell r="T435">
            <v>0</v>
          </cell>
          <cell r="AG435">
            <v>252788.125</v>
          </cell>
          <cell r="AH435">
            <v>232812.66666666666</v>
          </cell>
          <cell r="AI435">
            <v>212402</v>
          </cell>
          <cell r="AJ435">
            <v>195989.33333333334</v>
          </cell>
        </row>
        <row r="436">
          <cell r="Q436">
            <v>4297216</v>
          </cell>
          <cell r="R436">
            <v>4297216</v>
          </cell>
          <cell r="S436">
            <v>4297216</v>
          </cell>
          <cell r="T436">
            <v>7592985</v>
          </cell>
          <cell r="AG436">
            <v>2955821.5</v>
          </cell>
          <cell r="AH436">
            <v>3313922.8333333335</v>
          </cell>
          <cell r="AI436">
            <v>3672024.1666666665</v>
          </cell>
          <cell r="AJ436">
            <v>4167449.2083333335</v>
          </cell>
        </row>
        <row r="437">
          <cell r="Q437">
            <v>-59899</v>
          </cell>
          <cell r="R437">
            <v>-59899</v>
          </cell>
          <cell r="S437">
            <v>-59899</v>
          </cell>
          <cell r="T437">
            <v>0</v>
          </cell>
          <cell r="AG437">
            <v>2899347.4583333335</v>
          </cell>
          <cell r="AH437">
            <v>2894355.875</v>
          </cell>
          <cell r="AI437">
            <v>2889364.2916666665</v>
          </cell>
          <cell r="AJ437">
            <v>2735310.375</v>
          </cell>
        </row>
        <row r="438">
          <cell r="Q438">
            <v>8910029</v>
          </cell>
          <cell r="R438">
            <v>8910029</v>
          </cell>
          <cell r="S438">
            <v>8910029</v>
          </cell>
          <cell r="T438">
            <v>8624115</v>
          </cell>
          <cell r="AG438">
            <v>7243287.625</v>
          </cell>
          <cell r="AH438">
            <v>7985790.041666667</v>
          </cell>
          <cell r="AI438">
            <v>8728292.458333334</v>
          </cell>
          <cell r="AJ438">
            <v>9047638.958333334</v>
          </cell>
        </row>
        <row r="439">
          <cell r="AG439">
            <v>0</v>
          </cell>
          <cell r="AH439">
            <v>0</v>
          </cell>
          <cell r="AI439">
            <v>0</v>
          </cell>
          <cell r="AJ439">
            <v>0</v>
          </cell>
        </row>
        <row r="440">
          <cell r="AG440">
            <v>0</v>
          </cell>
          <cell r="AH440">
            <v>0</v>
          </cell>
          <cell r="AI440">
            <v>0</v>
          </cell>
          <cell r="AJ440">
            <v>0</v>
          </cell>
        </row>
        <row r="441"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</row>
        <row r="442"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</row>
        <row r="443">
          <cell r="Q443">
            <v>1484498.2</v>
          </cell>
          <cell r="R443">
            <v>1476087.45</v>
          </cell>
          <cell r="S443">
            <v>1467676.7</v>
          </cell>
          <cell r="T443">
            <v>1459265.95</v>
          </cell>
          <cell r="AG443">
            <v>1534962.6999999995</v>
          </cell>
          <cell r="AH443">
            <v>1526551.9499999995</v>
          </cell>
          <cell r="AI443">
            <v>1518141.1999999995</v>
          </cell>
          <cell r="AJ443">
            <v>1509730.4499999995</v>
          </cell>
        </row>
        <row r="444">
          <cell r="Q444">
            <v>0</v>
          </cell>
          <cell r="R444">
            <v>0</v>
          </cell>
          <cell r="S444">
            <v>0</v>
          </cell>
          <cell r="T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</row>
        <row r="445">
          <cell r="Q445">
            <v>84854</v>
          </cell>
          <cell r="R445">
            <v>84436</v>
          </cell>
          <cell r="S445">
            <v>84018</v>
          </cell>
          <cell r="T445">
            <v>83600</v>
          </cell>
          <cell r="AG445">
            <v>87362</v>
          </cell>
          <cell r="AH445">
            <v>86944</v>
          </cell>
          <cell r="AI445">
            <v>86526</v>
          </cell>
          <cell r="AJ445">
            <v>86108</v>
          </cell>
        </row>
        <row r="446">
          <cell r="Q446">
            <v>0</v>
          </cell>
          <cell r="R446">
            <v>0</v>
          </cell>
          <cell r="S446">
            <v>0</v>
          </cell>
          <cell r="T446">
            <v>0</v>
          </cell>
          <cell r="AG446">
            <v>145417.71875</v>
          </cell>
          <cell r="AH446">
            <v>124156.23708333331</v>
          </cell>
          <cell r="AI446">
            <v>102984.79375</v>
          </cell>
          <cell r="AJ446">
            <v>81903.388749999998</v>
          </cell>
        </row>
        <row r="447">
          <cell r="Q447">
            <v>92251.75</v>
          </cell>
          <cell r="R447">
            <v>91339.22</v>
          </cell>
          <cell r="S447">
            <v>90426.69</v>
          </cell>
          <cell r="T447">
            <v>89514.16</v>
          </cell>
          <cell r="AG447">
            <v>212115.30374999999</v>
          </cell>
          <cell r="AH447">
            <v>198498.30041666667</v>
          </cell>
          <cell r="AI447">
            <v>185266.15208333335</v>
          </cell>
          <cell r="AJ447">
            <v>172418.85874999998</v>
          </cell>
        </row>
        <row r="448">
          <cell r="Q448">
            <v>405214.23</v>
          </cell>
          <cell r="R448">
            <v>398551.98</v>
          </cell>
          <cell r="S448">
            <v>391889.73</v>
          </cell>
          <cell r="T448">
            <v>385227.48</v>
          </cell>
          <cell r="AG448">
            <v>445187.73</v>
          </cell>
          <cell r="AH448">
            <v>438525.48</v>
          </cell>
          <cell r="AI448">
            <v>431863.23</v>
          </cell>
          <cell r="AJ448">
            <v>425200.98</v>
          </cell>
        </row>
        <row r="449">
          <cell r="Q449">
            <v>43695.22</v>
          </cell>
          <cell r="R449">
            <v>42545.35</v>
          </cell>
          <cell r="S449">
            <v>41395.480000000003</v>
          </cell>
          <cell r="T449">
            <v>40245.61</v>
          </cell>
          <cell r="AG449">
            <v>50594.44</v>
          </cell>
          <cell r="AH449">
            <v>49444.57</v>
          </cell>
          <cell r="AI449">
            <v>48294.69999999999</v>
          </cell>
          <cell r="AJ449">
            <v>47144.829999999994</v>
          </cell>
        </row>
        <row r="450">
          <cell r="Q450">
            <v>186410.3</v>
          </cell>
          <cell r="R450">
            <v>181750.04</v>
          </cell>
          <cell r="S450">
            <v>177089.78</v>
          </cell>
          <cell r="T450">
            <v>172429.52</v>
          </cell>
          <cell r="AG450">
            <v>214371.86000000002</v>
          </cell>
          <cell r="AH450">
            <v>209711.6</v>
          </cell>
          <cell r="AI450">
            <v>205051.34</v>
          </cell>
          <cell r="AJ450">
            <v>200391.08000000005</v>
          </cell>
        </row>
        <row r="451"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AG451">
            <v>12793.300833333333</v>
          </cell>
          <cell r="AH451">
            <v>11037.510416666666</v>
          </cell>
          <cell r="AI451">
            <v>9297.189166666667</v>
          </cell>
          <cell r="AJ451">
            <v>7572.3370833333329</v>
          </cell>
        </row>
        <row r="452"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AG452">
            <v>11189.38875</v>
          </cell>
          <cell r="AH452">
            <v>9068.2708333333339</v>
          </cell>
          <cell r="AI452">
            <v>6986.0720833333326</v>
          </cell>
          <cell r="AJ452">
            <v>4942.7924999999996</v>
          </cell>
        </row>
        <row r="453"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AG453">
            <v>208644.91</v>
          </cell>
          <cell r="AH453">
            <v>170331.04333333333</v>
          </cell>
          <cell r="AI453">
            <v>132187.08333333334</v>
          </cell>
          <cell r="AJ453">
            <v>94213.030000000013</v>
          </cell>
        </row>
        <row r="454">
          <cell r="AG454">
            <v>0</v>
          </cell>
          <cell r="AH454">
            <v>0</v>
          </cell>
          <cell r="AI454">
            <v>0</v>
          </cell>
          <cell r="AJ454">
            <v>0</v>
          </cell>
        </row>
        <row r="455">
          <cell r="Q455">
            <v>0</v>
          </cell>
          <cell r="R455">
            <v>0</v>
          </cell>
          <cell r="S455">
            <v>0</v>
          </cell>
          <cell r="T455">
            <v>0</v>
          </cell>
          <cell r="AG455">
            <v>177947.74958333335</v>
          </cell>
          <cell r="AH455">
            <v>145270.86291666667</v>
          </cell>
          <cell r="AI455">
            <v>112738.88458333333</v>
          </cell>
          <cell r="AJ455">
            <v>80351.81458333334</v>
          </cell>
        </row>
        <row r="456"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AG456">
            <v>591888.40416666667</v>
          </cell>
          <cell r="AH456">
            <v>483231.43333333335</v>
          </cell>
          <cell r="AI456">
            <v>375041.8041666667</v>
          </cell>
          <cell r="AJ456">
            <v>267319.51666666666</v>
          </cell>
        </row>
        <row r="457">
          <cell r="Q457">
            <v>0</v>
          </cell>
          <cell r="R457">
            <v>0</v>
          </cell>
          <cell r="S457">
            <v>0</v>
          </cell>
          <cell r="T457">
            <v>0</v>
          </cell>
          <cell r="AG457">
            <v>181218.59416666665</v>
          </cell>
          <cell r="AH457">
            <v>147915.70416666666</v>
          </cell>
          <cell r="AI457">
            <v>114771.77749999998</v>
          </cell>
          <cell r="AJ457">
            <v>81786.814166666663</v>
          </cell>
        </row>
        <row r="458">
          <cell r="Q458">
            <v>93821.56</v>
          </cell>
          <cell r="R458">
            <v>84871.82</v>
          </cell>
          <cell r="S458">
            <v>75922.080000000002</v>
          </cell>
          <cell r="T458">
            <v>66972.34</v>
          </cell>
          <cell r="AG458">
            <v>190733.79583333337</v>
          </cell>
          <cell r="AH458">
            <v>174839.76416666666</v>
          </cell>
          <cell r="AI458">
            <v>159616.43583333332</v>
          </cell>
          <cell r="AJ458">
            <v>145044.64041666666</v>
          </cell>
        </row>
        <row r="459">
          <cell r="Q459">
            <v>0</v>
          </cell>
          <cell r="R459">
            <v>0</v>
          </cell>
          <cell r="S459">
            <v>0</v>
          </cell>
          <cell r="T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</row>
        <row r="460">
          <cell r="Q460">
            <v>67911.08</v>
          </cell>
          <cell r="R460">
            <v>65788.86</v>
          </cell>
          <cell r="S460">
            <v>63666.64</v>
          </cell>
          <cell r="T460">
            <v>61544.42</v>
          </cell>
          <cell r="AG460">
            <v>80607.14</v>
          </cell>
          <cell r="AH460">
            <v>78496.305000000008</v>
          </cell>
          <cell r="AI460">
            <v>76383.400000000009</v>
          </cell>
          <cell r="AJ460">
            <v>74268.425000000003</v>
          </cell>
        </row>
        <row r="461">
          <cell r="Q461">
            <v>0</v>
          </cell>
          <cell r="R461">
            <v>0</v>
          </cell>
          <cell r="S461">
            <v>0</v>
          </cell>
          <cell r="T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</row>
        <row r="462">
          <cell r="Q462">
            <v>0</v>
          </cell>
          <cell r="R462">
            <v>0</v>
          </cell>
          <cell r="S462">
            <v>0</v>
          </cell>
          <cell r="T462">
            <v>0</v>
          </cell>
          <cell r="AG462">
            <v>2.5000000000000001E-3</v>
          </cell>
          <cell r="AH462">
            <v>0</v>
          </cell>
          <cell r="AI462">
            <v>0</v>
          </cell>
          <cell r="AJ462">
            <v>0</v>
          </cell>
        </row>
        <row r="463"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</row>
        <row r="464"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</row>
        <row r="465"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</row>
        <row r="466">
          <cell r="Q466">
            <v>0</v>
          </cell>
          <cell r="R466">
            <v>0</v>
          </cell>
          <cell r="S466">
            <v>0</v>
          </cell>
          <cell r="T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</row>
        <row r="467">
          <cell r="Q467">
            <v>0</v>
          </cell>
          <cell r="R467">
            <v>0</v>
          </cell>
          <cell r="S467">
            <v>0</v>
          </cell>
          <cell r="T467">
            <v>0</v>
          </cell>
          <cell r="AG467">
            <v>314.70666666666665</v>
          </cell>
          <cell r="AH467">
            <v>78.670833333333334</v>
          </cell>
          <cell r="AI467">
            <v>-3.3333333333333335E-3</v>
          </cell>
          <cell r="AJ467">
            <v>0</v>
          </cell>
        </row>
        <row r="468">
          <cell r="Q468">
            <v>42998.27</v>
          </cell>
          <cell r="R468">
            <v>39926.959999999999</v>
          </cell>
          <cell r="S468">
            <v>36855.65</v>
          </cell>
          <cell r="T468">
            <v>33784.339999999997</v>
          </cell>
          <cell r="AG468">
            <v>61426.114999999991</v>
          </cell>
          <cell r="AH468">
            <v>58354.809583333328</v>
          </cell>
          <cell r="AI468">
            <v>55283.503333333334</v>
          </cell>
          <cell r="AJ468">
            <v>52212.196250000001</v>
          </cell>
        </row>
        <row r="469">
          <cell r="Q469">
            <v>0</v>
          </cell>
          <cell r="R469">
            <v>0</v>
          </cell>
          <cell r="S469">
            <v>0</v>
          </cell>
          <cell r="T469">
            <v>0</v>
          </cell>
          <cell r="AG469">
            <v>90771.483750000014</v>
          </cell>
          <cell r="AH469">
            <v>78339.716250000012</v>
          </cell>
          <cell r="AI469">
            <v>66009.682083333333</v>
          </cell>
          <cell r="AJ469">
            <v>53781.381249999999</v>
          </cell>
        </row>
        <row r="470">
          <cell r="Q470">
            <v>0</v>
          </cell>
          <cell r="R470">
            <v>0</v>
          </cell>
          <cell r="S470">
            <v>0</v>
          </cell>
          <cell r="T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</row>
        <row r="471">
          <cell r="Q471">
            <v>0</v>
          </cell>
          <cell r="R471">
            <v>0</v>
          </cell>
          <cell r="S471">
            <v>0</v>
          </cell>
          <cell r="T471">
            <v>0</v>
          </cell>
          <cell r="AG471">
            <v>1501.8595833333331</v>
          </cell>
          <cell r="AH471">
            <v>844.79291666666666</v>
          </cell>
          <cell r="AI471">
            <v>375.46125000000001</v>
          </cell>
          <cell r="AJ471">
            <v>93.864583333333329</v>
          </cell>
        </row>
        <row r="472">
          <cell r="Q472">
            <v>438.15</v>
          </cell>
          <cell r="R472">
            <v>219.06</v>
          </cell>
          <cell r="S472">
            <v>0</v>
          </cell>
          <cell r="T472">
            <v>0</v>
          </cell>
          <cell r="AG472">
            <v>1752.7050000000002</v>
          </cell>
          <cell r="AH472">
            <v>1533.6104166666667</v>
          </cell>
          <cell r="AI472">
            <v>1314.5179166666665</v>
          </cell>
          <cell r="AJ472">
            <v>1104.5562499999999</v>
          </cell>
        </row>
        <row r="473">
          <cell r="Q473">
            <v>1606.7</v>
          </cell>
          <cell r="R473">
            <v>803.35</v>
          </cell>
          <cell r="S473">
            <v>0</v>
          </cell>
          <cell r="T473">
            <v>0</v>
          </cell>
          <cell r="AG473">
            <v>6426.7849999999999</v>
          </cell>
          <cell r="AH473">
            <v>5623.4395833333328</v>
          </cell>
          <cell r="AI473">
            <v>4820.0933333333332</v>
          </cell>
          <cell r="AJ473">
            <v>4050.2191666666672</v>
          </cell>
        </row>
        <row r="474">
          <cell r="Q474">
            <v>358391.11</v>
          </cell>
          <cell r="R474">
            <v>356922.29</v>
          </cell>
          <cell r="S474">
            <v>355453.47</v>
          </cell>
          <cell r="T474">
            <v>353984.65</v>
          </cell>
          <cell r="AG474">
            <v>367204.02999999997</v>
          </cell>
          <cell r="AH474">
            <v>365735.20999999996</v>
          </cell>
          <cell r="AI474">
            <v>364266.38999999996</v>
          </cell>
          <cell r="AJ474">
            <v>362797.57</v>
          </cell>
        </row>
        <row r="475">
          <cell r="Q475">
            <v>17116.77</v>
          </cell>
          <cell r="R475">
            <v>14977.18</v>
          </cell>
          <cell r="S475">
            <v>12837.59</v>
          </cell>
          <cell r="T475">
            <v>10698</v>
          </cell>
          <cell r="AG475">
            <v>29993.054999999997</v>
          </cell>
          <cell r="AH475">
            <v>27841.626250000001</v>
          </cell>
          <cell r="AI475">
            <v>25692.350000000002</v>
          </cell>
          <cell r="AJ475">
            <v>23545.226249999996</v>
          </cell>
        </row>
        <row r="476">
          <cell r="Q476">
            <v>894932.07</v>
          </cell>
          <cell r="R476">
            <v>891780.9</v>
          </cell>
          <cell r="S476">
            <v>888629.73</v>
          </cell>
          <cell r="T476">
            <v>885478.56</v>
          </cell>
          <cell r="AG476">
            <v>913839.09</v>
          </cell>
          <cell r="AH476">
            <v>910687.92</v>
          </cell>
          <cell r="AI476">
            <v>907536.75</v>
          </cell>
          <cell r="AJ476">
            <v>904385.58000000007</v>
          </cell>
        </row>
        <row r="477">
          <cell r="Q477">
            <v>2445081.71</v>
          </cell>
          <cell r="R477">
            <v>2436650.39</v>
          </cell>
          <cell r="S477">
            <v>2428219.0699999998</v>
          </cell>
          <cell r="T477">
            <v>2419787.75</v>
          </cell>
          <cell r="AG477">
            <v>2497800.4912500004</v>
          </cell>
          <cell r="AH477">
            <v>2489366.7174999998</v>
          </cell>
          <cell r="AI477">
            <v>2480932.9512500004</v>
          </cell>
          <cell r="AJ477">
            <v>2472499.1925000004</v>
          </cell>
        </row>
        <row r="478">
          <cell r="Q478">
            <v>596695.77</v>
          </cell>
          <cell r="R478">
            <v>587558.01</v>
          </cell>
          <cell r="S478">
            <v>578420.25</v>
          </cell>
          <cell r="T478">
            <v>569282.49</v>
          </cell>
          <cell r="AG478">
            <v>651522.32999999996</v>
          </cell>
          <cell r="AH478">
            <v>642384.56999999995</v>
          </cell>
          <cell r="AI478">
            <v>633246.81000000006</v>
          </cell>
          <cell r="AJ478">
            <v>624109.05000000005</v>
          </cell>
        </row>
        <row r="479">
          <cell r="Q479">
            <v>809921.63</v>
          </cell>
          <cell r="R479">
            <v>807268.76</v>
          </cell>
          <cell r="S479">
            <v>804615.89</v>
          </cell>
          <cell r="T479">
            <v>801963.02</v>
          </cell>
          <cell r="AG479">
            <v>823708.99458333338</v>
          </cell>
          <cell r="AH479">
            <v>821058.46</v>
          </cell>
          <cell r="AI479">
            <v>818407.91791666672</v>
          </cell>
          <cell r="AJ479">
            <v>815757.36833333329</v>
          </cell>
        </row>
        <row r="480">
          <cell r="Q480">
            <v>1094184.96</v>
          </cell>
          <cell r="R480">
            <v>1079928.48</v>
          </cell>
          <cell r="S480">
            <v>1065672</v>
          </cell>
          <cell r="T480">
            <v>1051415.52</v>
          </cell>
          <cell r="AG480">
            <v>1179723.8400000001</v>
          </cell>
          <cell r="AH480">
            <v>1165467.3600000001</v>
          </cell>
          <cell r="AI480">
            <v>1151210.8799999999</v>
          </cell>
          <cell r="AJ480">
            <v>1136954.3999999999</v>
          </cell>
        </row>
        <row r="481">
          <cell r="Q481">
            <v>120323.01</v>
          </cell>
          <cell r="R481">
            <v>118293.95</v>
          </cell>
          <cell r="S481">
            <v>116264.89</v>
          </cell>
          <cell r="T481">
            <v>114235.83</v>
          </cell>
          <cell r="AG481">
            <v>132497.37</v>
          </cell>
          <cell r="AH481">
            <v>130468.31000000001</v>
          </cell>
          <cell r="AI481">
            <v>128439.24999999999</v>
          </cell>
          <cell r="AJ481">
            <v>126410.18999999999</v>
          </cell>
        </row>
        <row r="482">
          <cell r="Q482">
            <v>1340324.07</v>
          </cell>
          <cell r="R482">
            <v>1325093.1100000001</v>
          </cell>
          <cell r="S482">
            <v>1309862.1499999999</v>
          </cell>
          <cell r="T482">
            <v>1294631.19</v>
          </cell>
          <cell r="AG482">
            <v>1431709.83</v>
          </cell>
          <cell r="AH482">
            <v>1416478.87</v>
          </cell>
          <cell r="AI482">
            <v>1401247.91</v>
          </cell>
          <cell r="AJ482">
            <v>1386016.95</v>
          </cell>
        </row>
        <row r="483">
          <cell r="Q483">
            <v>0</v>
          </cell>
          <cell r="R483">
            <v>0</v>
          </cell>
          <cell r="S483">
            <v>0</v>
          </cell>
          <cell r="T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</row>
        <row r="484">
          <cell r="Q484">
            <v>6363369.5199999996</v>
          </cell>
          <cell r="R484">
            <v>6349322.3499999996</v>
          </cell>
          <cell r="S484">
            <v>6335275.1799999997</v>
          </cell>
          <cell r="T484">
            <v>6321228.0099999998</v>
          </cell>
          <cell r="AG484">
            <v>6447608.1924999999</v>
          </cell>
          <cell r="AH484">
            <v>6433578.7883333331</v>
          </cell>
          <cell r="AI484">
            <v>6419549.3458333323</v>
          </cell>
          <cell r="AJ484">
            <v>6405511.0300000003</v>
          </cell>
        </row>
        <row r="485">
          <cell r="Q485">
            <v>28665.13</v>
          </cell>
          <cell r="R485">
            <v>19110.09</v>
          </cell>
          <cell r="S485">
            <v>9555.0400000000009</v>
          </cell>
          <cell r="T485">
            <v>0</v>
          </cell>
          <cell r="AG485">
            <v>85995.421249999999</v>
          </cell>
          <cell r="AH485">
            <v>76440.372500000012</v>
          </cell>
          <cell r="AI485">
            <v>66885.324166666673</v>
          </cell>
          <cell r="AJ485">
            <v>57330.276250000003</v>
          </cell>
        </row>
        <row r="486">
          <cell r="Q486">
            <v>6054166.0800000001</v>
          </cell>
          <cell r="R486">
            <v>6035764.3600000003</v>
          </cell>
          <cell r="S486">
            <v>6017362.6399999997</v>
          </cell>
          <cell r="T486">
            <v>5999531.2300000004</v>
          </cell>
          <cell r="AG486">
            <v>3220944.5733333328</v>
          </cell>
          <cell r="AH486">
            <v>3724691.6749999993</v>
          </cell>
          <cell r="AI486">
            <v>4226905.3</v>
          </cell>
          <cell r="AJ486">
            <v>4727609.2112499997</v>
          </cell>
        </row>
        <row r="487">
          <cell r="Q487">
            <v>1023165.42</v>
          </cell>
          <cell r="R487">
            <v>1020055.49</v>
          </cell>
          <cell r="S487">
            <v>1016945.56</v>
          </cell>
          <cell r="T487">
            <v>1013931.83</v>
          </cell>
          <cell r="AG487">
            <v>544345.67916666658</v>
          </cell>
          <cell r="AH487">
            <v>629479.88374999992</v>
          </cell>
          <cell r="AI487">
            <v>714354.92749999987</v>
          </cell>
          <cell r="AJ487">
            <v>798974.81874999998</v>
          </cell>
        </row>
        <row r="488"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</row>
        <row r="489">
          <cell r="Q489">
            <v>0</v>
          </cell>
          <cell r="R489">
            <v>0</v>
          </cell>
          <cell r="S489">
            <v>0</v>
          </cell>
          <cell r="T489">
            <v>0</v>
          </cell>
          <cell r="AG489">
            <v>0</v>
          </cell>
          <cell r="AH489">
            <v>0</v>
          </cell>
          <cell r="AI489">
            <v>0</v>
          </cell>
          <cell r="AJ489">
            <v>0</v>
          </cell>
        </row>
        <row r="490">
          <cell r="AG490">
            <v>0</v>
          </cell>
          <cell r="AH490">
            <v>0</v>
          </cell>
          <cell r="AI490">
            <v>0</v>
          </cell>
          <cell r="AJ490">
            <v>0</v>
          </cell>
        </row>
        <row r="491">
          <cell r="Q491">
            <v>978266.6</v>
          </cell>
          <cell r="R491">
            <v>870063.64</v>
          </cell>
          <cell r="S491">
            <v>761305.68</v>
          </cell>
          <cell r="T491">
            <v>655218.43000000005</v>
          </cell>
          <cell r="AG491">
            <v>512487.51666666666</v>
          </cell>
          <cell r="AH491">
            <v>589501.27666666673</v>
          </cell>
          <cell r="AI491">
            <v>657474.99833333329</v>
          </cell>
          <cell r="AJ491">
            <v>716496.83625000005</v>
          </cell>
        </row>
        <row r="492">
          <cell r="Q492">
            <v>584944.06999999995</v>
          </cell>
          <cell r="R492">
            <v>563279.47</v>
          </cell>
          <cell r="S492">
            <v>541614.87</v>
          </cell>
          <cell r="T492">
            <v>528920.28</v>
          </cell>
          <cell r="AG492">
            <v>376220.67708333331</v>
          </cell>
          <cell r="AH492">
            <v>424063.32458333339</v>
          </cell>
          <cell r="AI492">
            <v>470100.58874999994</v>
          </cell>
          <cell r="AJ492">
            <v>514706.22</v>
          </cell>
        </row>
        <row r="493">
          <cell r="Q493">
            <v>1077415.75</v>
          </cell>
          <cell r="R493">
            <v>1058176.18</v>
          </cell>
          <cell r="S493">
            <v>1031612.57</v>
          </cell>
          <cell r="T493">
            <v>1012674.78</v>
          </cell>
          <cell r="AG493">
            <v>316460.45458333334</v>
          </cell>
          <cell r="AH493">
            <v>405443.45166666666</v>
          </cell>
          <cell r="AI493">
            <v>492517.98291666666</v>
          </cell>
          <cell r="AJ493">
            <v>577696.62249999994</v>
          </cell>
        </row>
        <row r="494">
          <cell r="Q494">
            <v>0</v>
          </cell>
          <cell r="R494">
            <v>0</v>
          </cell>
          <cell r="S494">
            <v>0</v>
          </cell>
          <cell r="T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</row>
        <row r="495"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</row>
        <row r="496">
          <cell r="Q496">
            <v>0</v>
          </cell>
          <cell r="R496">
            <v>0</v>
          </cell>
          <cell r="S496">
            <v>0</v>
          </cell>
          <cell r="T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</row>
        <row r="497">
          <cell r="Q497">
            <v>9869228.7200000007</v>
          </cell>
          <cell r="R497">
            <v>9369228.7200000007</v>
          </cell>
          <cell r="S497">
            <v>8869228.7200000007</v>
          </cell>
          <cell r="T497">
            <v>8369228.7199999997</v>
          </cell>
          <cell r="AG497">
            <v>12869228.720000001</v>
          </cell>
          <cell r="AH497">
            <v>12369228.720000001</v>
          </cell>
          <cell r="AI497">
            <v>11869228.720000001</v>
          </cell>
          <cell r="AJ497">
            <v>11369228.720000001</v>
          </cell>
        </row>
        <row r="498">
          <cell r="Q498">
            <v>4776552.71</v>
          </cell>
          <cell r="R498">
            <v>4776552.71</v>
          </cell>
          <cell r="S498">
            <v>4776552.71</v>
          </cell>
          <cell r="T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</row>
        <row r="499">
          <cell r="Q499">
            <v>2705896.42</v>
          </cell>
          <cell r="R499">
            <v>2705896.42</v>
          </cell>
          <cell r="S499">
            <v>2705896.42</v>
          </cell>
          <cell r="T499">
            <v>2705896.42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</row>
        <row r="500">
          <cell r="R500">
            <v>0</v>
          </cell>
          <cell r="S500">
            <v>0</v>
          </cell>
          <cell r="T500">
            <v>10144618.43</v>
          </cell>
          <cell r="AG500">
            <v>0</v>
          </cell>
          <cell r="AH500">
            <v>0</v>
          </cell>
          <cell r="AI500">
            <v>0</v>
          </cell>
          <cell r="AJ500">
            <v>422692.43458333332</v>
          </cell>
        </row>
        <row r="501">
          <cell r="R501">
            <v>0</v>
          </cell>
          <cell r="S501">
            <v>0</v>
          </cell>
          <cell r="T501">
            <v>212634.15</v>
          </cell>
          <cell r="AG501">
            <v>0</v>
          </cell>
          <cell r="AH501">
            <v>0</v>
          </cell>
          <cell r="AI501">
            <v>0</v>
          </cell>
          <cell r="AJ501">
            <v>8859.7562500000004</v>
          </cell>
        </row>
        <row r="502">
          <cell r="AG502">
            <v>0</v>
          </cell>
          <cell r="AH502">
            <v>0</v>
          </cell>
          <cell r="AI502">
            <v>0</v>
          </cell>
          <cell r="AJ502">
            <v>0</v>
          </cell>
        </row>
        <row r="503">
          <cell r="AG503">
            <v>0</v>
          </cell>
          <cell r="AH503">
            <v>0</v>
          </cell>
          <cell r="AI503">
            <v>0</v>
          </cell>
          <cell r="AJ503">
            <v>0</v>
          </cell>
        </row>
        <row r="504">
          <cell r="AG504">
            <v>0</v>
          </cell>
          <cell r="AH504">
            <v>0</v>
          </cell>
          <cell r="AI504">
            <v>0</v>
          </cell>
          <cell r="AJ504">
            <v>0</v>
          </cell>
        </row>
        <row r="505">
          <cell r="AG505">
            <v>0</v>
          </cell>
          <cell r="AH505">
            <v>0</v>
          </cell>
          <cell r="AI505">
            <v>0</v>
          </cell>
          <cell r="AJ505">
            <v>0</v>
          </cell>
        </row>
        <row r="506">
          <cell r="Q506">
            <v>221888009</v>
          </cell>
          <cell r="R506">
            <v>220894342</v>
          </cell>
          <cell r="S506">
            <v>219900675</v>
          </cell>
          <cell r="T506">
            <v>216719758</v>
          </cell>
          <cell r="AG506">
            <v>227519603.87625003</v>
          </cell>
          <cell r="AH506">
            <v>226718549.02833334</v>
          </cell>
          <cell r="AI506">
            <v>225839848.31958333</v>
          </cell>
          <cell r="AJ506">
            <v>224792366.33333334</v>
          </cell>
        </row>
        <row r="507">
          <cell r="Q507">
            <v>10161321.18</v>
          </cell>
          <cell r="R507">
            <v>10161321.18</v>
          </cell>
          <cell r="S507">
            <v>10161321.18</v>
          </cell>
          <cell r="T507">
            <v>10161321.18</v>
          </cell>
          <cell r="AG507">
            <v>10161321.180000002</v>
          </cell>
          <cell r="AH507">
            <v>10161321.180000002</v>
          </cell>
          <cell r="AI507">
            <v>10161321.180000002</v>
          </cell>
          <cell r="AJ507">
            <v>10161321.180000002</v>
          </cell>
        </row>
        <row r="508">
          <cell r="Q508">
            <v>101746</v>
          </cell>
          <cell r="R508">
            <v>101746</v>
          </cell>
          <cell r="S508">
            <v>101746</v>
          </cell>
          <cell r="T508">
            <v>0</v>
          </cell>
          <cell r="AG508">
            <v>126367.20833333333</v>
          </cell>
          <cell r="AH508">
            <v>125679.70833333333</v>
          </cell>
          <cell r="AI508">
            <v>124971.375</v>
          </cell>
          <cell r="AJ508">
            <v>120002.79166666667</v>
          </cell>
        </row>
        <row r="509">
          <cell r="Q509">
            <v>14339661.35</v>
          </cell>
          <cell r="R509">
            <v>15527658.91</v>
          </cell>
          <cell r="S509">
            <v>16604266.26</v>
          </cell>
          <cell r="T509">
            <v>20447448.719999999</v>
          </cell>
          <cell r="AG509">
            <v>9473741.2841666657</v>
          </cell>
          <cell r="AH509">
            <v>10128071.139999999</v>
          </cell>
          <cell r="AI509">
            <v>10800710.552083332</v>
          </cell>
          <cell r="AJ509">
            <v>11571422.156666666</v>
          </cell>
        </row>
        <row r="510"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</row>
        <row r="511">
          <cell r="Q511">
            <v>30208871.469999999</v>
          </cell>
          <cell r="R511">
            <v>30210576.920000002</v>
          </cell>
          <cell r="S511">
            <v>30197572.170000002</v>
          </cell>
          <cell r="T511">
            <v>30311431.039999999</v>
          </cell>
          <cell r="AG511">
            <v>30054378.090000004</v>
          </cell>
          <cell r="AH511">
            <v>30083865.192083333</v>
          </cell>
          <cell r="AI511">
            <v>30107149.715</v>
          </cell>
          <cell r="AJ511">
            <v>30134000.197083339</v>
          </cell>
        </row>
        <row r="512">
          <cell r="Q512">
            <v>2685262.32</v>
          </cell>
          <cell r="R512">
            <v>3491883.83</v>
          </cell>
          <cell r="S512">
            <v>3690473.58</v>
          </cell>
          <cell r="T512">
            <v>3890020.75</v>
          </cell>
          <cell r="AG512">
            <v>1750805.6758333335</v>
          </cell>
          <cell r="AH512">
            <v>1939427.2258333333</v>
          </cell>
          <cell r="AI512">
            <v>2162571.2137500001</v>
          </cell>
          <cell r="AJ512">
            <v>2392770.7266666666</v>
          </cell>
        </row>
        <row r="513">
          <cell r="Q513">
            <v>21589277</v>
          </cell>
          <cell r="R513">
            <v>21589277</v>
          </cell>
          <cell r="S513">
            <v>21589277</v>
          </cell>
          <cell r="T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</row>
        <row r="514">
          <cell r="Q514">
            <v>-277088.76</v>
          </cell>
          <cell r="R514">
            <v>-419474.12</v>
          </cell>
          <cell r="S514">
            <v>-644501.92000000004</v>
          </cell>
          <cell r="T514">
            <v>-831459.12</v>
          </cell>
          <cell r="AG514">
            <v>258457.40333333332</v>
          </cell>
          <cell r="AH514">
            <v>143466.33833333335</v>
          </cell>
          <cell r="AI514">
            <v>24075.910000000014</v>
          </cell>
          <cell r="AJ514">
            <v>-98430.854166666672</v>
          </cell>
        </row>
        <row r="515">
          <cell r="Q515">
            <v>-9656167.1999999993</v>
          </cell>
          <cell r="R515">
            <v>-9704207.0899999999</v>
          </cell>
          <cell r="S515">
            <v>-9752246.9800000004</v>
          </cell>
          <cell r="T515">
            <v>-9800286.8699999992</v>
          </cell>
          <cell r="AG515">
            <v>-9367927.8599999994</v>
          </cell>
          <cell r="AH515">
            <v>-9415967.75</v>
          </cell>
          <cell r="AI515">
            <v>-9464007.6400000006</v>
          </cell>
          <cell r="AJ515">
            <v>-9512047.5300000012</v>
          </cell>
        </row>
        <row r="516">
          <cell r="Q516">
            <v>2877994</v>
          </cell>
          <cell r="R516">
            <v>2866427</v>
          </cell>
          <cell r="S516">
            <v>2854860</v>
          </cell>
          <cell r="T516">
            <v>2843293</v>
          </cell>
          <cell r="AG516">
            <v>2947396</v>
          </cell>
          <cell r="AH516">
            <v>2935829</v>
          </cell>
          <cell r="AI516">
            <v>2924262</v>
          </cell>
          <cell r="AJ516">
            <v>2912695</v>
          </cell>
        </row>
        <row r="517"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</row>
        <row r="518">
          <cell r="Q518">
            <v>113632921</v>
          </cell>
          <cell r="R518">
            <v>113632921</v>
          </cell>
          <cell r="S518">
            <v>113632921</v>
          </cell>
          <cell r="T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</row>
        <row r="519">
          <cell r="Q519">
            <v>-65141987.990000002</v>
          </cell>
          <cell r="R519">
            <v>-65435872.990000002</v>
          </cell>
          <cell r="S519">
            <v>-65729757.990000002</v>
          </cell>
          <cell r="T519">
            <v>-66023642.990000002</v>
          </cell>
          <cell r="AG519">
            <v>-63378677.990000002</v>
          </cell>
          <cell r="AH519">
            <v>-63672562.990000002</v>
          </cell>
          <cell r="AI519">
            <v>-63966447.990000002</v>
          </cell>
          <cell r="AJ519">
            <v>-64260332.990000002</v>
          </cell>
        </row>
        <row r="520"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</row>
        <row r="521"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</row>
        <row r="522">
          <cell r="Q522">
            <v>0</v>
          </cell>
          <cell r="R522">
            <v>0</v>
          </cell>
          <cell r="S522">
            <v>0</v>
          </cell>
          <cell r="T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</row>
        <row r="523"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</row>
        <row r="524">
          <cell r="Q524">
            <v>0</v>
          </cell>
          <cell r="R524">
            <v>0</v>
          </cell>
          <cell r="S524">
            <v>0</v>
          </cell>
          <cell r="T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</row>
        <row r="525">
          <cell r="Q525">
            <v>7811.79</v>
          </cell>
          <cell r="R525">
            <v>5207.62</v>
          </cell>
          <cell r="S525">
            <v>2603.4499999999998</v>
          </cell>
          <cell r="T525">
            <v>0</v>
          </cell>
          <cell r="AG525">
            <v>23436.809999999998</v>
          </cell>
          <cell r="AH525">
            <v>20832.640000000003</v>
          </cell>
          <cell r="AI525">
            <v>18228.469999999998</v>
          </cell>
          <cell r="AJ525">
            <v>15624.330000000002</v>
          </cell>
        </row>
        <row r="526">
          <cell r="Q526">
            <v>0</v>
          </cell>
          <cell r="R526">
            <v>0</v>
          </cell>
          <cell r="S526">
            <v>0</v>
          </cell>
          <cell r="T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</row>
        <row r="527">
          <cell r="Q527">
            <v>2053556</v>
          </cell>
          <cell r="R527">
            <v>2035056</v>
          </cell>
          <cell r="S527">
            <v>2016556</v>
          </cell>
          <cell r="T527">
            <v>1998056</v>
          </cell>
          <cell r="AG527">
            <v>2164556</v>
          </cell>
          <cell r="AH527">
            <v>2146056</v>
          </cell>
          <cell r="AI527">
            <v>2127556</v>
          </cell>
          <cell r="AJ527">
            <v>2109056</v>
          </cell>
        </row>
        <row r="528"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</row>
        <row r="529">
          <cell r="Q529">
            <v>11568032.869999999</v>
          </cell>
          <cell r="R529">
            <v>11450616.199999999</v>
          </cell>
          <cell r="S529">
            <v>11333199.529999999</v>
          </cell>
          <cell r="T529">
            <v>11033032.9</v>
          </cell>
          <cell r="AG529">
            <v>12239095.373749999</v>
          </cell>
          <cell r="AH529">
            <v>12140255.101666665</v>
          </cell>
          <cell r="AI529">
            <v>12033984.270416668</v>
          </cell>
          <cell r="AJ529">
            <v>11912668.298333332</v>
          </cell>
        </row>
        <row r="530"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</row>
        <row r="531">
          <cell r="Q531">
            <v>4158309.36</v>
          </cell>
          <cell r="R531">
            <v>3392230.25</v>
          </cell>
          <cell r="S531">
            <v>3032419.48</v>
          </cell>
          <cell r="T531">
            <v>2488094.46</v>
          </cell>
          <cell r="AG531">
            <v>1186509.5266666666</v>
          </cell>
          <cell r="AH531">
            <v>1501115.34375</v>
          </cell>
          <cell r="AI531">
            <v>1768809.0824999998</v>
          </cell>
          <cell r="AJ531">
            <v>1998830.4966666668</v>
          </cell>
        </row>
        <row r="532"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</row>
        <row r="533"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</row>
        <row r="534">
          <cell r="Q534">
            <v>108466.31</v>
          </cell>
          <cell r="R534">
            <v>100965.9</v>
          </cell>
          <cell r="S534">
            <v>93465.49</v>
          </cell>
          <cell r="T534">
            <v>85965</v>
          </cell>
          <cell r="AG534">
            <v>154505.82791666666</v>
          </cell>
          <cell r="AH534">
            <v>146429.27333333332</v>
          </cell>
          <cell r="AI534">
            <v>138583.17791666667</v>
          </cell>
          <cell r="AJ534">
            <v>130967.53666666668</v>
          </cell>
        </row>
        <row r="535"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</row>
        <row r="536"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</row>
        <row r="537"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</row>
        <row r="538">
          <cell r="Q538">
            <v>28170657</v>
          </cell>
          <cell r="R538">
            <v>28170657</v>
          </cell>
          <cell r="S538">
            <v>28170657</v>
          </cell>
          <cell r="T538">
            <v>25257988</v>
          </cell>
          <cell r="AG538">
            <v>13359763.299999999</v>
          </cell>
          <cell r="AH538">
            <v>15720658.924999999</v>
          </cell>
          <cell r="AI538">
            <v>18092943.508333333</v>
          </cell>
          <cell r="AJ538">
            <v>20180889.915833335</v>
          </cell>
        </row>
        <row r="539">
          <cell r="Q539">
            <v>-28170657</v>
          </cell>
          <cell r="R539">
            <v>-28170657</v>
          </cell>
          <cell r="S539">
            <v>-28170657</v>
          </cell>
          <cell r="T539">
            <v>-25257988</v>
          </cell>
          <cell r="AG539">
            <v>-13359763.299999999</v>
          </cell>
          <cell r="AH539">
            <v>-15720658.924999999</v>
          </cell>
          <cell r="AI539">
            <v>-18092943.508333333</v>
          </cell>
          <cell r="AJ539">
            <v>-20180889.915833335</v>
          </cell>
        </row>
        <row r="540"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</row>
        <row r="541">
          <cell r="Q541">
            <v>34468.85</v>
          </cell>
          <cell r="R541">
            <v>0</v>
          </cell>
          <cell r="S541">
            <v>0</v>
          </cell>
          <cell r="T541">
            <v>0</v>
          </cell>
          <cell r="AG541">
            <v>25007.430833333332</v>
          </cell>
          <cell r="AH541">
            <v>24937.44083333333</v>
          </cell>
          <cell r="AI541">
            <v>23340.882083333334</v>
          </cell>
          <cell r="AJ541">
            <v>21649.817083333335</v>
          </cell>
        </row>
        <row r="542"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</row>
        <row r="543">
          <cell r="Q543">
            <v>202553.27</v>
          </cell>
          <cell r="R543">
            <v>0</v>
          </cell>
          <cell r="S543">
            <v>0</v>
          </cell>
          <cell r="T543">
            <v>0</v>
          </cell>
          <cell r="AG543">
            <v>157544.79416666666</v>
          </cell>
          <cell r="AH543">
            <v>156130.77249999999</v>
          </cell>
          <cell r="AI543">
            <v>145600.49458333332</v>
          </cell>
          <cell r="AJ543">
            <v>134390.39749999999</v>
          </cell>
        </row>
        <row r="544"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AG544">
            <v>1710.4541666666667</v>
          </cell>
          <cell r="AH544">
            <v>1399.4624999999999</v>
          </cell>
          <cell r="AI544">
            <v>1088.4708333333335</v>
          </cell>
          <cell r="AJ544">
            <v>777.47916666666663</v>
          </cell>
        </row>
        <row r="545"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AG545">
            <v>5586.1895833333328</v>
          </cell>
          <cell r="AH545">
            <v>4570.5187500000002</v>
          </cell>
          <cell r="AI545">
            <v>3554.8479166666662</v>
          </cell>
          <cell r="AJ545">
            <v>2539.1770833333335</v>
          </cell>
        </row>
        <row r="546"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AG546">
            <v>2236.8454166666666</v>
          </cell>
          <cell r="AH546">
            <v>1830.14625</v>
          </cell>
          <cell r="AI546">
            <v>1423.4470833333335</v>
          </cell>
          <cell r="AJ546">
            <v>1016.7479166666667</v>
          </cell>
        </row>
        <row r="547">
          <cell r="Q547">
            <v>1486.1</v>
          </cell>
          <cell r="R547">
            <v>1610.7</v>
          </cell>
          <cell r="S547">
            <v>1953.89</v>
          </cell>
          <cell r="T547">
            <v>2081.66</v>
          </cell>
          <cell r="AG547">
            <v>1233.4937500000001</v>
          </cell>
          <cell r="AH547">
            <v>1290.7416666666668</v>
          </cell>
          <cell r="AI547">
            <v>1362.7083333333337</v>
          </cell>
          <cell r="AJ547">
            <v>1448.2554166666669</v>
          </cell>
        </row>
        <row r="548"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AG548">
            <v>4767.8625000000002</v>
          </cell>
          <cell r="AH548">
            <v>1589.2875000000001</v>
          </cell>
          <cell r="AI548">
            <v>0</v>
          </cell>
          <cell r="AJ548">
            <v>0</v>
          </cell>
        </row>
        <row r="549">
          <cell r="Q549">
            <v>355617.78</v>
          </cell>
          <cell r="R549">
            <v>0</v>
          </cell>
          <cell r="S549">
            <v>0</v>
          </cell>
          <cell r="T549">
            <v>0</v>
          </cell>
          <cell r="AG549">
            <v>243828.87583333332</v>
          </cell>
          <cell r="AH549">
            <v>244690.07333333333</v>
          </cell>
          <cell r="AI549">
            <v>230094.55333333337</v>
          </cell>
          <cell r="AJ549">
            <v>214717.64291666669</v>
          </cell>
        </row>
        <row r="550">
          <cell r="Q550">
            <v>1290210.98</v>
          </cell>
          <cell r="R550">
            <v>1285802.26</v>
          </cell>
          <cell r="S550">
            <v>1227356.68</v>
          </cell>
          <cell r="T550">
            <v>1168911.1000000001</v>
          </cell>
          <cell r="AG550">
            <v>1640884.4600000002</v>
          </cell>
          <cell r="AH550">
            <v>1584690.4158333335</v>
          </cell>
          <cell r="AI550">
            <v>1530747.9075000004</v>
          </cell>
          <cell r="AJ550">
            <v>1476805.3991666667</v>
          </cell>
        </row>
        <row r="551">
          <cell r="Q551">
            <v>2387937.7400000002</v>
          </cell>
          <cell r="R551">
            <v>2435188.52</v>
          </cell>
          <cell r="S551">
            <v>2463913.42</v>
          </cell>
          <cell r="T551">
            <v>2498915.77</v>
          </cell>
          <cell r="AG551">
            <v>2109769.4420833332</v>
          </cell>
          <cell r="AH551">
            <v>2155943.73</v>
          </cell>
          <cell r="AI551">
            <v>2200883.8712500003</v>
          </cell>
          <cell r="AJ551">
            <v>2243947.219583333</v>
          </cell>
        </row>
        <row r="552">
          <cell r="Q552">
            <v>-452676.51</v>
          </cell>
          <cell r="R552">
            <v>-473998.84</v>
          </cell>
          <cell r="S552">
            <v>-495782.56</v>
          </cell>
          <cell r="T552">
            <v>-518132.61</v>
          </cell>
          <cell r="AG552">
            <v>-338012.85625000001</v>
          </cell>
          <cell r="AH552">
            <v>-356498.06291666668</v>
          </cell>
          <cell r="AI552">
            <v>-375450.32958333328</v>
          </cell>
          <cell r="AJ552">
            <v>-394863.14916666667</v>
          </cell>
        </row>
        <row r="553">
          <cell r="Q553">
            <v>-19724864.66</v>
          </cell>
          <cell r="R553">
            <v>-21793738.66</v>
          </cell>
          <cell r="S553">
            <v>-24603059.66</v>
          </cell>
          <cell r="T553">
            <v>-26900439.66</v>
          </cell>
          <cell r="AG553">
            <v>-9321538.9916666653</v>
          </cell>
          <cell r="AH553">
            <v>-11061853.745833332</v>
          </cell>
          <cell r="AI553">
            <v>-12797553.317500001</v>
          </cell>
          <cell r="AJ553">
            <v>-14538758.534583332</v>
          </cell>
        </row>
        <row r="554">
          <cell r="Q554">
            <v>148493689</v>
          </cell>
          <cell r="R554">
            <v>148493689</v>
          </cell>
          <cell r="S554">
            <v>148493689</v>
          </cell>
          <cell r="T554">
            <v>132630689</v>
          </cell>
          <cell r="AG554">
            <v>160943064</v>
          </cell>
          <cell r="AH554">
            <v>159102314</v>
          </cell>
          <cell r="AI554">
            <v>157261564</v>
          </cell>
          <cell r="AJ554">
            <v>155009272.33333334</v>
          </cell>
        </row>
        <row r="555">
          <cell r="R555">
            <v>0</v>
          </cell>
          <cell r="S555">
            <v>0</v>
          </cell>
          <cell r="T555">
            <v>20545452.370000001</v>
          </cell>
          <cell r="AG555">
            <v>0</v>
          </cell>
          <cell r="AH555">
            <v>0</v>
          </cell>
          <cell r="AI555">
            <v>0</v>
          </cell>
          <cell r="AJ555">
            <v>856060.51541666675</v>
          </cell>
        </row>
        <row r="556">
          <cell r="AG556">
            <v>0</v>
          </cell>
          <cell r="AH556">
            <v>0</v>
          </cell>
          <cell r="AI556">
            <v>0</v>
          </cell>
          <cell r="AJ556">
            <v>0</v>
          </cell>
        </row>
        <row r="557">
          <cell r="Q557">
            <v>5821860</v>
          </cell>
          <cell r="R557">
            <v>11603178</v>
          </cell>
          <cell r="S557">
            <v>14344357</v>
          </cell>
          <cell r="T557">
            <v>18301054</v>
          </cell>
          <cell r="AG557">
            <v>416303.33333333331</v>
          </cell>
          <cell r="AH557">
            <v>1142346.5833333333</v>
          </cell>
          <cell r="AI557">
            <v>2223493.875</v>
          </cell>
          <cell r="AJ557">
            <v>3583719.3333333335</v>
          </cell>
        </row>
        <row r="558">
          <cell r="Q558">
            <v>-5821860</v>
          </cell>
          <cell r="R558">
            <v>-11603178</v>
          </cell>
          <cell r="S558">
            <v>-14344357</v>
          </cell>
          <cell r="T558">
            <v>-18301054</v>
          </cell>
          <cell r="AG558">
            <v>-416303.33333333331</v>
          </cell>
          <cell r="AH558">
            <v>-1142346.5833333333</v>
          </cell>
          <cell r="AI558">
            <v>-2223493.875</v>
          </cell>
          <cell r="AJ558">
            <v>-3583719.3333333335</v>
          </cell>
        </row>
        <row r="559">
          <cell r="AG559">
            <v>0</v>
          </cell>
          <cell r="AH559">
            <v>0</v>
          </cell>
          <cell r="AI559">
            <v>0</v>
          </cell>
          <cell r="AJ559">
            <v>0</v>
          </cell>
        </row>
        <row r="560">
          <cell r="AG560">
            <v>0</v>
          </cell>
          <cell r="AH560">
            <v>0</v>
          </cell>
          <cell r="AI560">
            <v>0</v>
          </cell>
          <cell r="AJ560">
            <v>0</v>
          </cell>
        </row>
        <row r="561">
          <cell r="R561">
            <v>0</v>
          </cell>
          <cell r="S561">
            <v>0</v>
          </cell>
          <cell r="T561">
            <v>40009301</v>
          </cell>
          <cell r="AG561">
            <v>0</v>
          </cell>
          <cell r="AH561">
            <v>0</v>
          </cell>
          <cell r="AI561">
            <v>0</v>
          </cell>
          <cell r="AJ561">
            <v>1667054.2083333333</v>
          </cell>
        </row>
        <row r="562">
          <cell r="R562">
            <v>0</v>
          </cell>
          <cell r="S562">
            <v>0</v>
          </cell>
          <cell r="T562">
            <v>-40009301</v>
          </cell>
          <cell r="AG562">
            <v>0</v>
          </cell>
          <cell r="AH562">
            <v>0</v>
          </cell>
          <cell r="AI562">
            <v>0</v>
          </cell>
          <cell r="AJ562">
            <v>-1667054.2083333333</v>
          </cell>
        </row>
        <row r="563">
          <cell r="Q563">
            <v>4129091.39</v>
          </cell>
          <cell r="R563">
            <v>4085328</v>
          </cell>
          <cell r="S563">
            <v>4085328</v>
          </cell>
          <cell r="T563">
            <v>3549741</v>
          </cell>
          <cell r="AG563">
            <v>1197064.0645833334</v>
          </cell>
          <cell r="AH563">
            <v>1539331.5391666666</v>
          </cell>
          <cell r="AI563">
            <v>1879775.5391666666</v>
          </cell>
          <cell r="AJ563">
            <v>2197903.4141666666</v>
          </cell>
        </row>
        <row r="564">
          <cell r="Q564">
            <v>0</v>
          </cell>
          <cell r="R564">
            <v>0</v>
          </cell>
          <cell r="S564">
            <v>0</v>
          </cell>
          <cell r="T564">
            <v>0</v>
          </cell>
          <cell r="AG564">
            <v>0</v>
          </cell>
          <cell r="AH564">
            <v>0</v>
          </cell>
          <cell r="AI564">
            <v>0</v>
          </cell>
          <cell r="AJ564">
            <v>0</v>
          </cell>
        </row>
        <row r="565">
          <cell r="AG565">
            <v>0</v>
          </cell>
          <cell r="AH565">
            <v>0</v>
          </cell>
          <cell r="AI565">
            <v>0</v>
          </cell>
          <cell r="AJ565">
            <v>0</v>
          </cell>
        </row>
        <row r="566">
          <cell r="Q566">
            <v>28199826.379999999</v>
          </cell>
          <cell r="R566">
            <v>28716647.699999999</v>
          </cell>
          <cell r="S566">
            <v>28867264.809999999</v>
          </cell>
          <cell r="T566">
            <v>29048417.75</v>
          </cell>
          <cell r="AG566">
            <v>27032433.507499997</v>
          </cell>
          <cell r="AH566">
            <v>27212861.618750002</v>
          </cell>
          <cell r="AI566">
            <v>27419755.707916666</v>
          </cell>
          <cell r="AJ566">
            <v>27637878.142500002</v>
          </cell>
        </row>
        <row r="567">
          <cell r="Q567">
            <v>1701628.26</v>
          </cell>
          <cell r="R567">
            <v>1637689.26</v>
          </cell>
          <cell r="S567">
            <v>1573750.26</v>
          </cell>
          <cell r="T567">
            <v>1651423.24</v>
          </cell>
          <cell r="AG567">
            <v>2085211.582916667</v>
          </cell>
          <cell r="AH567">
            <v>2021323.2600000005</v>
          </cell>
          <cell r="AI567">
            <v>1957384.2600000005</v>
          </cell>
          <cell r="AJ567">
            <v>1899345.759166667</v>
          </cell>
        </row>
        <row r="568">
          <cell r="Q568">
            <v>1744869.26</v>
          </cell>
          <cell r="R568">
            <v>1694791.26</v>
          </cell>
          <cell r="S568">
            <v>1644713.26</v>
          </cell>
          <cell r="T568">
            <v>1736247.24</v>
          </cell>
          <cell r="AG568">
            <v>2044654.6291666671</v>
          </cell>
          <cell r="AH568">
            <v>1996512.9945833336</v>
          </cell>
          <cell r="AI568">
            <v>1945169.801666667</v>
          </cell>
          <cell r="AJ568">
            <v>1901003.759166667</v>
          </cell>
        </row>
        <row r="569">
          <cell r="Q569">
            <v>283223.96000000002</v>
          </cell>
          <cell r="R569">
            <v>283223.96000000002</v>
          </cell>
          <cell r="S569">
            <v>283223.96000000002</v>
          </cell>
          <cell r="T569">
            <v>0</v>
          </cell>
          <cell r="AG569">
            <v>281517.17708333331</v>
          </cell>
          <cell r="AH569">
            <v>282211.27833333326</v>
          </cell>
          <cell r="AI569">
            <v>282320.40583333332</v>
          </cell>
          <cell r="AJ569">
            <v>270441.0995833333</v>
          </cell>
        </row>
        <row r="570">
          <cell r="Q570">
            <v>0</v>
          </cell>
          <cell r="R570">
            <v>0</v>
          </cell>
          <cell r="S570">
            <v>0</v>
          </cell>
          <cell r="T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</row>
        <row r="571">
          <cell r="Q571">
            <v>0</v>
          </cell>
          <cell r="R571">
            <v>0</v>
          </cell>
          <cell r="S571">
            <v>0</v>
          </cell>
          <cell r="T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</row>
        <row r="572"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</row>
        <row r="573">
          <cell r="Q573">
            <v>0</v>
          </cell>
          <cell r="R573">
            <v>0</v>
          </cell>
          <cell r="S573">
            <v>0</v>
          </cell>
          <cell r="T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</row>
        <row r="574">
          <cell r="Q574">
            <v>0</v>
          </cell>
          <cell r="R574">
            <v>0</v>
          </cell>
          <cell r="S574">
            <v>0</v>
          </cell>
          <cell r="T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</row>
        <row r="575"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</row>
        <row r="576">
          <cell r="Q576">
            <v>0</v>
          </cell>
          <cell r="R576">
            <v>0</v>
          </cell>
          <cell r="S576">
            <v>0</v>
          </cell>
          <cell r="T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</row>
        <row r="577">
          <cell r="Q577">
            <v>1471645.26</v>
          </cell>
          <cell r="R577">
            <v>1471645.26</v>
          </cell>
          <cell r="S577">
            <v>1471645.26</v>
          </cell>
          <cell r="T577">
            <v>1499216.5</v>
          </cell>
          <cell r="AG577">
            <v>1538686.2429166667</v>
          </cell>
          <cell r="AH577">
            <v>1525162.5337499997</v>
          </cell>
          <cell r="AI577">
            <v>1511638.824583333</v>
          </cell>
          <cell r="AJ577">
            <v>1502216.3170833329</v>
          </cell>
        </row>
        <row r="578">
          <cell r="Q578">
            <v>0</v>
          </cell>
          <cell r="R578">
            <v>0</v>
          </cell>
          <cell r="S578">
            <v>0</v>
          </cell>
          <cell r="T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</row>
        <row r="579">
          <cell r="Q579">
            <v>2297178.35</v>
          </cell>
          <cell r="R579">
            <v>2302815.35</v>
          </cell>
          <cell r="S579">
            <v>2303767.35</v>
          </cell>
          <cell r="T579">
            <v>1163722.56</v>
          </cell>
          <cell r="AG579">
            <v>2227541.2941666665</v>
          </cell>
          <cell r="AH579">
            <v>2242198.3037500004</v>
          </cell>
          <cell r="AI579">
            <v>2255389.7954166667</v>
          </cell>
          <cell r="AJ579">
            <v>2218836.8962500007</v>
          </cell>
        </row>
        <row r="580">
          <cell r="R580">
            <v>0</v>
          </cell>
          <cell r="S580">
            <v>0</v>
          </cell>
          <cell r="T580">
            <v>783.5</v>
          </cell>
          <cell r="AG580">
            <v>0</v>
          </cell>
          <cell r="AH580">
            <v>0</v>
          </cell>
          <cell r="AI580">
            <v>0</v>
          </cell>
          <cell r="AJ580">
            <v>32.645833333333336</v>
          </cell>
        </row>
        <row r="581">
          <cell r="Q581">
            <v>56842.52</v>
          </cell>
          <cell r="R581">
            <v>58267.68</v>
          </cell>
          <cell r="S581">
            <v>58267.68</v>
          </cell>
          <cell r="T581">
            <v>58267.68</v>
          </cell>
          <cell r="AG581">
            <v>41891.937500000007</v>
          </cell>
          <cell r="AH581">
            <v>46688.195833333331</v>
          </cell>
          <cell r="AI581">
            <v>51543.835833333338</v>
          </cell>
          <cell r="AJ581">
            <v>54431.205416666671</v>
          </cell>
        </row>
        <row r="582">
          <cell r="Q582">
            <v>96518.45</v>
          </cell>
          <cell r="R582">
            <v>98811.15</v>
          </cell>
          <cell r="S582">
            <v>99600.45</v>
          </cell>
          <cell r="T582">
            <v>99604.77</v>
          </cell>
          <cell r="AG582">
            <v>73572.842083333337</v>
          </cell>
          <cell r="AH582">
            <v>81711.575416666659</v>
          </cell>
          <cell r="AI582">
            <v>89978.725416666668</v>
          </cell>
          <cell r="AJ582">
            <v>94857.550416666651</v>
          </cell>
        </row>
        <row r="583">
          <cell r="Q583">
            <v>50000</v>
          </cell>
          <cell r="R583">
            <v>50000</v>
          </cell>
          <cell r="S583">
            <v>50000</v>
          </cell>
          <cell r="T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</row>
        <row r="584"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AG584">
            <v>7477.98</v>
          </cell>
          <cell r="AH584">
            <v>7477.98</v>
          </cell>
          <cell r="AI584">
            <v>7477.98</v>
          </cell>
          <cell r="AJ584">
            <v>7062.5366666666669</v>
          </cell>
        </row>
        <row r="585">
          <cell r="Q585">
            <v>0</v>
          </cell>
          <cell r="R585">
            <v>0</v>
          </cell>
          <cell r="S585">
            <v>0</v>
          </cell>
          <cell r="T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</row>
        <row r="586">
          <cell r="Q586">
            <v>13442.34</v>
          </cell>
          <cell r="R586">
            <v>13442.34</v>
          </cell>
          <cell r="S586">
            <v>13442.34</v>
          </cell>
          <cell r="T586">
            <v>13442.34</v>
          </cell>
          <cell r="AG586">
            <v>10680.527499999998</v>
          </cell>
          <cell r="AH586">
            <v>11707.659999999998</v>
          </cell>
          <cell r="AI586">
            <v>12617.902916666666</v>
          </cell>
          <cell r="AJ586">
            <v>13072.069166666666</v>
          </cell>
        </row>
        <row r="587">
          <cell r="Q587">
            <v>20000</v>
          </cell>
          <cell r="R587">
            <v>20000</v>
          </cell>
          <cell r="S587">
            <v>20000</v>
          </cell>
          <cell r="T587">
            <v>20000</v>
          </cell>
          <cell r="AG587">
            <v>17916.666666666668</v>
          </cell>
          <cell r="AH587">
            <v>18750</v>
          </cell>
          <cell r="AI587">
            <v>19583.333333333332</v>
          </cell>
          <cell r="AJ587">
            <v>20000</v>
          </cell>
        </row>
        <row r="588">
          <cell r="R588">
            <v>0</v>
          </cell>
          <cell r="S588">
            <v>0</v>
          </cell>
          <cell r="T588">
            <v>41054.71</v>
          </cell>
          <cell r="AG588">
            <v>0</v>
          </cell>
          <cell r="AH588">
            <v>0</v>
          </cell>
          <cell r="AI588">
            <v>0</v>
          </cell>
          <cell r="AJ588">
            <v>1710.6129166666667</v>
          </cell>
        </row>
        <row r="589">
          <cell r="Q589">
            <v>0</v>
          </cell>
          <cell r="R589">
            <v>0</v>
          </cell>
          <cell r="S589">
            <v>0</v>
          </cell>
          <cell r="T589">
            <v>0</v>
          </cell>
          <cell r="AG589">
            <v>0</v>
          </cell>
          <cell r="AH589">
            <v>0</v>
          </cell>
          <cell r="AI589">
            <v>0</v>
          </cell>
          <cell r="AJ589">
            <v>0</v>
          </cell>
        </row>
        <row r="590">
          <cell r="Q590">
            <v>0</v>
          </cell>
          <cell r="R590">
            <v>0</v>
          </cell>
          <cell r="S590">
            <v>0</v>
          </cell>
          <cell r="T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</row>
        <row r="591"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</row>
        <row r="592">
          <cell r="Q592">
            <v>0</v>
          </cell>
          <cell r="R592">
            <v>0</v>
          </cell>
          <cell r="S592">
            <v>0</v>
          </cell>
          <cell r="T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</row>
        <row r="593"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</row>
        <row r="594"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</row>
        <row r="595"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</row>
        <row r="596"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</row>
        <row r="597"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</row>
        <row r="598"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</row>
        <row r="599"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</row>
        <row r="600"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</row>
        <row r="601">
          <cell r="Q601">
            <v>0</v>
          </cell>
          <cell r="R601">
            <v>0</v>
          </cell>
          <cell r="S601">
            <v>0</v>
          </cell>
          <cell r="T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</row>
        <row r="602">
          <cell r="Q602">
            <v>0</v>
          </cell>
          <cell r="R602">
            <v>0</v>
          </cell>
          <cell r="S602">
            <v>0</v>
          </cell>
          <cell r="T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</row>
        <row r="603"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</row>
        <row r="604">
          <cell r="Q604">
            <v>0</v>
          </cell>
          <cell r="R604">
            <v>0</v>
          </cell>
          <cell r="S604">
            <v>0</v>
          </cell>
          <cell r="T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</row>
        <row r="605"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</row>
        <row r="606"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</row>
        <row r="607">
          <cell r="Q607">
            <v>0</v>
          </cell>
          <cell r="R607">
            <v>0</v>
          </cell>
          <cell r="S607">
            <v>0</v>
          </cell>
          <cell r="T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</row>
        <row r="608">
          <cell r="Q608">
            <v>0</v>
          </cell>
          <cell r="R608">
            <v>0</v>
          </cell>
          <cell r="S608">
            <v>0</v>
          </cell>
          <cell r="T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</row>
        <row r="609">
          <cell r="Q609">
            <v>0</v>
          </cell>
          <cell r="R609">
            <v>0</v>
          </cell>
          <cell r="S609">
            <v>0</v>
          </cell>
          <cell r="T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</row>
        <row r="610">
          <cell r="Q610">
            <v>0</v>
          </cell>
          <cell r="R610">
            <v>0</v>
          </cell>
          <cell r="S610">
            <v>0</v>
          </cell>
          <cell r="T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</row>
        <row r="611">
          <cell r="Q611">
            <v>0</v>
          </cell>
          <cell r="R611">
            <v>0</v>
          </cell>
          <cell r="S611">
            <v>0</v>
          </cell>
          <cell r="T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</row>
        <row r="612"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</row>
        <row r="613">
          <cell r="Q613">
            <v>0</v>
          </cell>
          <cell r="R613">
            <v>0</v>
          </cell>
          <cell r="S613">
            <v>0</v>
          </cell>
          <cell r="T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</row>
        <row r="614">
          <cell r="Q614">
            <v>0</v>
          </cell>
          <cell r="R614">
            <v>0</v>
          </cell>
          <cell r="S614">
            <v>0</v>
          </cell>
          <cell r="T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</row>
        <row r="615">
          <cell r="Q615">
            <v>348448.37</v>
          </cell>
          <cell r="R615">
            <v>348448.37</v>
          </cell>
          <cell r="S615">
            <v>348448.37</v>
          </cell>
          <cell r="T615">
            <v>433950.08</v>
          </cell>
          <cell r="AG615">
            <v>359965.02791666664</v>
          </cell>
          <cell r="AH615">
            <v>355669.05875000003</v>
          </cell>
          <cell r="AI615">
            <v>351373.08958333335</v>
          </cell>
          <cell r="AJ615">
            <v>352721.54208333342</v>
          </cell>
        </row>
        <row r="616">
          <cell r="Q616">
            <v>0</v>
          </cell>
          <cell r="R616">
            <v>0</v>
          </cell>
          <cell r="S616">
            <v>0</v>
          </cell>
          <cell r="T616">
            <v>0</v>
          </cell>
          <cell r="AG616">
            <v>37.1175</v>
          </cell>
          <cell r="AH616">
            <v>0</v>
          </cell>
          <cell r="AI616">
            <v>0</v>
          </cell>
          <cell r="AJ616">
            <v>0</v>
          </cell>
        </row>
        <row r="617"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AG617">
            <v>2150.6454166666667</v>
          </cell>
          <cell r="AH617">
            <v>1730.3970833333333</v>
          </cell>
          <cell r="AI617">
            <v>1359.5904166666667</v>
          </cell>
          <cell r="AJ617">
            <v>1038.2254166666664</v>
          </cell>
        </row>
        <row r="618">
          <cell r="Q618">
            <v>0</v>
          </cell>
          <cell r="R618">
            <v>0</v>
          </cell>
          <cell r="S618">
            <v>0</v>
          </cell>
          <cell r="T618">
            <v>0</v>
          </cell>
          <cell r="AG618">
            <v>1794.6570833333328</v>
          </cell>
          <cell r="AH618">
            <v>1374.0387499999999</v>
          </cell>
          <cell r="AI618">
            <v>1009.5020833333333</v>
          </cell>
          <cell r="AJ618">
            <v>701.04708333333338</v>
          </cell>
        </row>
        <row r="619">
          <cell r="Q619">
            <v>0</v>
          </cell>
          <cell r="R619">
            <v>0</v>
          </cell>
          <cell r="S619">
            <v>0</v>
          </cell>
          <cell r="T619">
            <v>0</v>
          </cell>
          <cell r="AG619">
            <v>1332.3158333333333</v>
          </cell>
          <cell r="AH619">
            <v>841.08749999999998</v>
          </cell>
          <cell r="AI619">
            <v>463.80250000000001</v>
          </cell>
          <cell r="AJ619">
            <v>200.46083333333331</v>
          </cell>
        </row>
        <row r="620">
          <cell r="Q620">
            <v>51551.63</v>
          </cell>
          <cell r="R620">
            <v>51551.63</v>
          </cell>
          <cell r="S620">
            <v>66049.919999999998</v>
          </cell>
          <cell r="T620">
            <v>66049.919999999998</v>
          </cell>
          <cell r="AG620">
            <v>50447.732916666668</v>
          </cell>
          <cell r="AH620">
            <v>50625.055</v>
          </cell>
          <cell r="AI620">
            <v>51374.877083333333</v>
          </cell>
          <cell r="AJ620">
            <v>52717.419583333336</v>
          </cell>
        </row>
        <row r="621">
          <cell r="Q621">
            <v>382.69</v>
          </cell>
          <cell r="R621">
            <v>0</v>
          </cell>
          <cell r="S621">
            <v>0</v>
          </cell>
          <cell r="T621">
            <v>0</v>
          </cell>
          <cell r="AG621">
            <v>2981.5475000000001</v>
          </cell>
          <cell r="AH621">
            <v>2550.1058333333331</v>
          </cell>
          <cell r="AI621">
            <v>2138.9162500000002</v>
          </cell>
          <cell r="AJ621">
            <v>1763.9241666666667</v>
          </cell>
        </row>
        <row r="622">
          <cell r="Q622">
            <v>16434.43</v>
          </cell>
          <cell r="R622">
            <v>15338.8</v>
          </cell>
          <cell r="S622">
            <v>14243.17</v>
          </cell>
          <cell r="T622">
            <v>13147.54</v>
          </cell>
          <cell r="AG622">
            <v>23008.210000000003</v>
          </cell>
          <cell r="AH622">
            <v>21912.58</v>
          </cell>
          <cell r="AI622">
            <v>20816.95</v>
          </cell>
          <cell r="AJ622">
            <v>19721.32</v>
          </cell>
        </row>
        <row r="623">
          <cell r="Q623">
            <v>87974.39</v>
          </cell>
          <cell r="R623">
            <v>87974.39</v>
          </cell>
          <cell r="S623">
            <v>87974.39</v>
          </cell>
          <cell r="T623">
            <v>0</v>
          </cell>
          <cell r="AG623">
            <v>87974.39</v>
          </cell>
          <cell r="AH623">
            <v>87974.39</v>
          </cell>
          <cell r="AI623">
            <v>87974.39</v>
          </cell>
          <cell r="AJ623">
            <v>84308.79041666667</v>
          </cell>
        </row>
        <row r="624">
          <cell r="Q624">
            <v>36410.67</v>
          </cell>
          <cell r="R624">
            <v>49489.68</v>
          </cell>
          <cell r="S624">
            <v>63794.23</v>
          </cell>
          <cell r="T624">
            <v>70264.850000000006</v>
          </cell>
          <cell r="AG624">
            <v>8473.5445833333342</v>
          </cell>
          <cell r="AH624">
            <v>12052.725833333332</v>
          </cell>
          <cell r="AI624">
            <v>16772.888749999998</v>
          </cell>
          <cell r="AJ624">
            <v>22358.68375</v>
          </cell>
        </row>
        <row r="625">
          <cell r="R625">
            <v>41011.760000000002</v>
          </cell>
          <cell r="S625">
            <v>43022.26</v>
          </cell>
          <cell r="T625">
            <v>43097.78</v>
          </cell>
          <cell r="AG625">
            <v>0</v>
          </cell>
          <cell r="AH625">
            <v>1708.8233333333335</v>
          </cell>
          <cell r="AI625">
            <v>5210.2408333333333</v>
          </cell>
          <cell r="AJ625">
            <v>8798.5758333333342</v>
          </cell>
        </row>
        <row r="626">
          <cell r="AG626">
            <v>0</v>
          </cell>
          <cell r="AH626">
            <v>0</v>
          </cell>
          <cell r="AI626">
            <v>0</v>
          </cell>
          <cell r="AJ626">
            <v>0</v>
          </cell>
        </row>
        <row r="627">
          <cell r="R627">
            <v>0</v>
          </cell>
          <cell r="S627">
            <v>496</v>
          </cell>
          <cell r="T627">
            <v>3305.19</v>
          </cell>
          <cell r="AG627">
            <v>0</v>
          </cell>
          <cell r="AH627">
            <v>0</v>
          </cell>
          <cell r="AI627">
            <v>20.666666666666668</v>
          </cell>
          <cell r="AJ627">
            <v>179.04958333333335</v>
          </cell>
        </row>
        <row r="628">
          <cell r="AG628">
            <v>0</v>
          </cell>
          <cell r="AH628">
            <v>0</v>
          </cell>
          <cell r="AI628">
            <v>0</v>
          </cell>
          <cell r="AJ628">
            <v>0</v>
          </cell>
        </row>
        <row r="629">
          <cell r="AG629">
            <v>0</v>
          </cell>
          <cell r="AH629">
            <v>0</v>
          </cell>
          <cell r="AI629">
            <v>0</v>
          </cell>
          <cell r="AJ629">
            <v>0</v>
          </cell>
        </row>
        <row r="630"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</row>
        <row r="631"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</row>
        <row r="632">
          <cell r="Q632">
            <v>4111524.21</v>
          </cell>
          <cell r="R632">
            <v>4568893.21</v>
          </cell>
          <cell r="S632">
            <v>4947453.9400000004</v>
          </cell>
          <cell r="T632">
            <v>5087579.26</v>
          </cell>
          <cell r="AG632">
            <v>1278687.9079166667</v>
          </cell>
          <cell r="AH632">
            <v>1640371.9670833333</v>
          </cell>
          <cell r="AI632">
            <v>2036886.4316666666</v>
          </cell>
          <cell r="AJ632">
            <v>2453242.7941666669</v>
          </cell>
        </row>
        <row r="633">
          <cell r="Q633">
            <v>637840.78</v>
          </cell>
          <cell r="R633">
            <v>714843.78</v>
          </cell>
          <cell r="S633">
            <v>752888.05</v>
          </cell>
          <cell r="T633">
            <v>767988.73</v>
          </cell>
          <cell r="AG633">
            <v>144359.67166666666</v>
          </cell>
          <cell r="AH633">
            <v>200721.52833333332</v>
          </cell>
          <cell r="AI633">
            <v>261877.02124999999</v>
          </cell>
          <cell r="AJ633">
            <v>325007.49125000002</v>
          </cell>
        </row>
        <row r="634">
          <cell r="Q634">
            <v>187663.85</v>
          </cell>
          <cell r="R634">
            <v>200179.29</v>
          </cell>
          <cell r="S634">
            <v>210297.41</v>
          </cell>
          <cell r="T634">
            <v>222175.2</v>
          </cell>
          <cell r="AG634">
            <v>109085.04625000001</v>
          </cell>
          <cell r="AH634">
            <v>125172.77416666667</v>
          </cell>
          <cell r="AI634">
            <v>142062.79958333334</v>
          </cell>
          <cell r="AJ634">
            <v>156756.64791666667</v>
          </cell>
        </row>
        <row r="635">
          <cell r="Q635">
            <v>90375.05</v>
          </cell>
          <cell r="R635">
            <v>95995.3</v>
          </cell>
          <cell r="S635">
            <v>100538.99</v>
          </cell>
          <cell r="T635">
            <v>105872.89</v>
          </cell>
          <cell r="AG635">
            <v>53926.082083333335</v>
          </cell>
          <cell r="AH635">
            <v>61621.050833333335</v>
          </cell>
          <cell r="AI635">
            <v>69604.720000000016</v>
          </cell>
          <cell r="AJ635">
            <v>76431.457500000004</v>
          </cell>
        </row>
        <row r="636"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AG636">
            <v>10585.2075</v>
          </cell>
          <cell r="AH636">
            <v>9144.7145833333343</v>
          </cell>
          <cell r="AI636">
            <v>3852.1108333333336</v>
          </cell>
          <cell r="AJ636">
            <v>0</v>
          </cell>
        </row>
        <row r="637">
          <cell r="Q637">
            <v>805238.1</v>
          </cell>
          <cell r="R637">
            <v>805238.1</v>
          </cell>
          <cell r="S637">
            <v>908403.74</v>
          </cell>
          <cell r="T637">
            <v>1089876.8500000001</v>
          </cell>
          <cell r="AG637">
            <v>403096.91166666668</v>
          </cell>
          <cell r="AH637">
            <v>470200.08666666667</v>
          </cell>
          <cell r="AI637">
            <v>541601.82999999996</v>
          </cell>
          <cell r="AJ637">
            <v>619291.29625000001</v>
          </cell>
        </row>
        <row r="638">
          <cell r="Q638">
            <v>372546.16</v>
          </cell>
          <cell r="R638">
            <v>372546.16</v>
          </cell>
          <cell r="S638">
            <v>418874.27</v>
          </cell>
          <cell r="T638">
            <v>500367.56</v>
          </cell>
          <cell r="AG638">
            <v>189152.93999999997</v>
          </cell>
          <cell r="AH638">
            <v>220198.45333333334</v>
          </cell>
          <cell r="AI638">
            <v>253174.30458333335</v>
          </cell>
          <cell r="AJ638">
            <v>288780.87625000003</v>
          </cell>
        </row>
        <row r="639">
          <cell r="Q639">
            <v>-5104426.16</v>
          </cell>
          <cell r="R639">
            <v>-5574310.5999999996</v>
          </cell>
          <cell r="S639">
            <v>-5952871.3300000001</v>
          </cell>
          <cell r="T639">
            <v>-6399631.3099999996</v>
          </cell>
          <cell r="AG639">
            <v>-1790443.5249999997</v>
          </cell>
          <cell r="AH639">
            <v>-2235390.89</v>
          </cell>
          <cell r="AI639">
            <v>-2715690.137083333</v>
          </cell>
          <cell r="AJ639">
            <v>-3219850.4250000003</v>
          </cell>
        </row>
        <row r="640">
          <cell r="Q640">
            <v>-1100761.99</v>
          </cell>
          <cell r="R640">
            <v>-1183385.24</v>
          </cell>
          <cell r="S640">
            <v>-1221429.51</v>
          </cell>
          <cell r="T640">
            <v>-1374229.18</v>
          </cell>
          <cell r="AG640">
            <v>-387028.17458333331</v>
          </cell>
          <cell r="AH640">
            <v>-482200.97583333333</v>
          </cell>
          <cell r="AI640">
            <v>-582401.5904166667</v>
          </cell>
          <cell r="AJ640">
            <v>-685980.5083333333</v>
          </cell>
        </row>
        <row r="641">
          <cell r="Q641">
            <v>1830715.29</v>
          </cell>
          <cell r="R641">
            <v>2182704.02</v>
          </cell>
          <cell r="S641">
            <v>2346554.8199999998</v>
          </cell>
          <cell r="T641">
            <v>3199913.3</v>
          </cell>
          <cell r="AG641">
            <v>549882.87708333321</v>
          </cell>
          <cell r="AH641">
            <v>717108.68166666664</v>
          </cell>
          <cell r="AI641">
            <v>905827.79999999993</v>
          </cell>
          <cell r="AJ641">
            <v>1136930.6383333334</v>
          </cell>
        </row>
        <row r="642">
          <cell r="R642">
            <v>0</v>
          </cell>
          <cell r="S642">
            <v>-2346554.8199999998</v>
          </cell>
          <cell r="T642">
            <v>-3199913.3</v>
          </cell>
          <cell r="AG642">
            <v>0</v>
          </cell>
          <cell r="AH642">
            <v>0</v>
          </cell>
          <cell r="AI642">
            <v>-97773.117499999993</v>
          </cell>
          <cell r="AJ642">
            <v>-328875.95583333331</v>
          </cell>
        </row>
        <row r="643">
          <cell r="R643">
            <v>57885.19</v>
          </cell>
          <cell r="S643">
            <v>71551.45</v>
          </cell>
          <cell r="T643">
            <v>55721</v>
          </cell>
          <cell r="AG643">
            <v>0</v>
          </cell>
          <cell r="AH643">
            <v>2411.8829166666669</v>
          </cell>
          <cell r="AI643">
            <v>7805.076250000001</v>
          </cell>
          <cell r="AJ643">
            <v>13108.095000000001</v>
          </cell>
        </row>
        <row r="644">
          <cell r="Q644">
            <v>0</v>
          </cell>
          <cell r="R644">
            <v>0</v>
          </cell>
          <cell r="S644">
            <v>0</v>
          </cell>
          <cell r="T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</row>
        <row r="645">
          <cell r="Q645">
            <v>187781.41</v>
          </cell>
          <cell r="R645">
            <v>195635.85</v>
          </cell>
          <cell r="S645">
            <v>195578.86</v>
          </cell>
          <cell r="T645">
            <v>0</v>
          </cell>
          <cell r="AG645">
            <v>72189.946249999994</v>
          </cell>
          <cell r="AH645">
            <v>88165.66541666667</v>
          </cell>
          <cell r="AI645">
            <v>104466.27833333334</v>
          </cell>
          <cell r="AJ645">
            <v>112615.39750000001</v>
          </cell>
        </row>
        <row r="646">
          <cell r="Q646">
            <v>17878.21</v>
          </cell>
          <cell r="R646">
            <v>67693.259999999995</v>
          </cell>
          <cell r="S646">
            <v>193410.29</v>
          </cell>
          <cell r="T646">
            <v>338195.09</v>
          </cell>
          <cell r="AG646">
            <v>6774.901249999999</v>
          </cell>
          <cell r="AH646">
            <v>10340.379166666666</v>
          </cell>
          <cell r="AI646">
            <v>21219.693750000002</v>
          </cell>
          <cell r="AJ646">
            <v>43369.917916666665</v>
          </cell>
        </row>
        <row r="647"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</row>
        <row r="648">
          <cell r="Q648">
            <v>-1053090.1599999999</v>
          </cell>
          <cell r="R648">
            <v>-964692.58</v>
          </cell>
          <cell r="S648">
            <v>-549401.99</v>
          </cell>
          <cell r="T648">
            <v>0</v>
          </cell>
          <cell r="AG648">
            <v>-571963.74708333332</v>
          </cell>
          <cell r="AH648">
            <v>-564312.15041666664</v>
          </cell>
          <cell r="AI648">
            <v>-568464.6283333333</v>
          </cell>
          <cell r="AJ648">
            <v>-571129.13666666672</v>
          </cell>
        </row>
        <row r="649"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</row>
        <row r="650">
          <cell r="Q650">
            <v>394566.19</v>
          </cell>
          <cell r="R650">
            <v>285989.7</v>
          </cell>
          <cell r="S650">
            <v>206037.99</v>
          </cell>
          <cell r="T650">
            <v>0</v>
          </cell>
          <cell r="AG650">
            <v>338563.01666666666</v>
          </cell>
          <cell r="AH650">
            <v>338701.09166666667</v>
          </cell>
          <cell r="AI650">
            <v>337868.02500000002</v>
          </cell>
          <cell r="AJ650">
            <v>337490.34333333332</v>
          </cell>
        </row>
        <row r="651">
          <cell r="Q651">
            <v>-979736.54</v>
          </cell>
          <cell r="R651">
            <v>-1238162.97</v>
          </cell>
          <cell r="S651">
            <v>-1451739.3</v>
          </cell>
          <cell r="T651">
            <v>0</v>
          </cell>
          <cell r="AG651">
            <v>-328040.98666666663</v>
          </cell>
          <cell r="AH651">
            <v>-405190.22208333336</v>
          </cell>
          <cell r="AI651">
            <v>-496581.17458333331</v>
          </cell>
          <cell r="AJ651">
            <v>-545593.38583333336</v>
          </cell>
        </row>
        <row r="652">
          <cell r="Q652">
            <v>-398.85</v>
          </cell>
          <cell r="R652">
            <v>-398.85</v>
          </cell>
          <cell r="S652">
            <v>-398.85</v>
          </cell>
          <cell r="T652">
            <v>0</v>
          </cell>
          <cell r="AG652">
            <v>15467.631249999997</v>
          </cell>
          <cell r="AH652">
            <v>12358.995416666663</v>
          </cell>
          <cell r="AI652">
            <v>9250.3595833333293</v>
          </cell>
          <cell r="AJ652">
            <v>7696.0416666666615</v>
          </cell>
        </row>
        <row r="653">
          <cell r="Q653">
            <v>4770.29</v>
          </cell>
          <cell r="R653">
            <v>4770.29</v>
          </cell>
          <cell r="S653">
            <v>5018.3900000000003</v>
          </cell>
          <cell r="T653">
            <v>0</v>
          </cell>
          <cell r="AG653">
            <v>16349.248750000006</v>
          </cell>
          <cell r="AH653">
            <v>13663.852916666669</v>
          </cell>
          <cell r="AI653">
            <v>10988.794583333329</v>
          </cell>
          <cell r="AJ653">
            <v>9656.4341666666623</v>
          </cell>
        </row>
        <row r="654"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</row>
        <row r="655"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</row>
        <row r="656">
          <cell r="Q656">
            <v>0</v>
          </cell>
          <cell r="R656">
            <v>0</v>
          </cell>
          <cell r="S656">
            <v>-8117</v>
          </cell>
          <cell r="T656">
            <v>0</v>
          </cell>
          <cell r="AG656">
            <v>-67.651666666666671</v>
          </cell>
          <cell r="AH656">
            <v>-37.304583333333333</v>
          </cell>
          <cell r="AI656">
            <v>-341.68708333333331</v>
          </cell>
          <cell r="AJ656">
            <v>-676.41666666666663</v>
          </cell>
        </row>
        <row r="657"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</row>
        <row r="658">
          <cell r="Q658">
            <v>-552356.63</v>
          </cell>
          <cell r="R658">
            <v>-552356.63</v>
          </cell>
          <cell r="S658">
            <v>-552356.63</v>
          </cell>
          <cell r="T658">
            <v>0</v>
          </cell>
          <cell r="AG658">
            <v>294637.04416666663</v>
          </cell>
          <cell r="AH658">
            <v>156512.95416666666</v>
          </cell>
          <cell r="AI658">
            <v>3245.6770833333285</v>
          </cell>
          <cell r="AJ658">
            <v>-80959.555000000008</v>
          </cell>
        </row>
        <row r="659"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</row>
        <row r="660"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AG660">
            <v>-89.583333333333329</v>
          </cell>
          <cell r="AH660">
            <v>-57.083333333333336</v>
          </cell>
          <cell r="AI660">
            <v>-19.583333333333332</v>
          </cell>
          <cell r="AJ660">
            <v>0</v>
          </cell>
        </row>
        <row r="661"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</row>
        <row r="662">
          <cell r="Q662">
            <v>0</v>
          </cell>
          <cell r="R662">
            <v>0</v>
          </cell>
          <cell r="S662">
            <v>0</v>
          </cell>
          <cell r="T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</row>
        <row r="663"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</row>
        <row r="664"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AG664">
            <v>619.84625000000005</v>
          </cell>
          <cell r="AH664">
            <v>549.10874999999999</v>
          </cell>
          <cell r="AI664">
            <v>478.37124999999997</v>
          </cell>
          <cell r="AJ664">
            <v>443.0025</v>
          </cell>
        </row>
        <row r="665">
          <cell r="Q665">
            <v>0</v>
          </cell>
          <cell r="R665">
            <v>0</v>
          </cell>
          <cell r="S665">
            <v>0</v>
          </cell>
          <cell r="T665">
            <v>0</v>
          </cell>
          <cell r="AG665">
            <v>1436.0620833333335</v>
          </cell>
          <cell r="AH665">
            <v>1436.1091666666669</v>
          </cell>
          <cell r="AI665">
            <v>1436.1091666666669</v>
          </cell>
          <cell r="AJ665">
            <v>1436.1091666666669</v>
          </cell>
        </row>
        <row r="666"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AG666">
            <v>12878.130833333335</v>
          </cell>
          <cell r="AH666">
            <v>12878.130833333335</v>
          </cell>
          <cell r="AI666">
            <v>12878.130833333335</v>
          </cell>
          <cell r="AJ666">
            <v>12878.130833333335</v>
          </cell>
        </row>
        <row r="667"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AG667">
            <v>912.48083333333341</v>
          </cell>
          <cell r="AH667">
            <v>912.48083333333341</v>
          </cell>
          <cell r="AI667">
            <v>456.2404166666667</v>
          </cell>
          <cell r="AJ667">
            <v>0</v>
          </cell>
        </row>
        <row r="668"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AG668">
            <v>303.78125</v>
          </cell>
          <cell r="AH668">
            <v>101.26041666666667</v>
          </cell>
          <cell r="AI668">
            <v>0</v>
          </cell>
          <cell r="AJ668">
            <v>0</v>
          </cell>
        </row>
        <row r="669"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AG669">
            <v>499.4708333333333</v>
          </cell>
          <cell r="AH669">
            <v>299.6825</v>
          </cell>
          <cell r="AI669">
            <v>99.894166666666663</v>
          </cell>
          <cell r="AJ669">
            <v>0</v>
          </cell>
        </row>
        <row r="670"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AG670">
            <v>-261.05416666666667</v>
          </cell>
          <cell r="AH670">
            <v>-410.06124999999997</v>
          </cell>
          <cell r="AI670">
            <v>-384.91041666666666</v>
          </cell>
          <cell r="AJ670">
            <v>-274.87166666666667</v>
          </cell>
        </row>
        <row r="671"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AG671">
            <v>60.588333333333331</v>
          </cell>
          <cell r="AH671">
            <v>60.588333333333331</v>
          </cell>
          <cell r="AI671">
            <v>60.588333333333331</v>
          </cell>
          <cell r="AJ671">
            <v>60.588333333333331</v>
          </cell>
        </row>
        <row r="672">
          <cell r="Q672">
            <v>0</v>
          </cell>
          <cell r="R672">
            <v>1200</v>
          </cell>
          <cell r="S672">
            <v>17.649999999999999</v>
          </cell>
          <cell r="T672">
            <v>0</v>
          </cell>
          <cell r="AG672">
            <v>282.75166666666667</v>
          </cell>
          <cell r="AH672">
            <v>332.75166666666667</v>
          </cell>
          <cell r="AI672">
            <v>322.69958333333335</v>
          </cell>
          <cell r="AJ672">
            <v>262.64749999999998</v>
          </cell>
        </row>
        <row r="673"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</row>
        <row r="674"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</row>
        <row r="675"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</row>
        <row r="676">
          <cell r="Q676">
            <v>0</v>
          </cell>
          <cell r="R676">
            <v>79.78</v>
          </cell>
          <cell r="S676">
            <v>79.78</v>
          </cell>
          <cell r="T676">
            <v>0</v>
          </cell>
          <cell r="AG676">
            <v>0</v>
          </cell>
          <cell r="AH676">
            <v>3.3241666666666667</v>
          </cell>
          <cell r="AI676">
            <v>9.9725000000000001</v>
          </cell>
          <cell r="AJ676">
            <v>13.296666666666667</v>
          </cell>
        </row>
        <row r="677"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</row>
        <row r="678"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</row>
        <row r="679"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AG679">
            <v>-1311.0908333333334</v>
          </cell>
          <cell r="AH679">
            <v>-511.16833333333335</v>
          </cell>
          <cell r="AI679">
            <v>-242.73625000000001</v>
          </cell>
          <cell r="AJ679">
            <v>13.416666666666666</v>
          </cell>
        </row>
        <row r="680"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AG680">
            <v>-16.465</v>
          </cell>
          <cell r="AH680">
            <v>-16.465</v>
          </cell>
          <cell r="AI680">
            <v>-16.465</v>
          </cell>
          <cell r="AJ680">
            <v>-16.465</v>
          </cell>
        </row>
        <row r="681">
          <cell r="AG681">
            <v>0</v>
          </cell>
          <cell r="AH681">
            <v>0</v>
          </cell>
          <cell r="AI681">
            <v>0</v>
          </cell>
          <cell r="AJ681">
            <v>0</v>
          </cell>
        </row>
        <row r="682">
          <cell r="AG682">
            <v>0</v>
          </cell>
          <cell r="AH682">
            <v>0</v>
          </cell>
          <cell r="AI682">
            <v>0</v>
          </cell>
          <cell r="AJ682">
            <v>0</v>
          </cell>
        </row>
        <row r="683">
          <cell r="Q683">
            <v>-163837.85999999999</v>
          </cell>
          <cell r="R683">
            <v>-199824.73</v>
          </cell>
          <cell r="S683">
            <v>-213291.08</v>
          </cell>
          <cell r="T683">
            <v>-193297.78</v>
          </cell>
          <cell r="AG683">
            <v>-80999.089999999982</v>
          </cell>
          <cell r="AH683">
            <v>-95333.839166666672</v>
          </cell>
          <cell r="AI683">
            <v>-110969.92166666668</v>
          </cell>
          <cell r="AJ683">
            <v>-124873.89166666666</v>
          </cell>
        </row>
        <row r="684">
          <cell r="AG684">
            <v>0</v>
          </cell>
          <cell r="AH684">
            <v>0</v>
          </cell>
          <cell r="AI684">
            <v>0</v>
          </cell>
          <cell r="AJ684">
            <v>0</v>
          </cell>
        </row>
        <row r="685">
          <cell r="Q685">
            <v>6468.93</v>
          </cell>
          <cell r="R685">
            <v>-13119.73</v>
          </cell>
          <cell r="S685">
            <v>-32445.45</v>
          </cell>
          <cell r="T685">
            <v>-7370.22</v>
          </cell>
          <cell r="AG685">
            <v>21766.872916666664</v>
          </cell>
          <cell r="AH685">
            <v>20242.148333333334</v>
          </cell>
          <cell r="AI685">
            <v>16570.947499999995</v>
          </cell>
          <cell r="AJ685">
            <v>14033.795416666662</v>
          </cell>
        </row>
        <row r="686">
          <cell r="AG686">
            <v>0</v>
          </cell>
          <cell r="AH686">
            <v>0</v>
          </cell>
          <cell r="AI686">
            <v>0</v>
          </cell>
          <cell r="AJ686">
            <v>0</v>
          </cell>
        </row>
        <row r="687">
          <cell r="Q687">
            <v>1009412.27</v>
          </cell>
          <cell r="R687">
            <v>773385.84</v>
          </cell>
          <cell r="S687">
            <v>1106887.33</v>
          </cell>
          <cell r="T687">
            <v>820807.41</v>
          </cell>
          <cell r="AG687">
            <v>626744.55624999991</v>
          </cell>
          <cell r="AH687">
            <v>669031.13458333327</v>
          </cell>
          <cell r="AI687">
            <v>715453.82250000013</v>
          </cell>
          <cell r="AJ687">
            <v>765218.0229166667</v>
          </cell>
        </row>
        <row r="688"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</row>
        <row r="689">
          <cell r="Q689">
            <v>1743402.81</v>
          </cell>
          <cell r="R689">
            <v>1578388.36</v>
          </cell>
          <cell r="S689">
            <v>1790010.87</v>
          </cell>
          <cell r="T689">
            <v>1339177.93</v>
          </cell>
          <cell r="AG689">
            <v>1241972.5341666669</v>
          </cell>
          <cell r="AH689">
            <v>1246900.53</v>
          </cell>
          <cell r="AI689">
            <v>1258855.925</v>
          </cell>
          <cell r="AJ689">
            <v>1286810.9337500001</v>
          </cell>
        </row>
        <row r="690">
          <cell r="Q690">
            <v>1438.7</v>
          </cell>
          <cell r="R690">
            <v>1544.57</v>
          </cell>
          <cell r="S690">
            <v>1544.57</v>
          </cell>
          <cell r="T690">
            <v>0</v>
          </cell>
          <cell r="AG690">
            <v>297.21833333333336</v>
          </cell>
          <cell r="AH690">
            <v>421.52125000000001</v>
          </cell>
          <cell r="AI690">
            <v>550.23541666666665</v>
          </cell>
          <cell r="AJ690">
            <v>614.59249999999997</v>
          </cell>
        </row>
        <row r="691"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AG691">
            <v>40.083333333333336</v>
          </cell>
          <cell r="AH691">
            <v>40.083333333333336</v>
          </cell>
          <cell r="AI691">
            <v>20.041666666666668</v>
          </cell>
          <cell r="AJ691">
            <v>0</v>
          </cell>
        </row>
        <row r="692">
          <cell r="Q692">
            <v>10555000</v>
          </cell>
          <cell r="R692">
            <v>10555000</v>
          </cell>
          <cell r="S692">
            <v>10555000</v>
          </cell>
          <cell r="T692">
            <v>9043000</v>
          </cell>
          <cell r="AG692">
            <v>10420892.5</v>
          </cell>
          <cell r="AH692">
            <v>10474535.5</v>
          </cell>
          <cell r="AI692">
            <v>10528178.5</v>
          </cell>
          <cell r="AJ692">
            <v>10492000</v>
          </cell>
        </row>
        <row r="693">
          <cell r="Q693">
            <v>4472.4399999999996</v>
          </cell>
          <cell r="R693">
            <v>35696.1</v>
          </cell>
          <cell r="S693">
            <v>86697.55</v>
          </cell>
          <cell r="T693">
            <v>113504.05</v>
          </cell>
          <cell r="AG693">
            <v>186.35166666666666</v>
          </cell>
          <cell r="AH693">
            <v>1860.0408333333332</v>
          </cell>
          <cell r="AI693">
            <v>6959.7762499999999</v>
          </cell>
          <cell r="AJ693">
            <v>15301.509583333333</v>
          </cell>
        </row>
        <row r="694">
          <cell r="Q694">
            <v>109523230.25</v>
          </cell>
          <cell r="R694">
            <v>110594484.5</v>
          </cell>
          <cell r="S694">
            <v>111665738.75</v>
          </cell>
          <cell r="T694">
            <v>112736993</v>
          </cell>
          <cell r="AG694">
            <v>83276858.479166672</v>
          </cell>
          <cell r="AH694">
            <v>86641836.104166672</v>
          </cell>
          <cell r="AI694">
            <v>89973362.979166672</v>
          </cell>
          <cell r="AJ694">
            <v>93271439.104166672</v>
          </cell>
        </row>
        <row r="695">
          <cell r="Q695">
            <v>8239.25</v>
          </cell>
          <cell r="R695">
            <v>9366.6</v>
          </cell>
          <cell r="S695">
            <v>9464.24</v>
          </cell>
          <cell r="T695">
            <v>0</v>
          </cell>
          <cell r="AG695">
            <v>3370.8970833333333</v>
          </cell>
          <cell r="AH695">
            <v>4104.4741666666669</v>
          </cell>
          <cell r="AI695">
            <v>4889.0924999999997</v>
          </cell>
          <cell r="AJ695">
            <v>5283.435833333333</v>
          </cell>
        </row>
        <row r="696">
          <cell r="Q696">
            <v>62194.09</v>
          </cell>
          <cell r="R696">
            <v>57042.85</v>
          </cell>
          <cell r="S696">
            <v>51891.61</v>
          </cell>
          <cell r="T696">
            <v>46740.37</v>
          </cell>
          <cell r="AG696">
            <v>131288.21666666665</v>
          </cell>
          <cell r="AH696">
            <v>120038.91791666666</v>
          </cell>
          <cell r="AI696">
            <v>109323.50833333332</v>
          </cell>
          <cell r="AJ696">
            <v>99135.321249999979</v>
          </cell>
        </row>
        <row r="697"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</row>
        <row r="698">
          <cell r="AG698">
            <v>0</v>
          </cell>
          <cell r="AH698">
            <v>0</v>
          </cell>
          <cell r="AI698">
            <v>0</v>
          </cell>
          <cell r="AJ698">
            <v>0</v>
          </cell>
        </row>
        <row r="699">
          <cell r="Q699">
            <v>-502.28</v>
          </cell>
          <cell r="R699">
            <v>-502.28</v>
          </cell>
          <cell r="S699">
            <v>-502.28</v>
          </cell>
          <cell r="T699">
            <v>0</v>
          </cell>
          <cell r="AG699">
            <v>4.7566666666666704</v>
          </cell>
          <cell r="AH699">
            <v>-37.099999999999994</v>
          </cell>
          <cell r="AI699">
            <v>-78.956666666666663</v>
          </cell>
          <cell r="AJ699">
            <v>-99.884999999999991</v>
          </cell>
        </row>
        <row r="700">
          <cell r="Q700">
            <v>1536.17</v>
          </cell>
          <cell r="R700">
            <v>1759.77</v>
          </cell>
          <cell r="S700">
            <v>1802.35</v>
          </cell>
          <cell r="T700">
            <v>0</v>
          </cell>
          <cell r="AG700">
            <v>740.12208333333331</v>
          </cell>
          <cell r="AH700">
            <v>795.67124999999999</v>
          </cell>
          <cell r="AI700">
            <v>853.31374999999991</v>
          </cell>
          <cell r="AJ700">
            <v>880.34833333333336</v>
          </cell>
        </row>
        <row r="701"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</row>
        <row r="702">
          <cell r="Q702">
            <v>682204.74</v>
          </cell>
          <cell r="R702">
            <v>570276.84</v>
          </cell>
          <cell r="S702">
            <v>713531.46</v>
          </cell>
          <cell r="T702">
            <v>766124.94</v>
          </cell>
          <cell r="AG702">
            <v>845397.6529166667</v>
          </cell>
          <cell r="AH702">
            <v>789053.48583333334</v>
          </cell>
          <cell r="AI702">
            <v>719985.9520833334</v>
          </cell>
          <cell r="AJ702">
            <v>679845.10458333336</v>
          </cell>
        </row>
        <row r="703">
          <cell r="Q703">
            <v>369910.57</v>
          </cell>
          <cell r="R703">
            <v>365658.73</v>
          </cell>
          <cell r="S703">
            <v>361406.89</v>
          </cell>
          <cell r="T703">
            <v>357155.05</v>
          </cell>
          <cell r="AG703">
            <v>395421.61000000004</v>
          </cell>
          <cell r="AH703">
            <v>391169.77</v>
          </cell>
          <cell r="AI703">
            <v>386917.93</v>
          </cell>
          <cell r="AJ703">
            <v>382666.09</v>
          </cell>
        </row>
        <row r="704">
          <cell r="Q704">
            <v>815</v>
          </cell>
          <cell r="R704">
            <v>815</v>
          </cell>
          <cell r="S704">
            <v>0</v>
          </cell>
          <cell r="T704">
            <v>0</v>
          </cell>
          <cell r="AG704">
            <v>169.79166666666666</v>
          </cell>
          <cell r="AH704">
            <v>237.70833333333334</v>
          </cell>
          <cell r="AI704">
            <v>271.66666666666669</v>
          </cell>
          <cell r="AJ704">
            <v>271.66666666666669</v>
          </cell>
        </row>
        <row r="705">
          <cell r="Q705">
            <v>0</v>
          </cell>
          <cell r="R705">
            <v>0</v>
          </cell>
          <cell r="S705">
            <v>0</v>
          </cell>
          <cell r="T705">
            <v>0</v>
          </cell>
          <cell r="AG705">
            <v>632940.83333333337</v>
          </cell>
          <cell r="AH705">
            <v>577902.5</v>
          </cell>
          <cell r="AI705">
            <v>522864.16666666669</v>
          </cell>
          <cell r="AJ705">
            <v>467825.83333333331</v>
          </cell>
        </row>
        <row r="706"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</row>
        <row r="707">
          <cell r="Q707">
            <v>0</v>
          </cell>
          <cell r="R707">
            <v>0</v>
          </cell>
          <cell r="S707">
            <v>0</v>
          </cell>
          <cell r="T707">
            <v>-64880.76</v>
          </cell>
          <cell r="AG707">
            <v>26536.914999999997</v>
          </cell>
          <cell r="AH707">
            <v>26536.914999999997</v>
          </cell>
          <cell r="AI707">
            <v>26536.914999999997</v>
          </cell>
          <cell r="AJ707">
            <v>10565.092499999999</v>
          </cell>
        </row>
        <row r="708"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AG708">
            <v>404.625</v>
          </cell>
          <cell r="AH708">
            <v>404.625</v>
          </cell>
          <cell r="AI708">
            <v>404.625</v>
          </cell>
          <cell r="AJ708">
            <v>404.625</v>
          </cell>
        </row>
        <row r="709"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</row>
        <row r="710"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</row>
        <row r="711"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</row>
        <row r="712">
          <cell r="Q712">
            <v>26387</v>
          </cell>
          <cell r="R712">
            <v>0</v>
          </cell>
          <cell r="S712">
            <v>0</v>
          </cell>
          <cell r="T712">
            <v>0</v>
          </cell>
          <cell r="AG712">
            <v>3429.4166666666665</v>
          </cell>
          <cell r="AH712">
            <v>4528.875</v>
          </cell>
          <cell r="AI712">
            <v>4528.875</v>
          </cell>
          <cell r="AJ712">
            <v>4528.875</v>
          </cell>
        </row>
        <row r="713">
          <cell r="Q713">
            <v>42523.5</v>
          </cell>
          <cell r="R713">
            <v>42523.5</v>
          </cell>
          <cell r="S713">
            <v>0</v>
          </cell>
          <cell r="T713">
            <v>0</v>
          </cell>
          <cell r="AG713">
            <v>6513.354166666667</v>
          </cell>
          <cell r="AH713">
            <v>10056.979166666666</v>
          </cell>
          <cell r="AI713">
            <v>11828.791666666666</v>
          </cell>
          <cell r="AJ713">
            <v>11828.791666666666</v>
          </cell>
        </row>
        <row r="714">
          <cell r="Q714">
            <v>0</v>
          </cell>
          <cell r="R714">
            <v>0</v>
          </cell>
          <cell r="S714">
            <v>0</v>
          </cell>
          <cell r="T714">
            <v>0</v>
          </cell>
          <cell r="AG714">
            <v>17.708333333333332</v>
          </cell>
          <cell r="AH714">
            <v>17.708333333333332</v>
          </cell>
          <cell r="AI714">
            <v>8.8541666666666661</v>
          </cell>
          <cell r="AJ714">
            <v>0</v>
          </cell>
        </row>
        <row r="715">
          <cell r="Q715">
            <v>0</v>
          </cell>
          <cell r="R715">
            <v>0</v>
          </cell>
          <cell r="S715">
            <v>0</v>
          </cell>
          <cell r="T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</row>
        <row r="716">
          <cell r="Q716">
            <v>0</v>
          </cell>
          <cell r="R716">
            <v>0</v>
          </cell>
          <cell r="S716">
            <v>0</v>
          </cell>
          <cell r="T716">
            <v>0</v>
          </cell>
          <cell r="AG716">
            <v>172.70749999999998</v>
          </cell>
          <cell r="AH716">
            <v>172.70749999999998</v>
          </cell>
          <cell r="AI716">
            <v>172.70749999999998</v>
          </cell>
          <cell r="AJ716">
            <v>172.70749999999998</v>
          </cell>
        </row>
        <row r="717"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AG717">
            <v>43.414583333333326</v>
          </cell>
          <cell r="AH717">
            <v>26.048749999999998</v>
          </cell>
          <cell r="AI717">
            <v>8.6829166666666655</v>
          </cell>
          <cell r="AJ717">
            <v>0</v>
          </cell>
        </row>
        <row r="718">
          <cell r="Q718">
            <v>103528.11</v>
          </cell>
          <cell r="R718">
            <v>104051.11</v>
          </cell>
          <cell r="S718">
            <v>59331.76</v>
          </cell>
          <cell r="T718">
            <v>65851.399999999994</v>
          </cell>
          <cell r="AG718">
            <v>157730.30333333334</v>
          </cell>
          <cell r="AH718">
            <v>147676.47041666665</v>
          </cell>
          <cell r="AI718">
            <v>137855.10083333336</v>
          </cell>
          <cell r="AJ718">
            <v>128688.75250000005</v>
          </cell>
        </row>
        <row r="719">
          <cell r="Q719">
            <v>0</v>
          </cell>
          <cell r="R719">
            <v>0</v>
          </cell>
          <cell r="S719">
            <v>0</v>
          </cell>
          <cell r="T719">
            <v>0</v>
          </cell>
          <cell r="AG719">
            <v>10339.358333333334</v>
          </cell>
          <cell r="AH719">
            <v>10339.358333333334</v>
          </cell>
          <cell r="AI719">
            <v>10339.358333333334</v>
          </cell>
          <cell r="AJ719">
            <v>10339.358333333334</v>
          </cell>
        </row>
        <row r="720"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</row>
        <row r="721">
          <cell r="Q721">
            <v>6182.31</v>
          </cell>
          <cell r="R721">
            <v>7105.99</v>
          </cell>
          <cell r="S721">
            <v>8247.9</v>
          </cell>
          <cell r="T721">
            <v>8717.44</v>
          </cell>
          <cell r="AG721">
            <v>4723.0045833333334</v>
          </cell>
          <cell r="AH721">
            <v>5042.6895833333328</v>
          </cell>
          <cell r="AI721">
            <v>5416.7904166666658</v>
          </cell>
          <cell r="AJ721">
            <v>5831.9712499999996</v>
          </cell>
        </row>
        <row r="722"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</row>
        <row r="723">
          <cell r="Q723">
            <v>0</v>
          </cell>
          <cell r="R723">
            <v>0</v>
          </cell>
          <cell r="S723">
            <v>0</v>
          </cell>
          <cell r="T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</row>
        <row r="724">
          <cell r="AG724">
            <v>0</v>
          </cell>
          <cell r="AH724">
            <v>0</v>
          </cell>
          <cell r="AI724">
            <v>0</v>
          </cell>
          <cell r="AJ724">
            <v>0</v>
          </cell>
        </row>
        <row r="725">
          <cell r="Q725">
            <v>0</v>
          </cell>
          <cell r="R725">
            <v>0</v>
          </cell>
          <cell r="S725">
            <v>0</v>
          </cell>
          <cell r="T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</row>
        <row r="726">
          <cell r="Q726">
            <v>0</v>
          </cell>
          <cell r="R726">
            <v>0</v>
          </cell>
          <cell r="S726">
            <v>0</v>
          </cell>
          <cell r="T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</row>
        <row r="727"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AG727">
            <v>2514014.7916666665</v>
          </cell>
          <cell r="AH727">
            <v>1508408.875</v>
          </cell>
          <cell r="AI727">
            <v>502802.95833333331</v>
          </cell>
          <cell r="AJ727">
            <v>0</v>
          </cell>
        </row>
        <row r="728">
          <cell r="Q728">
            <v>0</v>
          </cell>
          <cell r="R728">
            <v>0</v>
          </cell>
          <cell r="S728">
            <v>0</v>
          </cell>
          <cell r="T728">
            <v>0</v>
          </cell>
          <cell r="AG728">
            <v>-879905.20833333337</v>
          </cell>
          <cell r="AH728">
            <v>-527943.125</v>
          </cell>
          <cell r="AI728">
            <v>-175981.04166666666</v>
          </cell>
          <cell r="AJ728">
            <v>0</v>
          </cell>
        </row>
        <row r="729"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</row>
        <row r="730"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</row>
        <row r="731">
          <cell r="R731">
            <v>0</v>
          </cell>
          <cell r="S731">
            <v>0</v>
          </cell>
          <cell r="T731">
            <v>-24317089</v>
          </cell>
          <cell r="AG731">
            <v>0</v>
          </cell>
          <cell r="AH731">
            <v>0</v>
          </cell>
          <cell r="AI731">
            <v>0</v>
          </cell>
          <cell r="AJ731">
            <v>-1013212.0416666666</v>
          </cell>
        </row>
        <row r="732">
          <cell r="Q732">
            <v>59899</v>
          </cell>
          <cell r="R732">
            <v>59899</v>
          </cell>
          <cell r="S732">
            <v>59899</v>
          </cell>
          <cell r="T732">
            <v>3250409</v>
          </cell>
          <cell r="AG732">
            <v>-2834736.8333333335</v>
          </cell>
          <cell r="AH732">
            <v>-2855589.5</v>
          </cell>
          <cell r="AI732">
            <v>-2876442.1666666665</v>
          </cell>
          <cell r="AJ732">
            <v>-2599876.6666666665</v>
          </cell>
        </row>
        <row r="733"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</row>
        <row r="734">
          <cell r="AG734">
            <v>0</v>
          </cell>
          <cell r="AH734">
            <v>0</v>
          </cell>
          <cell r="AI734">
            <v>0</v>
          </cell>
          <cell r="AJ734">
            <v>0</v>
          </cell>
        </row>
        <row r="735">
          <cell r="Q735">
            <v>524.9</v>
          </cell>
          <cell r="R735">
            <v>524.9</v>
          </cell>
          <cell r="S735">
            <v>524.9</v>
          </cell>
          <cell r="T735">
            <v>258.83999999999997</v>
          </cell>
          <cell r="AG735">
            <v>7580.0358333333288</v>
          </cell>
          <cell r="AH735">
            <v>4867.4083333333347</v>
          </cell>
          <cell r="AI735">
            <v>1944.5500000000002</v>
          </cell>
          <cell r="AJ735">
            <v>491.94333333333321</v>
          </cell>
        </row>
        <row r="736">
          <cell r="AG736">
            <v>0</v>
          </cell>
          <cell r="AH736">
            <v>0</v>
          </cell>
          <cell r="AI736">
            <v>0</v>
          </cell>
          <cell r="AJ736">
            <v>0</v>
          </cell>
        </row>
        <row r="737">
          <cell r="Q737">
            <v>62572.92</v>
          </cell>
          <cell r="R737">
            <v>41715.32</v>
          </cell>
          <cell r="S737">
            <v>20857.72</v>
          </cell>
          <cell r="T737">
            <v>230188.62</v>
          </cell>
          <cell r="AG737">
            <v>257985.48</v>
          </cell>
          <cell r="AH737">
            <v>222380.49333333332</v>
          </cell>
          <cell r="AI737">
            <v>188510.49333333332</v>
          </cell>
          <cell r="AJ737">
            <v>165966.66750000001</v>
          </cell>
        </row>
        <row r="738"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AG738">
            <v>16279.333333333334</v>
          </cell>
          <cell r="AH738">
            <v>16279.333333333334</v>
          </cell>
          <cell r="AI738">
            <v>16279.333333333334</v>
          </cell>
          <cell r="AJ738">
            <v>16279.333333333334</v>
          </cell>
        </row>
        <row r="739"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AG739">
            <v>396079.33416666667</v>
          </cell>
          <cell r="AH739">
            <v>396079.33416666667</v>
          </cell>
          <cell r="AI739">
            <v>395902.55874999991</v>
          </cell>
          <cell r="AJ739">
            <v>330020.42958333337</v>
          </cell>
        </row>
        <row r="740">
          <cell r="Q740">
            <v>0</v>
          </cell>
          <cell r="R740">
            <v>0</v>
          </cell>
          <cell r="S740">
            <v>8970</v>
          </cell>
          <cell r="T740">
            <v>0</v>
          </cell>
          <cell r="AG740">
            <v>60431.485000000008</v>
          </cell>
          <cell r="AH740">
            <v>60431.485000000008</v>
          </cell>
          <cell r="AI740">
            <v>60805.235000000008</v>
          </cell>
          <cell r="AJ740">
            <v>61178.985000000008</v>
          </cell>
        </row>
        <row r="741"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</row>
        <row r="742">
          <cell r="AG742">
            <v>0</v>
          </cell>
          <cell r="AH742">
            <v>0</v>
          </cell>
          <cell r="AI742">
            <v>0</v>
          </cell>
          <cell r="AJ742">
            <v>0</v>
          </cell>
        </row>
        <row r="743">
          <cell r="AG743">
            <v>0</v>
          </cell>
          <cell r="AH743">
            <v>0</v>
          </cell>
          <cell r="AI743">
            <v>0</v>
          </cell>
          <cell r="AJ743">
            <v>0</v>
          </cell>
        </row>
        <row r="744"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</row>
        <row r="745">
          <cell r="Q745">
            <v>31524576.989999998</v>
          </cell>
          <cell r="R745">
            <v>31524576.989999998</v>
          </cell>
          <cell r="S745">
            <v>31524576.989999998</v>
          </cell>
          <cell r="T745">
            <v>31881857.5</v>
          </cell>
          <cell r="AG745">
            <v>34386858.559999995</v>
          </cell>
          <cell r="AH745">
            <v>33626831.399999999</v>
          </cell>
          <cell r="AI745">
            <v>32866804.239999998</v>
          </cell>
          <cell r="AJ745">
            <v>32427435.762083333</v>
          </cell>
        </row>
        <row r="746">
          <cell r="Q746">
            <v>-58100975.340000004</v>
          </cell>
          <cell r="R746">
            <v>-58100975.340000004</v>
          </cell>
          <cell r="S746">
            <v>-58100975.340000004</v>
          </cell>
          <cell r="T746">
            <v>-58177768.280000001</v>
          </cell>
          <cell r="AG746">
            <v>-58328050.006666668</v>
          </cell>
          <cell r="AH746">
            <v>-58306886.913749993</v>
          </cell>
          <cell r="AI746">
            <v>-58275958.685000002</v>
          </cell>
          <cell r="AJ746">
            <v>-58234411.916249998</v>
          </cell>
        </row>
        <row r="747">
          <cell r="Q747">
            <v>36510290.5</v>
          </cell>
          <cell r="R747">
            <v>36532764.609999999</v>
          </cell>
          <cell r="S747">
            <v>36555252.950000003</v>
          </cell>
          <cell r="T747">
            <v>36565939.079999998</v>
          </cell>
          <cell r="AG747">
            <v>36348109.22291667</v>
          </cell>
          <cell r="AH747">
            <v>36376926.462083332</v>
          </cell>
          <cell r="AI747">
            <v>36406188.699999996</v>
          </cell>
          <cell r="AJ747">
            <v>36434992.295833334</v>
          </cell>
        </row>
        <row r="748">
          <cell r="Q748">
            <v>9350129.5299999993</v>
          </cell>
          <cell r="R748">
            <v>9350129.5299999993</v>
          </cell>
          <cell r="S748">
            <v>9350129.5299999993</v>
          </cell>
          <cell r="T748">
            <v>9350129.5299999993</v>
          </cell>
          <cell r="AG748">
            <v>9349896.459999999</v>
          </cell>
          <cell r="AH748">
            <v>9350082.1362500004</v>
          </cell>
          <cell r="AI748">
            <v>9350113.7320833337</v>
          </cell>
          <cell r="AJ748">
            <v>9350129.5299999993</v>
          </cell>
        </row>
        <row r="749">
          <cell r="Q749">
            <v>209796.52</v>
          </cell>
          <cell r="R749">
            <v>209796.52</v>
          </cell>
          <cell r="S749">
            <v>209796.52</v>
          </cell>
          <cell r="T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</row>
        <row r="750">
          <cell r="Q750">
            <v>1240172.07</v>
          </cell>
          <cell r="R750">
            <v>1240172.07</v>
          </cell>
          <cell r="S750">
            <v>1240172.07</v>
          </cell>
          <cell r="T750">
            <v>1240172.07</v>
          </cell>
          <cell r="AG750">
            <v>1239088.45</v>
          </cell>
          <cell r="AH750">
            <v>1239338.2275</v>
          </cell>
          <cell r="AI750">
            <v>1239523.5258333334</v>
          </cell>
          <cell r="AJ750">
            <v>1239708.8241666667</v>
          </cell>
        </row>
        <row r="751">
          <cell r="Q751">
            <v>7601.05</v>
          </cell>
          <cell r="R751">
            <v>7601.05</v>
          </cell>
          <cell r="S751">
            <v>7601.05</v>
          </cell>
          <cell r="T751">
            <v>7601.05</v>
          </cell>
          <cell r="AG751">
            <v>7601.050000000002</v>
          </cell>
          <cell r="AH751">
            <v>7601.050000000002</v>
          </cell>
          <cell r="AI751">
            <v>7601.050000000002</v>
          </cell>
          <cell r="AJ751">
            <v>7601.050000000002</v>
          </cell>
        </row>
        <row r="752">
          <cell r="Q752">
            <v>1907673.02</v>
          </cell>
          <cell r="R752">
            <v>1908879.27</v>
          </cell>
          <cell r="S752">
            <v>1918361.81</v>
          </cell>
          <cell r="T752">
            <v>1926661.23</v>
          </cell>
          <cell r="AG752">
            <v>1843181.1450000003</v>
          </cell>
          <cell r="AH752">
            <v>1852593.749583333</v>
          </cell>
          <cell r="AI752">
            <v>1862067.86625</v>
          </cell>
          <cell r="AJ752">
            <v>1870802.4862499998</v>
          </cell>
        </row>
        <row r="753">
          <cell r="Q753">
            <v>2576768.5099999998</v>
          </cell>
          <cell r="R753">
            <v>2576768.5099999998</v>
          </cell>
          <cell r="S753">
            <v>2576768.5099999998</v>
          </cell>
          <cell r="T753">
            <v>2576812.0299999998</v>
          </cell>
          <cell r="AG753">
            <v>2577977.959999999</v>
          </cell>
          <cell r="AH753">
            <v>2577816.6999999993</v>
          </cell>
          <cell r="AI753">
            <v>2577655.4399999995</v>
          </cell>
          <cell r="AJ753">
            <v>2577495.9933333322</v>
          </cell>
        </row>
        <row r="754">
          <cell r="Q754">
            <v>619435.48</v>
          </cell>
          <cell r="R754">
            <v>630551.18000000005</v>
          </cell>
          <cell r="S754">
            <v>656333.43999999994</v>
          </cell>
          <cell r="T754">
            <v>709003.06</v>
          </cell>
          <cell r="AG754">
            <v>535505.86666666658</v>
          </cell>
          <cell r="AH754">
            <v>547569.58416666661</v>
          </cell>
          <cell r="AI754">
            <v>560990.92999999993</v>
          </cell>
          <cell r="AJ754">
            <v>577039.5808333332</v>
          </cell>
        </row>
        <row r="755">
          <cell r="Q755">
            <v>366.95</v>
          </cell>
          <cell r="R755">
            <v>366.95</v>
          </cell>
          <cell r="S755">
            <v>366.95</v>
          </cell>
          <cell r="T755">
            <v>366.95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</row>
        <row r="756">
          <cell r="Q756">
            <v>-25835.27</v>
          </cell>
          <cell r="R756">
            <v>-25835.27</v>
          </cell>
          <cell r="S756">
            <v>-25835.27</v>
          </cell>
          <cell r="T756">
            <v>-25835.27</v>
          </cell>
          <cell r="AG756">
            <v>-25835.27</v>
          </cell>
          <cell r="AH756">
            <v>-25835.27</v>
          </cell>
          <cell r="AI756">
            <v>-25835.27</v>
          </cell>
          <cell r="AJ756">
            <v>-25835.27</v>
          </cell>
        </row>
        <row r="757">
          <cell r="Q757">
            <v>405426.67</v>
          </cell>
          <cell r="R757">
            <v>405426.67</v>
          </cell>
          <cell r="S757">
            <v>405426.67</v>
          </cell>
          <cell r="T757">
            <v>405426.67</v>
          </cell>
          <cell r="AG757">
            <v>405426.67</v>
          </cell>
          <cell r="AH757">
            <v>405426.67</v>
          </cell>
          <cell r="AI757">
            <v>405426.67</v>
          </cell>
          <cell r="AJ757">
            <v>405426.67</v>
          </cell>
        </row>
        <row r="758">
          <cell r="Q758">
            <v>686461.83</v>
          </cell>
          <cell r="R758">
            <v>684684.45</v>
          </cell>
          <cell r="S758">
            <v>687068.33</v>
          </cell>
          <cell r="T758">
            <v>691752.17</v>
          </cell>
          <cell r="AG758">
            <v>673468.35374999989</v>
          </cell>
          <cell r="AH758">
            <v>676050.58041666669</v>
          </cell>
          <cell r="AI758">
            <v>678374.37666666682</v>
          </cell>
          <cell r="AJ758">
            <v>680556.07958333346</v>
          </cell>
        </row>
        <row r="759">
          <cell r="Q759">
            <v>9152.75</v>
          </cell>
          <cell r="R759">
            <v>9152.75</v>
          </cell>
          <cell r="S759">
            <v>9152.75</v>
          </cell>
          <cell r="T759">
            <v>9152.75</v>
          </cell>
          <cell r="AG759">
            <v>9152.75</v>
          </cell>
          <cell r="AH759">
            <v>9152.75</v>
          </cell>
          <cell r="AI759">
            <v>9152.75</v>
          </cell>
          <cell r="AJ759">
            <v>9152.75</v>
          </cell>
        </row>
        <row r="760">
          <cell r="Q760">
            <v>1451535.06</v>
          </cell>
          <cell r="R760">
            <v>1450161.06</v>
          </cell>
          <cell r="S760">
            <v>1732369.79</v>
          </cell>
          <cell r="T760">
            <v>2235915.48</v>
          </cell>
          <cell r="AG760">
            <v>1292181.8895833334</v>
          </cell>
          <cell r="AH760">
            <v>1324155.8500000001</v>
          </cell>
          <cell r="AI760">
            <v>1363479.4258333333</v>
          </cell>
          <cell r="AJ760">
            <v>1430739.7891666666</v>
          </cell>
        </row>
        <row r="761">
          <cell r="Q761">
            <v>2275131.77</v>
          </cell>
          <cell r="R761">
            <v>2298942.5499999998</v>
          </cell>
          <cell r="S761">
            <v>2316818.34</v>
          </cell>
          <cell r="T761">
            <v>2354799.7999999998</v>
          </cell>
          <cell r="AG761">
            <v>2097071.9595833335</v>
          </cell>
          <cell r="AH761">
            <v>2122633.4049999998</v>
          </cell>
          <cell r="AI761">
            <v>2148781.1879166667</v>
          </cell>
          <cell r="AJ761">
            <v>2175935.23</v>
          </cell>
        </row>
        <row r="762">
          <cell r="Q762">
            <v>995</v>
          </cell>
          <cell r="R762">
            <v>995</v>
          </cell>
          <cell r="S762">
            <v>995</v>
          </cell>
          <cell r="T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</row>
        <row r="763">
          <cell r="Q763">
            <v>1519</v>
          </cell>
          <cell r="R763">
            <v>1519</v>
          </cell>
          <cell r="S763">
            <v>1519</v>
          </cell>
          <cell r="T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</row>
        <row r="764">
          <cell r="Q764">
            <v>83002.97</v>
          </cell>
          <cell r="R764">
            <v>84742.97</v>
          </cell>
          <cell r="S764">
            <v>86552.97</v>
          </cell>
          <cell r="T764">
            <v>86734.47</v>
          </cell>
          <cell r="AG764">
            <v>25795.207083333331</v>
          </cell>
          <cell r="AH764">
            <v>32784.621249999997</v>
          </cell>
          <cell r="AI764">
            <v>39921.95208333333</v>
          </cell>
          <cell r="AJ764">
            <v>47142.262083333328</v>
          </cell>
        </row>
        <row r="765">
          <cell r="Q765">
            <v>1815753.94</v>
          </cell>
          <cell r="R765">
            <v>1871269.69</v>
          </cell>
          <cell r="S765">
            <v>1912387.22</v>
          </cell>
          <cell r="T765">
            <v>1939555.01</v>
          </cell>
          <cell r="AG765">
            <v>1669958.1545833333</v>
          </cell>
          <cell r="AH765">
            <v>1693742.7970833334</v>
          </cell>
          <cell r="AI765">
            <v>1720215.37625</v>
          </cell>
          <cell r="AJ765">
            <v>1747582.0537499997</v>
          </cell>
        </row>
        <row r="766">
          <cell r="Q766">
            <v>3578471.46</v>
          </cell>
          <cell r="R766">
            <v>3578486.52</v>
          </cell>
          <cell r="S766">
            <v>3578583.34</v>
          </cell>
          <cell r="T766">
            <v>3580719.34</v>
          </cell>
          <cell r="AG766">
            <v>3043446.16</v>
          </cell>
          <cell r="AH766">
            <v>3259231.7283333335</v>
          </cell>
          <cell r="AI766">
            <v>3462288.6216666666</v>
          </cell>
          <cell r="AJ766">
            <v>3565889.8137500002</v>
          </cell>
        </row>
        <row r="767">
          <cell r="Q767">
            <v>-1154425.72</v>
          </cell>
          <cell r="R767">
            <v>-1280567.81</v>
          </cell>
          <cell r="S767">
            <v>-1280567.81</v>
          </cell>
          <cell r="T767">
            <v>-1415286.74</v>
          </cell>
          <cell r="AG767">
            <v>-598835.77500000002</v>
          </cell>
          <cell r="AH767">
            <v>-700293.83875</v>
          </cell>
          <cell r="AI767">
            <v>-807007.82291666663</v>
          </cell>
          <cell r="AJ767">
            <v>-919335.09583333333</v>
          </cell>
        </row>
        <row r="768">
          <cell r="Q768">
            <v>0</v>
          </cell>
          <cell r="R768">
            <v>0</v>
          </cell>
          <cell r="S768">
            <v>0</v>
          </cell>
          <cell r="T768">
            <v>0</v>
          </cell>
          <cell r="AG768">
            <v>0</v>
          </cell>
          <cell r="AH768">
            <v>0</v>
          </cell>
          <cell r="AI768">
            <v>0</v>
          </cell>
          <cell r="AJ768">
            <v>0</v>
          </cell>
        </row>
        <row r="769"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</row>
        <row r="770">
          <cell r="Q770">
            <v>66942.149999999994</v>
          </cell>
          <cell r="R770">
            <v>66942.149999999994</v>
          </cell>
          <cell r="S770">
            <v>66942.149999999994</v>
          </cell>
          <cell r="T770">
            <v>66942.149999999994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</row>
        <row r="771">
          <cell r="Q771">
            <v>1729467.71</v>
          </cell>
          <cell r="R771">
            <v>1731110.58</v>
          </cell>
          <cell r="S771">
            <v>1731207.39</v>
          </cell>
          <cell r="T771">
            <v>1757836.13</v>
          </cell>
          <cell r="AG771">
            <v>1256455.0979166667</v>
          </cell>
          <cell r="AH771">
            <v>1349716.7</v>
          </cell>
          <cell r="AI771">
            <v>1436269.8883333334</v>
          </cell>
          <cell r="AJ771">
            <v>1506976.64375</v>
          </cell>
        </row>
        <row r="772">
          <cell r="Q772">
            <v>2694999.3</v>
          </cell>
          <cell r="R772">
            <v>2602926.63</v>
          </cell>
          <cell r="S772">
            <v>2510853.96</v>
          </cell>
          <cell r="T772">
            <v>2421929.33</v>
          </cell>
          <cell r="AG772">
            <v>3247252.6575000002</v>
          </cell>
          <cell r="AH772">
            <v>3155204.3424999998</v>
          </cell>
          <cell r="AI772">
            <v>3063156.0274999999</v>
          </cell>
          <cell r="AJ772">
            <v>2971238.8808333334</v>
          </cell>
        </row>
        <row r="773"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</row>
        <row r="774">
          <cell r="Q774">
            <v>240686</v>
          </cell>
          <cell r="R774">
            <v>239158</v>
          </cell>
          <cell r="S774">
            <v>237630</v>
          </cell>
          <cell r="T774">
            <v>236102</v>
          </cell>
          <cell r="AG774">
            <v>249854</v>
          </cell>
          <cell r="AH774">
            <v>248326</v>
          </cell>
          <cell r="AI774">
            <v>246798</v>
          </cell>
          <cell r="AJ774">
            <v>245270</v>
          </cell>
        </row>
        <row r="775"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</row>
        <row r="776">
          <cell r="Q776">
            <v>0</v>
          </cell>
          <cell r="R776">
            <v>0</v>
          </cell>
          <cell r="S776">
            <v>0</v>
          </cell>
          <cell r="T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</row>
        <row r="777"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</row>
        <row r="778"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AG778">
            <v>855.84250000000009</v>
          </cell>
          <cell r="AH778">
            <v>481.40875</v>
          </cell>
          <cell r="AI778">
            <v>213.95749999999998</v>
          </cell>
          <cell r="AJ778">
            <v>53.488750000000003</v>
          </cell>
        </row>
        <row r="779"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</row>
        <row r="780">
          <cell r="Q780">
            <v>81126.63</v>
          </cell>
          <cell r="R780">
            <v>78591.42</v>
          </cell>
          <cell r="S780">
            <v>76056.210000000006</v>
          </cell>
          <cell r="T780">
            <v>73521</v>
          </cell>
          <cell r="AG780">
            <v>96295.335000000006</v>
          </cell>
          <cell r="AH780">
            <v>93773.127916666679</v>
          </cell>
          <cell r="AI780">
            <v>91248.556666666685</v>
          </cell>
          <cell r="AJ780">
            <v>88721.621250000011</v>
          </cell>
        </row>
        <row r="781"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</row>
        <row r="782">
          <cell r="Q782">
            <v>0</v>
          </cell>
          <cell r="R782">
            <v>0</v>
          </cell>
          <cell r="S782">
            <v>0</v>
          </cell>
          <cell r="T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</row>
        <row r="783">
          <cell r="Q783">
            <v>363928.58</v>
          </cell>
          <cell r="R783">
            <v>354830.36</v>
          </cell>
          <cell r="S783">
            <v>345732.15</v>
          </cell>
          <cell r="T783">
            <v>336633.93</v>
          </cell>
          <cell r="AG783">
            <v>418517.87875000009</v>
          </cell>
          <cell r="AH783">
            <v>409419.66416666663</v>
          </cell>
          <cell r="AI783">
            <v>400321.44916666672</v>
          </cell>
          <cell r="AJ783">
            <v>391223.23374999996</v>
          </cell>
        </row>
        <row r="784"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AG784">
            <v>-8.3333333333333339E-4</v>
          </cell>
          <cell r="AH784">
            <v>0</v>
          </cell>
          <cell r="AI784">
            <v>0</v>
          </cell>
          <cell r="AJ784">
            <v>0</v>
          </cell>
        </row>
        <row r="785">
          <cell r="Q785">
            <v>3433896.22</v>
          </cell>
          <cell r="R785">
            <v>3419822.87</v>
          </cell>
          <cell r="S785">
            <v>3405749.52</v>
          </cell>
          <cell r="T785">
            <v>3391676.17</v>
          </cell>
          <cell r="AG785">
            <v>3518336.3049999997</v>
          </cell>
          <cell r="AH785">
            <v>3504262.9595833332</v>
          </cell>
          <cell r="AI785">
            <v>3490189.6133333333</v>
          </cell>
          <cell r="AJ785">
            <v>3476116.2662499999</v>
          </cell>
        </row>
        <row r="786"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AG786">
            <v>38990.298750000009</v>
          </cell>
          <cell r="AH786">
            <v>31824.977083333335</v>
          </cell>
          <cell r="AI786">
            <v>24693.857083333336</v>
          </cell>
          <cell r="AJ786">
            <v>17596.938749999998</v>
          </cell>
        </row>
        <row r="787"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AG787">
            <v>375013.89624999999</v>
          </cell>
          <cell r="AH787">
            <v>305695.08083333337</v>
          </cell>
          <cell r="AI787">
            <v>236885.61958333335</v>
          </cell>
          <cell r="AJ787">
            <v>168585.51250000001</v>
          </cell>
        </row>
        <row r="788"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AG788">
            <v>252932.77000000002</v>
          </cell>
          <cell r="AH788">
            <v>206415.21083333335</v>
          </cell>
          <cell r="AI788">
            <v>160135.51333333334</v>
          </cell>
          <cell r="AJ788">
            <v>114093.67750000001</v>
          </cell>
        </row>
        <row r="789"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AG789">
            <v>160976.35416666666</v>
          </cell>
          <cell r="AH789">
            <v>131415.95666666667</v>
          </cell>
          <cell r="AI789">
            <v>101986.64750000001</v>
          </cell>
          <cell r="AJ789">
            <v>72688.426666666681</v>
          </cell>
        </row>
        <row r="790">
          <cell r="Q790">
            <v>204998.61</v>
          </cell>
          <cell r="R790">
            <v>163998.88</v>
          </cell>
          <cell r="S790">
            <v>122999.15</v>
          </cell>
          <cell r="T790">
            <v>81999.429999999993</v>
          </cell>
          <cell r="AG790">
            <v>451013.74500000005</v>
          </cell>
          <cell r="AH790">
            <v>410008.8954166667</v>
          </cell>
          <cell r="AI790">
            <v>369004.97666666663</v>
          </cell>
          <cell r="AJ790">
            <v>328001.98916666658</v>
          </cell>
        </row>
        <row r="791">
          <cell r="Q791">
            <v>51607.44</v>
          </cell>
          <cell r="R791">
            <v>51315.87</v>
          </cell>
          <cell r="S791">
            <v>51024.3</v>
          </cell>
          <cell r="T791">
            <v>50732.73</v>
          </cell>
          <cell r="AG791">
            <v>53357.49</v>
          </cell>
          <cell r="AH791">
            <v>53065.727499999986</v>
          </cell>
          <cell r="AI791">
            <v>52774</v>
          </cell>
          <cell r="AJ791">
            <v>52482.307500000017</v>
          </cell>
        </row>
        <row r="792">
          <cell r="Q792">
            <v>1246922.58</v>
          </cell>
          <cell r="R792">
            <v>1243132.54</v>
          </cell>
          <cell r="S792">
            <v>1239342.5</v>
          </cell>
          <cell r="T792">
            <v>1235552.46</v>
          </cell>
          <cell r="AG792">
            <v>682048.96750000003</v>
          </cell>
          <cell r="AH792">
            <v>785801.26416666666</v>
          </cell>
          <cell r="AI792">
            <v>889237.72416666674</v>
          </cell>
          <cell r="AJ792">
            <v>992358.34750000015</v>
          </cell>
        </row>
        <row r="793">
          <cell r="Q793">
            <v>947558.57</v>
          </cell>
          <cell r="R793">
            <v>944678.45</v>
          </cell>
          <cell r="S793">
            <v>941798.33</v>
          </cell>
          <cell r="T793">
            <v>938918.21</v>
          </cell>
          <cell r="AG793">
            <v>518301.1020833333</v>
          </cell>
          <cell r="AH793">
            <v>597144.31124999991</v>
          </cell>
          <cell r="AI793">
            <v>675747.51041666663</v>
          </cell>
          <cell r="AJ793">
            <v>754110.69958333333</v>
          </cell>
        </row>
        <row r="794">
          <cell r="Q794">
            <v>2901380.85</v>
          </cell>
          <cell r="R794">
            <v>2892562.06</v>
          </cell>
          <cell r="S794">
            <v>2883743.27</v>
          </cell>
          <cell r="T794">
            <v>2874924.48</v>
          </cell>
          <cell r="AG794">
            <v>1587014.1762499998</v>
          </cell>
          <cell r="AH794">
            <v>1828428.4641666666</v>
          </cell>
          <cell r="AI794">
            <v>2069107.8529166665</v>
          </cell>
          <cell r="AJ794">
            <v>2309052.3424999998</v>
          </cell>
        </row>
        <row r="795">
          <cell r="Q795">
            <v>885498.17</v>
          </cell>
          <cell r="R795">
            <v>882806.69</v>
          </cell>
          <cell r="S795">
            <v>880115.21</v>
          </cell>
          <cell r="T795">
            <v>877423.73</v>
          </cell>
          <cell r="AG795">
            <v>445254.93208333332</v>
          </cell>
          <cell r="AH795">
            <v>518934.30124999996</v>
          </cell>
          <cell r="AI795">
            <v>592389.38041666662</v>
          </cell>
          <cell r="AJ795">
            <v>665620.16958333331</v>
          </cell>
        </row>
        <row r="796">
          <cell r="Q796">
            <v>20824.89</v>
          </cell>
          <cell r="R796">
            <v>20729.8</v>
          </cell>
          <cell r="S796">
            <v>20634.71</v>
          </cell>
          <cell r="T796">
            <v>20539.62</v>
          </cell>
          <cell r="AG796">
            <v>11446.592083333331</v>
          </cell>
          <cell r="AH796">
            <v>13178.037499999999</v>
          </cell>
          <cell r="AI796">
            <v>14901.558749999998</v>
          </cell>
          <cell r="AJ796">
            <v>16617.155833333331</v>
          </cell>
        </row>
        <row r="797">
          <cell r="Q797">
            <v>48590.85</v>
          </cell>
          <cell r="R797">
            <v>48368.97</v>
          </cell>
          <cell r="S797">
            <v>48147.09</v>
          </cell>
          <cell r="T797">
            <v>47925.21</v>
          </cell>
          <cell r="AG797">
            <v>26708.416249999995</v>
          </cell>
          <cell r="AH797">
            <v>30748.408749999991</v>
          </cell>
          <cell r="AI797">
            <v>34769.91124999999</v>
          </cell>
          <cell r="AJ797">
            <v>38772.923749999987</v>
          </cell>
        </row>
        <row r="798">
          <cell r="Q798">
            <v>21683.19</v>
          </cell>
          <cell r="R798">
            <v>21178.93</v>
          </cell>
          <cell r="S798">
            <v>20674.669999999998</v>
          </cell>
          <cell r="T798">
            <v>20170.41</v>
          </cell>
          <cell r="AG798">
            <v>12627.516250000001</v>
          </cell>
          <cell r="AH798">
            <v>14413.437916666668</v>
          </cell>
          <cell r="AI798">
            <v>16157.337916666665</v>
          </cell>
          <cell r="AJ798">
            <v>17859.216250000001</v>
          </cell>
        </row>
        <row r="799">
          <cell r="Q799">
            <v>1182021.1399999999</v>
          </cell>
          <cell r="R799">
            <v>1176814</v>
          </cell>
          <cell r="S799">
            <v>1171606.8600000001</v>
          </cell>
          <cell r="T799">
            <v>1166399.72</v>
          </cell>
          <cell r="AG799">
            <v>447597.21083333337</v>
          </cell>
          <cell r="AH799">
            <v>545882.0083333333</v>
          </cell>
          <cell r="AI799">
            <v>643732.87749999994</v>
          </cell>
          <cell r="AJ799">
            <v>741149.81833333336</v>
          </cell>
        </row>
        <row r="800">
          <cell r="Q800">
            <v>914262.01</v>
          </cell>
          <cell r="R800">
            <v>906025.42</v>
          </cell>
          <cell r="S800">
            <v>897788.83</v>
          </cell>
          <cell r="T800">
            <v>889552.24</v>
          </cell>
          <cell r="AG800">
            <v>349365.44124999997</v>
          </cell>
          <cell r="AH800">
            <v>425210.7508333333</v>
          </cell>
          <cell r="AI800">
            <v>500369.67791666667</v>
          </cell>
          <cell r="AJ800">
            <v>574842.22250000003</v>
          </cell>
        </row>
        <row r="801">
          <cell r="Q801">
            <v>131262.21</v>
          </cell>
          <cell r="R801">
            <v>129975.33</v>
          </cell>
          <cell r="S801">
            <v>128688.45</v>
          </cell>
          <cell r="T801">
            <v>127401.57</v>
          </cell>
          <cell r="AG801">
            <v>50144.346249999995</v>
          </cell>
          <cell r="AH801">
            <v>61029.243749999994</v>
          </cell>
          <cell r="AI801">
            <v>71806.901249999981</v>
          </cell>
          <cell r="AJ801">
            <v>82477.318749999991</v>
          </cell>
        </row>
        <row r="802">
          <cell r="Q802">
            <v>211343.67</v>
          </cell>
          <cell r="R802">
            <v>210455.67999999999</v>
          </cell>
          <cell r="S802">
            <v>209567.69</v>
          </cell>
          <cell r="T802">
            <v>208679.7</v>
          </cell>
          <cell r="AG802">
            <v>26491.957916666666</v>
          </cell>
          <cell r="AH802">
            <v>44066.930833333339</v>
          </cell>
          <cell r="AI802">
            <v>61567.904583333329</v>
          </cell>
          <cell r="AJ802">
            <v>78994.879166666666</v>
          </cell>
        </row>
        <row r="803">
          <cell r="AG803">
            <v>0</v>
          </cell>
          <cell r="AH803">
            <v>0</v>
          </cell>
          <cell r="AI803">
            <v>0</v>
          </cell>
          <cell r="AJ803">
            <v>0</v>
          </cell>
        </row>
        <row r="804">
          <cell r="Q804">
            <v>16933402.649999999</v>
          </cell>
          <cell r="R804">
            <v>13097949.35</v>
          </cell>
          <cell r="S804">
            <v>8583069.6799999997</v>
          </cell>
          <cell r="T804">
            <v>4214314.88</v>
          </cell>
          <cell r="AG804">
            <v>2423547.3450000002</v>
          </cell>
          <cell r="AH804">
            <v>3342005.2016666667</v>
          </cell>
          <cell r="AI804">
            <v>3933484.6733333333</v>
          </cell>
          <cell r="AJ804">
            <v>4367690.2812499991</v>
          </cell>
        </row>
        <row r="805">
          <cell r="Q805">
            <v>-7524234.4400000004</v>
          </cell>
          <cell r="R805">
            <v>-11000918.65</v>
          </cell>
          <cell r="S805">
            <v>-10455352.130000001</v>
          </cell>
          <cell r="T805">
            <v>-9729307.6699999999</v>
          </cell>
          <cell r="AG805">
            <v>-24274078.705416668</v>
          </cell>
          <cell r="AH805">
            <v>-16632148.704583332</v>
          </cell>
          <cell r="AI805">
            <v>-9079055.2608333323</v>
          </cell>
          <cell r="AJ805">
            <v>-1771294.1674999997</v>
          </cell>
        </row>
        <row r="806"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</row>
        <row r="807">
          <cell r="Q807">
            <v>-16440523.59</v>
          </cell>
          <cell r="R807">
            <v>0</v>
          </cell>
          <cell r="S807">
            <v>0</v>
          </cell>
          <cell r="T807">
            <v>0</v>
          </cell>
          <cell r="AG807">
            <v>-25984664.073333338</v>
          </cell>
          <cell r="AH807">
            <v>-26645863.135000002</v>
          </cell>
          <cell r="AI807">
            <v>-26942375.769999996</v>
          </cell>
          <cell r="AJ807">
            <v>-27931581.42625</v>
          </cell>
        </row>
        <row r="808">
          <cell r="Q808">
            <v>135186.18</v>
          </cell>
          <cell r="R808">
            <v>47941.31</v>
          </cell>
          <cell r="S808">
            <v>11201.81</v>
          </cell>
          <cell r="T808">
            <v>-25020.29</v>
          </cell>
          <cell r="AG808">
            <v>-949375.49624999997</v>
          </cell>
          <cell r="AH808">
            <v>-716499.91333333345</v>
          </cell>
          <cell r="AI808">
            <v>-455400.94208333333</v>
          </cell>
          <cell r="AJ808">
            <v>-163836.63291666665</v>
          </cell>
        </row>
        <row r="809">
          <cell r="Q809">
            <v>119544.02</v>
          </cell>
          <cell r="R809">
            <v>102009.45</v>
          </cell>
          <cell r="S809">
            <v>130721.58</v>
          </cell>
          <cell r="T809">
            <v>145289.25</v>
          </cell>
          <cell r="AG809">
            <v>-29784.801250000008</v>
          </cell>
          <cell r="AH809">
            <v>-5789.701666666665</v>
          </cell>
          <cell r="AI809">
            <v>17428.978333333336</v>
          </cell>
          <cell r="AJ809">
            <v>42067.6325</v>
          </cell>
        </row>
        <row r="810">
          <cell r="R810">
            <v>4449982.3899999997</v>
          </cell>
          <cell r="S810">
            <v>3802815.65</v>
          </cell>
          <cell r="T810">
            <v>3111565.34</v>
          </cell>
          <cell r="AG810">
            <v>0</v>
          </cell>
          <cell r="AH810">
            <v>185415.93291666664</v>
          </cell>
          <cell r="AI810">
            <v>529282.51791666669</v>
          </cell>
          <cell r="AJ810">
            <v>817381.72583333321</v>
          </cell>
        </row>
        <row r="811">
          <cell r="R811">
            <v>-13917373.390000001</v>
          </cell>
          <cell r="S811">
            <v>-11900349.74</v>
          </cell>
          <cell r="T811">
            <v>-9701246.2400000002</v>
          </cell>
          <cell r="AG811">
            <v>0</v>
          </cell>
          <cell r="AH811">
            <v>-579890.55791666673</v>
          </cell>
          <cell r="AI811">
            <v>-1655629.0216666667</v>
          </cell>
          <cell r="AJ811">
            <v>-2555695.5208333335</v>
          </cell>
        </row>
        <row r="812"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</row>
        <row r="813">
          <cell r="Q813">
            <v>5176339752.470005</v>
          </cell>
          <cell r="R813">
            <v>5103066150.0200052</v>
          </cell>
          <cell r="S813">
            <v>5248037725.6400003</v>
          </cell>
          <cell r="T813">
            <v>5202564468.2200031</v>
          </cell>
          <cell r="AG813">
            <v>5231517078.7645855</v>
          </cell>
          <cell r="AH813">
            <v>5236581341.7174969</v>
          </cell>
          <cell r="AI813">
            <v>5237726315.5391684</v>
          </cell>
          <cell r="AJ813">
            <v>5235690841.9208317</v>
          </cell>
        </row>
        <row r="815">
          <cell r="Q815">
            <v>-77201680.299999997</v>
          </cell>
          <cell r="R815">
            <v>-80982448.989999995</v>
          </cell>
          <cell r="S815">
            <v>-103711150.29000001</v>
          </cell>
          <cell r="T815">
            <v>-123845658.05</v>
          </cell>
          <cell r="AG815">
            <v>-63598251.922916673</v>
          </cell>
          <cell r="AH815">
            <v>-64862614.49083332</v>
          </cell>
          <cell r="AI815">
            <v>-66192832.274999999</v>
          </cell>
          <cell r="AJ815">
            <v>-67627889.390000001</v>
          </cell>
        </row>
        <row r="816">
          <cell r="AG816">
            <v>0</v>
          </cell>
          <cell r="AH816">
            <v>0</v>
          </cell>
          <cell r="AI816">
            <v>0</v>
          </cell>
          <cell r="AJ816">
            <v>0</v>
          </cell>
        </row>
        <row r="817"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</row>
        <row r="818">
          <cell r="Q818">
            <v>48572715</v>
          </cell>
          <cell r="R818">
            <v>48807715</v>
          </cell>
          <cell r="S818">
            <v>49283715</v>
          </cell>
          <cell r="T818">
            <v>50532715</v>
          </cell>
          <cell r="AG818">
            <v>46778090</v>
          </cell>
          <cell r="AH818">
            <v>47132131.666666664</v>
          </cell>
          <cell r="AI818">
            <v>47487381.666666664</v>
          </cell>
          <cell r="AJ818">
            <v>47871006.666666664</v>
          </cell>
        </row>
        <row r="819">
          <cell r="AG819">
            <v>0</v>
          </cell>
          <cell r="AH819">
            <v>0</v>
          </cell>
          <cell r="AI819">
            <v>0</v>
          </cell>
          <cell r="AJ819">
            <v>0</v>
          </cell>
        </row>
        <row r="820"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</row>
        <row r="821">
          <cell r="Q821">
            <v>-1024751.45</v>
          </cell>
          <cell r="R821">
            <v>-1024751.45</v>
          </cell>
          <cell r="S821">
            <v>-1024751.45</v>
          </cell>
          <cell r="T821">
            <v>-1024751.45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</row>
        <row r="822">
          <cell r="Q822">
            <v>-459000</v>
          </cell>
          <cell r="R822">
            <v>-510000</v>
          </cell>
          <cell r="S822">
            <v>-561000</v>
          </cell>
          <cell r="T822">
            <v>-612000</v>
          </cell>
          <cell r="AG822">
            <v>-159375</v>
          </cell>
          <cell r="AH822">
            <v>-199750</v>
          </cell>
          <cell r="AI822">
            <v>-244375</v>
          </cell>
          <cell r="AJ822">
            <v>-293250</v>
          </cell>
        </row>
        <row r="823">
          <cell r="Q823">
            <v>33917.58</v>
          </cell>
          <cell r="R823">
            <v>32917.58</v>
          </cell>
          <cell r="S823">
            <v>31917.58</v>
          </cell>
          <cell r="T823">
            <v>29917.58</v>
          </cell>
          <cell r="AG823">
            <v>40584.246666666681</v>
          </cell>
          <cell r="AH823">
            <v>39459.246666666681</v>
          </cell>
          <cell r="AI823">
            <v>38417.580000000009</v>
          </cell>
          <cell r="AJ823">
            <v>37334.246666666681</v>
          </cell>
        </row>
        <row r="824">
          <cell r="Q824">
            <v>91427</v>
          </cell>
          <cell r="R824">
            <v>88427</v>
          </cell>
          <cell r="S824">
            <v>85427</v>
          </cell>
          <cell r="T824">
            <v>83427</v>
          </cell>
          <cell r="AG824">
            <v>109010.33333333333</v>
          </cell>
          <cell r="AH824">
            <v>106177</v>
          </cell>
          <cell r="AI824">
            <v>103343.66666666667</v>
          </cell>
          <cell r="AJ824">
            <v>100468.66666666667</v>
          </cell>
        </row>
        <row r="825">
          <cell r="Q825">
            <v>39518432</v>
          </cell>
          <cell r="R825">
            <v>39874432</v>
          </cell>
          <cell r="S825">
            <v>40168432</v>
          </cell>
          <cell r="T825">
            <v>39337432</v>
          </cell>
          <cell r="AG825">
            <v>38608265.333333336</v>
          </cell>
          <cell r="AH825">
            <v>38672390.333333336</v>
          </cell>
          <cell r="AI825">
            <v>38713723.666666664</v>
          </cell>
          <cell r="AJ825">
            <v>38791140.333333336</v>
          </cell>
        </row>
        <row r="826"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</row>
        <row r="827">
          <cell r="Q827">
            <v>-29322000</v>
          </cell>
          <cell r="R827">
            <v>-29580000</v>
          </cell>
          <cell r="S827">
            <v>-29838000</v>
          </cell>
          <cell r="T827">
            <v>-29452000</v>
          </cell>
          <cell r="AG827">
            <v>-23140166.666666668</v>
          </cell>
          <cell r="AH827">
            <v>-23938125</v>
          </cell>
          <cell r="AI827">
            <v>-24728000</v>
          </cell>
          <cell r="AJ827">
            <v>-25482958.333333332</v>
          </cell>
        </row>
        <row r="828">
          <cell r="Q828">
            <v>2889000</v>
          </cell>
          <cell r="R828">
            <v>2889000</v>
          </cell>
          <cell r="S828">
            <v>2889000</v>
          </cell>
          <cell r="T828">
            <v>2457000</v>
          </cell>
          <cell r="AG828">
            <v>2464458.3333333335</v>
          </cell>
          <cell r="AH828">
            <v>2497250</v>
          </cell>
          <cell r="AI828">
            <v>2530750</v>
          </cell>
          <cell r="AJ828">
            <v>2544791.6666666665</v>
          </cell>
        </row>
        <row r="829">
          <cell r="Q829">
            <v>1998018</v>
          </cell>
          <cell r="R829">
            <v>1864018</v>
          </cell>
          <cell r="S829">
            <v>1749018</v>
          </cell>
          <cell r="T829">
            <v>2089018</v>
          </cell>
          <cell r="AG829">
            <v>2778226.3333333335</v>
          </cell>
          <cell r="AH829">
            <v>2657934.6666666665</v>
          </cell>
          <cell r="AI829">
            <v>2532643</v>
          </cell>
          <cell r="AJ829">
            <v>2421018</v>
          </cell>
        </row>
        <row r="830">
          <cell r="Q830">
            <v>2718000</v>
          </cell>
          <cell r="R830">
            <v>2718000</v>
          </cell>
          <cell r="S830">
            <v>2718000</v>
          </cell>
          <cell r="T830">
            <v>2224000</v>
          </cell>
          <cell r="AG830">
            <v>2151750</v>
          </cell>
          <cell r="AH830">
            <v>2378250</v>
          </cell>
          <cell r="AI830">
            <v>2604750</v>
          </cell>
          <cell r="AJ830">
            <v>2697416.6666666665</v>
          </cell>
        </row>
        <row r="831">
          <cell r="Q831">
            <v>205589</v>
          </cell>
          <cell r="R831">
            <v>205589</v>
          </cell>
          <cell r="S831">
            <v>205589</v>
          </cell>
          <cell r="T831">
            <v>699108</v>
          </cell>
          <cell r="AG831">
            <v>712499.41666666663</v>
          </cell>
          <cell r="AH831">
            <v>633047.75</v>
          </cell>
          <cell r="AI831">
            <v>553596.08333333337</v>
          </cell>
          <cell r="AJ831">
            <v>519876.25</v>
          </cell>
        </row>
        <row r="832">
          <cell r="Q832">
            <v>4822933</v>
          </cell>
          <cell r="R832">
            <v>4822933</v>
          </cell>
          <cell r="S832">
            <v>4822933</v>
          </cell>
          <cell r="T832">
            <v>4618558</v>
          </cell>
          <cell r="AG832">
            <v>3574838.4166666665</v>
          </cell>
          <cell r="AH832">
            <v>3756276.25</v>
          </cell>
          <cell r="AI832">
            <v>3937714.0833333335</v>
          </cell>
          <cell r="AJ832">
            <v>4072167.375</v>
          </cell>
        </row>
        <row r="833">
          <cell r="Q833">
            <v>10483</v>
          </cell>
          <cell r="R833">
            <v>10483</v>
          </cell>
          <cell r="S833">
            <v>10483</v>
          </cell>
          <cell r="T833">
            <v>2537</v>
          </cell>
          <cell r="AG833">
            <v>84153.75</v>
          </cell>
          <cell r="AH833">
            <v>53274.25</v>
          </cell>
          <cell r="AI833">
            <v>22394.75</v>
          </cell>
          <cell r="AJ833">
            <v>6878.708333333333</v>
          </cell>
        </row>
        <row r="834">
          <cell r="Q834">
            <v>49000</v>
          </cell>
          <cell r="R834">
            <v>49000</v>
          </cell>
          <cell r="S834">
            <v>49000</v>
          </cell>
          <cell r="T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</row>
        <row r="835">
          <cell r="Q835">
            <v>-236000</v>
          </cell>
          <cell r="R835">
            <v>-236000</v>
          </cell>
          <cell r="S835">
            <v>-236000</v>
          </cell>
          <cell r="T835">
            <v>530000</v>
          </cell>
          <cell r="AG835">
            <v>-220833.33333333334</v>
          </cell>
          <cell r="AH835">
            <v>-235000</v>
          </cell>
          <cell r="AI835">
            <v>-249166.66666666666</v>
          </cell>
          <cell r="AJ835">
            <v>-222500</v>
          </cell>
        </row>
        <row r="836"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</row>
        <row r="837">
          <cell r="Q837">
            <v>2070000</v>
          </cell>
          <cell r="R837">
            <v>2070000</v>
          </cell>
          <cell r="S837">
            <v>2070000</v>
          </cell>
          <cell r="T837">
            <v>2167000</v>
          </cell>
          <cell r="AG837">
            <v>2116416.6666666665</v>
          </cell>
          <cell r="AH837">
            <v>2112250</v>
          </cell>
          <cell r="AI837">
            <v>2108083.3333333335</v>
          </cell>
          <cell r="AJ837">
            <v>2107500</v>
          </cell>
        </row>
        <row r="838">
          <cell r="Q838">
            <v>365575</v>
          </cell>
          <cell r="R838">
            <v>365575</v>
          </cell>
          <cell r="S838">
            <v>365575</v>
          </cell>
          <cell r="T838">
            <v>365575</v>
          </cell>
          <cell r="AG838">
            <v>340907.29166666669</v>
          </cell>
          <cell r="AH838">
            <v>343809.375</v>
          </cell>
          <cell r="AI838">
            <v>346711.45833333331</v>
          </cell>
          <cell r="AJ838">
            <v>349613.54166666669</v>
          </cell>
        </row>
        <row r="839">
          <cell r="Q839">
            <v>455000</v>
          </cell>
          <cell r="R839">
            <v>455000</v>
          </cell>
          <cell r="S839">
            <v>455000</v>
          </cell>
          <cell r="T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</row>
        <row r="840">
          <cell r="Q840">
            <v>960000</v>
          </cell>
          <cell r="R840">
            <v>960000</v>
          </cell>
          <cell r="S840">
            <v>960000</v>
          </cell>
          <cell r="T840">
            <v>926000</v>
          </cell>
          <cell r="AG840">
            <v>1027500</v>
          </cell>
          <cell r="AH840">
            <v>1019000</v>
          </cell>
          <cell r="AI840">
            <v>1010500</v>
          </cell>
          <cell r="AJ840">
            <v>1000958.3333333334</v>
          </cell>
        </row>
        <row r="841">
          <cell r="Q841">
            <v>1259000</v>
          </cell>
          <cell r="R841">
            <v>1259000</v>
          </cell>
          <cell r="S841">
            <v>1259000</v>
          </cell>
          <cell r="T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</row>
        <row r="842"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</row>
        <row r="843">
          <cell r="Q843">
            <v>6917206</v>
          </cell>
          <cell r="R843">
            <v>6917206</v>
          </cell>
          <cell r="S843">
            <v>6917206</v>
          </cell>
          <cell r="T843">
            <v>7044734.3300000001</v>
          </cell>
          <cell r="AG843">
            <v>5937363.916666667</v>
          </cell>
          <cell r="AH843">
            <v>6166547.75</v>
          </cell>
          <cell r="AI843">
            <v>6395731.583333333</v>
          </cell>
          <cell r="AJ843">
            <v>6564036.7637500009</v>
          </cell>
        </row>
        <row r="844">
          <cell r="Q844">
            <v>0</v>
          </cell>
          <cell r="R844">
            <v>0</v>
          </cell>
          <cell r="S844">
            <v>0</v>
          </cell>
          <cell r="T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</row>
        <row r="845">
          <cell r="AG845">
            <v>0</v>
          </cell>
          <cell r="AH845">
            <v>0</v>
          </cell>
          <cell r="AI845">
            <v>0</v>
          </cell>
          <cell r="AJ845">
            <v>0</v>
          </cell>
        </row>
        <row r="846">
          <cell r="Q846">
            <v>2854228</v>
          </cell>
          <cell r="R846">
            <v>2854228</v>
          </cell>
          <cell r="S846">
            <v>2854228</v>
          </cell>
          <cell r="T846">
            <v>3020901</v>
          </cell>
          <cell r="AG846">
            <v>2331884.375</v>
          </cell>
          <cell r="AH846">
            <v>2372903.625</v>
          </cell>
          <cell r="AI846">
            <v>2413922.875</v>
          </cell>
          <cell r="AJ846">
            <v>2464275</v>
          </cell>
        </row>
        <row r="847">
          <cell r="Q847">
            <v>2458000</v>
          </cell>
          <cell r="R847">
            <v>2458000</v>
          </cell>
          <cell r="S847">
            <v>2458000</v>
          </cell>
          <cell r="T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2458000</v>
          </cell>
        </row>
        <row r="848">
          <cell r="Q848">
            <v>1553352</v>
          </cell>
          <cell r="R848">
            <v>1553352</v>
          </cell>
          <cell r="S848">
            <v>1553352</v>
          </cell>
          <cell r="T848">
            <v>1553352</v>
          </cell>
          <cell r="AG848">
            <v>1362685.3333333333</v>
          </cell>
          <cell r="AH848">
            <v>1510352</v>
          </cell>
          <cell r="AI848">
            <v>1658018.6666666667</v>
          </cell>
          <cell r="AJ848">
            <v>1721935.3333333333</v>
          </cell>
        </row>
        <row r="849">
          <cell r="R849">
            <v>0</v>
          </cell>
          <cell r="S849">
            <v>0</v>
          </cell>
          <cell r="T849">
            <v>340757</v>
          </cell>
          <cell r="AG849">
            <v>0</v>
          </cell>
          <cell r="AH849">
            <v>0</v>
          </cell>
          <cell r="AI849">
            <v>0</v>
          </cell>
          <cell r="AJ849">
            <v>14198.208333333334</v>
          </cell>
        </row>
        <row r="850">
          <cell r="R850">
            <v>0</v>
          </cell>
          <cell r="S850">
            <v>0</v>
          </cell>
          <cell r="T850">
            <v>16000</v>
          </cell>
          <cell r="AG850">
            <v>0</v>
          </cell>
          <cell r="AH850">
            <v>0</v>
          </cell>
          <cell r="AI850">
            <v>0</v>
          </cell>
          <cell r="AJ850">
            <v>666.66666666666663</v>
          </cell>
        </row>
        <row r="851">
          <cell r="Q851">
            <v>863861</v>
          </cell>
          <cell r="R851">
            <v>863861</v>
          </cell>
          <cell r="S851">
            <v>863861</v>
          </cell>
          <cell r="T851">
            <v>863861</v>
          </cell>
          <cell r="AG851">
            <v>1768056.625</v>
          </cell>
          <cell r="AH851">
            <v>1406378.375</v>
          </cell>
          <cell r="AI851">
            <v>1044700.125</v>
          </cell>
          <cell r="AJ851">
            <v>863861</v>
          </cell>
        </row>
        <row r="852"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</row>
        <row r="853">
          <cell r="Q853">
            <v>21000</v>
          </cell>
          <cell r="R853">
            <v>21000</v>
          </cell>
          <cell r="S853">
            <v>21000</v>
          </cell>
          <cell r="T853">
            <v>14000</v>
          </cell>
          <cell r="AG853">
            <v>19583.333333333332</v>
          </cell>
          <cell r="AH853">
            <v>20250</v>
          </cell>
          <cell r="AI853">
            <v>20916.666666666668</v>
          </cell>
          <cell r="AJ853">
            <v>21041.666666666668</v>
          </cell>
        </row>
        <row r="854"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</row>
        <row r="855">
          <cell r="Q855">
            <v>159437</v>
          </cell>
          <cell r="R855">
            <v>159437</v>
          </cell>
          <cell r="S855">
            <v>159437</v>
          </cell>
          <cell r="T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</row>
        <row r="856">
          <cell r="Q856">
            <v>1080000</v>
          </cell>
          <cell r="R856">
            <v>1080000</v>
          </cell>
          <cell r="S856">
            <v>1080000</v>
          </cell>
          <cell r="T856">
            <v>156000</v>
          </cell>
          <cell r="AG856">
            <v>854750</v>
          </cell>
          <cell r="AH856">
            <v>900333.33333333337</v>
          </cell>
          <cell r="AI856">
            <v>944458.33333333337</v>
          </cell>
          <cell r="AJ856">
            <v>937791.66666666663</v>
          </cell>
        </row>
        <row r="857">
          <cell r="Q857">
            <v>-7000</v>
          </cell>
          <cell r="R857">
            <v>-7000</v>
          </cell>
          <cell r="S857">
            <v>-7000</v>
          </cell>
          <cell r="T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</row>
        <row r="858"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</row>
        <row r="859">
          <cell r="Q859">
            <v>12777000</v>
          </cell>
          <cell r="R859">
            <v>12777000</v>
          </cell>
          <cell r="S859">
            <v>12777000</v>
          </cell>
          <cell r="T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</row>
        <row r="860">
          <cell r="Q860">
            <v>1044000</v>
          </cell>
          <cell r="R860">
            <v>1044000</v>
          </cell>
          <cell r="S860">
            <v>1044000</v>
          </cell>
          <cell r="T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</row>
        <row r="861">
          <cell r="Q861">
            <v>5292000</v>
          </cell>
          <cell r="R861">
            <v>5292000</v>
          </cell>
          <cell r="S861">
            <v>5292000</v>
          </cell>
          <cell r="T861">
            <v>5292000</v>
          </cell>
          <cell r="AG861">
            <v>5298375</v>
          </cell>
          <cell r="AH861">
            <v>5287750</v>
          </cell>
          <cell r="AI861">
            <v>5281375</v>
          </cell>
          <cell r="AJ861">
            <v>5279250</v>
          </cell>
        </row>
        <row r="862">
          <cell r="Q862">
            <v>1074914</v>
          </cell>
          <cell r="R862">
            <v>1074914</v>
          </cell>
          <cell r="S862">
            <v>1074914</v>
          </cell>
          <cell r="T862">
            <v>863211</v>
          </cell>
          <cell r="AG862">
            <v>3404125.4583333335</v>
          </cell>
          <cell r="AH862">
            <v>2472440.875</v>
          </cell>
          <cell r="AI862">
            <v>1540756.2916666667</v>
          </cell>
          <cell r="AJ862">
            <v>1066093.0416666667</v>
          </cell>
        </row>
        <row r="863">
          <cell r="Q863">
            <v>138097</v>
          </cell>
          <cell r="R863">
            <v>138097</v>
          </cell>
          <cell r="S863">
            <v>138097</v>
          </cell>
          <cell r="T863">
            <v>30097</v>
          </cell>
          <cell r="AG863">
            <v>59302.541666666664</v>
          </cell>
          <cell r="AH863">
            <v>70810.625</v>
          </cell>
          <cell r="AI863">
            <v>82318.708333333328</v>
          </cell>
          <cell r="AJ863">
            <v>89326.791666666672</v>
          </cell>
        </row>
        <row r="864">
          <cell r="AG864">
            <v>0</v>
          </cell>
          <cell r="AH864">
            <v>0</v>
          </cell>
          <cell r="AI864">
            <v>0</v>
          </cell>
          <cell r="AJ864">
            <v>0</v>
          </cell>
        </row>
        <row r="865">
          <cell r="Q865">
            <v>448000</v>
          </cell>
          <cell r="R865">
            <v>448000</v>
          </cell>
          <cell r="S865">
            <v>448000</v>
          </cell>
          <cell r="T865">
            <v>448000</v>
          </cell>
          <cell r="AG865">
            <v>726875</v>
          </cell>
          <cell r="AH865">
            <v>702625</v>
          </cell>
          <cell r="AI865">
            <v>678375</v>
          </cell>
          <cell r="AJ865">
            <v>654125</v>
          </cell>
        </row>
        <row r="866">
          <cell r="Q866">
            <v>550000</v>
          </cell>
          <cell r="R866">
            <v>550000</v>
          </cell>
          <cell r="S866">
            <v>550000</v>
          </cell>
          <cell r="T866">
            <v>560000</v>
          </cell>
          <cell r="AG866">
            <v>22916.666666666668</v>
          </cell>
          <cell r="AH866">
            <v>68750</v>
          </cell>
          <cell r="AI866">
            <v>114583.33333333333</v>
          </cell>
          <cell r="AJ866">
            <v>160833.33333333334</v>
          </cell>
        </row>
        <row r="867">
          <cell r="Q867">
            <v>700000</v>
          </cell>
          <cell r="R867">
            <v>700000</v>
          </cell>
          <cell r="S867">
            <v>700000</v>
          </cell>
          <cell r="T867">
            <v>0</v>
          </cell>
          <cell r="AG867">
            <v>29166.666666666668</v>
          </cell>
          <cell r="AH867">
            <v>87500</v>
          </cell>
          <cell r="AI867">
            <v>145833.33333333334</v>
          </cell>
          <cell r="AJ867">
            <v>175000</v>
          </cell>
        </row>
        <row r="868">
          <cell r="AG868">
            <v>0</v>
          </cell>
          <cell r="AH868">
            <v>0</v>
          </cell>
          <cell r="AI868">
            <v>0</v>
          </cell>
          <cell r="AJ868">
            <v>0</v>
          </cell>
        </row>
        <row r="869">
          <cell r="AG869">
            <v>0</v>
          </cell>
          <cell r="AH869">
            <v>0</v>
          </cell>
          <cell r="AI869">
            <v>0</v>
          </cell>
          <cell r="AJ869">
            <v>0</v>
          </cell>
        </row>
        <row r="870">
          <cell r="AG870">
            <v>0</v>
          </cell>
          <cell r="AH870">
            <v>0</v>
          </cell>
          <cell r="AI870">
            <v>0</v>
          </cell>
          <cell r="AJ870">
            <v>0</v>
          </cell>
        </row>
        <row r="871">
          <cell r="AG871">
            <v>0</v>
          </cell>
          <cell r="AH871">
            <v>0</v>
          </cell>
          <cell r="AI871">
            <v>0</v>
          </cell>
          <cell r="AJ871">
            <v>0</v>
          </cell>
        </row>
        <row r="872">
          <cell r="AG872">
            <v>0</v>
          </cell>
          <cell r="AH872">
            <v>0</v>
          </cell>
          <cell r="AI872">
            <v>0</v>
          </cell>
          <cell r="AJ872">
            <v>0</v>
          </cell>
        </row>
        <row r="873">
          <cell r="AG873">
            <v>0</v>
          </cell>
          <cell r="AH873">
            <v>0</v>
          </cell>
          <cell r="AI873">
            <v>0</v>
          </cell>
          <cell r="AJ873">
            <v>0</v>
          </cell>
        </row>
        <row r="874">
          <cell r="AG874">
            <v>0</v>
          </cell>
          <cell r="AH874">
            <v>0</v>
          </cell>
          <cell r="AI874">
            <v>0</v>
          </cell>
          <cell r="AJ874">
            <v>0</v>
          </cell>
        </row>
        <row r="875">
          <cell r="AG875">
            <v>0</v>
          </cell>
          <cell r="AH875">
            <v>0</v>
          </cell>
          <cell r="AI875">
            <v>0</v>
          </cell>
          <cell r="AJ875">
            <v>0</v>
          </cell>
        </row>
        <row r="876">
          <cell r="AG876">
            <v>0</v>
          </cell>
          <cell r="AH876">
            <v>0</v>
          </cell>
          <cell r="AI876">
            <v>0</v>
          </cell>
          <cell r="AJ876">
            <v>0</v>
          </cell>
        </row>
        <row r="877">
          <cell r="AG877">
            <v>0</v>
          </cell>
          <cell r="AH877">
            <v>0</v>
          </cell>
          <cell r="AI877">
            <v>0</v>
          </cell>
          <cell r="AJ877">
            <v>0</v>
          </cell>
        </row>
        <row r="878">
          <cell r="AG878">
            <v>0</v>
          </cell>
          <cell r="AH878">
            <v>0</v>
          </cell>
          <cell r="AI878">
            <v>0</v>
          </cell>
          <cell r="AJ878">
            <v>0</v>
          </cell>
        </row>
        <row r="879">
          <cell r="AG879">
            <v>0</v>
          </cell>
          <cell r="AH879">
            <v>0</v>
          </cell>
          <cell r="AI879">
            <v>0</v>
          </cell>
          <cell r="AJ879">
            <v>0</v>
          </cell>
        </row>
        <row r="880">
          <cell r="AG880">
            <v>0</v>
          </cell>
          <cell r="AH880">
            <v>0</v>
          </cell>
          <cell r="AI880">
            <v>0</v>
          </cell>
          <cell r="AJ880">
            <v>0</v>
          </cell>
        </row>
        <row r="881">
          <cell r="AG881">
            <v>0</v>
          </cell>
          <cell r="AH881">
            <v>0</v>
          </cell>
          <cell r="AI881">
            <v>0</v>
          </cell>
          <cell r="AJ881">
            <v>0</v>
          </cell>
        </row>
        <row r="882">
          <cell r="Q882">
            <v>-859037900</v>
          </cell>
          <cell r="R882">
            <v>-859037900</v>
          </cell>
          <cell r="S882">
            <v>-859037900</v>
          </cell>
          <cell r="T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</row>
        <row r="883">
          <cell r="Q883">
            <v>-60000000</v>
          </cell>
          <cell r="R883">
            <v>0</v>
          </cell>
          <cell r="S883">
            <v>0</v>
          </cell>
          <cell r="T883">
            <v>0</v>
          </cell>
          <cell r="AG883">
            <v>-60000000</v>
          </cell>
          <cell r="AH883">
            <v>-57500000</v>
          </cell>
          <cell r="AI883">
            <v>-52500000</v>
          </cell>
          <cell r="AJ883">
            <v>-47500000</v>
          </cell>
        </row>
        <row r="884"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</row>
        <row r="885">
          <cell r="Q885">
            <v>-431100</v>
          </cell>
          <cell r="R885">
            <v>-431100</v>
          </cell>
          <cell r="S885">
            <v>-431100</v>
          </cell>
          <cell r="T885">
            <v>0</v>
          </cell>
          <cell r="AG885">
            <v>-431100</v>
          </cell>
          <cell r="AH885">
            <v>-431100</v>
          </cell>
          <cell r="AI885">
            <v>-431100</v>
          </cell>
          <cell r="AJ885">
            <v>-413137.5</v>
          </cell>
        </row>
        <row r="886">
          <cell r="Q886">
            <v>-1458300</v>
          </cell>
          <cell r="R886">
            <v>-1458300</v>
          </cell>
          <cell r="S886">
            <v>-1458300</v>
          </cell>
          <cell r="T886">
            <v>0</v>
          </cell>
          <cell r="AG886">
            <v>-1470487.5</v>
          </cell>
          <cell r="AH886">
            <v>-1468612.5</v>
          </cell>
          <cell r="AI886">
            <v>-1466737.5</v>
          </cell>
          <cell r="AJ886">
            <v>-1404100</v>
          </cell>
        </row>
        <row r="887">
          <cell r="Q887">
            <v>0</v>
          </cell>
          <cell r="R887">
            <v>0</v>
          </cell>
          <cell r="S887">
            <v>0</v>
          </cell>
          <cell r="T887">
            <v>0</v>
          </cell>
          <cell r="AG887">
            <v>-32343750</v>
          </cell>
          <cell r="AH887">
            <v>-28906250</v>
          </cell>
          <cell r="AI887">
            <v>-25468750</v>
          </cell>
          <cell r="AJ887">
            <v>-22031250</v>
          </cell>
        </row>
        <row r="888">
          <cell r="Q888">
            <v>-80250000</v>
          </cell>
          <cell r="R888">
            <v>-80250000</v>
          </cell>
          <cell r="S888">
            <v>-80250000</v>
          </cell>
          <cell r="T888">
            <v>0</v>
          </cell>
          <cell r="AG888">
            <v>-87656250</v>
          </cell>
          <cell r="AH888">
            <v>-86010416.666666672</v>
          </cell>
          <cell r="AI888">
            <v>-84364583.333333328</v>
          </cell>
          <cell r="AJ888">
            <v>-79375000</v>
          </cell>
        </row>
        <row r="889">
          <cell r="Q889">
            <v>-200000000</v>
          </cell>
          <cell r="R889">
            <v>-200000000</v>
          </cell>
          <cell r="S889">
            <v>-200000000</v>
          </cell>
          <cell r="T889">
            <v>0</v>
          </cell>
          <cell r="AG889">
            <v>-200000000</v>
          </cell>
          <cell r="AH889">
            <v>-200000000</v>
          </cell>
          <cell r="AI889">
            <v>-200000000</v>
          </cell>
          <cell r="AJ889">
            <v>-191666666.66666666</v>
          </cell>
        </row>
        <row r="890">
          <cell r="Q890">
            <v>-122847945.22</v>
          </cell>
          <cell r="R890">
            <v>-122847945.22</v>
          </cell>
          <cell r="S890">
            <v>-122847945.22</v>
          </cell>
          <cell r="T890">
            <v>-122847945.22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</row>
        <row r="891">
          <cell r="Q891">
            <v>-338395484.31</v>
          </cell>
          <cell r="R891">
            <v>-338395484.31</v>
          </cell>
          <cell r="S891">
            <v>-338395484.31</v>
          </cell>
          <cell r="T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</row>
        <row r="892">
          <cell r="Q892">
            <v>-16901820.34</v>
          </cell>
          <cell r="R892">
            <v>-16901820.34</v>
          </cell>
          <cell r="S892">
            <v>-16901820.34</v>
          </cell>
          <cell r="T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</row>
        <row r="893">
          <cell r="Q893">
            <v>-337.5</v>
          </cell>
          <cell r="R893">
            <v>-337.5</v>
          </cell>
          <cell r="S893">
            <v>-337.5</v>
          </cell>
          <cell r="T893">
            <v>-337.5</v>
          </cell>
          <cell r="AG893">
            <v>-154.6875</v>
          </cell>
          <cell r="AH893">
            <v>-182.8125</v>
          </cell>
          <cell r="AI893">
            <v>-210.9375</v>
          </cell>
          <cell r="AJ893">
            <v>-239.0625</v>
          </cell>
        </row>
        <row r="894">
          <cell r="Q894">
            <v>-32191469.550000001</v>
          </cell>
          <cell r="R894">
            <v>-34883290.670000002</v>
          </cell>
          <cell r="S894">
            <v>-135169757.03</v>
          </cell>
          <cell r="T894">
            <v>-135885329.44</v>
          </cell>
          <cell r="AG894">
            <v>-16050268.320000002</v>
          </cell>
          <cell r="AH894">
            <v>-25999487.185833335</v>
          </cell>
          <cell r="AI894">
            <v>-35437013.589583337</v>
          </cell>
          <cell r="AJ894">
            <v>-44270768.066250004</v>
          </cell>
        </row>
        <row r="895"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AG895">
            <v>-256594.16666666666</v>
          </cell>
          <cell r="AH895">
            <v>-153956.5</v>
          </cell>
          <cell r="AI895">
            <v>-51318.833333333336</v>
          </cell>
          <cell r="AJ895">
            <v>0</v>
          </cell>
        </row>
        <row r="896"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AG896">
            <v>-4329698.958333333</v>
          </cell>
          <cell r="AH896">
            <v>-2597819.375</v>
          </cell>
          <cell r="AI896">
            <v>-865939.79166666663</v>
          </cell>
          <cell r="AJ896">
            <v>0</v>
          </cell>
        </row>
        <row r="897"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AG897">
            <v>5697865.416666667</v>
          </cell>
          <cell r="AH897">
            <v>3418719.25</v>
          </cell>
          <cell r="AI897">
            <v>1139573.0833333333</v>
          </cell>
          <cell r="AJ897">
            <v>0</v>
          </cell>
        </row>
        <row r="898">
          <cell r="Q898">
            <v>0</v>
          </cell>
          <cell r="R898">
            <v>0</v>
          </cell>
          <cell r="S898">
            <v>0</v>
          </cell>
          <cell r="T898">
            <v>0</v>
          </cell>
          <cell r="AG898">
            <v>10479064.791666666</v>
          </cell>
          <cell r="AH898">
            <v>6287438.875</v>
          </cell>
          <cell r="AI898">
            <v>2095812.9583333333</v>
          </cell>
          <cell r="AJ898">
            <v>0</v>
          </cell>
        </row>
        <row r="899"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AG899">
            <v>1072536.875</v>
          </cell>
          <cell r="AH899">
            <v>643522.125</v>
          </cell>
          <cell r="AI899">
            <v>214507.375</v>
          </cell>
          <cell r="AJ899">
            <v>0</v>
          </cell>
        </row>
        <row r="900">
          <cell r="Q900">
            <v>0</v>
          </cell>
          <cell r="R900">
            <v>0</v>
          </cell>
          <cell r="S900">
            <v>0</v>
          </cell>
          <cell r="T900">
            <v>0</v>
          </cell>
          <cell r="AG900">
            <v>-13481340.833333334</v>
          </cell>
          <cell r="AH900">
            <v>-8088804.5</v>
          </cell>
          <cell r="AI900">
            <v>-2696268.1666666665</v>
          </cell>
          <cell r="AJ900">
            <v>0</v>
          </cell>
        </row>
        <row r="901">
          <cell r="Q901">
            <v>2148854.7200000002</v>
          </cell>
          <cell r="R901">
            <v>2148854.7200000002</v>
          </cell>
          <cell r="S901">
            <v>2148854.7200000002</v>
          </cell>
          <cell r="T901">
            <v>2148854.7200000002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</row>
        <row r="902">
          <cell r="Q902">
            <v>1650848.74</v>
          </cell>
          <cell r="R902">
            <v>1650848.74</v>
          </cell>
          <cell r="S902">
            <v>1650848.74</v>
          </cell>
          <cell r="T902">
            <v>1658853.74</v>
          </cell>
          <cell r="AG902">
            <v>1650848.74</v>
          </cell>
          <cell r="AH902">
            <v>1650848.74</v>
          </cell>
          <cell r="AI902">
            <v>1650848.74</v>
          </cell>
          <cell r="AJ902">
            <v>1651182.2816666665</v>
          </cell>
        </row>
        <row r="903">
          <cell r="Q903">
            <v>4985024.68</v>
          </cell>
          <cell r="R903">
            <v>4985024.68</v>
          </cell>
          <cell r="S903">
            <v>4985024.68</v>
          </cell>
          <cell r="T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</row>
        <row r="904">
          <cell r="Q904">
            <v>786587.56</v>
          </cell>
          <cell r="R904">
            <v>786587.56</v>
          </cell>
          <cell r="S904">
            <v>786587.56</v>
          </cell>
          <cell r="T904">
            <v>786587.56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</row>
        <row r="905">
          <cell r="Q905">
            <v>-5370574</v>
          </cell>
          <cell r="R905">
            <v>-5370574</v>
          </cell>
          <cell r="S905">
            <v>-5370574</v>
          </cell>
          <cell r="T905">
            <v>-5700440</v>
          </cell>
          <cell r="AG905">
            <v>-5312805.458333333</v>
          </cell>
          <cell r="AH905">
            <v>-5335912.875</v>
          </cell>
          <cell r="AI905">
            <v>-5359020.291666667</v>
          </cell>
          <cell r="AJ905">
            <v>-5384318.416666667</v>
          </cell>
        </row>
        <row r="906">
          <cell r="Q906">
            <v>-790188</v>
          </cell>
          <cell r="R906">
            <v>-790188</v>
          </cell>
          <cell r="S906">
            <v>-790188</v>
          </cell>
          <cell r="T906">
            <v>-849343</v>
          </cell>
          <cell r="AG906">
            <v>-780108.83333333337</v>
          </cell>
          <cell r="AH906">
            <v>-784140.5</v>
          </cell>
          <cell r="AI906">
            <v>-788172.16666666663</v>
          </cell>
          <cell r="AJ906">
            <v>-792652.79166666663</v>
          </cell>
        </row>
        <row r="907"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</row>
        <row r="908"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</row>
        <row r="909">
          <cell r="Q909">
            <v>-103974220.56</v>
          </cell>
          <cell r="R909">
            <v>-103974220.56</v>
          </cell>
          <cell r="S909">
            <v>-103974220.56</v>
          </cell>
          <cell r="T909">
            <v>-103585199.56</v>
          </cell>
          <cell r="AG909">
            <v>-108063850.17208336</v>
          </cell>
          <cell r="AH909">
            <v>-108047952.71625</v>
          </cell>
          <cell r="AI909">
            <v>-108032055.26041669</v>
          </cell>
          <cell r="AJ909">
            <v>-108013518.13791667</v>
          </cell>
        </row>
        <row r="910">
          <cell r="Q910">
            <v>77562549.519999996</v>
          </cell>
          <cell r="R910">
            <v>77562549.519999996</v>
          </cell>
          <cell r="S910">
            <v>77562549.519999996</v>
          </cell>
          <cell r="T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</row>
        <row r="911">
          <cell r="Q911">
            <v>1755001.25</v>
          </cell>
          <cell r="R911">
            <v>1755001.25</v>
          </cell>
          <cell r="S911">
            <v>1755001.25</v>
          </cell>
          <cell r="T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</row>
        <row r="912">
          <cell r="Q912">
            <v>1471103.62</v>
          </cell>
          <cell r="R912">
            <v>1471103.62</v>
          </cell>
          <cell r="S912">
            <v>1471103.62</v>
          </cell>
          <cell r="T912">
            <v>1471103.62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</row>
        <row r="913">
          <cell r="Q913">
            <v>16359946.109999999</v>
          </cell>
          <cell r="R913">
            <v>16359946.109999999</v>
          </cell>
          <cell r="S913">
            <v>16359946.109999999</v>
          </cell>
          <cell r="T913">
            <v>16359946.109999999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</row>
        <row r="914">
          <cell r="Q914">
            <v>-1676293.6</v>
          </cell>
          <cell r="R914">
            <v>-1676293.6</v>
          </cell>
          <cell r="S914">
            <v>-1676293.6</v>
          </cell>
          <cell r="T914">
            <v>-1676293.6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</row>
        <row r="915">
          <cell r="Q915">
            <v>-79330806.810000002</v>
          </cell>
          <cell r="R915">
            <v>-79330806.810000002</v>
          </cell>
          <cell r="S915">
            <v>-79330806.810000002</v>
          </cell>
          <cell r="T915">
            <v>-79330806.810000002</v>
          </cell>
          <cell r="AG915">
            <v>-75442765.768333316</v>
          </cell>
          <cell r="AH915">
            <v>-76083319.018333316</v>
          </cell>
          <cell r="AI915">
            <v>-76723872.268333316</v>
          </cell>
          <cell r="AJ915">
            <v>-77364425.518333316</v>
          </cell>
        </row>
        <row r="916">
          <cell r="Q916">
            <v>27022509.050000001</v>
          </cell>
          <cell r="R916">
            <v>27022509.050000001</v>
          </cell>
          <cell r="S916">
            <v>27022509.050000001</v>
          </cell>
          <cell r="T916">
            <v>27022509.050000001</v>
          </cell>
          <cell r="AG916">
            <v>26661328.412083339</v>
          </cell>
          <cell r="AH916">
            <v>26707385.476250008</v>
          </cell>
          <cell r="AI916">
            <v>26753442.540416673</v>
          </cell>
          <cell r="AJ916">
            <v>26799499.604583338</v>
          </cell>
        </row>
        <row r="917"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</row>
        <row r="918"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</row>
        <row r="919"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AG919">
            <v>1229050.6666666667</v>
          </cell>
          <cell r="AH919">
            <v>1130385.3333333333</v>
          </cell>
          <cell r="AI919">
            <v>1031720</v>
          </cell>
          <cell r="AJ919">
            <v>933054.66666666663</v>
          </cell>
        </row>
        <row r="920"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AG920">
            <v>352289.20833333331</v>
          </cell>
          <cell r="AH920">
            <v>288236.625</v>
          </cell>
          <cell r="AI920">
            <v>224184.04166666666</v>
          </cell>
          <cell r="AJ920">
            <v>160131.45833333334</v>
          </cell>
        </row>
        <row r="921"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AG921">
            <v>2304566.4775</v>
          </cell>
          <cell r="AH921">
            <v>2104169.3925000001</v>
          </cell>
          <cell r="AI921">
            <v>1903772.3075000001</v>
          </cell>
          <cell r="AJ921">
            <v>1703375.2225000001</v>
          </cell>
        </row>
        <row r="922">
          <cell r="Q922">
            <v>-20782555</v>
          </cell>
          <cell r="R922">
            <v>-20782555</v>
          </cell>
          <cell r="S922">
            <v>-20782555</v>
          </cell>
          <cell r="T922">
            <v>-20782555</v>
          </cell>
          <cell r="AG922">
            <v>-16452856.041666666</v>
          </cell>
          <cell r="AH922">
            <v>-18184735.625</v>
          </cell>
          <cell r="AI922">
            <v>-19916615.208333332</v>
          </cell>
          <cell r="AJ922">
            <v>-20782555</v>
          </cell>
        </row>
        <row r="923">
          <cell r="Q923">
            <v>20564836</v>
          </cell>
          <cell r="R923">
            <v>20564836</v>
          </cell>
          <cell r="S923">
            <v>20564836</v>
          </cell>
          <cell r="T923">
            <v>20782555</v>
          </cell>
          <cell r="AG923">
            <v>18855320.916666668</v>
          </cell>
          <cell r="AH923">
            <v>20569057.25</v>
          </cell>
          <cell r="AI923">
            <v>22282793.583333332</v>
          </cell>
          <cell r="AJ923">
            <v>22867406.541666668</v>
          </cell>
        </row>
        <row r="924">
          <cell r="Q924">
            <v>46647134</v>
          </cell>
          <cell r="R924">
            <v>46647134</v>
          </cell>
          <cell r="S924">
            <v>46647134</v>
          </cell>
          <cell r="T924">
            <v>58338233</v>
          </cell>
          <cell r="AG924">
            <v>38816175.083333336</v>
          </cell>
          <cell r="AH924">
            <v>42703436.25</v>
          </cell>
          <cell r="AI924">
            <v>46590697.416666664</v>
          </cell>
          <cell r="AJ924">
            <v>48845943.541666664</v>
          </cell>
        </row>
        <row r="925">
          <cell r="Q925">
            <v>-59636660</v>
          </cell>
          <cell r="R925">
            <v>-59636660</v>
          </cell>
          <cell r="S925">
            <v>-59636660</v>
          </cell>
          <cell r="T925">
            <v>-58500404</v>
          </cell>
          <cell r="AG925">
            <v>-50294894.083333336</v>
          </cell>
          <cell r="AH925">
            <v>-55264615.75</v>
          </cell>
          <cell r="AI925">
            <v>-60234337.416666664</v>
          </cell>
          <cell r="AJ925">
            <v>-62454490.791666664</v>
          </cell>
        </row>
        <row r="926"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AG926">
            <v>-770363.5</v>
          </cell>
          <cell r="AH926">
            <v>-770363.5</v>
          </cell>
          <cell r="AI926">
            <v>-770363.5</v>
          </cell>
          <cell r="AJ926">
            <v>-705222.04166666663</v>
          </cell>
        </row>
        <row r="927">
          <cell r="Q927">
            <v>7246000</v>
          </cell>
          <cell r="R927">
            <v>7246000</v>
          </cell>
          <cell r="S927">
            <v>7246000</v>
          </cell>
          <cell r="T927">
            <v>8368000</v>
          </cell>
          <cell r="AG927">
            <v>5736416.666666667</v>
          </cell>
          <cell r="AH927">
            <v>6340250</v>
          </cell>
          <cell r="AI927">
            <v>6944083.333333333</v>
          </cell>
          <cell r="AJ927">
            <v>7292750</v>
          </cell>
        </row>
        <row r="928">
          <cell r="AG928">
            <v>0</v>
          </cell>
          <cell r="AH928">
            <v>0</v>
          </cell>
          <cell r="AI928">
            <v>0</v>
          </cell>
          <cell r="AJ928">
            <v>0</v>
          </cell>
        </row>
        <row r="929">
          <cell r="AG929">
            <v>0</v>
          </cell>
          <cell r="AH929">
            <v>0</v>
          </cell>
          <cell r="AI929">
            <v>0</v>
          </cell>
          <cell r="AJ929">
            <v>0</v>
          </cell>
        </row>
        <row r="930">
          <cell r="AG930">
            <v>0</v>
          </cell>
          <cell r="AH930">
            <v>0</v>
          </cell>
          <cell r="AI930">
            <v>0</v>
          </cell>
          <cell r="AJ930">
            <v>0</v>
          </cell>
        </row>
        <row r="931"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</row>
        <row r="932">
          <cell r="Q932">
            <v>-25000000</v>
          </cell>
          <cell r="R932">
            <v>-25000000</v>
          </cell>
          <cell r="S932">
            <v>-25000000</v>
          </cell>
          <cell r="T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</row>
        <row r="933"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</row>
        <row r="934"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</row>
        <row r="935"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AG935">
            <v>-12604166.666666666</v>
          </cell>
          <cell r="AH935">
            <v>-10312500</v>
          </cell>
          <cell r="AI935">
            <v>-8020833.333333333</v>
          </cell>
          <cell r="AJ935">
            <v>-5729166.666666667</v>
          </cell>
        </row>
        <row r="936"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</row>
        <row r="937"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AG937">
            <v>-10725000</v>
          </cell>
          <cell r="AH937">
            <v>-8775000</v>
          </cell>
          <cell r="AI937">
            <v>-6825000</v>
          </cell>
          <cell r="AJ937">
            <v>-4875000</v>
          </cell>
        </row>
        <row r="938"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</row>
        <row r="939"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AG939">
            <v>-40104166.666666664</v>
          </cell>
          <cell r="AH939">
            <v>-32812500</v>
          </cell>
          <cell r="AI939">
            <v>-25520833.333333332</v>
          </cell>
          <cell r="AJ939">
            <v>-18229166.666666668</v>
          </cell>
        </row>
        <row r="940"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</row>
        <row r="941">
          <cell r="Q941">
            <v>0</v>
          </cell>
          <cell r="R941">
            <v>0</v>
          </cell>
          <cell r="S941">
            <v>0</v>
          </cell>
          <cell r="T941">
            <v>0</v>
          </cell>
          <cell r="AG941">
            <v>-12707500</v>
          </cell>
          <cell r="AH941">
            <v>-10752500</v>
          </cell>
          <cell r="AI941">
            <v>-8797500</v>
          </cell>
          <cell r="AJ941">
            <v>-6842500</v>
          </cell>
        </row>
        <row r="942"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AG942">
            <v>-1375000</v>
          </cell>
          <cell r="AH942">
            <v>-1125000</v>
          </cell>
          <cell r="AI942">
            <v>-875000</v>
          </cell>
          <cell r="AJ942">
            <v>-625000</v>
          </cell>
        </row>
        <row r="943">
          <cell r="Q943">
            <v>0</v>
          </cell>
          <cell r="R943">
            <v>0</v>
          </cell>
          <cell r="S943">
            <v>0</v>
          </cell>
          <cell r="T943">
            <v>0</v>
          </cell>
          <cell r="AG943">
            <v>-3208333.3333333335</v>
          </cell>
          <cell r="AH943">
            <v>-2625000</v>
          </cell>
          <cell r="AI943">
            <v>-2041666.6666666667</v>
          </cell>
          <cell r="AJ943">
            <v>-1458333.3333333333</v>
          </cell>
        </row>
        <row r="944">
          <cell r="Q944">
            <v>0</v>
          </cell>
          <cell r="R944">
            <v>0</v>
          </cell>
          <cell r="S944">
            <v>0</v>
          </cell>
          <cell r="T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</row>
        <row r="945"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AG945">
            <v>-15625000</v>
          </cell>
          <cell r="AH945">
            <v>-13541666.666666666</v>
          </cell>
          <cell r="AI945">
            <v>-11458333.333333334</v>
          </cell>
          <cell r="AJ945">
            <v>-9375000</v>
          </cell>
        </row>
        <row r="946"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AG946">
            <v>-1312500</v>
          </cell>
          <cell r="AH946">
            <v>-1187500</v>
          </cell>
          <cell r="AI946">
            <v>-1062500</v>
          </cell>
          <cell r="AJ946">
            <v>-937500</v>
          </cell>
        </row>
        <row r="947">
          <cell r="Q947">
            <v>-3500000</v>
          </cell>
          <cell r="R947">
            <v>-3500000</v>
          </cell>
          <cell r="S947">
            <v>-3500000</v>
          </cell>
          <cell r="T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</row>
        <row r="948"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AG948">
            <v>-4375000</v>
          </cell>
          <cell r="AH948">
            <v>-3958333.3333333335</v>
          </cell>
          <cell r="AI948">
            <v>-3541666.6666666665</v>
          </cell>
          <cell r="AJ948">
            <v>-3125000</v>
          </cell>
        </row>
        <row r="949"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AG949">
            <v>-1312500</v>
          </cell>
          <cell r="AH949">
            <v>-1187500</v>
          </cell>
          <cell r="AI949">
            <v>-1062500</v>
          </cell>
          <cell r="AJ949">
            <v>-937500</v>
          </cell>
        </row>
        <row r="950">
          <cell r="Q950">
            <v>-3000000</v>
          </cell>
          <cell r="R950">
            <v>-3000000</v>
          </cell>
          <cell r="S950">
            <v>-3000000</v>
          </cell>
          <cell r="T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</row>
        <row r="951">
          <cell r="Q951">
            <v>0</v>
          </cell>
          <cell r="R951">
            <v>0</v>
          </cell>
          <cell r="S951">
            <v>0</v>
          </cell>
          <cell r="T951">
            <v>0</v>
          </cell>
          <cell r="AG951">
            <v>-17500000</v>
          </cell>
          <cell r="AH951">
            <v>-15833333.333333334</v>
          </cell>
          <cell r="AI951">
            <v>-14166666.666666666</v>
          </cell>
          <cell r="AJ951">
            <v>-12500000</v>
          </cell>
        </row>
        <row r="952">
          <cell r="Q952">
            <v>-1000000</v>
          </cell>
          <cell r="R952">
            <v>-1000000</v>
          </cell>
          <cell r="S952">
            <v>-1000000</v>
          </cell>
          <cell r="T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</row>
        <row r="953"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AG953">
            <v>-2625000</v>
          </cell>
          <cell r="AH953">
            <v>-2375000</v>
          </cell>
          <cell r="AI953">
            <v>-2125000</v>
          </cell>
          <cell r="AJ953">
            <v>-1875000</v>
          </cell>
        </row>
        <row r="954">
          <cell r="Q954">
            <v>-8500000</v>
          </cell>
          <cell r="R954">
            <v>-8500000</v>
          </cell>
          <cell r="S954">
            <v>-8500000</v>
          </cell>
          <cell r="T954">
            <v>-8500000</v>
          </cell>
          <cell r="AG954">
            <v>-8500000</v>
          </cell>
          <cell r="AH954">
            <v>-8500000</v>
          </cell>
          <cell r="AI954">
            <v>-8500000</v>
          </cell>
          <cell r="AJ954">
            <v>-8500000</v>
          </cell>
        </row>
        <row r="955">
          <cell r="Q955">
            <v>-10000000</v>
          </cell>
          <cell r="R955">
            <v>-10000000</v>
          </cell>
          <cell r="S955">
            <v>-10000000</v>
          </cell>
          <cell r="T955">
            <v>-10000000</v>
          </cell>
          <cell r="AG955">
            <v>-10000000</v>
          </cell>
          <cell r="AH955">
            <v>-10000000</v>
          </cell>
          <cell r="AI955">
            <v>-10000000</v>
          </cell>
          <cell r="AJ955">
            <v>-10000000</v>
          </cell>
        </row>
        <row r="956">
          <cell r="Q956">
            <v>-10000000</v>
          </cell>
          <cell r="R956">
            <v>-10000000</v>
          </cell>
          <cell r="S956">
            <v>-10000000</v>
          </cell>
          <cell r="T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</row>
        <row r="957">
          <cell r="Q957">
            <v>-8000000</v>
          </cell>
          <cell r="R957">
            <v>-8000000</v>
          </cell>
          <cell r="S957">
            <v>-8000000</v>
          </cell>
          <cell r="T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</row>
        <row r="958">
          <cell r="Q958">
            <v>-3000000</v>
          </cell>
          <cell r="R958">
            <v>-3000000</v>
          </cell>
          <cell r="S958">
            <v>-3000000</v>
          </cell>
          <cell r="T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</row>
        <row r="959">
          <cell r="Q959">
            <v>-20000000</v>
          </cell>
          <cell r="R959">
            <v>-20000000</v>
          </cell>
          <cell r="S959">
            <v>-20000000</v>
          </cell>
          <cell r="T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</row>
        <row r="960">
          <cell r="Q960">
            <v>-20000000</v>
          </cell>
          <cell r="R960">
            <v>-20000000</v>
          </cell>
          <cell r="S960">
            <v>-20000000</v>
          </cell>
          <cell r="T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</row>
        <row r="961">
          <cell r="Q961">
            <v>-5000000</v>
          </cell>
          <cell r="R961">
            <v>-5000000</v>
          </cell>
          <cell r="S961">
            <v>-5000000</v>
          </cell>
          <cell r="T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</row>
        <row r="962">
          <cell r="Q962">
            <v>-7000000</v>
          </cell>
          <cell r="R962">
            <v>-7000000</v>
          </cell>
          <cell r="S962">
            <v>-7000000</v>
          </cell>
          <cell r="T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</row>
        <row r="963">
          <cell r="Q963">
            <v>-10000000</v>
          </cell>
          <cell r="R963">
            <v>-10000000</v>
          </cell>
          <cell r="S963">
            <v>-10000000</v>
          </cell>
          <cell r="T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</row>
        <row r="964">
          <cell r="Q964">
            <v>-2000000</v>
          </cell>
          <cell r="R964">
            <v>-2000000</v>
          </cell>
          <cell r="S964">
            <v>-2000000</v>
          </cell>
          <cell r="T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</row>
        <row r="965">
          <cell r="Q965">
            <v>-3000000</v>
          </cell>
          <cell r="R965">
            <v>-3000000</v>
          </cell>
          <cell r="S965">
            <v>-3000000</v>
          </cell>
          <cell r="T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</row>
        <row r="966">
          <cell r="Q966">
            <v>-5000000</v>
          </cell>
          <cell r="R966">
            <v>-5000000</v>
          </cell>
          <cell r="S966">
            <v>-5000000</v>
          </cell>
          <cell r="T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</row>
        <row r="967">
          <cell r="Q967">
            <v>-15000000</v>
          </cell>
          <cell r="R967">
            <v>-15000000</v>
          </cell>
          <cell r="S967">
            <v>-15000000</v>
          </cell>
          <cell r="T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</row>
        <row r="968">
          <cell r="Q968">
            <v>-10000000</v>
          </cell>
          <cell r="R968">
            <v>-10000000</v>
          </cell>
          <cell r="S968">
            <v>-10000000</v>
          </cell>
          <cell r="T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</row>
        <row r="969">
          <cell r="Q969">
            <v>-2000000</v>
          </cell>
          <cell r="R969">
            <v>-2000000</v>
          </cell>
          <cell r="S969">
            <v>-2000000</v>
          </cell>
          <cell r="T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</row>
        <row r="970">
          <cell r="Q970">
            <v>-25000000</v>
          </cell>
          <cell r="R970">
            <v>-25000000</v>
          </cell>
          <cell r="S970">
            <v>-25000000</v>
          </cell>
          <cell r="T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</row>
        <row r="971">
          <cell r="Q971">
            <v>-100000000</v>
          </cell>
          <cell r="R971">
            <v>-100000000</v>
          </cell>
          <cell r="S971">
            <v>-100000000</v>
          </cell>
          <cell r="T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</row>
        <row r="972"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AG972">
            <v>-3125000</v>
          </cell>
          <cell r="AH972">
            <v>-2708333.3333333335</v>
          </cell>
          <cell r="AI972">
            <v>-2291666.6666666665</v>
          </cell>
          <cell r="AJ972">
            <v>-1875000</v>
          </cell>
        </row>
        <row r="973"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AG973">
            <v>-4583333.333333333</v>
          </cell>
          <cell r="AH973">
            <v>-3750000</v>
          </cell>
          <cell r="AI973">
            <v>-2916666.6666666665</v>
          </cell>
          <cell r="AJ973">
            <v>-2083333.3333333333</v>
          </cell>
        </row>
        <row r="974"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</row>
        <row r="975">
          <cell r="Q975">
            <v>-46000000</v>
          </cell>
          <cell r="R975">
            <v>-46000000</v>
          </cell>
          <cell r="S975">
            <v>-46000000</v>
          </cell>
          <cell r="T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</row>
        <row r="976"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</row>
        <row r="977"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</row>
        <row r="978"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</row>
        <row r="979"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</row>
        <row r="980"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</row>
        <row r="981"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</row>
        <row r="982"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AG982">
            <v>-5208333.333333333</v>
          </cell>
          <cell r="AH982">
            <v>-3125000</v>
          </cell>
          <cell r="AI982">
            <v>-1041666.6666666666</v>
          </cell>
          <cell r="AJ982">
            <v>0</v>
          </cell>
        </row>
        <row r="983">
          <cell r="Q983">
            <v>-50000000</v>
          </cell>
          <cell r="R983">
            <v>-50000000</v>
          </cell>
          <cell r="S983">
            <v>-50000000</v>
          </cell>
          <cell r="T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</row>
        <row r="984"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AG984">
            <v>-18750000</v>
          </cell>
          <cell r="AH984">
            <v>-16250000</v>
          </cell>
          <cell r="AI984">
            <v>-13750000</v>
          </cell>
          <cell r="AJ984">
            <v>-11250000</v>
          </cell>
        </row>
        <row r="985"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</row>
        <row r="986"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AG986">
            <v>-11250000</v>
          </cell>
          <cell r="AH986">
            <v>-8750000</v>
          </cell>
          <cell r="AI986">
            <v>-6250000</v>
          </cell>
          <cell r="AJ986">
            <v>-3750000</v>
          </cell>
        </row>
        <row r="987">
          <cell r="Q987">
            <v>-3000000</v>
          </cell>
          <cell r="R987">
            <v>-3000000</v>
          </cell>
          <cell r="S987">
            <v>-3000000</v>
          </cell>
          <cell r="T987">
            <v>0</v>
          </cell>
          <cell r="AG987">
            <v>-3000000</v>
          </cell>
          <cell r="AH987">
            <v>-3000000</v>
          </cell>
          <cell r="AI987">
            <v>-3000000</v>
          </cell>
          <cell r="AJ987">
            <v>-2875000</v>
          </cell>
        </row>
        <row r="988">
          <cell r="Q988">
            <v>-11000000</v>
          </cell>
          <cell r="R988">
            <v>-11000000</v>
          </cell>
          <cell r="S988">
            <v>-11000000</v>
          </cell>
          <cell r="T988">
            <v>0</v>
          </cell>
          <cell r="AG988">
            <v>-11000000</v>
          </cell>
          <cell r="AH988">
            <v>-11000000</v>
          </cell>
          <cell r="AI988">
            <v>-11000000</v>
          </cell>
          <cell r="AJ988">
            <v>-10541666.666666666</v>
          </cell>
        </row>
        <row r="989">
          <cell r="Q989">
            <v>-7967792.54</v>
          </cell>
          <cell r="R989">
            <v>-4158309.36</v>
          </cell>
          <cell r="S989">
            <v>-4158309.36</v>
          </cell>
          <cell r="T989">
            <v>-4158309.36</v>
          </cell>
          <cell r="AG989">
            <v>-1659956.7791666668</v>
          </cell>
          <cell r="AH989">
            <v>-2165211.0249999999</v>
          </cell>
          <cell r="AI989">
            <v>-2511736.8050000002</v>
          </cell>
          <cell r="AJ989">
            <v>-2858262.5850000004</v>
          </cell>
        </row>
        <row r="990">
          <cell r="Q990">
            <v>-55000000</v>
          </cell>
          <cell r="R990">
            <v>-55000000</v>
          </cell>
          <cell r="S990">
            <v>-55000000</v>
          </cell>
          <cell r="T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</row>
        <row r="991">
          <cell r="Q991">
            <v>-30000000</v>
          </cell>
          <cell r="R991">
            <v>-30000000</v>
          </cell>
          <cell r="S991">
            <v>-30000000</v>
          </cell>
          <cell r="T991">
            <v>-30000000</v>
          </cell>
          <cell r="AG991">
            <v>-30000000</v>
          </cell>
          <cell r="AH991">
            <v>-30000000</v>
          </cell>
          <cell r="AI991">
            <v>-30000000</v>
          </cell>
          <cell r="AJ991">
            <v>-30000000</v>
          </cell>
        </row>
        <row r="992">
          <cell r="Q992">
            <v>-300000000</v>
          </cell>
          <cell r="R992">
            <v>-300000000</v>
          </cell>
          <cell r="S992">
            <v>-300000000</v>
          </cell>
          <cell r="T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</row>
        <row r="993">
          <cell r="Q993">
            <v>-200000000</v>
          </cell>
          <cell r="R993">
            <v>-200000000</v>
          </cell>
          <cell r="S993">
            <v>-200000000</v>
          </cell>
          <cell r="T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</row>
        <row r="994">
          <cell r="Q994">
            <v>-150000000</v>
          </cell>
          <cell r="R994">
            <v>-150000000</v>
          </cell>
          <cell r="S994">
            <v>-150000000</v>
          </cell>
          <cell r="T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</row>
        <row r="995">
          <cell r="Q995">
            <v>-100000000</v>
          </cell>
          <cell r="R995">
            <v>-100000000</v>
          </cell>
          <cell r="S995">
            <v>-100000000</v>
          </cell>
          <cell r="T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</row>
        <row r="996">
          <cell r="Q996">
            <v>-225000000</v>
          </cell>
          <cell r="R996">
            <v>-225000000</v>
          </cell>
          <cell r="S996">
            <v>-225000000</v>
          </cell>
          <cell r="T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</row>
        <row r="997">
          <cell r="Q997">
            <v>-25000000</v>
          </cell>
          <cell r="R997">
            <v>-25000000</v>
          </cell>
          <cell r="S997">
            <v>-25000000</v>
          </cell>
          <cell r="T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</row>
        <row r="998">
          <cell r="Q998">
            <v>-260000000</v>
          </cell>
          <cell r="R998">
            <v>-260000000</v>
          </cell>
          <cell r="S998">
            <v>-260000000</v>
          </cell>
          <cell r="T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</row>
        <row r="999">
          <cell r="Q999">
            <v>-40000000</v>
          </cell>
          <cell r="R999">
            <v>-40000000</v>
          </cell>
          <cell r="S999">
            <v>-40000000</v>
          </cell>
          <cell r="T999">
            <v>0</v>
          </cell>
          <cell r="AG999">
            <v>-40000000</v>
          </cell>
          <cell r="AH999">
            <v>-40000000</v>
          </cell>
          <cell r="AI999">
            <v>-40000000</v>
          </cell>
          <cell r="AJ999">
            <v>-38333333.333333336</v>
          </cell>
        </row>
        <row r="1000">
          <cell r="Q1000">
            <v>-138460000</v>
          </cell>
          <cell r="R1000">
            <v>-138460000</v>
          </cell>
          <cell r="S1000">
            <v>-138460000</v>
          </cell>
          <cell r="T1000">
            <v>-138460000</v>
          </cell>
          <cell r="AG1000">
            <v>-74999166.666666672</v>
          </cell>
          <cell r="AH1000">
            <v>-86537500</v>
          </cell>
          <cell r="AI1000">
            <v>-98075833.333333328</v>
          </cell>
          <cell r="AJ1000">
            <v>-109614166.66666667</v>
          </cell>
        </row>
        <row r="1001">
          <cell r="Q1001">
            <v>-23400000</v>
          </cell>
          <cell r="R1001">
            <v>-23400000</v>
          </cell>
          <cell r="S1001">
            <v>-23400000</v>
          </cell>
          <cell r="T1001">
            <v>-23400000</v>
          </cell>
          <cell r="AG1001">
            <v>-12675000</v>
          </cell>
          <cell r="AH1001">
            <v>-14625000</v>
          </cell>
          <cell r="AI1001">
            <v>-16575000</v>
          </cell>
          <cell r="AJ1001">
            <v>-18525000</v>
          </cell>
        </row>
        <row r="1002">
          <cell r="Q1002">
            <v>-150000000</v>
          </cell>
          <cell r="R1002">
            <v>-150000000</v>
          </cell>
          <cell r="S1002">
            <v>-150000000</v>
          </cell>
          <cell r="T1002">
            <v>-150000000</v>
          </cell>
          <cell r="AG1002">
            <v>-43750000</v>
          </cell>
          <cell r="AH1002">
            <v>-56250000</v>
          </cell>
          <cell r="AI1002">
            <v>-68750000</v>
          </cell>
          <cell r="AJ1002">
            <v>-81250000</v>
          </cell>
        </row>
        <row r="1003"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</row>
        <row r="1004">
          <cell r="T1004">
            <v>-80250000</v>
          </cell>
          <cell r="AG1004">
            <v>0</v>
          </cell>
          <cell r="AH1004">
            <v>0</v>
          </cell>
          <cell r="AI1004">
            <v>0</v>
          </cell>
          <cell r="AJ1004">
            <v>-3343750</v>
          </cell>
        </row>
        <row r="1005">
          <cell r="T1005">
            <v>-200000000</v>
          </cell>
          <cell r="AG1005">
            <v>0</v>
          </cell>
          <cell r="AH1005">
            <v>0</v>
          </cell>
          <cell r="AI1005">
            <v>0</v>
          </cell>
          <cell r="AJ1005">
            <v>-8333333.333333333</v>
          </cell>
        </row>
        <row r="1006"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</row>
        <row r="1007">
          <cell r="T1007">
            <v>-431100</v>
          </cell>
          <cell r="AG1007">
            <v>0</v>
          </cell>
          <cell r="AH1007">
            <v>0</v>
          </cell>
          <cell r="AI1007">
            <v>0</v>
          </cell>
          <cell r="AJ1007">
            <v>-17962.5</v>
          </cell>
        </row>
        <row r="1008">
          <cell r="T1008">
            <v>-1458300</v>
          </cell>
          <cell r="AG1008">
            <v>0</v>
          </cell>
          <cell r="AH1008">
            <v>0</v>
          </cell>
          <cell r="AI1008">
            <v>0</v>
          </cell>
          <cell r="AJ1008">
            <v>-60762.5</v>
          </cell>
        </row>
        <row r="1009">
          <cell r="Q1009">
            <v>0</v>
          </cell>
          <cell r="R1009">
            <v>0</v>
          </cell>
          <cell r="S1009">
            <v>0</v>
          </cell>
          <cell r="T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</row>
        <row r="1010">
          <cell r="Q1010">
            <v>0</v>
          </cell>
          <cell r="R1010">
            <v>0</v>
          </cell>
          <cell r="S1010">
            <v>0</v>
          </cell>
          <cell r="T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</row>
        <row r="1011">
          <cell r="Q1011">
            <v>0</v>
          </cell>
          <cell r="R1011">
            <v>0</v>
          </cell>
          <cell r="S1011">
            <v>0</v>
          </cell>
          <cell r="T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</row>
        <row r="1012">
          <cell r="Q1012">
            <v>0</v>
          </cell>
          <cell r="R1012">
            <v>0</v>
          </cell>
          <cell r="S1012">
            <v>0</v>
          </cell>
          <cell r="T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</row>
        <row r="1013">
          <cell r="Q1013">
            <v>0</v>
          </cell>
          <cell r="R1013">
            <v>0</v>
          </cell>
          <cell r="S1013">
            <v>0</v>
          </cell>
          <cell r="T1013">
            <v>0</v>
          </cell>
          <cell r="AG1013">
            <v>47.023333333333333</v>
          </cell>
          <cell r="AH1013">
            <v>11.761666666666668</v>
          </cell>
          <cell r="AI1013">
            <v>3.3333333333333335E-3</v>
          </cell>
          <cell r="AJ1013">
            <v>0</v>
          </cell>
        </row>
        <row r="1014">
          <cell r="Q1014">
            <v>16907.330000000002</v>
          </cell>
          <cell r="R1014">
            <v>15699.66</v>
          </cell>
          <cell r="S1014">
            <v>14491.99</v>
          </cell>
          <cell r="T1014">
            <v>13284.32</v>
          </cell>
          <cell r="AG1014">
            <v>24153.349999999995</v>
          </cell>
          <cell r="AH1014">
            <v>22945.680000000004</v>
          </cell>
          <cell r="AI1014">
            <v>21738.010000000002</v>
          </cell>
          <cell r="AJ1014">
            <v>20530.34</v>
          </cell>
        </row>
        <row r="1015">
          <cell r="Q1015">
            <v>-1125000</v>
          </cell>
          <cell r="R1015">
            <v>-912500</v>
          </cell>
          <cell r="S1015">
            <v>-912500</v>
          </cell>
          <cell r="T1015">
            <v>-1475000</v>
          </cell>
          <cell r="AG1015">
            <v>-784375</v>
          </cell>
          <cell r="AH1015">
            <v>-802604.16666666663</v>
          </cell>
          <cell r="AI1015">
            <v>-811979.16666666663</v>
          </cell>
          <cell r="AJ1015">
            <v>-853125</v>
          </cell>
        </row>
        <row r="1016"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</row>
        <row r="1017">
          <cell r="Q1017">
            <v>-31873025.359999999</v>
          </cell>
          <cell r="R1017">
            <v>-31873025.359999999</v>
          </cell>
          <cell r="S1017">
            <v>-31873025.359999999</v>
          </cell>
          <cell r="T1017">
            <v>-32315807.579999998</v>
          </cell>
          <cell r="AG1017">
            <v>-34746823.587916665</v>
          </cell>
          <cell r="AH1017">
            <v>-33982500.458750002</v>
          </cell>
          <cell r="AI1017">
            <v>-33218177.329583336</v>
          </cell>
          <cell r="AJ1017">
            <v>-32780157.304166671</v>
          </cell>
        </row>
        <row r="1018">
          <cell r="Q1018">
            <v>-75000</v>
          </cell>
          <cell r="R1018">
            <v>-75000</v>
          </cell>
          <cell r="S1018">
            <v>-75000</v>
          </cell>
          <cell r="T1018">
            <v>-75000</v>
          </cell>
          <cell r="AG1018">
            <v>-81662.2</v>
          </cell>
          <cell r="AH1018">
            <v>-81662.2</v>
          </cell>
          <cell r="AI1018">
            <v>-81662.2</v>
          </cell>
          <cell r="AJ1018">
            <v>-81662.2</v>
          </cell>
        </row>
        <row r="1019">
          <cell r="Q1019">
            <v>-1471645.26</v>
          </cell>
          <cell r="R1019">
            <v>-1471645.26</v>
          </cell>
          <cell r="S1019">
            <v>-1471645.26</v>
          </cell>
          <cell r="T1019">
            <v>-1499216.5</v>
          </cell>
          <cell r="AG1019">
            <v>-1538686.2429166667</v>
          </cell>
          <cell r="AH1019">
            <v>-1525162.5337499997</v>
          </cell>
          <cell r="AI1019">
            <v>-1511638.824583333</v>
          </cell>
          <cell r="AJ1019">
            <v>-1502216.3170833329</v>
          </cell>
        </row>
        <row r="1020">
          <cell r="Q1020">
            <v>-132020.75</v>
          </cell>
          <cell r="R1020">
            <v>-132020.75</v>
          </cell>
          <cell r="S1020">
            <v>-129471.05</v>
          </cell>
          <cell r="T1020">
            <v>-129471.05</v>
          </cell>
          <cell r="AG1020">
            <v>-135001.89583333334</v>
          </cell>
          <cell r="AH1020">
            <v>-134306</v>
          </cell>
          <cell r="AI1020">
            <v>-133691.92916666667</v>
          </cell>
          <cell r="AJ1020">
            <v>-132971.62083333332</v>
          </cell>
        </row>
        <row r="1021">
          <cell r="Q1021">
            <v>-8761.4500000000007</v>
          </cell>
          <cell r="R1021">
            <v>-8761.4500000000007</v>
          </cell>
          <cell r="S1021">
            <v>-8761.4500000000007</v>
          </cell>
          <cell r="T1021">
            <v>-8761.4500000000007</v>
          </cell>
          <cell r="AG1021">
            <v>-10447.554166666667</v>
          </cell>
          <cell r="AH1021">
            <v>-10119.148333333333</v>
          </cell>
          <cell r="AI1021">
            <v>-9840.8883333333324</v>
          </cell>
          <cell r="AJ1021">
            <v>-9572.0450000000001</v>
          </cell>
        </row>
        <row r="1022">
          <cell r="Q1022">
            <v>-15000</v>
          </cell>
          <cell r="R1022">
            <v>-15000</v>
          </cell>
          <cell r="S1022">
            <v>-15000</v>
          </cell>
          <cell r="T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</row>
        <row r="1023">
          <cell r="Q1023">
            <v>-60027.26</v>
          </cell>
          <cell r="R1023">
            <v>-60027.26</v>
          </cell>
          <cell r="S1023">
            <v>-60027.26</v>
          </cell>
          <cell r="T1023">
            <v>-58618.63</v>
          </cell>
          <cell r="AG1023">
            <v>-61499.564166666678</v>
          </cell>
          <cell r="AH1023">
            <v>-61233.872500000005</v>
          </cell>
          <cell r="AI1023">
            <v>-60984.201666666668</v>
          </cell>
          <cell r="AJ1023">
            <v>-60721.556666666664</v>
          </cell>
        </row>
        <row r="1024">
          <cell r="Q1024">
            <v>0</v>
          </cell>
          <cell r="R1024">
            <v>0</v>
          </cell>
          <cell r="S1024">
            <v>0</v>
          </cell>
          <cell r="T1024">
            <v>0</v>
          </cell>
          <cell r="AG1024">
            <v>-4166.666666666667</v>
          </cell>
          <cell r="AH1024">
            <v>-2500</v>
          </cell>
          <cell r="AI1024">
            <v>-833.33333333333337</v>
          </cell>
          <cell r="AJ1024">
            <v>0</v>
          </cell>
        </row>
        <row r="1025">
          <cell r="Q1025">
            <v>-341136.66</v>
          </cell>
          <cell r="R1025">
            <v>-341136.66</v>
          </cell>
          <cell r="S1025">
            <v>-341136.66</v>
          </cell>
          <cell r="T1025">
            <v>-341045.91</v>
          </cell>
          <cell r="AG1025">
            <v>-341250.23000000004</v>
          </cell>
          <cell r="AH1025">
            <v>-341835.78166666668</v>
          </cell>
          <cell r="AI1025">
            <v>-342435.16666666669</v>
          </cell>
          <cell r="AJ1025">
            <v>-342629.16041666671</v>
          </cell>
        </row>
        <row r="1026">
          <cell r="Q1026">
            <v>-141634.19</v>
          </cell>
          <cell r="R1026">
            <v>-141634.19</v>
          </cell>
          <cell r="S1026">
            <v>-141634.19</v>
          </cell>
          <cell r="T1026">
            <v>-141634.19</v>
          </cell>
          <cell r="AG1026">
            <v>-141752.26291666663</v>
          </cell>
          <cell r="AH1026">
            <v>-141705.03374999997</v>
          </cell>
          <cell r="AI1026">
            <v>-141657.80458333329</v>
          </cell>
          <cell r="AJ1026">
            <v>-141634.18999999997</v>
          </cell>
        </row>
        <row r="1027">
          <cell r="Q1027">
            <v>-140000</v>
          </cell>
          <cell r="R1027">
            <v>-140000</v>
          </cell>
          <cell r="S1027">
            <v>-140000</v>
          </cell>
          <cell r="T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</row>
        <row r="1028">
          <cell r="Q1028">
            <v>-20000</v>
          </cell>
          <cell r="R1028">
            <v>-20000</v>
          </cell>
          <cell r="S1028">
            <v>-20000</v>
          </cell>
          <cell r="T1028">
            <v>-20000</v>
          </cell>
          <cell r="AG1028">
            <v>-17916.666666666668</v>
          </cell>
          <cell r="AH1028">
            <v>-18750</v>
          </cell>
          <cell r="AI1028">
            <v>-19583.333333333332</v>
          </cell>
          <cell r="AJ1028">
            <v>-20000</v>
          </cell>
        </row>
        <row r="1029">
          <cell r="Q1029">
            <v>0</v>
          </cell>
          <cell r="R1029">
            <v>0</v>
          </cell>
          <cell r="S1029">
            <v>0</v>
          </cell>
          <cell r="T1029">
            <v>0</v>
          </cell>
          <cell r="AG1029">
            <v>0</v>
          </cell>
          <cell r="AH1029">
            <v>0</v>
          </cell>
          <cell r="AI1029">
            <v>0</v>
          </cell>
          <cell r="AJ1029">
            <v>0</v>
          </cell>
        </row>
        <row r="1030">
          <cell r="Q1030">
            <v>-1451218.87</v>
          </cell>
          <cell r="R1030">
            <v>-1528011.81</v>
          </cell>
          <cell r="S1030">
            <v>-1528011.81</v>
          </cell>
          <cell r="T1030">
            <v>-1451218.87</v>
          </cell>
          <cell r="AG1030">
            <v>-1428731.1533333336</v>
          </cell>
          <cell r="AH1030">
            <v>-1436928.6258333335</v>
          </cell>
          <cell r="AI1030">
            <v>-1448325.8041666672</v>
          </cell>
          <cell r="AJ1030">
            <v>-1455689.9433333336</v>
          </cell>
        </row>
        <row r="1031">
          <cell r="Q1031">
            <v>-530050</v>
          </cell>
          <cell r="R1031">
            <v>-530050</v>
          </cell>
          <cell r="S1031">
            <v>-530050</v>
          </cell>
          <cell r="T1031">
            <v>-530050</v>
          </cell>
          <cell r="AG1031">
            <v>-287110.41666666669</v>
          </cell>
          <cell r="AH1031">
            <v>-331281.25</v>
          </cell>
          <cell r="AI1031">
            <v>-375452.08333333331</v>
          </cell>
          <cell r="AJ1031">
            <v>-419622.91666666669</v>
          </cell>
        </row>
        <row r="1032">
          <cell r="Q1032">
            <v>-305246.25</v>
          </cell>
          <cell r="R1032">
            <v>-307636</v>
          </cell>
          <cell r="S1032">
            <v>-307636</v>
          </cell>
          <cell r="T1032">
            <v>-307636</v>
          </cell>
          <cell r="AG1032">
            <v>-163549.40625</v>
          </cell>
          <cell r="AH1032">
            <v>-189086.16666666666</v>
          </cell>
          <cell r="AI1032">
            <v>-214722.5</v>
          </cell>
          <cell r="AJ1032">
            <v>-240358.83333333334</v>
          </cell>
        </row>
        <row r="1033">
          <cell r="Q1033">
            <v>-1022339</v>
          </cell>
          <cell r="R1033">
            <v>-1030343</v>
          </cell>
          <cell r="S1033">
            <v>-1030343</v>
          </cell>
          <cell r="T1033">
            <v>-1030343</v>
          </cell>
          <cell r="AG1033">
            <v>-547763.95833333337</v>
          </cell>
          <cell r="AH1033">
            <v>-633292.375</v>
          </cell>
          <cell r="AI1033">
            <v>-719154.29166666663</v>
          </cell>
          <cell r="AJ1033">
            <v>-805016.20833333337</v>
          </cell>
        </row>
        <row r="1034">
          <cell r="Q1034">
            <v>-632180.5</v>
          </cell>
          <cell r="R1034">
            <v>-637130</v>
          </cell>
          <cell r="S1034">
            <v>-637130</v>
          </cell>
          <cell r="T1034">
            <v>-637130</v>
          </cell>
          <cell r="AG1034">
            <v>-338718.97916666669</v>
          </cell>
          <cell r="AH1034">
            <v>-391606.91666666669</v>
          </cell>
          <cell r="AI1034">
            <v>-444701.08333333331</v>
          </cell>
          <cell r="AJ1034">
            <v>-497795.25</v>
          </cell>
        </row>
        <row r="1035">
          <cell r="Q1035">
            <v>-914480.43</v>
          </cell>
          <cell r="R1035">
            <v>-914480.43</v>
          </cell>
          <cell r="S1035">
            <v>-921534.43</v>
          </cell>
          <cell r="T1035">
            <v>-915481.96</v>
          </cell>
          <cell r="AG1035">
            <v>-617650.35124999995</v>
          </cell>
          <cell r="AH1035">
            <v>-693857.05374999996</v>
          </cell>
          <cell r="AI1035">
            <v>-770357.6729166666</v>
          </cell>
          <cell r="AJ1035">
            <v>-846900.02249999996</v>
          </cell>
        </row>
        <row r="1036"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</row>
        <row r="1037"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</row>
        <row r="1038"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</row>
        <row r="1039">
          <cell r="Q1039">
            <v>0</v>
          </cell>
          <cell r="R1039">
            <v>0</v>
          </cell>
          <cell r="S1039">
            <v>0</v>
          </cell>
          <cell r="T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</row>
        <row r="1040">
          <cell r="Q1040">
            <v>0</v>
          </cell>
          <cell r="R1040">
            <v>0</v>
          </cell>
          <cell r="S1040">
            <v>0</v>
          </cell>
          <cell r="T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</row>
        <row r="1041">
          <cell r="Q1041">
            <v>0</v>
          </cell>
          <cell r="R1041">
            <v>-250000</v>
          </cell>
          <cell r="S1041">
            <v>0</v>
          </cell>
          <cell r="T1041">
            <v>0</v>
          </cell>
          <cell r="AG1041">
            <v>-18730416.666666668</v>
          </cell>
          <cell r="AH1041">
            <v>-14818166.666666666</v>
          </cell>
          <cell r="AI1041">
            <v>-12819958.333333334</v>
          </cell>
          <cell r="AJ1041">
            <v>-12167333.333333334</v>
          </cell>
        </row>
        <row r="1042">
          <cell r="Q1042">
            <v>-9330000</v>
          </cell>
          <cell r="R1042">
            <v>-2000000</v>
          </cell>
          <cell r="S1042">
            <v>0</v>
          </cell>
          <cell r="T1042">
            <v>0</v>
          </cell>
          <cell r="AG1042">
            <v>-26614083.333333332</v>
          </cell>
          <cell r="AH1042">
            <v>-24196833.333333332</v>
          </cell>
          <cell r="AI1042">
            <v>-22214375</v>
          </cell>
          <cell r="AJ1042">
            <v>-19498166.666666668</v>
          </cell>
        </row>
        <row r="1043"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</row>
        <row r="1044"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</row>
        <row r="1045"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</row>
        <row r="1046">
          <cell r="AG1046">
            <v>0</v>
          </cell>
          <cell r="AH1046">
            <v>0</v>
          </cell>
          <cell r="AI1046">
            <v>0</v>
          </cell>
          <cell r="AJ1046">
            <v>0</v>
          </cell>
        </row>
        <row r="1047"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</row>
        <row r="1048"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</row>
        <row r="1049"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AG1049">
            <v>-208333.33333333334</v>
          </cell>
          <cell r="AH1049">
            <v>0</v>
          </cell>
          <cell r="AI1049">
            <v>0</v>
          </cell>
          <cell r="AJ1049">
            <v>0</v>
          </cell>
        </row>
        <row r="1050"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</row>
        <row r="1051"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</row>
        <row r="1052"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</row>
        <row r="1053"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</row>
        <row r="1054"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</row>
        <row r="1055">
          <cell r="Q1055">
            <v>-3427082.05</v>
          </cell>
          <cell r="R1055">
            <v>-2922887.05</v>
          </cell>
          <cell r="S1055">
            <v>-3305106.24</v>
          </cell>
          <cell r="T1055">
            <v>-3313385.05</v>
          </cell>
          <cell r="AG1055">
            <v>-2742186.0275000003</v>
          </cell>
          <cell r="AH1055">
            <v>-2754919.2058333331</v>
          </cell>
          <cell r="AI1055">
            <v>-2784825.6308333334</v>
          </cell>
          <cell r="AJ1055">
            <v>-2826979.3683333336</v>
          </cell>
        </row>
        <row r="1056">
          <cell r="Q1056">
            <v>-6971750.0700000003</v>
          </cell>
          <cell r="R1056">
            <v>-3819611.43</v>
          </cell>
          <cell r="S1056">
            <v>-4362291.74</v>
          </cell>
          <cell r="T1056">
            <v>-5692441.0599999996</v>
          </cell>
          <cell r="AG1056">
            <v>-6722402.0099999988</v>
          </cell>
          <cell r="AH1056">
            <v>-4905512.9733333336</v>
          </cell>
          <cell r="AI1056">
            <v>-5046630.8924999991</v>
          </cell>
          <cell r="AJ1056">
            <v>-5135598.467083334</v>
          </cell>
        </row>
        <row r="1057">
          <cell r="Q1057">
            <v>-734148.67</v>
          </cell>
          <cell r="R1057">
            <v>-1120076.6599999999</v>
          </cell>
          <cell r="S1057">
            <v>-1495650.08</v>
          </cell>
          <cell r="T1057">
            <v>-363227.21</v>
          </cell>
          <cell r="AG1057">
            <v>-849982.9520833334</v>
          </cell>
          <cell r="AH1057">
            <v>-856705.28374999994</v>
          </cell>
          <cell r="AI1057">
            <v>-886506.96083333343</v>
          </cell>
          <cell r="AJ1057">
            <v>-889854.02541666664</v>
          </cell>
        </row>
        <row r="1058">
          <cell r="Q1058">
            <v>-3307266</v>
          </cell>
          <cell r="R1058">
            <v>-3361224</v>
          </cell>
          <cell r="S1058">
            <v>-3438420</v>
          </cell>
          <cell r="T1058">
            <v>-3348425</v>
          </cell>
          <cell r="AG1058">
            <v>-3301887.7483333335</v>
          </cell>
          <cell r="AH1058">
            <v>-3437483.8874999997</v>
          </cell>
          <cell r="AI1058">
            <v>-3433790.2074999996</v>
          </cell>
          <cell r="AJ1058">
            <v>-3428829.8608333333</v>
          </cell>
        </row>
        <row r="1059">
          <cell r="Q1059">
            <v>-11104733.119999999</v>
          </cell>
          <cell r="R1059">
            <v>-11413540.630000001</v>
          </cell>
          <cell r="S1059">
            <v>-6510305.54</v>
          </cell>
          <cell r="T1059">
            <v>-5479897.5099999998</v>
          </cell>
          <cell r="AG1059">
            <v>-10800915.8925</v>
          </cell>
          <cell r="AH1059">
            <v>-11139029.699583335</v>
          </cell>
          <cell r="AI1059">
            <v>-10662694.836250002</v>
          </cell>
          <cell r="AJ1059">
            <v>-10056845.290000001</v>
          </cell>
        </row>
        <row r="1060">
          <cell r="Q1060">
            <v>-12727415.16</v>
          </cell>
          <cell r="R1060">
            <v>-9770567.8599999994</v>
          </cell>
          <cell r="S1060">
            <v>-16261245.359999999</v>
          </cell>
          <cell r="T1060">
            <v>-24511517.399999999</v>
          </cell>
          <cell r="AG1060">
            <v>-13330707.375833334</v>
          </cell>
          <cell r="AH1060">
            <v>-13835352.448750002</v>
          </cell>
          <cell r="AI1060">
            <v>-14092332.892083334</v>
          </cell>
          <cell r="AJ1060">
            <v>-14782795.624166667</v>
          </cell>
        </row>
        <row r="1061">
          <cell r="Q1061">
            <v>-1690953.58</v>
          </cell>
          <cell r="R1061">
            <v>-10299.41</v>
          </cell>
          <cell r="S1061">
            <v>-10679.41</v>
          </cell>
          <cell r="T1061">
            <v>-25008.13</v>
          </cell>
          <cell r="AG1061">
            <v>-619853.86333333328</v>
          </cell>
          <cell r="AH1061">
            <v>-609897.125</v>
          </cell>
          <cell r="AI1061">
            <v>-609251.66916666669</v>
          </cell>
          <cell r="AJ1061">
            <v>-608027.1133333334</v>
          </cell>
        </row>
        <row r="1062">
          <cell r="Q1062">
            <v>-26552128.91</v>
          </cell>
          <cell r="R1062">
            <v>-27459818.190000001</v>
          </cell>
          <cell r="S1062">
            <v>-28185127.870000001</v>
          </cell>
          <cell r="T1062">
            <v>-25455779.129999999</v>
          </cell>
          <cell r="AG1062">
            <v>-22270748.072083335</v>
          </cell>
          <cell r="AH1062">
            <v>-23485065.015833333</v>
          </cell>
          <cell r="AI1062">
            <v>-23698333.02416667</v>
          </cell>
          <cell r="AJ1062">
            <v>-23676654.00375</v>
          </cell>
        </row>
        <row r="1063">
          <cell r="Q1063">
            <v>-171009.14</v>
          </cell>
          <cell r="R1063">
            <v>-146020.71</v>
          </cell>
          <cell r="S1063">
            <v>-137546.72</v>
          </cell>
          <cell r="T1063">
            <v>-152576.69</v>
          </cell>
          <cell r="AG1063">
            <v>-148039.77249999999</v>
          </cell>
          <cell r="AH1063">
            <v>-154654.04374999998</v>
          </cell>
          <cell r="AI1063">
            <v>-153278.74166666667</v>
          </cell>
          <cell r="AJ1063">
            <v>-153603.59083333335</v>
          </cell>
        </row>
        <row r="1064">
          <cell r="AG1064">
            <v>0</v>
          </cell>
          <cell r="AH1064">
            <v>0</v>
          </cell>
          <cell r="AI1064">
            <v>0</v>
          </cell>
          <cell r="AJ1064">
            <v>0</v>
          </cell>
        </row>
        <row r="1065">
          <cell r="Q1065">
            <v>-176019.76</v>
          </cell>
          <cell r="R1065">
            <v>-176019.76</v>
          </cell>
          <cell r="S1065">
            <v>-253031</v>
          </cell>
          <cell r="T1065">
            <v>-176019.76</v>
          </cell>
          <cell r="AG1065">
            <v>-222674.46083333335</v>
          </cell>
          <cell r="AH1065">
            <v>-212392.95208333331</v>
          </cell>
          <cell r="AI1065">
            <v>-204952.31958333333</v>
          </cell>
          <cell r="AJ1065">
            <v>-199448.38208333333</v>
          </cell>
        </row>
        <row r="1066">
          <cell r="Q1066">
            <v>-49409.61</v>
          </cell>
          <cell r="R1066">
            <v>-57534.47</v>
          </cell>
          <cell r="S1066">
            <v>-62051.03</v>
          </cell>
          <cell r="T1066">
            <v>-84021.54</v>
          </cell>
          <cell r="AG1066">
            <v>-64505.576249999984</v>
          </cell>
          <cell r="AH1066">
            <v>-64646.902500000004</v>
          </cell>
          <cell r="AI1066">
            <v>-64711.473333333328</v>
          </cell>
          <cell r="AJ1066">
            <v>-64715.558749999997</v>
          </cell>
        </row>
        <row r="1067">
          <cell r="Q1067">
            <v>-11734.42</v>
          </cell>
          <cell r="R1067">
            <v>-12589.88</v>
          </cell>
          <cell r="S1067">
            <v>-18558.580000000002</v>
          </cell>
          <cell r="T1067">
            <v>-3910.46</v>
          </cell>
          <cell r="AG1067">
            <v>-48264.88749999999</v>
          </cell>
          <cell r="AH1067">
            <v>-47581.639166666668</v>
          </cell>
          <cell r="AI1067">
            <v>-41225.745833333327</v>
          </cell>
          <cell r="AJ1067">
            <v>-35016.967916666668</v>
          </cell>
        </row>
        <row r="1068">
          <cell r="Q1068">
            <v>-386.92</v>
          </cell>
          <cell r="R1068">
            <v>-386.92</v>
          </cell>
          <cell r="S1068">
            <v>-386.92</v>
          </cell>
          <cell r="T1068">
            <v>-386.92</v>
          </cell>
          <cell r="AG1068">
            <v>-84.15</v>
          </cell>
          <cell r="AH1068">
            <v>-116.185</v>
          </cell>
          <cell r="AI1068">
            <v>-131.68166666666667</v>
          </cell>
          <cell r="AJ1068">
            <v>-147.17833333333334</v>
          </cell>
        </row>
        <row r="1069"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</row>
        <row r="1070">
          <cell r="Q1070">
            <v>-182829.27</v>
          </cell>
          <cell r="R1070">
            <v>-17186.650000000001</v>
          </cell>
          <cell r="S1070">
            <v>134246.04</v>
          </cell>
          <cell r="T1070">
            <v>134387.28</v>
          </cell>
          <cell r="AG1070">
            <v>-53136.810416666674</v>
          </cell>
          <cell r="AH1070">
            <v>-53349.608333333337</v>
          </cell>
          <cell r="AI1070">
            <v>-40286.375416666669</v>
          </cell>
          <cell r="AJ1070">
            <v>-27149.699166666673</v>
          </cell>
        </row>
        <row r="1071">
          <cell r="Q1071">
            <v>0</v>
          </cell>
          <cell r="R1071">
            <v>733255.82</v>
          </cell>
          <cell r="S1071">
            <v>1132675.19</v>
          </cell>
          <cell r="T1071">
            <v>0</v>
          </cell>
          <cell r="AG1071">
            <v>897184.62250000006</v>
          </cell>
          <cell r="AH1071">
            <v>862508.5458333334</v>
          </cell>
          <cell r="AI1071">
            <v>809211.24750000006</v>
          </cell>
          <cell r="AJ1071">
            <v>791527.61541666684</v>
          </cell>
        </row>
        <row r="1072"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</row>
        <row r="1073">
          <cell r="Q1073">
            <v>-639100.06000000006</v>
          </cell>
          <cell r="R1073">
            <v>-618080.13</v>
          </cell>
          <cell r="S1073">
            <v>-468304.26</v>
          </cell>
          <cell r="T1073">
            <v>-743560.13</v>
          </cell>
          <cell r="AG1073">
            <v>-802081.39083333348</v>
          </cell>
          <cell r="AH1073">
            <v>-841483.81583333353</v>
          </cell>
          <cell r="AI1073">
            <v>-865712.80166666687</v>
          </cell>
          <cell r="AJ1073">
            <v>-892135.27458333352</v>
          </cell>
        </row>
        <row r="1074">
          <cell r="Q1074">
            <v>-3355177.32</v>
          </cell>
          <cell r="R1074">
            <v>-3778765.82</v>
          </cell>
          <cell r="S1074">
            <v>-3673239.55</v>
          </cell>
          <cell r="T1074">
            <v>-4181209.27</v>
          </cell>
          <cell r="AG1074">
            <v>-2497899.0050000004</v>
          </cell>
          <cell r="AH1074">
            <v>-2795146.6358333337</v>
          </cell>
          <cell r="AI1074">
            <v>-3105646.8595833331</v>
          </cell>
          <cell r="AJ1074">
            <v>-3432915.5604166663</v>
          </cell>
        </row>
        <row r="1075">
          <cell r="Q1075">
            <v>-36996994.100000001</v>
          </cell>
          <cell r="R1075">
            <v>-39669308.149999999</v>
          </cell>
          <cell r="S1075">
            <v>-57713774.68</v>
          </cell>
          <cell r="T1075">
            <v>-67911237.450000003</v>
          </cell>
          <cell r="AG1075">
            <v>-43869424.620833337</v>
          </cell>
          <cell r="AH1075">
            <v>-44804800.610416673</v>
          </cell>
          <cell r="AI1075">
            <v>-45700673.250833333</v>
          </cell>
          <cell r="AJ1075">
            <v>-47127786.718750007</v>
          </cell>
        </row>
        <row r="1076">
          <cell r="Q1076">
            <v>-1685.02</v>
          </cell>
          <cell r="R1076">
            <v>-1353.82</v>
          </cell>
          <cell r="S1076">
            <v>-1675.79</v>
          </cell>
          <cell r="T1076">
            <v>-1353.82</v>
          </cell>
          <cell r="AG1076">
            <v>-1587.7745833333336</v>
          </cell>
          <cell r="AH1076">
            <v>-1604.9320833333334</v>
          </cell>
          <cell r="AI1076">
            <v>-1621.5920833333332</v>
          </cell>
          <cell r="AJ1076">
            <v>-1638.1391666666666</v>
          </cell>
        </row>
        <row r="1077">
          <cell r="Q1077">
            <v>-3256.62</v>
          </cell>
          <cell r="R1077">
            <v>0</v>
          </cell>
          <cell r="S1077">
            <v>0</v>
          </cell>
          <cell r="T1077">
            <v>0</v>
          </cell>
          <cell r="AG1077">
            <v>-1197.9837500000001</v>
          </cell>
          <cell r="AH1077">
            <v>-1193.4529166666666</v>
          </cell>
          <cell r="AI1077">
            <v>-1050.7470833333334</v>
          </cell>
          <cell r="AJ1077">
            <v>-908.04124999999988</v>
          </cell>
        </row>
        <row r="1078">
          <cell r="Q1078">
            <v>0</v>
          </cell>
          <cell r="R1078">
            <v>0</v>
          </cell>
          <cell r="S1078">
            <v>0</v>
          </cell>
          <cell r="T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</row>
        <row r="1079">
          <cell r="Q1079">
            <v>-236975</v>
          </cell>
          <cell r="R1079">
            <v>-291435</v>
          </cell>
          <cell r="S1079">
            <v>-364745</v>
          </cell>
          <cell r="T1079">
            <v>-92570</v>
          </cell>
          <cell r="AG1079">
            <v>-193754.79166666666</v>
          </cell>
          <cell r="AH1079">
            <v>-198189.375</v>
          </cell>
          <cell r="AI1079">
            <v>-204143.54166666666</v>
          </cell>
          <cell r="AJ1079">
            <v>-207833.125</v>
          </cell>
        </row>
        <row r="1080">
          <cell r="Q1080">
            <v>0</v>
          </cell>
          <cell r="R1080">
            <v>0</v>
          </cell>
          <cell r="S1080">
            <v>0</v>
          </cell>
          <cell r="T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</row>
        <row r="1081">
          <cell r="Q1081">
            <v>50</v>
          </cell>
          <cell r="R1081">
            <v>0</v>
          </cell>
          <cell r="S1081">
            <v>0</v>
          </cell>
          <cell r="T1081">
            <v>0</v>
          </cell>
          <cell r="AG1081">
            <v>2.0833333333333335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</row>
        <row r="1082">
          <cell r="Q1082">
            <v>0</v>
          </cell>
          <cell r="R1082">
            <v>0</v>
          </cell>
          <cell r="S1082">
            <v>0</v>
          </cell>
          <cell r="T1082">
            <v>0</v>
          </cell>
          <cell r="AG1082">
            <v>-2139.1220833333332</v>
          </cell>
          <cell r="AH1082">
            <v>-2139.7925</v>
          </cell>
          <cell r="AI1082">
            <v>-2136.4416666666671</v>
          </cell>
          <cell r="AJ1082">
            <v>-1632.45875</v>
          </cell>
        </row>
        <row r="1083">
          <cell r="Q1083">
            <v>0</v>
          </cell>
          <cell r="R1083">
            <v>0</v>
          </cell>
          <cell r="S1083">
            <v>0</v>
          </cell>
          <cell r="T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</row>
        <row r="1084"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</row>
        <row r="1085">
          <cell r="Q1085">
            <v>-7155458.9400000004</v>
          </cell>
          <cell r="R1085">
            <v>-8074800.9800000004</v>
          </cell>
          <cell r="S1085">
            <v>-8738659.7400000002</v>
          </cell>
          <cell r="T1085">
            <v>-7744277</v>
          </cell>
          <cell r="AG1085">
            <v>-7782708.5141666653</v>
          </cell>
          <cell r="AH1085">
            <v>-7734301.9374999991</v>
          </cell>
          <cell r="AI1085">
            <v>-7682291.194583334</v>
          </cell>
          <cell r="AJ1085">
            <v>-7672375.7575000003</v>
          </cell>
        </row>
        <row r="1086">
          <cell r="Q1086">
            <v>0</v>
          </cell>
          <cell r="R1086">
            <v>0</v>
          </cell>
          <cell r="S1086">
            <v>0</v>
          </cell>
          <cell r="T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</row>
        <row r="1087"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</row>
        <row r="1088">
          <cell r="Q1088">
            <v>0</v>
          </cell>
          <cell r="R1088">
            <v>0</v>
          </cell>
          <cell r="S1088">
            <v>0</v>
          </cell>
          <cell r="T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</row>
        <row r="1089">
          <cell r="Q1089">
            <v>0</v>
          </cell>
          <cell r="R1089">
            <v>0</v>
          </cell>
          <cell r="S1089">
            <v>0</v>
          </cell>
          <cell r="T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</row>
        <row r="1090">
          <cell r="Q1090">
            <v>0</v>
          </cell>
          <cell r="R1090">
            <v>0</v>
          </cell>
          <cell r="S1090">
            <v>0</v>
          </cell>
          <cell r="T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</row>
        <row r="1091">
          <cell r="Q1091">
            <v>0</v>
          </cell>
          <cell r="R1091">
            <v>0</v>
          </cell>
          <cell r="S1091">
            <v>0</v>
          </cell>
          <cell r="T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</row>
        <row r="1092">
          <cell r="Q1092">
            <v>0</v>
          </cell>
          <cell r="R1092">
            <v>0</v>
          </cell>
          <cell r="S1092">
            <v>0</v>
          </cell>
          <cell r="T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</row>
        <row r="1093">
          <cell r="Q1093">
            <v>0</v>
          </cell>
          <cell r="R1093">
            <v>0</v>
          </cell>
          <cell r="S1093">
            <v>0</v>
          </cell>
          <cell r="T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</row>
        <row r="1094">
          <cell r="Q1094">
            <v>-1958850</v>
          </cell>
          <cell r="R1094">
            <v>-2471614.91</v>
          </cell>
          <cell r="S1094">
            <v>-2935952.51</v>
          </cell>
          <cell r="T1094">
            <v>-3091688</v>
          </cell>
          <cell r="AG1094">
            <v>-4620184.6445833342</v>
          </cell>
          <cell r="AH1094">
            <v>-4205769.6424999991</v>
          </cell>
          <cell r="AI1094">
            <v>-3749316.9941666662</v>
          </cell>
          <cell r="AJ1094">
            <v>-3212088.8808333334</v>
          </cell>
        </row>
        <row r="1095">
          <cell r="Q1095">
            <v>0</v>
          </cell>
          <cell r="R1095">
            <v>0</v>
          </cell>
          <cell r="S1095">
            <v>0</v>
          </cell>
          <cell r="T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</row>
        <row r="1096">
          <cell r="Q1096">
            <v>-18576151.010000002</v>
          </cell>
          <cell r="R1096">
            <v>-19801345.960000001</v>
          </cell>
          <cell r="S1096">
            <v>-26427913.710000001</v>
          </cell>
          <cell r="T1096">
            <v>-36034934.590000004</v>
          </cell>
          <cell r="AG1096">
            <v>-21845882.999166664</v>
          </cell>
          <cell r="AH1096">
            <v>-21799845.046666663</v>
          </cell>
          <cell r="AI1096">
            <v>-22069381.293749999</v>
          </cell>
          <cell r="AJ1096">
            <v>-22184091.411666665</v>
          </cell>
        </row>
        <row r="1097">
          <cell r="Q1097">
            <v>0</v>
          </cell>
          <cell r="R1097">
            <v>0</v>
          </cell>
          <cell r="S1097">
            <v>0</v>
          </cell>
          <cell r="T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</row>
        <row r="1098">
          <cell r="AG1098">
            <v>0</v>
          </cell>
          <cell r="AH1098">
            <v>0</v>
          </cell>
          <cell r="AI1098">
            <v>0</v>
          </cell>
          <cell r="AJ1098">
            <v>0</v>
          </cell>
        </row>
        <row r="1099">
          <cell r="AG1099">
            <v>0</v>
          </cell>
          <cell r="AH1099">
            <v>0</v>
          </cell>
          <cell r="AI1099">
            <v>0</v>
          </cell>
          <cell r="AJ1099">
            <v>0</v>
          </cell>
        </row>
        <row r="1100">
          <cell r="AG1100">
            <v>0</v>
          </cell>
          <cell r="AH1100">
            <v>0</v>
          </cell>
          <cell r="AI1100">
            <v>0</v>
          </cell>
          <cell r="AJ1100">
            <v>0</v>
          </cell>
        </row>
        <row r="1101">
          <cell r="AG1101">
            <v>0</v>
          </cell>
          <cell r="AH1101">
            <v>0</v>
          </cell>
          <cell r="AI1101">
            <v>0</v>
          </cell>
          <cell r="AJ1101">
            <v>0</v>
          </cell>
        </row>
        <row r="1102">
          <cell r="AG1102">
            <v>0</v>
          </cell>
          <cell r="AH1102">
            <v>0</v>
          </cell>
          <cell r="AI1102">
            <v>0</v>
          </cell>
          <cell r="AJ1102">
            <v>0</v>
          </cell>
        </row>
        <row r="1103">
          <cell r="AG1103">
            <v>0</v>
          </cell>
          <cell r="AH1103">
            <v>0</v>
          </cell>
          <cell r="AI1103">
            <v>0</v>
          </cell>
          <cell r="AJ1103">
            <v>0</v>
          </cell>
        </row>
        <row r="1104">
          <cell r="AG1104">
            <v>0</v>
          </cell>
          <cell r="AH1104">
            <v>0</v>
          </cell>
          <cell r="AI1104">
            <v>0</v>
          </cell>
          <cell r="AJ1104">
            <v>0</v>
          </cell>
        </row>
        <row r="1105">
          <cell r="AG1105">
            <v>0</v>
          </cell>
          <cell r="AH1105">
            <v>0</v>
          </cell>
          <cell r="AI1105">
            <v>0</v>
          </cell>
          <cell r="AJ1105">
            <v>0</v>
          </cell>
        </row>
        <row r="1106">
          <cell r="Q1106">
            <v>-2644809.08</v>
          </cell>
          <cell r="R1106">
            <v>-3165001.86</v>
          </cell>
          <cell r="S1106">
            <v>-2961651.93</v>
          </cell>
          <cell r="T1106">
            <v>-3705847.36</v>
          </cell>
          <cell r="AG1106">
            <v>-2854653.2475000001</v>
          </cell>
          <cell r="AH1106">
            <v>-2887084.9420833327</v>
          </cell>
          <cell r="AI1106">
            <v>-2916215.8212499996</v>
          </cell>
          <cell r="AJ1106">
            <v>-2953218.8491666666</v>
          </cell>
        </row>
        <row r="1107">
          <cell r="Q1107">
            <v>-260060.97</v>
          </cell>
          <cell r="R1107">
            <v>-746641.37</v>
          </cell>
          <cell r="S1107">
            <v>-885410.29</v>
          </cell>
          <cell r="T1107">
            <v>-1237191.98</v>
          </cell>
          <cell r="AG1107">
            <v>-720680.9833333334</v>
          </cell>
          <cell r="AH1107">
            <v>-737606.52916666667</v>
          </cell>
          <cell r="AI1107">
            <v>-755718.87666666659</v>
          </cell>
          <cell r="AJ1107">
            <v>-766630.87416666653</v>
          </cell>
        </row>
        <row r="1108">
          <cell r="AG1108">
            <v>0</v>
          </cell>
          <cell r="AH1108">
            <v>0</v>
          </cell>
          <cell r="AI1108">
            <v>0</v>
          </cell>
          <cell r="AJ1108">
            <v>0</v>
          </cell>
        </row>
        <row r="1109">
          <cell r="AG1109">
            <v>0</v>
          </cell>
          <cell r="AH1109">
            <v>0</v>
          </cell>
          <cell r="AI1109">
            <v>0</v>
          </cell>
          <cell r="AJ1109">
            <v>0</v>
          </cell>
        </row>
        <row r="1110">
          <cell r="AG1110">
            <v>0</v>
          </cell>
          <cell r="AH1110">
            <v>0</v>
          </cell>
          <cell r="AI1110">
            <v>0</v>
          </cell>
          <cell r="AJ1110">
            <v>0</v>
          </cell>
        </row>
        <row r="1111">
          <cell r="Q1111">
            <v>187.07</v>
          </cell>
          <cell r="R1111">
            <v>-59.6</v>
          </cell>
          <cell r="S1111">
            <v>191.16</v>
          </cell>
          <cell r="T1111">
            <v>-59.6</v>
          </cell>
          <cell r="AG1111">
            <v>544.18583333333333</v>
          </cell>
          <cell r="AH1111">
            <v>495.94666666666666</v>
          </cell>
          <cell r="AI1111">
            <v>452.9783333333333</v>
          </cell>
          <cell r="AJ1111">
            <v>385.78500000000003</v>
          </cell>
        </row>
        <row r="1112">
          <cell r="Q1112">
            <v>-201242.5</v>
          </cell>
          <cell r="R1112">
            <v>-201242.5</v>
          </cell>
          <cell r="S1112">
            <v>-201242.5</v>
          </cell>
          <cell r="T1112">
            <v>-200000</v>
          </cell>
          <cell r="AG1112">
            <v>-473355.67708333331</v>
          </cell>
          <cell r="AH1112">
            <v>-450849.32291666669</v>
          </cell>
          <cell r="AI1112">
            <v>-428342.96875</v>
          </cell>
          <cell r="AJ1112">
            <v>-400423.125</v>
          </cell>
        </row>
        <row r="1113">
          <cell r="Q1113">
            <v>-204947.22</v>
          </cell>
          <cell r="R1113">
            <v>-203011.17</v>
          </cell>
          <cell r="S1113">
            <v>-210724.8</v>
          </cell>
          <cell r="T1113">
            <v>-254303.85</v>
          </cell>
          <cell r="AG1113">
            <v>-280735.66666666669</v>
          </cell>
          <cell r="AH1113">
            <v>-281005.1708333334</v>
          </cell>
          <cell r="AI1113">
            <v>-280888.67208333337</v>
          </cell>
          <cell r="AJ1113">
            <v>-276298.77124999999</v>
          </cell>
        </row>
        <row r="1114">
          <cell r="Q1114">
            <v>-16763019.720000001</v>
          </cell>
          <cell r="R1114">
            <v>-13694616.210000001</v>
          </cell>
          <cell r="S1114">
            <v>-13418513.25</v>
          </cell>
          <cell r="T1114">
            <v>-18231892.800000001</v>
          </cell>
          <cell r="AG1114">
            <v>-11851169.941250002</v>
          </cell>
          <cell r="AH1114">
            <v>-12039812.150833333</v>
          </cell>
          <cell r="AI1114">
            <v>-12146462.725833334</v>
          </cell>
          <cell r="AJ1114">
            <v>-12492969.471249999</v>
          </cell>
        </row>
        <row r="1115">
          <cell r="Q1115">
            <v>-1806064.93</v>
          </cell>
          <cell r="R1115">
            <v>-1743749.83</v>
          </cell>
          <cell r="S1115">
            <v>-1704599.12</v>
          </cell>
          <cell r="T1115">
            <v>-1659968.74</v>
          </cell>
          <cell r="AG1115">
            <v>-1676738.9658333336</v>
          </cell>
          <cell r="AH1115">
            <v>-1685941.0354166667</v>
          </cell>
          <cell r="AI1115">
            <v>-1694073.1758333333</v>
          </cell>
          <cell r="AJ1115">
            <v>-1696804.91625</v>
          </cell>
        </row>
        <row r="1116">
          <cell r="Q1116">
            <v>-88403.199999999997</v>
          </cell>
          <cell r="R1116">
            <v>-1606085.36</v>
          </cell>
          <cell r="S1116">
            <v>-2975105.16</v>
          </cell>
          <cell r="T1116">
            <v>-4281065.3899999997</v>
          </cell>
          <cell r="AG1116">
            <v>-2421240.6150000007</v>
          </cell>
          <cell r="AH1116">
            <v>-2388917.7687500003</v>
          </cell>
          <cell r="AI1116">
            <v>-2436725.4612500006</v>
          </cell>
          <cell r="AJ1116">
            <v>-2535723.4045833335</v>
          </cell>
        </row>
        <row r="1117">
          <cell r="AG1117">
            <v>0</v>
          </cell>
          <cell r="AH1117">
            <v>0</v>
          </cell>
          <cell r="AI1117">
            <v>0</v>
          </cell>
          <cell r="AJ1117">
            <v>0</v>
          </cell>
        </row>
        <row r="1118">
          <cell r="Q1118">
            <v>-16885.48</v>
          </cell>
          <cell r="R1118">
            <v>-41222.480000000003</v>
          </cell>
          <cell r="S1118">
            <v>3219.63</v>
          </cell>
          <cell r="T1118">
            <v>-5748.95</v>
          </cell>
          <cell r="AG1118">
            <v>-12046.397916666667</v>
          </cell>
          <cell r="AH1118">
            <v>-13755.269166666667</v>
          </cell>
          <cell r="AI1118">
            <v>-15026.009583333334</v>
          </cell>
          <cell r="AJ1118">
            <v>-15250.182083333335</v>
          </cell>
        </row>
        <row r="1119">
          <cell r="Q1119">
            <v>-38256.370000000003</v>
          </cell>
          <cell r="R1119">
            <v>-47237.8</v>
          </cell>
          <cell r="S1119">
            <v>-41166.01</v>
          </cell>
          <cell r="T1119">
            <v>-39435.879999999997</v>
          </cell>
          <cell r="AG1119">
            <v>-28887.732083333336</v>
          </cell>
          <cell r="AH1119">
            <v>-31822.446249999994</v>
          </cell>
          <cell r="AI1119">
            <v>-34772.059166666659</v>
          </cell>
          <cell r="AJ1119">
            <v>-37311.448333333334</v>
          </cell>
        </row>
        <row r="1120">
          <cell r="Q1120">
            <v>-22968.82</v>
          </cell>
          <cell r="R1120">
            <v>-22968.82</v>
          </cell>
          <cell r="S1120">
            <v>-22968.82</v>
          </cell>
          <cell r="T1120">
            <v>-22968.82</v>
          </cell>
          <cell r="AG1120">
            <v>-22968.820000000003</v>
          </cell>
          <cell r="AH1120">
            <v>-22968.820000000003</v>
          </cell>
          <cell r="AI1120">
            <v>-22968.820000000003</v>
          </cell>
          <cell r="AJ1120">
            <v>-22968.820000000003</v>
          </cell>
        </row>
        <row r="1121">
          <cell r="Q1121">
            <v>-17201.98</v>
          </cell>
          <cell r="R1121">
            <v>-15427.19</v>
          </cell>
          <cell r="S1121">
            <v>-15310.19</v>
          </cell>
          <cell r="T1121">
            <v>-15314.19</v>
          </cell>
          <cell r="AG1121">
            <v>-2926.5662499999999</v>
          </cell>
          <cell r="AH1121">
            <v>-4217.9145833333332</v>
          </cell>
          <cell r="AI1121">
            <v>-5515.5037499999999</v>
          </cell>
          <cell r="AJ1121">
            <v>-6822.0254166666664</v>
          </cell>
        </row>
        <row r="1122">
          <cell r="Q1122">
            <v>-339750.73</v>
          </cell>
          <cell r="R1122">
            <v>-62630.22</v>
          </cell>
          <cell r="S1122">
            <v>-63774.18</v>
          </cell>
          <cell r="T1122">
            <v>-64922.46</v>
          </cell>
          <cell r="AG1122">
            <v>-42174.052916666675</v>
          </cell>
          <cell r="AH1122">
            <v>-44998.558333333327</v>
          </cell>
          <cell r="AI1122">
            <v>-48377.430416666662</v>
          </cell>
          <cell r="AJ1122">
            <v>-63632.673750000009</v>
          </cell>
        </row>
        <row r="1123">
          <cell r="Q1123">
            <v>-15981.42</v>
          </cell>
          <cell r="R1123">
            <v>-3676.61</v>
          </cell>
          <cell r="S1123">
            <v>-3947.01</v>
          </cell>
          <cell r="T1123">
            <v>-3806.36</v>
          </cell>
          <cell r="AG1123">
            <v>-7948.1025000000009</v>
          </cell>
          <cell r="AH1123">
            <v>-7940.09</v>
          </cell>
          <cell r="AI1123">
            <v>-7951.3566666666666</v>
          </cell>
          <cell r="AJ1123">
            <v>-7968.029583333333</v>
          </cell>
        </row>
        <row r="1124">
          <cell r="R1124">
            <v>1.19</v>
          </cell>
          <cell r="S1124">
            <v>5.95</v>
          </cell>
          <cell r="T1124">
            <v>14.76</v>
          </cell>
          <cell r="AG1124">
            <v>0</v>
          </cell>
          <cell r="AH1124">
            <v>4.9583333333333333E-2</v>
          </cell>
          <cell r="AI1124">
            <v>0.34708333333333335</v>
          </cell>
          <cell r="AJ1124">
            <v>1.21</v>
          </cell>
        </row>
        <row r="1125">
          <cell r="Q1125">
            <v>3889.48</v>
          </cell>
          <cell r="R1125">
            <v>5120.5600000000004</v>
          </cell>
          <cell r="S1125">
            <v>3427.14</v>
          </cell>
          <cell r="T1125">
            <v>3289.24</v>
          </cell>
          <cell r="AG1125">
            <v>2535.8329166666663</v>
          </cell>
          <cell r="AH1125">
            <v>2576.35</v>
          </cell>
          <cell r="AI1125">
            <v>2708.874166666667</v>
          </cell>
          <cell r="AJ1125">
            <v>2812.8595833333334</v>
          </cell>
        </row>
        <row r="1126">
          <cell r="Q1126">
            <v>0</v>
          </cell>
          <cell r="R1126">
            <v>0</v>
          </cell>
          <cell r="S1126">
            <v>0</v>
          </cell>
          <cell r="T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</row>
        <row r="1127">
          <cell r="Q1127">
            <v>0</v>
          </cell>
          <cell r="R1127">
            <v>0</v>
          </cell>
          <cell r="S1127">
            <v>0</v>
          </cell>
          <cell r="T1127">
            <v>0</v>
          </cell>
          <cell r="AG1127">
            <v>-30525.31791666667</v>
          </cell>
          <cell r="AH1127">
            <v>-25261.674166666675</v>
          </cell>
          <cell r="AI1127">
            <v>-21032.681250000005</v>
          </cell>
          <cell r="AJ1127">
            <v>-17834.037499999999</v>
          </cell>
        </row>
        <row r="1128">
          <cell r="Q1128">
            <v>0</v>
          </cell>
          <cell r="R1128">
            <v>0</v>
          </cell>
          <cell r="S1128">
            <v>0</v>
          </cell>
          <cell r="T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</row>
        <row r="1129">
          <cell r="Q1129">
            <v>0</v>
          </cell>
          <cell r="R1129">
            <v>0</v>
          </cell>
          <cell r="S1129">
            <v>0</v>
          </cell>
          <cell r="T1129">
            <v>0</v>
          </cell>
          <cell r="AG1129">
            <v>-2102.875833333333</v>
          </cell>
          <cell r="AH1129">
            <v>-1857.55</v>
          </cell>
          <cell r="AI1129">
            <v>-1609.8766666666668</v>
          </cell>
          <cell r="AJ1129">
            <v>-1362.2033333333331</v>
          </cell>
        </row>
        <row r="1130">
          <cell r="Q1130">
            <v>0</v>
          </cell>
          <cell r="R1130">
            <v>0</v>
          </cell>
          <cell r="S1130">
            <v>0</v>
          </cell>
          <cell r="T1130">
            <v>0</v>
          </cell>
          <cell r="AG1130">
            <v>-5425314.3495833334</v>
          </cell>
          <cell r="AH1130">
            <v>-4438893.5587499999</v>
          </cell>
          <cell r="AI1130">
            <v>-3452472.7679166663</v>
          </cell>
          <cell r="AJ1130">
            <v>-2466051.9770833333</v>
          </cell>
        </row>
        <row r="1131">
          <cell r="Q1131">
            <v>-396.93</v>
          </cell>
          <cell r="R1131">
            <v>-396.93</v>
          </cell>
          <cell r="S1131">
            <v>-396.93</v>
          </cell>
          <cell r="T1131">
            <v>0</v>
          </cell>
          <cell r="AG1131">
            <v>-218223.7033333334</v>
          </cell>
          <cell r="AH1131">
            <v>-180899.45499999996</v>
          </cell>
          <cell r="AI1131">
            <v>-140795.13333333327</v>
          </cell>
          <cell r="AJ1131">
            <v>-100674.2729166667</v>
          </cell>
        </row>
        <row r="1132">
          <cell r="Q1132">
            <v>0</v>
          </cell>
          <cell r="R1132">
            <v>-932.46</v>
          </cell>
          <cell r="S1132">
            <v>-683.71</v>
          </cell>
          <cell r="T1132">
            <v>0</v>
          </cell>
          <cell r="AG1132">
            <v>-136661.92083333334</v>
          </cell>
          <cell r="AH1132">
            <v>-132679.96041666667</v>
          </cell>
          <cell r="AI1132">
            <v>-122598.01916666665</v>
          </cell>
          <cell r="AJ1132">
            <v>-108276.85374999999</v>
          </cell>
        </row>
        <row r="1133">
          <cell r="Q1133">
            <v>11227.23</v>
          </cell>
          <cell r="R1133">
            <v>4275.88</v>
          </cell>
          <cell r="S1133">
            <v>14580.19</v>
          </cell>
          <cell r="T1133">
            <v>10881.55</v>
          </cell>
          <cell r="AG1133">
            <v>164475.79958333331</v>
          </cell>
          <cell r="AH1133">
            <v>158321.28916666665</v>
          </cell>
          <cell r="AI1133">
            <v>144222.59791666665</v>
          </cell>
          <cell r="AJ1133">
            <v>127107.82041666664</v>
          </cell>
        </row>
        <row r="1134">
          <cell r="Q1134">
            <v>-11230.33</v>
          </cell>
          <cell r="R1134">
            <v>-9864.61</v>
          </cell>
          <cell r="S1134">
            <v>-72742.080000000002</v>
          </cell>
          <cell r="T1134">
            <v>-1702.53</v>
          </cell>
          <cell r="AG1134">
            <v>-16979.723750000001</v>
          </cell>
          <cell r="AH1134">
            <v>-17858.679583333331</v>
          </cell>
          <cell r="AI1134">
            <v>-21300.624999999996</v>
          </cell>
          <cell r="AJ1134">
            <v>-24402.483749999999</v>
          </cell>
        </row>
        <row r="1135">
          <cell r="Q1135">
            <v>0</v>
          </cell>
          <cell r="R1135">
            <v>0</v>
          </cell>
          <cell r="S1135">
            <v>0</v>
          </cell>
          <cell r="T1135">
            <v>0</v>
          </cell>
          <cell r="AG1135">
            <v>0</v>
          </cell>
          <cell r="AH1135">
            <v>0</v>
          </cell>
          <cell r="AI1135">
            <v>0</v>
          </cell>
          <cell r="AJ1135">
            <v>0</v>
          </cell>
        </row>
        <row r="1136">
          <cell r="Q1136">
            <v>-3922.66</v>
          </cell>
          <cell r="R1136">
            <v>-4872.72</v>
          </cell>
          <cell r="S1136">
            <v>-5802.06</v>
          </cell>
          <cell r="T1136">
            <v>-6731.4</v>
          </cell>
          <cell r="AG1136">
            <v>-660.42166666666662</v>
          </cell>
          <cell r="AH1136">
            <v>-1026.8958333333333</v>
          </cell>
          <cell r="AI1136">
            <v>-1471.6783333333333</v>
          </cell>
          <cell r="AJ1136">
            <v>-1993.9058333333335</v>
          </cell>
        </row>
        <row r="1137">
          <cell r="Q1137">
            <v>0</v>
          </cell>
          <cell r="R1137">
            <v>0</v>
          </cell>
          <cell r="S1137">
            <v>-11318.85</v>
          </cell>
          <cell r="T1137">
            <v>-50.4</v>
          </cell>
          <cell r="AG1137">
            <v>-1767.86</v>
          </cell>
          <cell r="AH1137">
            <v>-1767.86</v>
          </cell>
          <cell r="AI1137">
            <v>-2239.4787499999998</v>
          </cell>
          <cell r="AJ1137">
            <v>-2713.1974999999998</v>
          </cell>
        </row>
        <row r="1138">
          <cell r="Q1138">
            <v>-2000</v>
          </cell>
          <cell r="R1138">
            <v>-2000</v>
          </cell>
          <cell r="S1138">
            <v>-2000</v>
          </cell>
          <cell r="T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</row>
        <row r="1139">
          <cell r="Q1139">
            <v>-826786.86</v>
          </cell>
          <cell r="R1139">
            <v>-852038.02</v>
          </cell>
          <cell r="S1139">
            <v>-866722.91</v>
          </cell>
          <cell r="T1139">
            <v>-978083.62</v>
          </cell>
          <cell r="AG1139">
            <v>-989921.96958333347</v>
          </cell>
          <cell r="AH1139">
            <v>-993630.01416666666</v>
          </cell>
          <cell r="AI1139">
            <v>-1000604.2783333333</v>
          </cell>
          <cell r="AJ1139">
            <v>-923920.08375000011</v>
          </cell>
        </row>
        <row r="1140">
          <cell r="Q1140">
            <v>0</v>
          </cell>
          <cell r="R1140">
            <v>0</v>
          </cell>
          <cell r="S1140">
            <v>0</v>
          </cell>
          <cell r="T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</row>
        <row r="1141">
          <cell r="Q1141">
            <v>0</v>
          </cell>
          <cell r="R1141">
            <v>0</v>
          </cell>
          <cell r="S1141">
            <v>0</v>
          </cell>
          <cell r="T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</row>
        <row r="1142">
          <cell r="Q1142">
            <v>-1139135.01</v>
          </cell>
          <cell r="R1142">
            <v>-1139135.01</v>
          </cell>
          <cell r="S1142">
            <v>-1084835.01</v>
          </cell>
          <cell r="T1142">
            <v>-1149635.01</v>
          </cell>
          <cell r="AG1142">
            <v>-826615.11416666664</v>
          </cell>
          <cell r="AH1142">
            <v>-871057.40583333327</v>
          </cell>
          <cell r="AI1142">
            <v>-915501.78083333327</v>
          </cell>
          <cell r="AJ1142">
            <v>-960383.65583333327</v>
          </cell>
        </row>
        <row r="1143">
          <cell r="Q1143">
            <v>-2858658.49</v>
          </cell>
          <cell r="R1143">
            <v>-2858658.49</v>
          </cell>
          <cell r="S1143">
            <v>-2858658.49</v>
          </cell>
          <cell r="T1143">
            <v>-2858658.49</v>
          </cell>
          <cell r="AG1143">
            <v>-2682029.1158333342</v>
          </cell>
          <cell r="AH1143">
            <v>-2738469.5358333336</v>
          </cell>
          <cell r="AI1143">
            <v>-2787379.5529166674</v>
          </cell>
          <cell r="AJ1143">
            <v>-2821951.6487500011</v>
          </cell>
        </row>
        <row r="1144">
          <cell r="Q1144">
            <v>-7988139.8799999999</v>
          </cell>
          <cell r="R1144">
            <v>-7988139.8799999999</v>
          </cell>
          <cell r="S1144">
            <v>-7988139.8799999999</v>
          </cell>
          <cell r="T1144">
            <v>-7988139.8799999999</v>
          </cell>
          <cell r="AG1144">
            <v>-7704791.2387499996</v>
          </cell>
          <cell r="AH1144">
            <v>-7794312.3408333333</v>
          </cell>
          <cell r="AI1144">
            <v>-7866197.4220833331</v>
          </cell>
          <cell r="AJ1144">
            <v>-7922028.9691666663</v>
          </cell>
        </row>
        <row r="1145">
          <cell r="Q1145">
            <v>-80000</v>
          </cell>
          <cell r="R1145">
            <v>-80000</v>
          </cell>
          <cell r="S1145">
            <v>0</v>
          </cell>
          <cell r="T1145">
            <v>0</v>
          </cell>
          <cell r="AG1145">
            <v>-80000</v>
          </cell>
          <cell r="AH1145">
            <v>-80000</v>
          </cell>
          <cell r="AI1145">
            <v>-76666.666666666672</v>
          </cell>
          <cell r="AJ1145">
            <v>-70000</v>
          </cell>
        </row>
        <row r="1146">
          <cell r="Q1146">
            <v>-289026.49</v>
          </cell>
          <cell r="R1146">
            <v>-409268.06</v>
          </cell>
          <cell r="S1146">
            <v>-453386.92</v>
          </cell>
          <cell r="T1146">
            <v>-544533.78</v>
          </cell>
          <cell r="AG1146">
            <v>-48823.52375</v>
          </cell>
          <cell r="AH1146">
            <v>-77919.13</v>
          </cell>
          <cell r="AI1146">
            <v>-113863.08750000001</v>
          </cell>
          <cell r="AJ1146">
            <v>-155443.11666666667</v>
          </cell>
        </row>
        <row r="1147">
          <cell r="Q1147">
            <v>-909482.87</v>
          </cell>
          <cell r="R1147">
            <v>-1124086.72</v>
          </cell>
          <cell r="S1147">
            <v>-1296860.3999999999</v>
          </cell>
          <cell r="T1147">
            <v>-1344649.1</v>
          </cell>
          <cell r="AG1147">
            <v>-221378.14458333331</v>
          </cell>
          <cell r="AH1147">
            <v>-306110.21083333332</v>
          </cell>
          <cell r="AI1147">
            <v>-406983.00750000001</v>
          </cell>
          <cell r="AJ1147">
            <v>-517045.90333333326</v>
          </cell>
        </row>
        <row r="1148">
          <cell r="Q1148">
            <v>0</v>
          </cell>
          <cell r="R1148">
            <v>0</v>
          </cell>
          <cell r="S1148">
            <v>0</v>
          </cell>
          <cell r="T1148">
            <v>0</v>
          </cell>
          <cell r="AG1148">
            <v>0</v>
          </cell>
          <cell r="AH1148">
            <v>0</v>
          </cell>
          <cell r="AI1148">
            <v>0</v>
          </cell>
          <cell r="AJ1148">
            <v>0</v>
          </cell>
        </row>
        <row r="1149">
          <cell r="Q1149">
            <v>0</v>
          </cell>
          <cell r="R1149">
            <v>0</v>
          </cell>
          <cell r="S1149">
            <v>0</v>
          </cell>
          <cell r="T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</row>
        <row r="1150">
          <cell r="Q1150">
            <v>0</v>
          </cell>
          <cell r="R1150">
            <v>0</v>
          </cell>
          <cell r="S1150">
            <v>0</v>
          </cell>
          <cell r="T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</row>
        <row r="1151">
          <cell r="Q1151">
            <v>178889.45</v>
          </cell>
          <cell r="R1151">
            <v>1372046.45</v>
          </cell>
          <cell r="S1151">
            <v>-12108938.550000001</v>
          </cell>
          <cell r="T1151">
            <v>-20660612.550000001</v>
          </cell>
          <cell r="AG1151">
            <v>-14349177.764583336</v>
          </cell>
          <cell r="AH1151">
            <v>-15958732.468750006</v>
          </cell>
          <cell r="AI1151">
            <v>-14813946.714583337</v>
          </cell>
          <cell r="AJ1151">
            <v>-15382877.127083339</v>
          </cell>
        </row>
        <row r="1152">
          <cell r="AG1152">
            <v>0</v>
          </cell>
          <cell r="AH1152">
            <v>0</v>
          </cell>
          <cell r="AI1152">
            <v>0</v>
          </cell>
          <cell r="AJ1152">
            <v>0</v>
          </cell>
        </row>
        <row r="1153">
          <cell r="Q1153">
            <v>-275</v>
          </cell>
          <cell r="R1153">
            <v>-275</v>
          </cell>
          <cell r="S1153">
            <v>-693</v>
          </cell>
          <cell r="T1153">
            <v>-693</v>
          </cell>
          <cell r="AG1153">
            <v>-142.28458333333333</v>
          </cell>
          <cell r="AH1153">
            <v>-102.53875000000001</v>
          </cell>
          <cell r="AI1153">
            <v>-80.209583333333327</v>
          </cell>
          <cell r="AJ1153">
            <v>-96.626666666666665</v>
          </cell>
        </row>
        <row r="1154">
          <cell r="Q1154">
            <v>-496269.28</v>
          </cell>
          <cell r="R1154">
            <v>-186616.62</v>
          </cell>
          <cell r="S1154">
            <v>25876.43</v>
          </cell>
          <cell r="T1154">
            <v>24170.19</v>
          </cell>
          <cell r="AG1154">
            <v>-103810.32541666667</v>
          </cell>
          <cell r="AH1154">
            <v>-118535.32791666668</v>
          </cell>
          <cell r="AI1154">
            <v>-119777.01125</v>
          </cell>
          <cell r="AJ1154">
            <v>-112438.23208333335</v>
          </cell>
        </row>
        <row r="1155">
          <cell r="Q1155">
            <v>-343.67</v>
          </cell>
          <cell r="R1155">
            <v>-343.67</v>
          </cell>
          <cell r="S1155">
            <v>-343.67</v>
          </cell>
          <cell r="T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</row>
        <row r="1156">
          <cell r="Q1156">
            <v>-188029.15</v>
          </cell>
          <cell r="R1156">
            <v>-29959.23</v>
          </cell>
          <cell r="S1156">
            <v>-60184.52</v>
          </cell>
          <cell r="T1156">
            <v>-87779.58</v>
          </cell>
          <cell r="AG1156">
            <v>-270434.15749999997</v>
          </cell>
          <cell r="AH1156">
            <v>-276225.99833333335</v>
          </cell>
          <cell r="AI1156">
            <v>-279385.47916666663</v>
          </cell>
          <cell r="AJ1156">
            <v>-283961.87208333332</v>
          </cell>
        </row>
        <row r="1157">
          <cell r="Q1157">
            <v>-8678.4599999999991</v>
          </cell>
          <cell r="R1157">
            <v>-8678.4599999999991</v>
          </cell>
          <cell r="S1157">
            <v>-8678.4599999999991</v>
          </cell>
          <cell r="T1157">
            <v>-8678.4599999999991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</row>
        <row r="1158">
          <cell r="Q1158">
            <v>0</v>
          </cell>
          <cell r="R1158">
            <v>0</v>
          </cell>
          <cell r="S1158">
            <v>0</v>
          </cell>
          <cell r="T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</row>
        <row r="1159">
          <cell r="Q1159">
            <v>-18952495.640000001</v>
          </cell>
          <cell r="R1159">
            <v>-20918532.18</v>
          </cell>
          <cell r="S1159">
            <v>-22884583.039999999</v>
          </cell>
          <cell r="T1159">
            <v>-24848199.280000001</v>
          </cell>
          <cell r="AG1159">
            <v>-23057113.2075</v>
          </cell>
          <cell r="AH1159">
            <v>-23211875.221666668</v>
          </cell>
          <cell r="AI1159">
            <v>-23376498.850833338</v>
          </cell>
          <cell r="AJ1159">
            <v>-23545867.956666667</v>
          </cell>
        </row>
        <row r="1160">
          <cell r="Q1160">
            <v>-6898099.8499999996</v>
          </cell>
          <cell r="R1160">
            <v>-7664183.8499999996</v>
          </cell>
          <cell r="S1160">
            <v>-3722478.2</v>
          </cell>
          <cell r="T1160">
            <v>-4487858.2</v>
          </cell>
          <cell r="AG1160">
            <v>-6001985.072916667</v>
          </cell>
          <cell r="AH1160">
            <v>-6035083.4637500001</v>
          </cell>
          <cell r="AI1160">
            <v>-5875760.3691666676</v>
          </cell>
          <cell r="AJ1160">
            <v>-5698384.7612500014</v>
          </cell>
        </row>
        <row r="1161">
          <cell r="Q1161">
            <v>-214450.37</v>
          </cell>
          <cell r="R1161">
            <v>-285527.37</v>
          </cell>
          <cell r="S1161">
            <v>583187.69999999995</v>
          </cell>
          <cell r="T1161">
            <v>499397.15</v>
          </cell>
          <cell r="AG1161">
            <v>-3011983.6079166667</v>
          </cell>
          <cell r="AH1161">
            <v>-3011203.9720833334</v>
          </cell>
          <cell r="AI1161">
            <v>-2970946.3333333326</v>
          </cell>
          <cell r="AJ1161">
            <v>-2674395.9645833336</v>
          </cell>
        </row>
        <row r="1162">
          <cell r="Q1162">
            <v>-9147266.0600000005</v>
          </cell>
          <cell r="R1162">
            <v>-10163600.060000001</v>
          </cell>
          <cell r="S1162">
            <v>-11179934.060000001</v>
          </cell>
          <cell r="T1162">
            <v>-12196340.060000001</v>
          </cell>
          <cell r="AG1162">
            <v>-12111448.281666666</v>
          </cell>
          <cell r="AH1162">
            <v>-12089390.14875</v>
          </cell>
          <cell r="AI1162">
            <v>-12070635.307916669</v>
          </cell>
          <cell r="AJ1162">
            <v>-12085571.910833335</v>
          </cell>
        </row>
        <row r="1163">
          <cell r="Q1163">
            <v>-2278.3200000000002</v>
          </cell>
          <cell r="R1163">
            <v>-539.52</v>
          </cell>
          <cell r="S1163">
            <v>-539.52</v>
          </cell>
          <cell r="T1163">
            <v>0</v>
          </cell>
          <cell r="AG1163">
            <v>-94.93</v>
          </cell>
          <cell r="AH1163">
            <v>-212.34</v>
          </cell>
          <cell r="AI1163">
            <v>-257.3</v>
          </cell>
          <cell r="AJ1163">
            <v>-279.78000000000003</v>
          </cell>
        </row>
        <row r="1164">
          <cell r="Q1164">
            <v>-4317687.5199999996</v>
          </cell>
          <cell r="R1164">
            <v>-3387882.84</v>
          </cell>
          <cell r="S1164">
            <v>-4422732.03</v>
          </cell>
          <cell r="T1164">
            <v>-5678283.46</v>
          </cell>
          <cell r="AG1164">
            <v>-3647885.9395833332</v>
          </cell>
          <cell r="AH1164">
            <v>-3676175.6279166662</v>
          </cell>
          <cell r="AI1164">
            <v>-3897287.7045833343</v>
          </cell>
          <cell r="AJ1164">
            <v>-4126235.862916667</v>
          </cell>
        </row>
        <row r="1165">
          <cell r="Q1165">
            <v>-476089</v>
          </cell>
          <cell r="R1165">
            <v>-476089</v>
          </cell>
          <cell r="S1165">
            <v>-476089</v>
          </cell>
          <cell r="T1165">
            <v>-476089</v>
          </cell>
          <cell r="AG1165">
            <v>-476089</v>
          </cell>
          <cell r="AH1165">
            <v>-476089</v>
          </cell>
          <cell r="AI1165">
            <v>-476089</v>
          </cell>
          <cell r="AJ1165">
            <v>-476089</v>
          </cell>
        </row>
        <row r="1166">
          <cell r="Q1166">
            <v>0</v>
          </cell>
          <cell r="R1166">
            <v>0</v>
          </cell>
          <cell r="S1166">
            <v>0</v>
          </cell>
          <cell r="T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</row>
        <row r="1167">
          <cell r="Q1167">
            <v>-398788.3</v>
          </cell>
          <cell r="R1167">
            <v>-68677.25</v>
          </cell>
          <cell r="S1167">
            <v>-208677.25</v>
          </cell>
          <cell r="T1167">
            <v>-348677.25</v>
          </cell>
          <cell r="AG1167">
            <v>-262812.07749999996</v>
          </cell>
          <cell r="AH1167">
            <v>-258841.22666666665</v>
          </cell>
          <cell r="AI1167">
            <v>-252600.20000000004</v>
          </cell>
          <cell r="AJ1167">
            <v>-246359.17333333334</v>
          </cell>
        </row>
        <row r="1168">
          <cell r="Q1168">
            <v>53356</v>
          </cell>
          <cell r="R1168">
            <v>45356</v>
          </cell>
          <cell r="S1168">
            <v>1327356</v>
          </cell>
          <cell r="T1168">
            <v>955494</v>
          </cell>
          <cell r="AG1168">
            <v>-843774.8208333333</v>
          </cell>
          <cell r="AH1168">
            <v>-671668.82583333331</v>
          </cell>
          <cell r="AI1168">
            <v>-437146.16416666663</v>
          </cell>
          <cell r="AJ1168">
            <v>-234195.5</v>
          </cell>
        </row>
        <row r="1169">
          <cell r="Q1169">
            <v>-3725287</v>
          </cell>
          <cell r="R1169">
            <v>-4163092.12</v>
          </cell>
          <cell r="S1169">
            <v>-4868567.28</v>
          </cell>
          <cell r="T1169">
            <v>-5184513.0599999996</v>
          </cell>
          <cell r="AG1169">
            <v>-4129198.8716666666</v>
          </cell>
          <cell r="AH1169">
            <v>-4130707.2883333326</v>
          </cell>
          <cell r="AI1169">
            <v>-4149694.9445833336</v>
          </cell>
          <cell r="AJ1169">
            <v>-4181186.4983333331</v>
          </cell>
        </row>
        <row r="1170">
          <cell r="Q1170">
            <v>-999476.06</v>
          </cell>
          <cell r="R1170">
            <v>-1873038.83</v>
          </cell>
          <cell r="S1170">
            <v>-3788727.32</v>
          </cell>
          <cell r="T1170">
            <v>-4006125.79</v>
          </cell>
          <cell r="AG1170">
            <v>-1786205.6516666666</v>
          </cell>
          <cell r="AH1170">
            <v>-1786443.3358333334</v>
          </cell>
          <cell r="AI1170">
            <v>-1854618.9958333333</v>
          </cell>
          <cell r="AJ1170">
            <v>-1980157.4920833334</v>
          </cell>
        </row>
        <row r="1171">
          <cell r="Q1171">
            <v>0</v>
          </cell>
          <cell r="R1171">
            <v>0</v>
          </cell>
          <cell r="S1171">
            <v>0</v>
          </cell>
          <cell r="T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</row>
        <row r="1172">
          <cell r="Q1172">
            <v>-1184180.93</v>
          </cell>
          <cell r="R1172">
            <v>-1402233.98</v>
          </cell>
          <cell r="S1172">
            <v>-3061195.35</v>
          </cell>
          <cell r="T1172">
            <v>-4490665.0999999996</v>
          </cell>
          <cell r="AG1172">
            <v>-1979290.6291666667</v>
          </cell>
          <cell r="AH1172">
            <v>-1992858.3187499999</v>
          </cell>
          <cell r="AI1172">
            <v>-2036224.6658333335</v>
          </cell>
          <cell r="AJ1172">
            <v>-2140287.5366666671</v>
          </cell>
        </row>
        <row r="1173">
          <cell r="Q1173">
            <v>0</v>
          </cell>
          <cell r="R1173">
            <v>0</v>
          </cell>
          <cell r="S1173">
            <v>0</v>
          </cell>
          <cell r="T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</row>
        <row r="1174">
          <cell r="Q1174">
            <v>-132132.84</v>
          </cell>
          <cell r="R1174">
            <v>-132132.84</v>
          </cell>
          <cell r="S1174">
            <v>-132132.84</v>
          </cell>
          <cell r="T1174">
            <v>-132132.84</v>
          </cell>
          <cell r="AG1174">
            <v>-793528.41333333321</v>
          </cell>
          <cell r="AH1174">
            <v>-702475.64999999991</v>
          </cell>
          <cell r="AI1174">
            <v>-611422.8866666666</v>
          </cell>
          <cell r="AJ1174">
            <v>-520370.12333333323</v>
          </cell>
        </row>
        <row r="1175">
          <cell r="Q1175">
            <v>-1098.8699999999999</v>
          </cell>
          <cell r="R1175">
            <v>-1203.8499999999999</v>
          </cell>
          <cell r="S1175">
            <v>-1185.3599999999999</v>
          </cell>
          <cell r="T1175">
            <v>-1333.16</v>
          </cell>
          <cell r="AG1175">
            <v>-1944.3308333333334</v>
          </cell>
          <cell r="AH1175">
            <v>-1940.5474999999999</v>
          </cell>
          <cell r="AI1175">
            <v>-1885.0508333333335</v>
          </cell>
          <cell r="AJ1175">
            <v>-1791.2995833333334</v>
          </cell>
        </row>
        <row r="1176">
          <cell r="Q1176">
            <v>-125236.23</v>
          </cell>
          <cell r="R1176">
            <v>-97093.51</v>
          </cell>
          <cell r="S1176">
            <v>-53884.98</v>
          </cell>
          <cell r="T1176">
            <v>-173512.32000000001</v>
          </cell>
          <cell r="AG1176">
            <v>-127720.06958333334</v>
          </cell>
          <cell r="AH1176">
            <v>-130832.84166666667</v>
          </cell>
          <cell r="AI1176">
            <v>-133325.20500000002</v>
          </cell>
          <cell r="AJ1176">
            <v>-136603.89250000002</v>
          </cell>
        </row>
        <row r="1177">
          <cell r="Q1177">
            <v>-636014.97</v>
          </cell>
          <cell r="R1177">
            <v>-188841.77</v>
          </cell>
          <cell r="S1177">
            <v>-302691.63</v>
          </cell>
          <cell r="T1177">
            <v>-414244.35</v>
          </cell>
          <cell r="AG1177">
            <v>-238205.67124999998</v>
          </cell>
          <cell r="AH1177">
            <v>-258597.32458333333</v>
          </cell>
          <cell r="AI1177">
            <v>-270137.24208333332</v>
          </cell>
          <cell r="AJ1177">
            <v>-279151.74666666664</v>
          </cell>
        </row>
        <row r="1178">
          <cell r="Q1178">
            <v>-92229.47</v>
          </cell>
          <cell r="R1178">
            <v>-76757.25</v>
          </cell>
          <cell r="S1178">
            <v>-73601.34</v>
          </cell>
          <cell r="T1178">
            <v>-103984.42</v>
          </cell>
          <cell r="AG1178">
            <v>-56158.251250000001</v>
          </cell>
          <cell r="AH1178">
            <v>-58489.914166666662</v>
          </cell>
          <cell r="AI1178">
            <v>-60603.145416666674</v>
          </cell>
          <cell r="AJ1178">
            <v>-63187.496666666666</v>
          </cell>
        </row>
        <row r="1179">
          <cell r="Q1179">
            <v>-1016253</v>
          </cell>
          <cell r="R1179">
            <v>-1129170</v>
          </cell>
          <cell r="S1179">
            <v>-1242087</v>
          </cell>
          <cell r="T1179">
            <v>-1355004</v>
          </cell>
          <cell r="AG1179">
            <v>-1895411.7083333333</v>
          </cell>
          <cell r="AH1179">
            <v>-1786814.75</v>
          </cell>
          <cell r="AI1179">
            <v>-1678190.0416666667</v>
          </cell>
          <cell r="AJ1179">
            <v>-1624616.625</v>
          </cell>
        </row>
        <row r="1180">
          <cell r="Q1180">
            <v>-2869</v>
          </cell>
          <cell r="R1180">
            <v>-311.39999999999998</v>
          </cell>
          <cell r="S1180">
            <v>-1561.4</v>
          </cell>
          <cell r="T1180">
            <v>-14314.4</v>
          </cell>
          <cell r="AG1180">
            <v>-3361.6520833333329</v>
          </cell>
          <cell r="AH1180">
            <v>-3413.8724999999999</v>
          </cell>
          <cell r="AI1180">
            <v>-3445.8741666666665</v>
          </cell>
          <cell r="AJ1180">
            <v>-3470.2874999999999</v>
          </cell>
        </row>
        <row r="1181">
          <cell r="Q1181">
            <v>-322.33999999999997</v>
          </cell>
          <cell r="R1181">
            <v>-353.13</v>
          </cell>
          <cell r="S1181">
            <v>-347.71</v>
          </cell>
          <cell r="T1181">
            <v>-391.06</v>
          </cell>
          <cell r="AG1181">
            <v>-570.33708333333323</v>
          </cell>
          <cell r="AH1181">
            <v>-569.22749999999996</v>
          </cell>
          <cell r="AI1181">
            <v>-552.94875000000002</v>
          </cell>
          <cell r="AJ1181">
            <v>-525.44875000000002</v>
          </cell>
        </row>
        <row r="1182">
          <cell r="AG1182">
            <v>0</v>
          </cell>
          <cell r="AH1182">
            <v>0</v>
          </cell>
          <cell r="AI1182">
            <v>0</v>
          </cell>
          <cell r="AJ1182">
            <v>0</v>
          </cell>
        </row>
        <row r="1183">
          <cell r="Q1183">
            <v>0</v>
          </cell>
          <cell r="R1183">
            <v>0</v>
          </cell>
          <cell r="S1183">
            <v>0</v>
          </cell>
          <cell r="T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</row>
        <row r="1184">
          <cell r="Q1184">
            <v>0</v>
          </cell>
          <cell r="R1184">
            <v>0</v>
          </cell>
          <cell r="S1184">
            <v>0</v>
          </cell>
          <cell r="T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</row>
        <row r="1185">
          <cell r="Q1185">
            <v>0</v>
          </cell>
          <cell r="R1185">
            <v>0</v>
          </cell>
          <cell r="S1185">
            <v>0</v>
          </cell>
          <cell r="T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</row>
        <row r="1186">
          <cell r="Q1186">
            <v>0</v>
          </cell>
          <cell r="R1186">
            <v>0</v>
          </cell>
          <cell r="S1186">
            <v>0</v>
          </cell>
          <cell r="T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</row>
        <row r="1187">
          <cell r="Q1187">
            <v>-199375</v>
          </cell>
          <cell r="R1187">
            <v>-398750</v>
          </cell>
          <cell r="S1187">
            <v>-598125</v>
          </cell>
          <cell r="T1187">
            <v>-797500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</row>
        <row r="1188">
          <cell r="Q1188">
            <v>0</v>
          </cell>
          <cell r="R1188">
            <v>0</v>
          </cell>
          <cell r="S1188">
            <v>0</v>
          </cell>
          <cell r="T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</row>
        <row r="1189">
          <cell r="Q1189">
            <v>0</v>
          </cell>
          <cell r="R1189">
            <v>0</v>
          </cell>
          <cell r="S1189">
            <v>0</v>
          </cell>
          <cell r="T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</row>
        <row r="1190">
          <cell r="Q1190">
            <v>0</v>
          </cell>
          <cell r="R1190">
            <v>0</v>
          </cell>
          <cell r="S1190">
            <v>0</v>
          </cell>
          <cell r="T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</row>
        <row r="1191">
          <cell r="Q1191">
            <v>0</v>
          </cell>
          <cell r="R1191">
            <v>0</v>
          </cell>
          <cell r="S1191">
            <v>0</v>
          </cell>
          <cell r="T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</row>
        <row r="1192">
          <cell r="Q1192">
            <v>0</v>
          </cell>
          <cell r="R1192">
            <v>0</v>
          </cell>
          <cell r="S1192">
            <v>0</v>
          </cell>
          <cell r="T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</row>
        <row r="1193">
          <cell r="Q1193">
            <v>0</v>
          </cell>
          <cell r="R1193">
            <v>0</v>
          </cell>
          <cell r="S1193">
            <v>0</v>
          </cell>
          <cell r="T1193">
            <v>0</v>
          </cell>
          <cell r="AG1193">
            <v>-269270.83333333331</v>
          </cell>
          <cell r="AH1193">
            <v>-235611.97916666666</v>
          </cell>
          <cell r="AI1193">
            <v>-188489.58333333334</v>
          </cell>
          <cell r="AJ1193">
            <v>-127903.64583333333</v>
          </cell>
        </row>
        <row r="1194">
          <cell r="Q1194">
            <v>0</v>
          </cell>
          <cell r="R1194">
            <v>0</v>
          </cell>
          <cell r="S1194">
            <v>0</v>
          </cell>
          <cell r="T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</row>
        <row r="1195">
          <cell r="Q1195">
            <v>0</v>
          </cell>
          <cell r="R1195">
            <v>0</v>
          </cell>
          <cell r="S1195">
            <v>0</v>
          </cell>
          <cell r="T1195">
            <v>0</v>
          </cell>
          <cell r="AG1195">
            <v>-235625</v>
          </cell>
          <cell r="AH1195">
            <v>-206171.875</v>
          </cell>
          <cell r="AI1195">
            <v>-164937.5</v>
          </cell>
          <cell r="AJ1195">
            <v>-111921.875</v>
          </cell>
        </row>
        <row r="1196">
          <cell r="Q1196">
            <v>0</v>
          </cell>
          <cell r="R1196">
            <v>0</v>
          </cell>
          <cell r="S1196">
            <v>0</v>
          </cell>
          <cell r="T1196">
            <v>0</v>
          </cell>
          <cell r="AG1196">
            <v>-30187.5</v>
          </cell>
          <cell r="AH1196">
            <v>-26687.5</v>
          </cell>
          <cell r="AI1196">
            <v>-21437.5</v>
          </cell>
          <cell r="AJ1196">
            <v>-14437.5</v>
          </cell>
        </row>
        <row r="1197">
          <cell r="Q1197">
            <v>0</v>
          </cell>
          <cell r="R1197">
            <v>0</v>
          </cell>
          <cell r="S1197">
            <v>0</v>
          </cell>
          <cell r="T1197">
            <v>0</v>
          </cell>
          <cell r="AG1197">
            <v>-847048.86875000002</v>
          </cell>
          <cell r="AH1197">
            <v>-785069.65833333333</v>
          </cell>
          <cell r="AI1197">
            <v>-681771.00208333333</v>
          </cell>
          <cell r="AJ1197">
            <v>-537152.9</v>
          </cell>
        </row>
        <row r="1198">
          <cell r="Q1198">
            <v>0</v>
          </cell>
          <cell r="R1198">
            <v>0</v>
          </cell>
          <cell r="S1198">
            <v>0</v>
          </cell>
          <cell r="T1198">
            <v>0</v>
          </cell>
          <cell r="AG1198">
            <v>-70353.737083333326</v>
          </cell>
          <cell r="AH1198">
            <v>-62196.776666666672</v>
          </cell>
          <cell r="AI1198">
            <v>-49961.34375</v>
          </cell>
          <cell r="AJ1198">
            <v>-33647.438333333332</v>
          </cell>
        </row>
        <row r="1199">
          <cell r="Q1199">
            <v>0</v>
          </cell>
          <cell r="R1199">
            <v>0</v>
          </cell>
          <cell r="S1199">
            <v>0</v>
          </cell>
          <cell r="T1199">
            <v>0</v>
          </cell>
          <cell r="AG1199">
            <v>-229712.54166666666</v>
          </cell>
          <cell r="AH1199">
            <v>-196212.80208333334</v>
          </cell>
          <cell r="AI1199">
            <v>-181855.77083333334</v>
          </cell>
          <cell r="AJ1199">
            <v>-157927.38541666666</v>
          </cell>
        </row>
        <row r="1200">
          <cell r="Q1200">
            <v>0</v>
          </cell>
          <cell r="R1200">
            <v>0</v>
          </cell>
          <cell r="S1200">
            <v>0</v>
          </cell>
          <cell r="T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</row>
        <row r="1201">
          <cell r="Q1201">
            <v>0</v>
          </cell>
          <cell r="R1201">
            <v>0</v>
          </cell>
          <cell r="S1201">
            <v>0</v>
          </cell>
          <cell r="T1201">
            <v>0</v>
          </cell>
          <cell r="AG1201">
            <v>-304361.97916666669</v>
          </cell>
          <cell r="AH1201">
            <v>-275716.14583333331</v>
          </cell>
          <cell r="AI1201">
            <v>-232747.39583333334</v>
          </cell>
          <cell r="AJ1201">
            <v>-175455.72916666666</v>
          </cell>
        </row>
        <row r="1202">
          <cell r="Q1202">
            <v>0</v>
          </cell>
          <cell r="R1202">
            <v>0</v>
          </cell>
          <cell r="S1202">
            <v>0</v>
          </cell>
          <cell r="T1202">
            <v>0</v>
          </cell>
          <cell r="AG1202">
            <v>-20637.5</v>
          </cell>
          <cell r="AH1202">
            <v>-18037.5</v>
          </cell>
          <cell r="AI1202">
            <v>-14787.5</v>
          </cell>
          <cell r="AJ1202">
            <v>-12837.5</v>
          </cell>
        </row>
        <row r="1203">
          <cell r="Q1203">
            <v>-66660.2</v>
          </cell>
          <cell r="R1203">
            <v>-85706.03</v>
          </cell>
          <cell r="S1203">
            <v>-104751.86</v>
          </cell>
          <cell r="T1203">
            <v>-9522.69</v>
          </cell>
          <cell r="AG1203">
            <v>-57137.303333333337</v>
          </cell>
          <cell r="AH1203">
            <v>-57137.30000000001</v>
          </cell>
          <cell r="AI1203">
            <v>-57137.296666666669</v>
          </cell>
          <cell r="AJ1203">
            <v>-57137.293333333328</v>
          </cell>
        </row>
        <row r="1204">
          <cell r="Q1204">
            <v>0</v>
          </cell>
          <cell r="R1204">
            <v>0</v>
          </cell>
          <cell r="S1204">
            <v>0</v>
          </cell>
          <cell r="T1204">
            <v>0</v>
          </cell>
          <cell r="AG1204">
            <v>-69563.537916666668</v>
          </cell>
          <cell r="AH1204">
            <v>-60799.634166666663</v>
          </cell>
          <cell r="AI1204">
            <v>-49844.757916666662</v>
          </cell>
          <cell r="AJ1204">
            <v>-43271.825833333336</v>
          </cell>
        </row>
        <row r="1205">
          <cell r="Q1205">
            <v>0</v>
          </cell>
          <cell r="R1205">
            <v>0</v>
          </cell>
          <cell r="S1205">
            <v>0</v>
          </cell>
          <cell r="T1205">
            <v>0</v>
          </cell>
          <cell r="AG1205">
            <v>-20604.427083333332</v>
          </cell>
          <cell r="AH1205">
            <v>-18008.59375</v>
          </cell>
          <cell r="AI1205">
            <v>-14763.802083333334</v>
          </cell>
          <cell r="AJ1205">
            <v>-12816.927083333334</v>
          </cell>
        </row>
        <row r="1206">
          <cell r="Q1206">
            <v>-59762.5</v>
          </cell>
          <cell r="R1206">
            <v>-76837.5</v>
          </cell>
          <cell r="S1206">
            <v>-93912.5</v>
          </cell>
          <cell r="T1206">
            <v>-8537.5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</row>
        <row r="1207">
          <cell r="Q1207">
            <v>0</v>
          </cell>
          <cell r="R1207">
            <v>0</v>
          </cell>
          <cell r="S1207">
            <v>0</v>
          </cell>
          <cell r="T1207">
            <v>0</v>
          </cell>
          <cell r="AG1207">
            <v>-277812.5</v>
          </cell>
          <cell r="AH1207">
            <v>-242812.5</v>
          </cell>
          <cell r="AI1207">
            <v>-199062.5</v>
          </cell>
          <cell r="AJ1207">
            <v>-172812.5</v>
          </cell>
        </row>
        <row r="1208">
          <cell r="Q1208">
            <v>-18987.5</v>
          </cell>
          <cell r="R1208">
            <v>-24412.5</v>
          </cell>
          <cell r="S1208">
            <v>-29837.5</v>
          </cell>
          <cell r="T1208">
            <v>-2712.5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</row>
        <row r="1209">
          <cell r="Q1209">
            <v>0</v>
          </cell>
          <cell r="R1209">
            <v>0</v>
          </cell>
          <cell r="S1209">
            <v>0</v>
          </cell>
          <cell r="T1209">
            <v>0</v>
          </cell>
          <cell r="AG1209">
            <v>-45811.374166666668</v>
          </cell>
          <cell r="AH1209">
            <v>-39986.13416666667</v>
          </cell>
          <cell r="AI1209">
            <v>-32662.977500000005</v>
          </cell>
          <cell r="AJ1209">
            <v>-28335.654166666671</v>
          </cell>
        </row>
        <row r="1210">
          <cell r="Q1210">
            <v>-151228.95000000001</v>
          </cell>
          <cell r="R1210">
            <v>-194437.28</v>
          </cell>
          <cell r="S1210">
            <v>-237645.61</v>
          </cell>
          <cell r="T1210">
            <v>-21603.94</v>
          </cell>
          <cell r="AG1210">
            <v>-129624.80333333333</v>
          </cell>
          <cell r="AH1210">
            <v>-129624.8</v>
          </cell>
          <cell r="AI1210">
            <v>-129624.79666666668</v>
          </cell>
          <cell r="AJ1210">
            <v>-129624.79333333333</v>
          </cell>
        </row>
        <row r="1211">
          <cell r="Q1211">
            <v>-177041.45</v>
          </cell>
          <cell r="R1211">
            <v>-227624.78</v>
          </cell>
          <cell r="S1211">
            <v>-278208.11</v>
          </cell>
          <cell r="T1211">
            <v>-25291.439999999999</v>
          </cell>
          <cell r="AG1211">
            <v>-151749.80333333332</v>
          </cell>
          <cell r="AH1211">
            <v>-151749.80000000002</v>
          </cell>
          <cell r="AI1211">
            <v>-151749.79666666666</v>
          </cell>
          <cell r="AJ1211">
            <v>-151749.79333333333</v>
          </cell>
        </row>
        <row r="1212">
          <cell r="Q1212">
            <v>-201250</v>
          </cell>
          <cell r="R1212">
            <v>-258750</v>
          </cell>
          <cell r="S1212">
            <v>-316250</v>
          </cell>
          <cell r="T1212">
            <v>-28750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</row>
        <row r="1213">
          <cell r="Q1213">
            <v>-161466.45000000001</v>
          </cell>
          <cell r="R1213">
            <v>-207599.78</v>
          </cell>
          <cell r="S1213">
            <v>-253733.11</v>
          </cell>
          <cell r="T1213">
            <v>-23066.44</v>
          </cell>
          <cell r="AG1213">
            <v>-138399.80333333332</v>
          </cell>
          <cell r="AH1213">
            <v>-138399.80000000002</v>
          </cell>
          <cell r="AI1213">
            <v>-138399.79666666666</v>
          </cell>
          <cell r="AJ1213">
            <v>-138399.79333333333</v>
          </cell>
        </row>
        <row r="1214">
          <cell r="Q1214">
            <v>-60550</v>
          </cell>
          <cell r="R1214">
            <v>-77850</v>
          </cell>
          <cell r="S1214">
            <v>-95150</v>
          </cell>
          <cell r="T1214">
            <v>-8650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</row>
        <row r="1215">
          <cell r="Q1215">
            <v>-404250</v>
          </cell>
          <cell r="R1215">
            <v>-519750</v>
          </cell>
          <cell r="S1215">
            <v>-635250</v>
          </cell>
          <cell r="T1215">
            <v>-57750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</row>
        <row r="1216">
          <cell r="Q1216">
            <v>-409500</v>
          </cell>
          <cell r="R1216">
            <v>-526500</v>
          </cell>
          <cell r="S1216">
            <v>-643500</v>
          </cell>
          <cell r="T1216">
            <v>-58500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</row>
        <row r="1217">
          <cell r="Q1217">
            <v>-102666.45</v>
          </cell>
          <cell r="R1217">
            <v>-131999.78</v>
          </cell>
          <cell r="S1217">
            <v>-161333.10999999999</v>
          </cell>
          <cell r="T1217">
            <v>-14666.44</v>
          </cell>
          <cell r="AG1217">
            <v>-87999.80333333333</v>
          </cell>
          <cell r="AH1217">
            <v>-87999.8</v>
          </cell>
          <cell r="AI1217">
            <v>-87999.796666666676</v>
          </cell>
          <cell r="AJ1217">
            <v>-87999.793333333335</v>
          </cell>
        </row>
        <row r="1218">
          <cell r="Q1218">
            <v>-145366.45000000001</v>
          </cell>
          <cell r="R1218">
            <v>-186899.78</v>
          </cell>
          <cell r="S1218">
            <v>-228433.11</v>
          </cell>
          <cell r="T1218">
            <v>-20766.439999999999</v>
          </cell>
          <cell r="AG1218">
            <v>-124599.80333333333</v>
          </cell>
          <cell r="AH1218">
            <v>-124599.8</v>
          </cell>
          <cell r="AI1218">
            <v>-124599.79666666668</v>
          </cell>
          <cell r="AJ1218">
            <v>-124599.79333333333</v>
          </cell>
        </row>
        <row r="1219">
          <cell r="Q1219">
            <v>-214375</v>
          </cell>
          <cell r="R1219">
            <v>-275625</v>
          </cell>
          <cell r="S1219">
            <v>-336875</v>
          </cell>
          <cell r="T1219">
            <v>-30625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</row>
        <row r="1220">
          <cell r="Q1220">
            <v>-42933.55</v>
          </cell>
          <cell r="R1220">
            <v>-55200.22</v>
          </cell>
          <cell r="S1220">
            <v>-67466.89</v>
          </cell>
          <cell r="T1220">
            <v>-6133.56</v>
          </cell>
          <cell r="AG1220">
            <v>-36800.196666666663</v>
          </cell>
          <cell r="AH1220">
            <v>-36800.200000000004</v>
          </cell>
          <cell r="AI1220">
            <v>-36800.203333333331</v>
          </cell>
          <cell r="AJ1220">
            <v>-36800.206666666658</v>
          </cell>
        </row>
        <row r="1221">
          <cell r="Q1221">
            <v>-57837.5</v>
          </cell>
          <cell r="R1221">
            <v>-74362.5</v>
          </cell>
          <cell r="S1221">
            <v>-90887.5</v>
          </cell>
          <cell r="T1221">
            <v>-8262.5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</row>
        <row r="1222">
          <cell r="Q1222">
            <v>-96541.45</v>
          </cell>
          <cell r="R1222">
            <v>-124124.78</v>
          </cell>
          <cell r="S1222">
            <v>-151708.10999999999</v>
          </cell>
          <cell r="T1222">
            <v>-13791.44</v>
          </cell>
          <cell r="AG1222">
            <v>-82749.80333333333</v>
          </cell>
          <cell r="AH1222">
            <v>-82749.8</v>
          </cell>
          <cell r="AI1222">
            <v>-82749.796666666676</v>
          </cell>
          <cell r="AJ1222">
            <v>-82749.79333333332</v>
          </cell>
        </row>
        <row r="1223">
          <cell r="Q1223">
            <v>-312812.5</v>
          </cell>
          <cell r="R1223">
            <v>-402187.5</v>
          </cell>
          <cell r="S1223">
            <v>-491562.5</v>
          </cell>
          <cell r="T1223">
            <v>-44687.5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</row>
        <row r="1224">
          <cell r="Q1224">
            <v>-191916.45</v>
          </cell>
          <cell r="R1224">
            <v>-246749.78</v>
          </cell>
          <cell r="S1224">
            <v>-301583.11</v>
          </cell>
          <cell r="T1224">
            <v>-27416.44</v>
          </cell>
          <cell r="AG1224">
            <v>-164499.80333333332</v>
          </cell>
          <cell r="AH1224">
            <v>-164499.80000000002</v>
          </cell>
          <cell r="AI1224">
            <v>-164499.79666666663</v>
          </cell>
          <cell r="AJ1224">
            <v>-164499.79333333331</v>
          </cell>
        </row>
        <row r="1225">
          <cell r="Q1225">
            <v>-42000</v>
          </cell>
          <cell r="R1225">
            <v>-54000</v>
          </cell>
          <cell r="S1225">
            <v>-66000</v>
          </cell>
          <cell r="T1225">
            <v>-6000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</row>
        <row r="1226">
          <cell r="Q1226">
            <v>-932707.49</v>
          </cell>
          <cell r="R1226">
            <v>-84790.82</v>
          </cell>
          <cell r="S1226">
            <v>-254374.15</v>
          </cell>
          <cell r="T1226">
            <v>-423957.48</v>
          </cell>
          <cell r="AG1226">
            <v>-508749.1766666667</v>
          </cell>
          <cell r="AH1226">
            <v>-508749.17333333334</v>
          </cell>
          <cell r="AI1226">
            <v>-508749.17</v>
          </cell>
          <cell r="AJ1226">
            <v>-508749.16666666674</v>
          </cell>
        </row>
        <row r="1227">
          <cell r="Q1227">
            <v>-3552082.53</v>
          </cell>
          <cell r="R1227">
            <v>-322915.86</v>
          </cell>
          <cell r="S1227">
            <v>-968749.19</v>
          </cell>
          <cell r="T1227">
            <v>-1614582.52</v>
          </cell>
          <cell r="AG1227">
            <v>-1937499.2166666668</v>
          </cell>
          <cell r="AH1227">
            <v>-1937499.2133333331</v>
          </cell>
          <cell r="AI1227">
            <v>-1937499.21</v>
          </cell>
          <cell r="AJ1227">
            <v>-1937499.2066666668</v>
          </cell>
        </row>
        <row r="1228">
          <cell r="Q1228">
            <v>0</v>
          </cell>
          <cell r="R1228">
            <v>0</v>
          </cell>
          <cell r="S1228">
            <v>0</v>
          </cell>
          <cell r="T1228">
            <v>0</v>
          </cell>
          <cell r="AG1228">
            <v>-63380.137916666667</v>
          </cell>
          <cell r="AH1228">
            <v>-54432.344583333346</v>
          </cell>
          <cell r="AI1228">
            <v>-51449.82958333334</v>
          </cell>
          <cell r="AJ1228">
            <v>-45484.676249999997</v>
          </cell>
        </row>
        <row r="1229">
          <cell r="Q1229">
            <v>0</v>
          </cell>
          <cell r="R1229">
            <v>0</v>
          </cell>
          <cell r="S1229">
            <v>0</v>
          </cell>
          <cell r="T1229">
            <v>0</v>
          </cell>
          <cell r="AG1229">
            <v>-88958.333333333328</v>
          </cell>
          <cell r="AH1229">
            <v>-71458.333333333328</v>
          </cell>
          <cell r="AI1229">
            <v>-65625</v>
          </cell>
          <cell r="AJ1229">
            <v>-53958.333333333336</v>
          </cell>
        </row>
        <row r="1230">
          <cell r="Q1230">
            <v>0</v>
          </cell>
          <cell r="R1230">
            <v>0</v>
          </cell>
          <cell r="S1230">
            <v>0</v>
          </cell>
          <cell r="T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</row>
        <row r="1231">
          <cell r="Q1231">
            <v>-1699316.75</v>
          </cell>
          <cell r="R1231">
            <v>-154483.42000000001</v>
          </cell>
          <cell r="S1231">
            <v>-463450.09</v>
          </cell>
          <cell r="T1231">
            <v>-772416.76</v>
          </cell>
          <cell r="AG1231">
            <v>-926900.09</v>
          </cell>
          <cell r="AH1231">
            <v>-926900.08708333329</v>
          </cell>
          <cell r="AI1231">
            <v>-926900.08499999996</v>
          </cell>
          <cell r="AJ1231">
            <v>-926900.08375000011</v>
          </cell>
        </row>
        <row r="1232">
          <cell r="Q1232">
            <v>0</v>
          </cell>
          <cell r="R1232">
            <v>0</v>
          </cell>
          <cell r="S1232">
            <v>0</v>
          </cell>
          <cell r="T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</row>
        <row r="1233">
          <cell r="Q1233">
            <v>0</v>
          </cell>
          <cell r="R1233">
            <v>0</v>
          </cell>
          <cell r="S1233">
            <v>0</v>
          </cell>
          <cell r="T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</row>
        <row r="1234">
          <cell r="Q1234">
            <v>0</v>
          </cell>
          <cell r="R1234">
            <v>0</v>
          </cell>
          <cell r="S1234">
            <v>0</v>
          </cell>
          <cell r="T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</row>
        <row r="1235">
          <cell r="Q1235">
            <v>0</v>
          </cell>
          <cell r="R1235">
            <v>0</v>
          </cell>
          <cell r="S1235">
            <v>0</v>
          </cell>
          <cell r="T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</row>
        <row r="1236">
          <cell r="Q1236">
            <v>0</v>
          </cell>
          <cell r="R1236">
            <v>0</v>
          </cell>
          <cell r="S1236">
            <v>0</v>
          </cell>
          <cell r="T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</row>
        <row r="1237">
          <cell r="Q1237">
            <v>0</v>
          </cell>
          <cell r="R1237">
            <v>0</v>
          </cell>
          <cell r="S1237">
            <v>0</v>
          </cell>
          <cell r="T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</row>
        <row r="1238">
          <cell r="Q1238">
            <v>0</v>
          </cell>
          <cell r="R1238">
            <v>0</v>
          </cell>
          <cell r="S1238">
            <v>0</v>
          </cell>
          <cell r="T1238">
            <v>0</v>
          </cell>
          <cell r="AG1238">
            <v>-122438.86291666667</v>
          </cell>
          <cell r="AH1238">
            <v>-82729.81041666666</v>
          </cell>
          <cell r="AI1238">
            <v>-29782.911250000001</v>
          </cell>
          <cell r="AJ1238">
            <v>0</v>
          </cell>
        </row>
        <row r="1239">
          <cell r="Q1239">
            <v>-802132.01</v>
          </cell>
          <cell r="R1239">
            <v>-1122965.3400000001</v>
          </cell>
          <cell r="S1239">
            <v>-1443798.67</v>
          </cell>
          <cell r="T1239">
            <v>-1764632</v>
          </cell>
          <cell r="AG1239">
            <v>-962548.69666666666</v>
          </cell>
          <cell r="AH1239">
            <v>-962548.69333333324</v>
          </cell>
          <cell r="AI1239">
            <v>-962548.69</v>
          </cell>
          <cell r="AJ1239">
            <v>-962548.68666666653</v>
          </cell>
        </row>
        <row r="1240">
          <cell r="Q1240">
            <v>0</v>
          </cell>
          <cell r="R1240">
            <v>0</v>
          </cell>
          <cell r="S1240">
            <v>0</v>
          </cell>
          <cell r="T1240">
            <v>0</v>
          </cell>
          <cell r="AG1240">
            <v>-388645.83333333331</v>
          </cell>
          <cell r="AH1240">
            <v>-337395.83333333331</v>
          </cell>
          <cell r="AI1240">
            <v>-269062.5</v>
          </cell>
          <cell r="AJ1240">
            <v>-183645.83333333334</v>
          </cell>
        </row>
        <row r="1241">
          <cell r="Q1241">
            <v>0</v>
          </cell>
          <cell r="R1241">
            <v>0</v>
          </cell>
          <cell r="S1241">
            <v>0</v>
          </cell>
          <cell r="T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</row>
        <row r="1242">
          <cell r="Q1242">
            <v>0</v>
          </cell>
          <cell r="R1242">
            <v>0</v>
          </cell>
          <cell r="S1242">
            <v>0</v>
          </cell>
          <cell r="T1242">
            <v>0</v>
          </cell>
          <cell r="AG1242">
            <v>-223031.25</v>
          </cell>
          <cell r="AH1242">
            <v>-179156.25</v>
          </cell>
          <cell r="AI1242">
            <v>-120656.25</v>
          </cell>
          <cell r="AJ1242">
            <v>-47531.25</v>
          </cell>
        </row>
        <row r="1243">
          <cell r="Q1243">
            <v>-38750</v>
          </cell>
          <cell r="R1243">
            <v>-54250</v>
          </cell>
          <cell r="S1243">
            <v>-69750</v>
          </cell>
          <cell r="T1243">
            <v>0</v>
          </cell>
          <cell r="AG1243">
            <v>-46500</v>
          </cell>
          <cell r="AH1243">
            <v>-46500</v>
          </cell>
          <cell r="AI1243">
            <v>-46500</v>
          </cell>
          <cell r="AJ1243">
            <v>-42947.916666666664</v>
          </cell>
        </row>
        <row r="1244">
          <cell r="Q1244">
            <v>-146626.66</v>
          </cell>
          <cell r="R1244">
            <v>-205293.32</v>
          </cell>
          <cell r="S1244">
            <v>-263959.98</v>
          </cell>
          <cell r="T1244">
            <v>0</v>
          </cell>
          <cell r="AG1244">
            <v>-175960.03333333335</v>
          </cell>
          <cell r="AH1244">
            <v>-175960.0266666667</v>
          </cell>
          <cell r="AI1244">
            <v>-175960.02000000002</v>
          </cell>
          <cell r="AJ1244">
            <v>-162517.23666666666</v>
          </cell>
        </row>
        <row r="1245">
          <cell r="Q1245">
            <v>-842187.5</v>
          </cell>
          <cell r="R1245">
            <v>-1179062.5</v>
          </cell>
          <cell r="S1245">
            <v>-1515937.5</v>
          </cell>
          <cell r="T1245">
            <v>-1852812.5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</row>
        <row r="1246">
          <cell r="Q1246">
            <v>-487500</v>
          </cell>
          <cell r="R1246">
            <v>-682500</v>
          </cell>
          <cell r="S1246">
            <v>-877500</v>
          </cell>
          <cell r="T1246">
            <v>-1072500</v>
          </cell>
          <cell r="AG1246">
            <v>-585000</v>
          </cell>
          <cell r="AH1246">
            <v>-585000</v>
          </cell>
          <cell r="AI1246">
            <v>-585000</v>
          </cell>
          <cell r="AJ1246">
            <v>-585000</v>
          </cell>
        </row>
        <row r="1247">
          <cell r="Q1247">
            <v>-2201792.52</v>
          </cell>
          <cell r="R1247">
            <v>-2752240.65</v>
          </cell>
          <cell r="S1247">
            <v>-3302688.78</v>
          </cell>
          <cell r="T1247">
            <v>-550448.16</v>
          </cell>
          <cell r="AG1247">
            <v>-2110956.0016666665</v>
          </cell>
          <cell r="AH1247">
            <v>-2060155.3262500002</v>
          </cell>
          <cell r="AI1247">
            <v>-1998065.6066666667</v>
          </cell>
          <cell r="AJ1247">
            <v>-1958553.9783333335</v>
          </cell>
        </row>
        <row r="1248">
          <cell r="Q1248">
            <v>-1968.42</v>
          </cell>
          <cell r="R1248">
            <v>-81301.72</v>
          </cell>
          <cell r="S1248">
            <v>-128134.61</v>
          </cell>
          <cell r="T1248">
            <v>-193252.52</v>
          </cell>
          <cell r="AG1248">
            <v>-63117.797500000008</v>
          </cell>
          <cell r="AH1248">
            <v>-64910.628333333356</v>
          </cell>
          <cell r="AI1248">
            <v>-68714.197083333347</v>
          </cell>
          <cell r="AJ1248">
            <v>-78156.269166666665</v>
          </cell>
        </row>
        <row r="1249">
          <cell r="Q1249">
            <v>-128480.64</v>
          </cell>
          <cell r="R1249">
            <v>-22350.91</v>
          </cell>
          <cell r="S1249">
            <v>-44701.82</v>
          </cell>
          <cell r="T1249">
            <v>-67052.73</v>
          </cell>
          <cell r="AG1249">
            <v>-16060.08</v>
          </cell>
          <cell r="AH1249">
            <v>-22344.727916666667</v>
          </cell>
          <cell r="AI1249">
            <v>-25138.59166666666</v>
          </cell>
          <cell r="AJ1249">
            <v>-29795.031249999996</v>
          </cell>
        </row>
        <row r="1250">
          <cell r="Q1250">
            <v>-11355.43</v>
          </cell>
          <cell r="R1250">
            <v>-18925.72</v>
          </cell>
          <cell r="S1250">
            <v>-3785.14</v>
          </cell>
          <cell r="T1250">
            <v>-11355.43</v>
          </cell>
          <cell r="AG1250">
            <v>-19583.491250000003</v>
          </cell>
          <cell r="AH1250">
            <v>-20845.205833333337</v>
          </cell>
          <cell r="AI1250">
            <v>-21791.491666666669</v>
          </cell>
          <cell r="AJ1250">
            <v>-22422.348750000005</v>
          </cell>
        </row>
        <row r="1251">
          <cell r="Q1251">
            <v>0</v>
          </cell>
          <cell r="R1251">
            <v>0</v>
          </cell>
          <cell r="S1251">
            <v>0</v>
          </cell>
          <cell r="T1251">
            <v>0</v>
          </cell>
          <cell r="AG1251">
            <v>-16332.467500000001</v>
          </cell>
          <cell r="AH1251">
            <v>-7028.3149999999996</v>
          </cell>
          <cell r="AI1251">
            <v>3350.8537499999998</v>
          </cell>
          <cell r="AJ1251">
            <v>7369.4920833333335</v>
          </cell>
        </row>
        <row r="1252">
          <cell r="Q1252">
            <v>0</v>
          </cell>
          <cell r="R1252">
            <v>0</v>
          </cell>
          <cell r="S1252">
            <v>0</v>
          </cell>
          <cell r="T1252">
            <v>0</v>
          </cell>
          <cell r="AG1252">
            <v>-40036.249999999993</v>
          </cell>
          <cell r="AH1252">
            <v>-32899.863333333335</v>
          </cell>
          <cell r="AI1252">
            <v>-25382.65625</v>
          </cell>
          <cell r="AJ1252">
            <v>-19995.236249999998</v>
          </cell>
        </row>
        <row r="1253">
          <cell r="Q1253">
            <v>-4441250</v>
          </cell>
          <cell r="R1253">
            <v>-403750</v>
          </cell>
          <cell r="S1253">
            <v>-1211250</v>
          </cell>
          <cell r="T1253">
            <v>-2018750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</row>
        <row r="1254">
          <cell r="Q1254">
            <v>-3208333.15</v>
          </cell>
          <cell r="R1254">
            <v>-291666.48</v>
          </cell>
          <cell r="S1254">
            <v>-874999.81</v>
          </cell>
          <cell r="T1254">
            <v>-1458333.14</v>
          </cell>
          <cell r="AG1254">
            <v>-1749999.8366666667</v>
          </cell>
          <cell r="AH1254">
            <v>-1749999.8333333333</v>
          </cell>
          <cell r="AI1254">
            <v>-1749999.83</v>
          </cell>
          <cell r="AJ1254">
            <v>-1749999.8266666664</v>
          </cell>
        </row>
        <row r="1255">
          <cell r="Q1255">
            <v>-16785.45</v>
          </cell>
          <cell r="R1255">
            <v>-21811.97</v>
          </cell>
          <cell r="S1255">
            <v>-27705.86</v>
          </cell>
          <cell r="T1255">
            <v>56687.97</v>
          </cell>
          <cell r="AG1255">
            <v>-2034.8454166666668</v>
          </cell>
          <cell r="AH1255">
            <v>-3643.0712500000004</v>
          </cell>
          <cell r="AI1255">
            <v>-5706.314166666667</v>
          </cell>
          <cell r="AJ1255">
            <v>-4498.7262500000006</v>
          </cell>
        </row>
        <row r="1256">
          <cell r="Q1256">
            <v>-45879.18</v>
          </cell>
          <cell r="R1256">
            <v>-44448.160000000003</v>
          </cell>
          <cell r="S1256">
            <v>-43220.74</v>
          </cell>
          <cell r="T1256">
            <v>-8778.4</v>
          </cell>
          <cell r="AG1256">
            <v>-13952.984999999999</v>
          </cell>
          <cell r="AH1256">
            <v>-17716.624166666665</v>
          </cell>
          <cell r="AI1256">
            <v>-21369.494999999999</v>
          </cell>
          <cell r="AJ1256">
            <v>-23536.125833333335</v>
          </cell>
        </row>
        <row r="1257">
          <cell r="Q1257">
            <v>-561666.5</v>
          </cell>
          <cell r="R1257">
            <v>-1684999.83</v>
          </cell>
          <cell r="S1257">
            <v>-2808333.16</v>
          </cell>
          <cell r="T1257">
            <v>-3931666.49</v>
          </cell>
          <cell r="AG1257">
            <v>-3369999.8533333335</v>
          </cell>
          <cell r="AH1257">
            <v>-3369999.85</v>
          </cell>
          <cell r="AI1257">
            <v>-3369999.8466666662</v>
          </cell>
          <cell r="AJ1257">
            <v>-3369999.8433333333</v>
          </cell>
        </row>
        <row r="1258">
          <cell r="Q1258">
            <v>-53523.61</v>
          </cell>
          <cell r="R1258">
            <v>-53523.61</v>
          </cell>
          <cell r="S1258">
            <v>-53523.61</v>
          </cell>
          <cell r="T1258">
            <v>-61504.03</v>
          </cell>
          <cell r="AG1258">
            <v>-15611.052916666667</v>
          </cell>
          <cell r="AH1258">
            <v>-20071.353749999998</v>
          </cell>
          <cell r="AI1258">
            <v>-24531.654583333333</v>
          </cell>
          <cell r="AJ1258">
            <v>-29324.472916666666</v>
          </cell>
        </row>
        <row r="1259">
          <cell r="Q1259">
            <v>-88660.63</v>
          </cell>
          <cell r="R1259">
            <v>-88660.63</v>
          </cell>
          <cell r="S1259">
            <v>-87313.61</v>
          </cell>
          <cell r="T1259">
            <v>-99566.01</v>
          </cell>
          <cell r="AG1259">
            <v>-69210.078749999986</v>
          </cell>
          <cell r="AH1259">
            <v>-71658.199166666658</v>
          </cell>
          <cell r="AI1259">
            <v>-74203.868333333332</v>
          </cell>
          <cell r="AJ1259">
            <v>-76964.37000000001</v>
          </cell>
        </row>
        <row r="1260">
          <cell r="Q1260">
            <v>-8208750</v>
          </cell>
          <cell r="R1260">
            <v>-746250</v>
          </cell>
          <cell r="S1260">
            <v>-2238750</v>
          </cell>
          <cell r="T1260">
            <v>-3731250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</row>
        <row r="1261">
          <cell r="Q1261">
            <v>-871979.18</v>
          </cell>
          <cell r="R1261">
            <v>-79270.850000000006</v>
          </cell>
          <cell r="S1261">
            <v>-237812.52</v>
          </cell>
          <cell r="T1261">
            <v>-396354.19</v>
          </cell>
          <cell r="AG1261">
            <v>-481350.17166666669</v>
          </cell>
          <cell r="AH1261">
            <v>-480469.37833333336</v>
          </cell>
          <cell r="AI1261">
            <v>-479588.58499999996</v>
          </cell>
          <cell r="AJ1261">
            <v>-478707.79166666657</v>
          </cell>
        </row>
        <row r="1262">
          <cell r="Q1262">
            <v>0</v>
          </cell>
          <cell r="R1262">
            <v>0</v>
          </cell>
          <cell r="S1262">
            <v>0</v>
          </cell>
          <cell r="T1262">
            <v>0</v>
          </cell>
          <cell r="AG1262">
            <v>-3600.4145833333332</v>
          </cell>
          <cell r="AH1262">
            <v>-2945.7937500000003</v>
          </cell>
          <cell r="AI1262">
            <v>-2291.1729166666664</v>
          </cell>
          <cell r="AJ1262">
            <v>-1636.5520833333333</v>
          </cell>
        </row>
        <row r="1263">
          <cell r="Q1263">
            <v>-877500</v>
          </cell>
          <cell r="R1263">
            <v>-2632500</v>
          </cell>
          <cell r="S1263">
            <v>-4387500</v>
          </cell>
          <cell r="T1263">
            <v>-6142500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</row>
        <row r="1264">
          <cell r="Q1264">
            <v>0</v>
          </cell>
          <cell r="R1264">
            <v>0</v>
          </cell>
          <cell r="S1264">
            <v>0</v>
          </cell>
          <cell r="T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</row>
        <row r="1265">
          <cell r="Q1265">
            <v>-7497750.0199999996</v>
          </cell>
          <cell r="R1265">
            <v>-9163916.6899999995</v>
          </cell>
          <cell r="S1265">
            <v>-833083.36</v>
          </cell>
          <cell r="T1265">
            <v>-2499250.0299999998</v>
          </cell>
          <cell r="AG1265">
            <v>-5028282.7833333332</v>
          </cell>
          <cell r="AH1265">
            <v>-5023700.82</v>
          </cell>
          <cell r="AI1265">
            <v>-5019118.8566666665</v>
          </cell>
          <cell r="AJ1265">
            <v>-5014536.8933333335</v>
          </cell>
        </row>
        <row r="1266">
          <cell r="Q1266">
            <v>0</v>
          </cell>
          <cell r="R1266">
            <v>0</v>
          </cell>
          <cell r="S1266">
            <v>0</v>
          </cell>
          <cell r="T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</row>
        <row r="1267">
          <cell r="Q1267">
            <v>0</v>
          </cell>
          <cell r="R1267">
            <v>-1400000</v>
          </cell>
          <cell r="S1267">
            <v>-2800000</v>
          </cell>
          <cell r="T1267">
            <v>0</v>
          </cell>
          <cell r="AG1267">
            <v>-1444059.1666666667</v>
          </cell>
          <cell r="AH1267">
            <v>-1437280.8333333333</v>
          </cell>
          <cell r="AI1267">
            <v>-1430502.5</v>
          </cell>
          <cell r="AJ1267">
            <v>-1423724.1666666667</v>
          </cell>
        </row>
        <row r="1268">
          <cell r="Q1268">
            <v>-937499.98</v>
          </cell>
          <cell r="R1268">
            <v>-1145833.31</v>
          </cell>
          <cell r="S1268">
            <v>-104166.64</v>
          </cell>
          <cell r="T1268">
            <v>0</v>
          </cell>
          <cell r="AG1268">
            <v>-632523.1216666667</v>
          </cell>
          <cell r="AH1268">
            <v>-631365.71499999997</v>
          </cell>
          <cell r="AI1268">
            <v>-630208.30833333347</v>
          </cell>
          <cell r="AJ1268">
            <v>-616030.06958333345</v>
          </cell>
        </row>
        <row r="1269">
          <cell r="Q1269">
            <v>-576916.68999999994</v>
          </cell>
          <cell r="R1269">
            <v>-1153833.3600000001</v>
          </cell>
          <cell r="S1269">
            <v>-1730750.03</v>
          </cell>
          <cell r="T1269">
            <v>-2307666.7000000002</v>
          </cell>
          <cell r="AG1269">
            <v>-937489.58791666676</v>
          </cell>
          <cell r="AH1269">
            <v>-1009604.1733333333</v>
          </cell>
          <cell r="AI1269">
            <v>-1129795.1479166667</v>
          </cell>
          <cell r="AJ1269">
            <v>-1298062.5116666665</v>
          </cell>
        </row>
        <row r="1270">
          <cell r="Q1270">
            <v>-99450</v>
          </cell>
          <cell r="R1270">
            <v>-198900</v>
          </cell>
          <cell r="S1270">
            <v>-298350</v>
          </cell>
          <cell r="T1270">
            <v>-397800</v>
          </cell>
          <cell r="AG1270">
            <v>-161606.25</v>
          </cell>
          <cell r="AH1270">
            <v>-174037.5</v>
          </cell>
          <cell r="AI1270">
            <v>-194756.25</v>
          </cell>
          <cell r="AJ1270">
            <v>-223762.5</v>
          </cell>
        </row>
        <row r="1271">
          <cell r="AG1271">
            <v>0</v>
          </cell>
          <cell r="AH1271">
            <v>0</v>
          </cell>
          <cell r="AI1271">
            <v>0</v>
          </cell>
          <cell r="AJ1271">
            <v>0</v>
          </cell>
        </row>
        <row r="1272">
          <cell r="Q1272">
            <v>2345.3200000000002</v>
          </cell>
          <cell r="R1272">
            <v>2345.3200000000002</v>
          </cell>
          <cell r="S1272">
            <v>2345.3200000000002</v>
          </cell>
          <cell r="T1272">
            <v>0</v>
          </cell>
          <cell r="AG1272">
            <v>-3529.935833333333</v>
          </cell>
          <cell r="AH1272">
            <v>-3334.4924999999998</v>
          </cell>
          <cell r="AI1272">
            <v>-3139.0491666666662</v>
          </cell>
          <cell r="AJ1272">
            <v>-3041.3274999999999</v>
          </cell>
        </row>
        <row r="1273">
          <cell r="Q1273">
            <v>-25878.49</v>
          </cell>
          <cell r="R1273">
            <v>-26043.200000000001</v>
          </cell>
          <cell r="S1273">
            <v>-19798.150000000001</v>
          </cell>
          <cell r="T1273">
            <v>0</v>
          </cell>
          <cell r="AG1273">
            <v>-14838.407500000001</v>
          </cell>
          <cell r="AH1273">
            <v>-16685.532499999998</v>
          </cell>
          <cell r="AI1273">
            <v>-18475.638750000002</v>
          </cell>
          <cell r="AJ1273">
            <v>-18211.62875</v>
          </cell>
        </row>
        <row r="1274">
          <cell r="Q1274">
            <v>-1639462.5</v>
          </cell>
          <cell r="R1274">
            <v>-2059837.5</v>
          </cell>
          <cell r="S1274">
            <v>-2480212.5</v>
          </cell>
          <cell r="T1274">
            <v>-420375</v>
          </cell>
          <cell r="AG1274">
            <v>-267989.0625</v>
          </cell>
          <cell r="AH1274">
            <v>-422126.5625</v>
          </cell>
          <cell r="AI1274">
            <v>-611295.3125</v>
          </cell>
          <cell r="AJ1274">
            <v>-732153.125</v>
          </cell>
        </row>
        <row r="1275">
          <cell r="Q1275">
            <v>0</v>
          </cell>
          <cell r="R1275">
            <v>0</v>
          </cell>
          <cell r="S1275">
            <v>0</v>
          </cell>
          <cell r="T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</row>
        <row r="1276">
          <cell r="Q1276">
            <v>-1473607.13</v>
          </cell>
          <cell r="R1276">
            <v>0</v>
          </cell>
          <cell r="S1276">
            <v>0</v>
          </cell>
          <cell r="T1276">
            <v>0</v>
          </cell>
          <cell r="AG1276">
            <v>-1349490.7437500001</v>
          </cell>
          <cell r="AH1276">
            <v>-1284158.7908333335</v>
          </cell>
          <cell r="AI1276">
            <v>-1156775.3800000001</v>
          </cell>
          <cell r="AJ1276">
            <v>-1064291.8404166666</v>
          </cell>
        </row>
        <row r="1277">
          <cell r="Q1277">
            <v>-914398.34</v>
          </cell>
          <cell r="R1277">
            <v>-371782.12</v>
          </cell>
          <cell r="S1277">
            <v>46918.06</v>
          </cell>
          <cell r="T1277">
            <v>26736.880000000001</v>
          </cell>
          <cell r="AG1277">
            <v>-153496.40833333333</v>
          </cell>
          <cell r="AH1277">
            <v>-189064.78958333333</v>
          </cell>
          <cell r="AI1277">
            <v>-199668.61833333338</v>
          </cell>
          <cell r="AJ1277">
            <v>-191356.60500000001</v>
          </cell>
        </row>
        <row r="1278">
          <cell r="Q1278">
            <v>-495678.29</v>
          </cell>
          <cell r="R1278">
            <v>-186025.63</v>
          </cell>
          <cell r="S1278">
            <v>26467.42</v>
          </cell>
          <cell r="T1278">
            <v>19822.240000000002</v>
          </cell>
          <cell r="AG1278">
            <v>-102337.96166666667</v>
          </cell>
          <cell r="AH1278">
            <v>-117203.72833333333</v>
          </cell>
          <cell r="AI1278">
            <v>-118586.17583333334</v>
          </cell>
          <cell r="AJ1278">
            <v>-111620.41833333333</v>
          </cell>
        </row>
        <row r="1279">
          <cell r="Q1279">
            <v>-21336.74</v>
          </cell>
          <cell r="R1279">
            <v>-68156.289999999994</v>
          </cell>
          <cell r="S1279">
            <v>-27492.53</v>
          </cell>
          <cell r="T1279">
            <v>-78660.91</v>
          </cell>
          <cell r="AG1279">
            <v>-5100.7441666666673</v>
          </cell>
          <cell r="AH1279">
            <v>-10807.308333333334</v>
          </cell>
          <cell r="AI1279">
            <v>-16533.897499999999</v>
          </cell>
          <cell r="AJ1279">
            <v>-22453.91</v>
          </cell>
        </row>
        <row r="1280">
          <cell r="Q1280">
            <v>0</v>
          </cell>
          <cell r="R1280">
            <v>0</v>
          </cell>
          <cell r="S1280">
            <v>0</v>
          </cell>
          <cell r="T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</row>
        <row r="1281">
          <cell r="Q1281">
            <v>0</v>
          </cell>
          <cell r="R1281">
            <v>0</v>
          </cell>
          <cell r="S1281">
            <v>0</v>
          </cell>
          <cell r="T1281">
            <v>0</v>
          </cell>
          <cell r="AG1281">
            <v>902.25916666666672</v>
          </cell>
          <cell r="AH1281">
            <v>902.25916666666672</v>
          </cell>
          <cell r="AI1281">
            <v>902.25916666666672</v>
          </cell>
          <cell r="AJ1281">
            <v>902.25916666666672</v>
          </cell>
        </row>
        <row r="1282">
          <cell r="Q1282">
            <v>0</v>
          </cell>
          <cell r="R1282">
            <v>0</v>
          </cell>
          <cell r="S1282">
            <v>0</v>
          </cell>
          <cell r="T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</row>
        <row r="1283">
          <cell r="Q1283">
            <v>0</v>
          </cell>
          <cell r="R1283">
            <v>0</v>
          </cell>
          <cell r="S1283">
            <v>0</v>
          </cell>
          <cell r="T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</row>
        <row r="1284">
          <cell r="Q1284">
            <v>0</v>
          </cell>
          <cell r="R1284">
            <v>0</v>
          </cell>
          <cell r="S1284">
            <v>0</v>
          </cell>
          <cell r="T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</row>
        <row r="1285">
          <cell r="AG1285">
            <v>0</v>
          </cell>
          <cell r="AH1285">
            <v>0</v>
          </cell>
          <cell r="AI1285">
            <v>0</v>
          </cell>
          <cell r="AJ1285">
            <v>0</v>
          </cell>
        </row>
        <row r="1286">
          <cell r="AG1286">
            <v>0</v>
          </cell>
          <cell r="AH1286">
            <v>0</v>
          </cell>
          <cell r="AI1286">
            <v>0</v>
          </cell>
          <cell r="AJ1286">
            <v>0</v>
          </cell>
        </row>
        <row r="1287">
          <cell r="AG1287">
            <v>0</v>
          </cell>
          <cell r="AH1287">
            <v>0</v>
          </cell>
          <cell r="AI1287">
            <v>0</v>
          </cell>
          <cell r="AJ1287">
            <v>0</v>
          </cell>
        </row>
        <row r="1288">
          <cell r="R1288">
            <v>0</v>
          </cell>
          <cell r="S1288">
            <v>0</v>
          </cell>
          <cell r="T1288">
            <v>-130769.23</v>
          </cell>
          <cell r="AG1288">
            <v>0</v>
          </cell>
          <cell r="AH1288">
            <v>0</v>
          </cell>
          <cell r="AI1288">
            <v>0</v>
          </cell>
          <cell r="AJ1288">
            <v>-5448.7179166666665</v>
          </cell>
        </row>
        <row r="1289">
          <cell r="Q1289">
            <v>0</v>
          </cell>
          <cell r="R1289">
            <v>0</v>
          </cell>
          <cell r="S1289">
            <v>0</v>
          </cell>
          <cell r="T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</row>
        <row r="1290">
          <cell r="Q1290">
            <v>0</v>
          </cell>
          <cell r="R1290">
            <v>0</v>
          </cell>
          <cell r="S1290">
            <v>0</v>
          </cell>
          <cell r="T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</row>
        <row r="1291">
          <cell r="Q1291">
            <v>0</v>
          </cell>
          <cell r="R1291">
            <v>0</v>
          </cell>
          <cell r="S1291">
            <v>0</v>
          </cell>
          <cell r="T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</row>
        <row r="1292">
          <cell r="Q1292">
            <v>0</v>
          </cell>
          <cell r="R1292">
            <v>0</v>
          </cell>
          <cell r="S1292">
            <v>0</v>
          </cell>
          <cell r="T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</row>
        <row r="1293">
          <cell r="Q1293">
            <v>-733011.79</v>
          </cell>
          <cell r="R1293">
            <v>-1099517.69</v>
          </cell>
          <cell r="S1293">
            <v>-1466023.59</v>
          </cell>
          <cell r="T1293">
            <v>-1832529.49</v>
          </cell>
          <cell r="AG1293">
            <v>-1280568.8983333332</v>
          </cell>
          <cell r="AH1293">
            <v>-1280780.6045833335</v>
          </cell>
          <cell r="AI1293">
            <v>-1281076.9933333332</v>
          </cell>
          <cell r="AJ1293">
            <v>-1281458.0645833334</v>
          </cell>
        </row>
        <row r="1294">
          <cell r="Q1294">
            <v>-1792788</v>
          </cell>
          <cell r="R1294">
            <v>-1976845</v>
          </cell>
          <cell r="S1294">
            <v>-2192944</v>
          </cell>
          <cell r="T1294">
            <v>-2429690</v>
          </cell>
          <cell r="AG1294">
            <v>-2013055.8266666669</v>
          </cell>
          <cell r="AH1294">
            <v>-2001591.2433333334</v>
          </cell>
          <cell r="AI1294">
            <v>-1989328.6600000001</v>
          </cell>
          <cell r="AJ1294">
            <v>-1976196.5350000001</v>
          </cell>
        </row>
        <row r="1295">
          <cell r="AG1295">
            <v>0</v>
          </cell>
          <cell r="AH1295">
            <v>0</v>
          </cell>
          <cell r="AI1295">
            <v>0</v>
          </cell>
          <cell r="AJ1295">
            <v>0</v>
          </cell>
        </row>
        <row r="1296">
          <cell r="Q1296">
            <v>-40464.239999999998</v>
          </cell>
          <cell r="R1296">
            <v>-60696.36</v>
          </cell>
          <cell r="S1296">
            <v>-80928.479999999996</v>
          </cell>
          <cell r="T1296">
            <v>-101160.6</v>
          </cell>
          <cell r="AG1296">
            <v>-82731.853333333333</v>
          </cell>
          <cell r="AH1296">
            <v>-84336.357499999998</v>
          </cell>
          <cell r="AI1296">
            <v>-86582.66333333333</v>
          </cell>
          <cell r="AJ1296">
            <v>-89470.770833333328</v>
          </cell>
        </row>
        <row r="1297">
          <cell r="Q1297">
            <v>-40464.239999999998</v>
          </cell>
          <cell r="R1297">
            <v>-60696.36</v>
          </cell>
          <cell r="S1297">
            <v>-80928.479999999996</v>
          </cell>
          <cell r="T1297">
            <v>-101160.6</v>
          </cell>
          <cell r="AG1297">
            <v>-82731.853333333333</v>
          </cell>
          <cell r="AH1297">
            <v>-84336.357499999998</v>
          </cell>
          <cell r="AI1297">
            <v>-86582.66333333333</v>
          </cell>
          <cell r="AJ1297">
            <v>-89470.770833333328</v>
          </cell>
        </row>
        <row r="1298">
          <cell r="Q1298">
            <v>-6876.8</v>
          </cell>
          <cell r="R1298">
            <v>-10315.200000000001</v>
          </cell>
          <cell r="S1298">
            <v>-13753.6</v>
          </cell>
          <cell r="T1298">
            <v>-17192</v>
          </cell>
          <cell r="AG1298">
            <v>-56341.233333333337</v>
          </cell>
          <cell r="AH1298">
            <v>-55223.087500000001</v>
          </cell>
          <cell r="AI1298">
            <v>-53657.683333333342</v>
          </cell>
          <cell r="AJ1298">
            <v>-51645.020833333336</v>
          </cell>
        </row>
        <row r="1299">
          <cell r="Q1299">
            <v>-6876.8</v>
          </cell>
          <cell r="R1299">
            <v>-10315.200000000001</v>
          </cell>
          <cell r="S1299">
            <v>-13753.6</v>
          </cell>
          <cell r="T1299">
            <v>-17192</v>
          </cell>
          <cell r="AG1299">
            <v>-56341.233333333337</v>
          </cell>
          <cell r="AH1299">
            <v>-55223.087500000001</v>
          </cell>
          <cell r="AI1299">
            <v>-53657.683333333342</v>
          </cell>
          <cell r="AJ1299">
            <v>-51645.020833333336</v>
          </cell>
        </row>
        <row r="1300">
          <cell r="Q1300">
            <v>-14434.16</v>
          </cell>
          <cell r="R1300">
            <v>-21651.24</v>
          </cell>
          <cell r="S1300">
            <v>-28868.32</v>
          </cell>
          <cell r="T1300">
            <v>-36085.4</v>
          </cell>
          <cell r="AG1300">
            <v>-69596.513333333321</v>
          </cell>
          <cell r="AH1300">
            <v>-68850.28</v>
          </cell>
          <cell r="AI1300">
            <v>-67805.55333333333</v>
          </cell>
          <cell r="AJ1300">
            <v>-66462.333333333328</v>
          </cell>
        </row>
        <row r="1301">
          <cell r="Q1301">
            <v>0</v>
          </cell>
          <cell r="R1301">
            <v>0</v>
          </cell>
          <cell r="S1301">
            <v>0</v>
          </cell>
          <cell r="T1301">
            <v>0</v>
          </cell>
          <cell r="AG1301">
            <v>-1016033.86375</v>
          </cell>
          <cell r="AH1301">
            <v>-895178.02625</v>
          </cell>
          <cell r="AI1301">
            <v>-778925.55125000002</v>
          </cell>
          <cell r="AJ1301">
            <v>-692040.90125</v>
          </cell>
        </row>
        <row r="1302">
          <cell r="Q1302">
            <v>-991249.05</v>
          </cell>
          <cell r="R1302">
            <v>-981185.82</v>
          </cell>
          <cell r="S1302">
            <v>-981185.82</v>
          </cell>
          <cell r="T1302">
            <v>-1156166.42</v>
          </cell>
          <cell r="AG1302">
            <v>-813731.97083333321</v>
          </cell>
          <cell r="AH1302">
            <v>-837546.30958333332</v>
          </cell>
          <cell r="AI1302">
            <v>-861072.92374999996</v>
          </cell>
          <cell r="AJ1302">
            <v>-887701.89124999987</v>
          </cell>
        </row>
        <row r="1303">
          <cell r="Q1303">
            <v>0</v>
          </cell>
          <cell r="R1303">
            <v>0</v>
          </cell>
          <cell r="S1303">
            <v>0</v>
          </cell>
          <cell r="T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</row>
        <row r="1304">
          <cell r="Q1304">
            <v>0</v>
          </cell>
          <cell r="R1304">
            <v>0</v>
          </cell>
          <cell r="S1304">
            <v>0</v>
          </cell>
          <cell r="T1304">
            <v>0</v>
          </cell>
          <cell r="AG1304">
            <v>-4422.1099999999997</v>
          </cell>
          <cell r="AH1304">
            <v>-2477.9149999999995</v>
          </cell>
          <cell r="AI1304">
            <v>-533.72000000000014</v>
          </cell>
          <cell r="AJ1304">
            <v>1426.4712499999998</v>
          </cell>
        </row>
        <row r="1305">
          <cell r="Q1305">
            <v>0</v>
          </cell>
          <cell r="R1305">
            <v>-33333</v>
          </cell>
          <cell r="S1305">
            <v>-66666</v>
          </cell>
          <cell r="T1305">
            <v>-99999</v>
          </cell>
          <cell r="AG1305">
            <v>-224579.63916666666</v>
          </cell>
          <cell r="AH1305">
            <v>-223885.18083333332</v>
          </cell>
          <cell r="AI1305">
            <v>-221801.80583333332</v>
          </cell>
          <cell r="AJ1305">
            <v>-219371.13916666666</v>
          </cell>
        </row>
        <row r="1306">
          <cell r="AG1306">
            <v>0</v>
          </cell>
          <cell r="AH1306">
            <v>0</v>
          </cell>
          <cell r="AI1306">
            <v>0</v>
          </cell>
          <cell r="AJ1306">
            <v>0</v>
          </cell>
        </row>
        <row r="1307">
          <cell r="Q1307">
            <v>-755793</v>
          </cell>
          <cell r="R1307">
            <v>-819989</v>
          </cell>
          <cell r="S1307">
            <v>-957404</v>
          </cell>
          <cell r="T1307">
            <v>-1166935</v>
          </cell>
          <cell r="AG1307">
            <v>-1077924.4350000001</v>
          </cell>
          <cell r="AH1307">
            <v>-1044869.9766666666</v>
          </cell>
          <cell r="AI1307">
            <v>-1013082.6016666666</v>
          </cell>
          <cell r="AJ1307">
            <v>-985980.85166666657</v>
          </cell>
        </row>
        <row r="1308">
          <cell r="Q1308">
            <v>-1141872.83</v>
          </cell>
          <cell r="R1308">
            <v>-1212878.25</v>
          </cell>
          <cell r="S1308">
            <v>-1285453.22</v>
          </cell>
          <cell r="T1308">
            <v>-1359785.96</v>
          </cell>
          <cell r="AG1308">
            <v>-906743.10041666671</v>
          </cell>
          <cell r="AH1308">
            <v>-920407.7300000001</v>
          </cell>
          <cell r="AI1308">
            <v>-934628.79083333339</v>
          </cell>
          <cell r="AJ1308">
            <v>-949485.35041666683</v>
          </cell>
        </row>
        <row r="1309">
          <cell r="AG1309">
            <v>0</v>
          </cell>
          <cell r="AH1309">
            <v>0</v>
          </cell>
          <cell r="AI1309">
            <v>0</v>
          </cell>
          <cell r="AJ1309">
            <v>0</v>
          </cell>
        </row>
        <row r="1310">
          <cell r="Q1310">
            <v>-745021.63</v>
          </cell>
          <cell r="R1310">
            <v>-740895</v>
          </cell>
          <cell r="S1310">
            <v>-737773.73</v>
          </cell>
          <cell r="T1310">
            <v>-731890.17</v>
          </cell>
          <cell r="AG1310">
            <v>-774838.23375000013</v>
          </cell>
          <cell r="AH1310">
            <v>-769856.07833333348</v>
          </cell>
          <cell r="AI1310">
            <v>-764959.41166666674</v>
          </cell>
          <cell r="AJ1310">
            <v>-760111.6958333333</v>
          </cell>
        </row>
        <row r="1311">
          <cell r="Q1311">
            <v>-239434.99</v>
          </cell>
          <cell r="R1311">
            <v>-239434.99</v>
          </cell>
          <cell r="S1311">
            <v>-239434.99</v>
          </cell>
          <cell r="T1311">
            <v>-298241.32</v>
          </cell>
          <cell r="AG1311">
            <v>-303729.65208333347</v>
          </cell>
          <cell r="AH1311">
            <v>-288789.78625000006</v>
          </cell>
          <cell r="AI1311">
            <v>-273849.92041666672</v>
          </cell>
          <cell r="AJ1311">
            <v>-254247.5625</v>
          </cell>
        </row>
        <row r="1312">
          <cell r="Q1312">
            <v>0</v>
          </cell>
          <cell r="R1312">
            <v>0</v>
          </cell>
          <cell r="S1312">
            <v>0</v>
          </cell>
          <cell r="T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</row>
        <row r="1313">
          <cell r="Q1313">
            <v>0</v>
          </cell>
          <cell r="R1313">
            <v>0</v>
          </cell>
          <cell r="S1313">
            <v>0</v>
          </cell>
          <cell r="T1313">
            <v>0</v>
          </cell>
          <cell r="AG1313">
            <v>-20833.333333333332</v>
          </cell>
          <cell r="AH1313">
            <v>-12500</v>
          </cell>
          <cell r="AI1313">
            <v>-4166.666666666667</v>
          </cell>
          <cell r="AJ1313">
            <v>0</v>
          </cell>
        </row>
        <row r="1314">
          <cell r="Q1314">
            <v>0</v>
          </cell>
          <cell r="R1314">
            <v>0</v>
          </cell>
          <cell r="S1314">
            <v>0</v>
          </cell>
          <cell r="T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</row>
        <row r="1315">
          <cell r="Q1315">
            <v>0</v>
          </cell>
          <cell r="R1315">
            <v>0</v>
          </cell>
          <cell r="S1315">
            <v>0</v>
          </cell>
          <cell r="T1315">
            <v>0</v>
          </cell>
          <cell r="AG1315">
            <v>161.22333333333333</v>
          </cell>
          <cell r="AH1315">
            <v>141.07041666666666</v>
          </cell>
          <cell r="AI1315">
            <v>100.76458333333333</v>
          </cell>
          <cell r="AJ1315">
            <v>80.611666666666665</v>
          </cell>
        </row>
        <row r="1316">
          <cell r="Q1316">
            <v>0</v>
          </cell>
          <cell r="R1316">
            <v>0</v>
          </cell>
          <cell r="S1316">
            <v>0</v>
          </cell>
          <cell r="T1316">
            <v>0</v>
          </cell>
          <cell r="AG1316">
            <v>-1533333.3333333333</v>
          </cell>
          <cell r="AH1316">
            <v>-1200000</v>
          </cell>
          <cell r="AI1316">
            <v>-866666.66666666663</v>
          </cell>
          <cell r="AJ1316">
            <v>-616666.66666666663</v>
          </cell>
        </row>
        <row r="1317">
          <cell r="Q1317">
            <v>0</v>
          </cell>
          <cell r="R1317">
            <v>0</v>
          </cell>
          <cell r="S1317">
            <v>0</v>
          </cell>
          <cell r="T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</row>
        <row r="1318">
          <cell r="R1318">
            <v>0</v>
          </cell>
          <cell r="S1318">
            <v>0</v>
          </cell>
          <cell r="T1318">
            <v>-385313</v>
          </cell>
          <cell r="AG1318">
            <v>0</v>
          </cell>
          <cell r="AH1318">
            <v>0</v>
          </cell>
          <cell r="AI1318">
            <v>0</v>
          </cell>
          <cell r="AJ1318">
            <v>-16054.708333333334</v>
          </cell>
        </row>
        <row r="1319">
          <cell r="Q1319">
            <v>0</v>
          </cell>
          <cell r="R1319">
            <v>0</v>
          </cell>
          <cell r="S1319">
            <v>0</v>
          </cell>
          <cell r="T1319">
            <v>0</v>
          </cell>
          <cell r="AG1319">
            <v>-1122855</v>
          </cell>
          <cell r="AH1319">
            <v>-1122855</v>
          </cell>
          <cell r="AI1319">
            <v>-1122855</v>
          </cell>
          <cell r="AJ1319">
            <v>-1022437.0833333334</v>
          </cell>
        </row>
        <row r="1320">
          <cell r="T1320">
            <v>-3250409</v>
          </cell>
          <cell r="AG1320">
            <v>0</v>
          </cell>
          <cell r="AH1320">
            <v>0</v>
          </cell>
          <cell r="AI1320">
            <v>0</v>
          </cell>
          <cell r="AJ1320">
            <v>-135433.70833333334</v>
          </cell>
        </row>
        <row r="1321">
          <cell r="AG1321">
            <v>0</v>
          </cell>
          <cell r="AH1321">
            <v>0</v>
          </cell>
          <cell r="AI1321">
            <v>0</v>
          </cell>
          <cell r="AJ1321">
            <v>0</v>
          </cell>
        </row>
        <row r="1322">
          <cell r="AG1322">
            <v>0</v>
          </cell>
          <cell r="AH1322">
            <v>0</v>
          </cell>
          <cell r="AI1322">
            <v>0</v>
          </cell>
          <cell r="AJ1322">
            <v>0</v>
          </cell>
        </row>
        <row r="1323">
          <cell r="Q1323">
            <v>-633689.44999999995</v>
          </cell>
          <cell r="R1323">
            <v>-633689.44999999995</v>
          </cell>
          <cell r="S1323">
            <v>-633689.44999999995</v>
          </cell>
          <cell r="T1323">
            <v>-633689.44999999995</v>
          </cell>
          <cell r="AG1323">
            <v>-695651.30708333349</v>
          </cell>
          <cell r="AH1323">
            <v>-676484.6987500001</v>
          </cell>
          <cell r="AI1323">
            <v>-657896.68000000005</v>
          </cell>
          <cell r="AJ1323">
            <v>-646790.05166666675</v>
          </cell>
        </row>
        <row r="1324">
          <cell r="Q1324">
            <v>-3306489.7</v>
          </cell>
          <cell r="R1324">
            <v>-3254591.93</v>
          </cell>
          <cell r="S1324">
            <v>-3252247.21</v>
          </cell>
          <cell r="T1324">
            <v>-1571118.16</v>
          </cell>
          <cell r="AG1324">
            <v>-4731023.9604166672</v>
          </cell>
          <cell r="AH1324">
            <v>-4571534.2208333341</v>
          </cell>
          <cell r="AI1324">
            <v>-4413978.149583335</v>
          </cell>
          <cell r="AJ1324">
            <v>-4195858.4437500006</v>
          </cell>
        </row>
        <row r="1325">
          <cell r="Q1325">
            <v>-337286.52</v>
          </cell>
          <cell r="R1325">
            <v>-337286.52</v>
          </cell>
          <cell r="S1325">
            <v>-332898</v>
          </cell>
          <cell r="T1325">
            <v>-332898</v>
          </cell>
          <cell r="AG1325">
            <v>-344081.60499999998</v>
          </cell>
          <cell r="AH1325">
            <v>-343470.315</v>
          </cell>
          <cell r="AI1325">
            <v>-342676.17</v>
          </cell>
          <cell r="AJ1325">
            <v>-341699.17</v>
          </cell>
        </row>
        <row r="1326">
          <cell r="Q1326">
            <v>0</v>
          </cell>
          <cell r="R1326">
            <v>0</v>
          </cell>
          <cell r="S1326">
            <v>0</v>
          </cell>
          <cell r="T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</row>
        <row r="1327">
          <cell r="Q1327">
            <v>0</v>
          </cell>
          <cell r="R1327">
            <v>0</v>
          </cell>
          <cell r="S1327">
            <v>0</v>
          </cell>
          <cell r="T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</row>
        <row r="1328">
          <cell r="Q1328">
            <v>0</v>
          </cell>
          <cell r="R1328">
            <v>0</v>
          </cell>
          <cell r="S1328">
            <v>0</v>
          </cell>
          <cell r="T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</row>
        <row r="1329">
          <cell r="Q1329">
            <v>0</v>
          </cell>
          <cell r="R1329">
            <v>0</v>
          </cell>
          <cell r="S1329">
            <v>0</v>
          </cell>
          <cell r="T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</row>
        <row r="1330">
          <cell r="Q1330">
            <v>0</v>
          </cell>
          <cell r="R1330">
            <v>0</v>
          </cell>
          <cell r="S1330">
            <v>0</v>
          </cell>
          <cell r="T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</row>
        <row r="1331">
          <cell r="Q1331">
            <v>0</v>
          </cell>
          <cell r="R1331">
            <v>0</v>
          </cell>
          <cell r="S1331">
            <v>0</v>
          </cell>
          <cell r="T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</row>
        <row r="1332">
          <cell r="Q1332">
            <v>-3304.85</v>
          </cell>
          <cell r="R1332">
            <v>-3304.85</v>
          </cell>
          <cell r="S1332">
            <v>-3304.85</v>
          </cell>
          <cell r="T1332">
            <v>0</v>
          </cell>
          <cell r="AG1332">
            <v>-432482.37041666667</v>
          </cell>
          <cell r="AH1332">
            <v>-258107.38125000001</v>
          </cell>
          <cell r="AI1332">
            <v>-86010.751666666678</v>
          </cell>
          <cell r="AJ1332">
            <v>-1101.6166666666666</v>
          </cell>
        </row>
        <row r="1333">
          <cell r="Q1333">
            <v>-2555632.5299999998</v>
          </cell>
          <cell r="R1333">
            <v>-2524598.0499999998</v>
          </cell>
          <cell r="S1333">
            <v>-2524598.0499999998</v>
          </cell>
          <cell r="T1333">
            <v>0</v>
          </cell>
          <cell r="AG1333">
            <v>-2635200.0229166667</v>
          </cell>
          <cell r="AH1333">
            <v>-2620647.1283333334</v>
          </cell>
          <cell r="AI1333">
            <v>-2606838.2420833339</v>
          </cell>
          <cell r="AJ1333">
            <v>-2488315.0716666668</v>
          </cell>
        </row>
        <row r="1334">
          <cell r="Q1334">
            <v>-18889759.530000001</v>
          </cell>
          <cell r="R1334">
            <v>-18504846.399999999</v>
          </cell>
          <cell r="S1334">
            <v>-18318794.23</v>
          </cell>
          <cell r="T1334">
            <v>-18237691.739999998</v>
          </cell>
          <cell r="AG1334">
            <v>-18517789.530000005</v>
          </cell>
          <cell r="AH1334">
            <v>-18623120.981666666</v>
          </cell>
          <cell r="AI1334">
            <v>-18680650.69875</v>
          </cell>
          <cell r="AJ1334">
            <v>-18697028.14875</v>
          </cell>
        </row>
        <row r="1335">
          <cell r="Q1335">
            <v>-12354716.17</v>
          </cell>
          <cell r="R1335">
            <v>-12395293.32</v>
          </cell>
          <cell r="S1335">
            <v>-12740467.49</v>
          </cell>
          <cell r="T1335">
            <v>-12572166.720000001</v>
          </cell>
          <cell r="AG1335">
            <v>-10878068.713750001</v>
          </cell>
          <cell r="AH1335">
            <v>-11112311.605416667</v>
          </cell>
          <cell r="AI1335">
            <v>-11336841.451666668</v>
          </cell>
          <cell r="AJ1335">
            <v>-11543551.073749999</v>
          </cell>
        </row>
        <row r="1336">
          <cell r="Q1336">
            <v>-464683.58</v>
          </cell>
          <cell r="R1336">
            <v>-448447.58</v>
          </cell>
          <cell r="S1336">
            <v>-459289.58</v>
          </cell>
          <cell r="T1336">
            <v>-448783.58</v>
          </cell>
          <cell r="AG1336">
            <v>-446087.59291666659</v>
          </cell>
          <cell r="AH1336">
            <v>-448650.88708333328</v>
          </cell>
          <cell r="AI1336">
            <v>-450603.84791666665</v>
          </cell>
          <cell r="AJ1336">
            <v>-452589.68375000003</v>
          </cell>
        </row>
        <row r="1337">
          <cell r="Q1337">
            <v>-10000</v>
          </cell>
          <cell r="R1337">
            <v>-10000</v>
          </cell>
          <cell r="S1337">
            <v>-10000</v>
          </cell>
          <cell r="T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</row>
        <row r="1338">
          <cell r="Q1338">
            <v>-25524.85</v>
          </cell>
          <cell r="R1338">
            <v>-24066.26</v>
          </cell>
          <cell r="S1338">
            <v>-32580.98</v>
          </cell>
          <cell r="T1338">
            <v>-24591.59</v>
          </cell>
          <cell r="AG1338">
            <v>-21496.120416666665</v>
          </cell>
          <cell r="AH1338">
            <v>-21272.57</v>
          </cell>
          <cell r="AI1338">
            <v>-21500.908333333333</v>
          </cell>
          <cell r="AJ1338">
            <v>-21935.035833333339</v>
          </cell>
        </row>
        <row r="1339">
          <cell r="Q1339">
            <v>-42021.78</v>
          </cell>
          <cell r="R1339">
            <v>-41714.14</v>
          </cell>
          <cell r="S1339">
            <v>-64228.41</v>
          </cell>
          <cell r="T1339">
            <v>-64228.41</v>
          </cell>
          <cell r="AG1339">
            <v>-58110.346250000002</v>
          </cell>
          <cell r="AH1339">
            <v>-53942.474166666674</v>
          </cell>
          <cell r="AI1339">
            <v>-51847.07666666666</v>
          </cell>
          <cell r="AJ1339">
            <v>-51593.698333333341</v>
          </cell>
        </row>
        <row r="1340">
          <cell r="Q1340">
            <v>-652279.19999999995</v>
          </cell>
          <cell r="R1340">
            <v>-798080.24</v>
          </cell>
          <cell r="S1340">
            <v>-888659.9</v>
          </cell>
          <cell r="T1340">
            <v>-1021394.54</v>
          </cell>
          <cell r="AG1340">
            <v>-279358.72916666663</v>
          </cell>
          <cell r="AH1340">
            <v>-335600.39416666667</v>
          </cell>
          <cell r="AI1340">
            <v>-399029.6166666667</v>
          </cell>
          <cell r="AJ1340">
            <v>-468978.63125000009</v>
          </cell>
        </row>
        <row r="1341">
          <cell r="Q1341">
            <v>-2851582.64</v>
          </cell>
          <cell r="R1341">
            <v>-3642130.7</v>
          </cell>
          <cell r="S1341">
            <v>-4557336.57</v>
          </cell>
          <cell r="T1341">
            <v>-5010649.67</v>
          </cell>
          <cell r="AG1341">
            <v>-742245.76208333333</v>
          </cell>
          <cell r="AH1341">
            <v>-1010451.57625</v>
          </cell>
          <cell r="AI1341">
            <v>-1346807.3187500003</v>
          </cell>
          <cell r="AJ1341">
            <v>-1737149.3583333334</v>
          </cell>
        </row>
        <row r="1342">
          <cell r="Q1342">
            <v>-1589346.19</v>
          </cell>
          <cell r="R1342">
            <v>-1904263.28</v>
          </cell>
          <cell r="S1342">
            <v>-2008591.19</v>
          </cell>
          <cell r="T1342">
            <v>-1856903.08</v>
          </cell>
          <cell r="AG1342">
            <v>-678524.13458333339</v>
          </cell>
          <cell r="AH1342">
            <v>-819880.6366666666</v>
          </cell>
          <cell r="AI1342">
            <v>-965124.53874999995</v>
          </cell>
          <cell r="AJ1342">
            <v>-1103202.5545833332</v>
          </cell>
        </row>
        <row r="1343">
          <cell r="Q1343">
            <v>-1016768.79</v>
          </cell>
          <cell r="R1343">
            <v>-1016768.79</v>
          </cell>
          <cell r="S1343">
            <v>-1016768.79</v>
          </cell>
          <cell r="T1343">
            <v>-1659473.13</v>
          </cell>
          <cell r="AG1343">
            <v>-369260.24958333327</v>
          </cell>
          <cell r="AH1343">
            <v>-453990.98208333337</v>
          </cell>
          <cell r="AI1343">
            <v>-538721.71458333323</v>
          </cell>
          <cell r="AJ1343">
            <v>-637717.37958333327</v>
          </cell>
        </row>
        <row r="1344">
          <cell r="R1344">
            <v>0</v>
          </cell>
          <cell r="S1344">
            <v>0</v>
          </cell>
          <cell r="T1344">
            <v>-256699</v>
          </cell>
          <cell r="AG1344">
            <v>0</v>
          </cell>
          <cell r="AH1344">
            <v>0</v>
          </cell>
          <cell r="AI1344">
            <v>0</v>
          </cell>
          <cell r="AJ1344">
            <v>-10695.791666666666</v>
          </cell>
        </row>
        <row r="1345">
          <cell r="Q1345">
            <v>0</v>
          </cell>
          <cell r="R1345">
            <v>0</v>
          </cell>
          <cell r="S1345">
            <v>0</v>
          </cell>
          <cell r="T1345">
            <v>0</v>
          </cell>
          <cell r="AG1345">
            <v>0</v>
          </cell>
          <cell r="AH1345">
            <v>0</v>
          </cell>
          <cell r="AI1345">
            <v>0</v>
          </cell>
          <cell r="AJ1345">
            <v>0</v>
          </cell>
        </row>
        <row r="1346">
          <cell r="R1346">
            <v>0</v>
          </cell>
          <cell r="S1346">
            <v>0</v>
          </cell>
          <cell r="T1346">
            <v>-15482</v>
          </cell>
          <cell r="AG1346">
            <v>0</v>
          </cell>
          <cell r="AH1346">
            <v>0</v>
          </cell>
          <cell r="AI1346">
            <v>0</v>
          </cell>
          <cell r="AJ1346">
            <v>-645.08333333333337</v>
          </cell>
        </row>
        <row r="1347">
          <cell r="Q1347">
            <v>0</v>
          </cell>
          <cell r="R1347">
            <v>0</v>
          </cell>
          <cell r="S1347">
            <v>0</v>
          </cell>
          <cell r="T1347">
            <v>0</v>
          </cell>
          <cell r="AG1347">
            <v>0</v>
          </cell>
          <cell r="AH1347">
            <v>0</v>
          </cell>
          <cell r="AI1347">
            <v>0</v>
          </cell>
          <cell r="AJ1347">
            <v>0</v>
          </cell>
        </row>
        <row r="1348">
          <cell r="R1348">
            <v>0</v>
          </cell>
          <cell r="S1348">
            <v>0</v>
          </cell>
          <cell r="T1348">
            <v>-5353</v>
          </cell>
          <cell r="AG1348">
            <v>0</v>
          </cell>
          <cell r="AH1348">
            <v>0</v>
          </cell>
          <cell r="AI1348">
            <v>0</v>
          </cell>
          <cell r="AJ1348">
            <v>-223.04166666666666</v>
          </cell>
        </row>
        <row r="1349">
          <cell r="AG1349">
            <v>0</v>
          </cell>
          <cell r="AH1349">
            <v>0</v>
          </cell>
          <cell r="AI1349">
            <v>0</v>
          </cell>
          <cell r="AJ1349">
            <v>0</v>
          </cell>
        </row>
        <row r="1350">
          <cell r="Q1350">
            <v>-3089713.86</v>
          </cell>
          <cell r="R1350">
            <v>-3178321.44</v>
          </cell>
          <cell r="S1350">
            <v>-450988.29</v>
          </cell>
          <cell r="T1350">
            <v>-521234.38</v>
          </cell>
          <cell r="AG1350">
            <v>-2470607.5100000002</v>
          </cell>
          <cell r="AH1350">
            <v>-2605610.4145833333</v>
          </cell>
          <cell r="AI1350">
            <v>-2626031.3375000004</v>
          </cell>
          <cell r="AJ1350">
            <v>-2500111.6</v>
          </cell>
        </row>
        <row r="1351">
          <cell r="Q1351">
            <v>0</v>
          </cell>
          <cell r="R1351">
            <v>0</v>
          </cell>
          <cell r="S1351">
            <v>0</v>
          </cell>
          <cell r="T1351">
            <v>0</v>
          </cell>
          <cell r="AG1351">
            <v>0</v>
          </cell>
          <cell r="AH1351">
            <v>0</v>
          </cell>
          <cell r="AI1351">
            <v>0</v>
          </cell>
          <cell r="AJ1351">
            <v>0</v>
          </cell>
        </row>
        <row r="1352">
          <cell r="Q1352">
            <v>-5000</v>
          </cell>
          <cell r="R1352">
            <v>-5000</v>
          </cell>
          <cell r="S1352">
            <v>-5000</v>
          </cell>
          <cell r="T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</row>
        <row r="1353">
          <cell r="Q1353">
            <v>0</v>
          </cell>
          <cell r="R1353">
            <v>0</v>
          </cell>
          <cell r="S1353">
            <v>0</v>
          </cell>
          <cell r="T1353">
            <v>0</v>
          </cell>
          <cell r="AG1353">
            <v>0</v>
          </cell>
          <cell r="AH1353">
            <v>0</v>
          </cell>
          <cell r="AI1353">
            <v>0</v>
          </cell>
          <cell r="AJ1353">
            <v>0</v>
          </cell>
        </row>
        <row r="1354">
          <cell r="Q1354">
            <v>-26668727.57</v>
          </cell>
          <cell r="R1354">
            <v>-26609467.66</v>
          </cell>
          <cell r="S1354">
            <v>-26557967.809999999</v>
          </cell>
          <cell r="T1354">
            <v>-27795522.609999999</v>
          </cell>
          <cell r="AG1354">
            <v>-24835876.166250002</v>
          </cell>
          <cell r="AH1354">
            <v>-25149565.306666661</v>
          </cell>
          <cell r="AI1354">
            <v>-25466550.409166664</v>
          </cell>
          <cell r="AJ1354">
            <v>-25793579.436249997</v>
          </cell>
        </row>
        <row r="1355">
          <cell r="Q1355">
            <v>0</v>
          </cell>
          <cell r="R1355">
            <v>0</v>
          </cell>
          <cell r="S1355">
            <v>0</v>
          </cell>
          <cell r="T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</row>
        <row r="1356">
          <cell r="Q1356">
            <v>0</v>
          </cell>
          <cell r="R1356">
            <v>0</v>
          </cell>
          <cell r="S1356">
            <v>0</v>
          </cell>
          <cell r="T1356">
            <v>0</v>
          </cell>
          <cell r="AG1356">
            <v>-808150</v>
          </cell>
          <cell r="AH1356">
            <v>-808150</v>
          </cell>
          <cell r="AI1356">
            <v>-808150</v>
          </cell>
          <cell r="AJ1356">
            <v>-808150</v>
          </cell>
        </row>
        <row r="1357">
          <cell r="Q1357">
            <v>-2410058.23</v>
          </cell>
          <cell r="R1357">
            <v>-2193006.52</v>
          </cell>
          <cell r="S1357">
            <v>-1584592.72</v>
          </cell>
          <cell r="T1357">
            <v>-1337770.54</v>
          </cell>
          <cell r="AG1357">
            <v>-1377995.5216666667</v>
          </cell>
          <cell r="AH1357">
            <v>-1408391.5850000002</v>
          </cell>
          <cell r="AI1357">
            <v>-1432233.2879166668</v>
          </cell>
          <cell r="AJ1357">
            <v>-1441272.7150000001</v>
          </cell>
        </row>
        <row r="1358">
          <cell r="Q1358">
            <v>-9934029.5600000005</v>
          </cell>
          <cell r="R1358">
            <v>-10055279.560000001</v>
          </cell>
          <cell r="S1358">
            <v>-10176529.560000001</v>
          </cell>
          <cell r="T1358">
            <v>-10190533.560000001</v>
          </cell>
          <cell r="AG1358">
            <v>-10149244.116249999</v>
          </cell>
          <cell r="AH1358">
            <v>-10139004.51375</v>
          </cell>
          <cell r="AI1358">
            <v>-10135732.717916667</v>
          </cell>
          <cell r="AJ1358">
            <v>-10134938.937083334</v>
          </cell>
        </row>
        <row r="1359">
          <cell r="Q1359">
            <v>-2992.04</v>
          </cell>
          <cell r="R1359">
            <v>121480.78</v>
          </cell>
          <cell r="S1359">
            <v>-53288.59</v>
          </cell>
          <cell r="T1359">
            <v>-76485.03</v>
          </cell>
          <cell r="AG1359">
            <v>-186.04916666666668</v>
          </cell>
          <cell r="AH1359">
            <v>4750.9816666666666</v>
          </cell>
          <cell r="AI1359">
            <v>7592.322916666667</v>
          </cell>
          <cell r="AJ1359">
            <v>2185.0887500000003</v>
          </cell>
        </row>
        <row r="1360">
          <cell r="Q1360">
            <v>0</v>
          </cell>
          <cell r="R1360">
            <v>0</v>
          </cell>
          <cell r="S1360">
            <v>0</v>
          </cell>
          <cell r="T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</row>
        <row r="1361">
          <cell r="Q1361">
            <v>-28224</v>
          </cell>
          <cell r="R1361">
            <v>-28224</v>
          </cell>
          <cell r="S1361">
            <v>-25849.83</v>
          </cell>
          <cell r="T1361">
            <v>-7248</v>
          </cell>
          <cell r="AG1361">
            <v>-13128</v>
          </cell>
          <cell r="AH1361">
            <v>-15480</v>
          </cell>
          <cell r="AI1361">
            <v>-17733.076250000002</v>
          </cell>
          <cell r="AJ1361">
            <v>-18592.1525</v>
          </cell>
        </row>
        <row r="1362">
          <cell r="Q1362">
            <v>0</v>
          </cell>
          <cell r="R1362">
            <v>0</v>
          </cell>
          <cell r="S1362">
            <v>0</v>
          </cell>
          <cell r="T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</row>
        <row r="1363">
          <cell r="Q1363">
            <v>0</v>
          </cell>
          <cell r="R1363">
            <v>0</v>
          </cell>
          <cell r="S1363">
            <v>0</v>
          </cell>
          <cell r="T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</row>
        <row r="1364">
          <cell r="Q1364">
            <v>-2106234.98</v>
          </cell>
          <cell r="R1364">
            <v>-2118100.98</v>
          </cell>
          <cell r="S1364">
            <v>-2117341.98</v>
          </cell>
          <cell r="T1364">
            <v>-2163988</v>
          </cell>
          <cell r="AG1364">
            <v>-1795089.3741666665</v>
          </cell>
          <cell r="AH1364">
            <v>-1839328.2891666666</v>
          </cell>
          <cell r="AI1364">
            <v>-1881791.8291666666</v>
          </cell>
          <cell r="AJ1364">
            <v>-1919680.62</v>
          </cell>
        </row>
        <row r="1365">
          <cell r="Q1365">
            <v>-17801000</v>
          </cell>
          <cell r="R1365">
            <v>-17801000</v>
          </cell>
          <cell r="S1365">
            <v>-17801000</v>
          </cell>
          <cell r="T1365">
            <v>-17411000</v>
          </cell>
          <cell r="AG1365">
            <v>-17229846.041666668</v>
          </cell>
          <cell r="AH1365">
            <v>-17458307.625</v>
          </cell>
          <cell r="AI1365">
            <v>-17686769.208333332</v>
          </cell>
          <cell r="AJ1365">
            <v>-17784750</v>
          </cell>
        </row>
        <row r="1366">
          <cell r="Q1366">
            <v>-58986.21</v>
          </cell>
          <cell r="R1366">
            <v>-58986.21</v>
          </cell>
          <cell r="S1366">
            <v>-58986.21</v>
          </cell>
          <cell r="T1366">
            <v>-40198.51</v>
          </cell>
          <cell r="AG1366">
            <v>-55135.612083333333</v>
          </cell>
          <cell r="AH1366">
            <v>-56969.80124999999</v>
          </cell>
          <cell r="AI1366">
            <v>-58803.990416666646</v>
          </cell>
          <cell r="AJ1366">
            <v>-59173.164999999986</v>
          </cell>
        </row>
        <row r="1367">
          <cell r="Q1367">
            <v>-8277452.4500000002</v>
          </cell>
          <cell r="R1367">
            <v>-8273285.7800000003</v>
          </cell>
          <cell r="S1367">
            <v>-8250942.4000000004</v>
          </cell>
          <cell r="T1367">
            <v>-8631142</v>
          </cell>
          <cell r="AG1367">
            <v>-6191500.3154166667</v>
          </cell>
          <cell r="AH1367">
            <v>-6446678.7495833337</v>
          </cell>
          <cell r="AI1367">
            <v>-6701387.0174999991</v>
          </cell>
          <cell r="AJ1367">
            <v>-6913644.0783333331</v>
          </cell>
        </row>
        <row r="1368">
          <cell r="Q1368">
            <v>-39032.26</v>
          </cell>
          <cell r="R1368">
            <v>24177.73</v>
          </cell>
          <cell r="S1368">
            <v>24162.73</v>
          </cell>
          <cell r="T1368">
            <v>-66899.399999999994</v>
          </cell>
          <cell r="AG1368">
            <v>-18947.524999999998</v>
          </cell>
          <cell r="AH1368">
            <v>-19559.830833333333</v>
          </cell>
          <cell r="AI1368">
            <v>-17539.012083333331</v>
          </cell>
          <cell r="AJ1368">
            <v>-17882.338333333333</v>
          </cell>
        </row>
        <row r="1369">
          <cell r="Q1369">
            <v>0</v>
          </cell>
          <cell r="R1369">
            <v>0</v>
          </cell>
          <cell r="S1369">
            <v>0</v>
          </cell>
          <cell r="T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</row>
        <row r="1370">
          <cell r="Q1370">
            <v>0</v>
          </cell>
          <cell r="R1370">
            <v>0</v>
          </cell>
          <cell r="S1370">
            <v>0</v>
          </cell>
          <cell r="T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</row>
        <row r="1371">
          <cell r="Q1371">
            <v>-222809.33</v>
          </cell>
          <cell r="R1371">
            <v>-221663.5</v>
          </cell>
          <cell r="S1371">
            <v>-220517.67</v>
          </cell>
          <cell r="T1371">
            <v>-219371.84</v>
          </cell>
          <cell r="AG1371">
            <v>-229684.31000000003</v>
          </cell>
          <cell r="AH1371">
            <v>-228538.48</v>
          </cell>
          <cell r="AI1371">
            <v>-227392.65</v>
          </cell>
          <cell r="AJ1371">
            <v>-226246.81999999995</v>
          </cell>
        </row>
        <row r="1372">
          <cell r="Q1372">
            <v>0</v>
          </cell>
          <cell r="R1372">
            <v>0</v>
          </cell>
          <cell r="S1372">
            <v>0</v>
          </cell>
          <cell r="T1372">
            <v>-67293.86</v>
          </cell>
          <cell r="AG1372">
            <v>-2127799.8633333333</v>
          </cell>
          <cell r="AH1372">
            <v>-2127799.8633333333</v>
          </cell>
          <cell r="AI1372">
            <v>-2127799.8633333333</v>
          </cell>
          <cell r="AJ1372">
            <v>-2129442.0083333333</v>
          </cell>
        </row>
        <row r="1373">
          <cell r="R1373">
            <v>0</v>
          </cell>
          <cell r="S1373">
            <v>0</v>
          </cell>
          <cell r="T1373">
            <v>-967879</v>
          </cell>
          <cell r="AG1373">
            <v>0</v>
          </cell>
          <cell r="AH1373">
            <v>0</v>
          </cell>
          <cell r="AI1373">
            <v>0</v>
          </cell>
          <cell r="AJ1373">
            <v>-40328.291666666664</v>
          </cell>
        </row>
        <row r="1374">
          <cell r="Q1374">
            <v>0</v>
          </cell>
          <cell r="R1374">
            <v>0</v>
          </cell>
          <cell r="S1374">
            <v>0</v>
          </cell>
          <cell r="T1374">
            <v>0</v>
          </cell>
          <cell r="AG1374">
            <v>-75158.125</v>
          </cell>
          <cell r="AH1374">
            <v>-68000.208333333328</v>
          </cell>
          <cell r="AI1374">
            <v>-60842.291666666664</v>
          </cell>
          <cell r="AJ1374">
            <v>-53684.375</v>
          </cell>
        </row>
        <row r="1375">
          <cell r="Q1375">
            <v>-250015</v>
          </cell>
          <cell r="R1375">
            <v>-250015</v>
          </cell>
          <cell r="S1375">
            <v>-250015</v>
          </cell>
          <cell r="T1375">
            <v>0</v>
          </cell>
          <cell r="AG1375">
            <v>-102091.45833333333</v>
          </cell>
          <cell r="AH1375">
            <v>-122926.04166666667</v>
          </cell>
          <cell r="AI1375">
            <v>-143760.625</v>
          </cell>
          <cell r="AJ1375">
            <v>-154177.91666666666</v>
          </cell>
        </row>
        <row r="1376">
          <cell r="Q1376">
            <v>0</v>
          </cell>
          <cell r="R1376">
            <v>0</v>
          </cell>
          <cell r="S1376">
            <v>0</v>
          </cell>
          <cell r="T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</row>
        <row r="1377">
          <cell r="Q1377">
            <v>-13807132</v>
          </cell>
          <cell r="R1377">
            <v>-13661299</v>
          </cell>
          <cell r="S1377">
            <v>-13515466</v>
          </cell>
          <cell r="T1377">
            <v>-13369633</v>
          </cell>
          <cell r="AG1377">
            <v>-14682130</v>
          </cell>
          <cell r="AH1377">
            <v>-14536297</v>
          </cell>
          <cell r="AI1377">
            <v>-14390464</v>
          </cell>
          <cell r="AJ1377">
            <v>-14244631</v>
          </cell>
        </row>
        <row r="1378">
          <cell r="Q1378">
            <v>-8447.35</v>
          </cell>
          <cell r="R1378">
            <v>-37711.35</v>
          </cell>
          <cell r="S1378">
            <v>-10623.83</v>
          </cell>
          <cell r="T1378">
            <v>-3939.83</v>
          </cell>
          <cell r="AG1378">
            <v>-662.66375000000005</v>
          </cell>
          <cell r="AH1378">
            <v>-2585.9429166666664</v>
          </cell>
          <cell r="AI1378">
            <v>-4599.9087499999996</v>
          </cell>
          <cell r="AJ1378">
            <v>-5206.7279166666667</v>
          </cell>
        </row>
        <row r="1379">
          <cell r="Q1379">
            <v>0</v>
          </cell>
          <cell r="R1379">
            <v>0</v>
          </cell>
          <cell r="S1379">
            <v>0</v>
          </cell>
          <cell r="T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</row>
        <row r="1380">
          <cell r="Q1380">
            <v>0</v>
          </cell>
          <cell r="R1380">
            <v>0</v>
          </cell>
          <cell r="S1380">
            <v>0</v>
          </cell>
          <cell r="T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</row>
        <row r="1381">
          <cell r="Q1381">
            <v>0</v>
          </cell>
          <cell r="R1381">
            <v>0</v>
          </cell>
          <cell r="S1381">
            <v>0</v>
          </cell>
          <cell r="T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</row>
        <row r="1382">
          <cell r="Q1382">
            <v>-2140.5700000000002</v>
          </cell>
          <cell r="R1382">
            <v>27518.13</v>
          </cell>
          <cell r="S1382">
            <v>27518.13</v>
          </cell>
          <cell r="T1382">
            <v>0</v>
          </cell>
          <cell r="AG1382">
            <v>12539.422083333329</v>
          </cell>
          <cell r="AH1382">
            <v>7203.7949999999992</v>
          </cell>
          <cell r="AI1382">
            <v>3103.947083333333</v>
          </cell>
          <cell r="AJ1382">
            <v>4250.5358333333334</v>
          </cell>
        </row>
        <row r="1383">
          <cell r="Q1383">
            <v>0</v>
          </cell>
          <cell r="R1383">
            <v>0</v>
          </cell>
          <cell r="S1383">
            <v>0</v>
          </cell>
          <cell r="T1383">
            <v>0</v>
          </cell>
          <cell r="AG1383">
            <v>32.228333333333332</v>
          </cell>
          <cell r="AH1383">
            <v>24.171250000000001</v>
          </cell>
          <cell r="AI1383">
            <v>8.0570833333333329</v>
          </cell>
          <cell r="AJ1383">
            <v>0</v>
          </cell>
        </row>
        <row r="1384">
          <cell r="AG1384">
            <v>0</v>
          </cell>
          <cell r="AH1384">
            <v>0</v>
          </cell>
          <cell r="AI1384">
            <v>0</v>
          </cell>
          <cell r="AJ1384">
            <v>0</v>
          </cell>
        </row>
        <row r="1385">
          <cell r="Q1385">
            <v>-27312000</v>
          </cell>
          <cell r="R1385">
            <v>-25354000</v>
          </cell>
          <cell r="S1385">
            <v>-25354000</v>
          </cell>
          <cell r="T1385">
            <v>0</v>
          </cell>
          <cell r="AG1385">
            <v>-26056250</v>
          </cell>
          <cell r="AH1385">
            <v>-27017333.333333332</v>
          </cell>
          <cell r="AI1385">
            <v>-27587041.666666668</v>
          </cell>
          <cell r="AJ1385">
            <v>-26858041.666666668</v>
          </cell>
        </row>
        <row r="1386">
          <cell r="Q1386">
            <v>-8686177.8599999994</v>
          </cell>
          <cell r="R1386">
            <v>-10611582.27</v>
          </cell>
          <cell r="S1386">
            <v>-7180375.75</v>
          </cell>
          <cell r="T1386">
            <v>-1284031.29</v>
          </cell>
          <cell r="AG1386">
            <v>-17205758.129999999</v>
          </cell>
          <cell r="AH1386">
            <v>-15196029.645833334</v>
          </cell>
          <cell r="AI1386">
            <v>-13169429.251666667</v>
          </cell>
          <cell r="AJ1386">
            <v>-11047494.6175</v>
          </cell>
        </row>
        <row r="1387">
          <cell r="AG1387">
            <v>0</v>
          </cell>
          <cell r="AH1387">
            <v>0</v>
          </cell>
          <cell r="AI1387">
            <v>0</v>
          </cell>
          <cell r="AJ1387">
            <v>0</v>
          </cell>
        </row>
        <row r="1388">
          <cell r="AG1388">
            <v>0</v>
          </cell>
          <cell r="AH1388">
            <v>0</v>
          </cell>
          <cell r="AI1388">
            <v>0</v>
          </cell>
          <cell r="AJ1388">
            <v>0</v>
          </cell>
        </row>
        <row r="1389">
          <cell r="Q1389">
            <v>-19900488.379999999</v>
          </cell>
          <cell r="R1389">
            <v>-20301164.41</v>
          </cell>
          <cell r="S1389">
            <v>-20701840.440000001</v>
          </cell>
          <cell r="T1389">
            <v>-21102516.469999999</v>
          </cell>
          <cell r="AG1389">
            <v>-17458741.549166668</v>
          </cell>
          <cell r="AH1389">
            <v>-17816988.059583332</v>
          </cell>
          <cell r="AI1389">
            <v>-18175343.062083334</v>
          </cell>
          <cell r="AJ1389">
            <v>-18548340.589583334</v>
          </cell>
        </row>
        <row r="1390">
          <cell r="Q1390">
            <v>0</v>
          </cell>
          <cell r="R1390">
            <v>0</v>
          </cell>
          <cell r="S1390">
            <v>0</v>
          </cell>
          <cell r="T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</row>
        <row r="1391">
          <cell r="Q1391">
            <v>0</v>
          </cell>
          <cell r="R1391">
            <v>0</v>
          </cell>
          <cell r="S1391">
            <v>0</v>
          </cell>
          <cell r="T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</row>
        <row r="1392">
          <cell r="Q1392">
            <v>0</v>
          </cell>
          <cell r="R1392">
            <v>0</v>
          </cell>
          <cell r="S1392">
            <v>0</v>
          </cell>
          <cell r="T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</row>
        <row r="1393">
          <cell r="Q1393">
            <v>0</v>
          </cell>
          <cell r="R1393">
            <v>0</v>
          </cell>
          <cell r="S1393">
            <v>0</v>
          </cell>
          <cell r="T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</row>
        <row r="1394">
          <cell r="Q1394">
            <v>0</v>
          </cell>
          <cell r="R1394">
            <v>0</v>
          </cell>
          <cell r="S1394">
            <v>0</v>
          </cell>
          <cell r="T1394">
            <v>0</v>
          </cell>
          <cell r="AG1394">
            <v>-64610.625</v>
          </cell>
          <cell r="AH1394">
            <v>-38766.375</v>
          </cell>
          <cell r="AI1394">
            <v>-12922.125</v>
          </cell>
          <cell r="AJ1394">
            <v>0</v>
          </cell>
        </row>
        <row r="1395">
          <cell r="Q1395">
            <v>0</v>
          </cell>
          <cell r="R1395">
            <v>0</v>
          </cell>
          <cell r="S1395">
            <v>0</v>
          </cell>
          <cell r="T1395">
            <v>0</v>
          </cell>
          <cell r="AG1395">
            <v>0</v>
          </cell>
          <cell r="AH1395">
            <v>0</v>
          </cell>
          <cell r="AI1395">
            <v>0</v>
          </cell>
          <cell r="AJ1395">
            <v>0</v>
          </cell>
        </row>
        <row r="1396">
          <cell r="Q1396">
            <v>0</v>
          </cell>
          <cell r="R1396">
            <v>0</v>
          </cell>
          <cell r="S1396">
            <v>0</v>
          </cell>
          <cell r="T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</row>
        <row r="1397">
          <cell r="Q1397">
            <v>0</v>
          </cell>
          <cell r="R1397">
            <v>0</v>
          </cell>
          <cell r="S1397">
            <v>0</v>
          </cell>
          <cell r="T1397">
            <v>0</v>
          </cell>
          <cell r="AG1397">
            <v>-291666.66666666669</v>
          </cell>
          <cell r="AH1397">
            <v>-291666.66666666669</v>
          </cell>
          <cell r="AI1397">
            <v>-291666.66666666669</v>
          </cell>
          <cell r="AJ1397">
            <v>-291666.66666666669</v>
          </cell>
        </row>
        <row r="1398">
          <cell r="Q1398">
            <v>0</v>
          </cell>
          <cell r="R1398">
            <v>0</v>
          </cell>
          <cell r="S1398">
            <v>0</v>
          </cell>
          <cell r="T1398">
            <v>0</v>
          </cell>
          <cell r="AG1398">
            <v>-337500</v>
          </cell>
          <cell r="AH1398">
            <v>-337500</v>
          </cell>
          <cell r="AI1398">
            <v>-337500</v>
          </cell>
          <cell r="AJ1398">
            <v>-337500</v>
          </cell>
        </row>
        <row r="1399">
          <cell r="Q1399">
            <v>-513276.41</v>
          </cell>
          <cell r="R1399">
            <v>-511029.97</v>
          </cell>
          <cell r="S1399">
            <v>-508783.53</v>
          </cell>
          <cell r="T1399">
            <v>-506537.09</v>
          </cell>
          <cell r="AG1399">
            <v>-414767.9745833333</v>
          </cell>
          <cell r="AH1399">
            <v>-457447.4070833333</v>
          </cell>
          <cell r="AI1399">
            <v>-499939.63624999992</v>
          </cell>
          <cell r="AJ1399">
            <v>-520015.73</v>
          </cell>
        </row>
        <row r="1400">
          <cell r="R1400">
            <v>0</v>
          </cell>
          <cell r="S1400">
            <v>0</v>
          </cell>
          <cell r="T1400">
            <v>-97579</v>
          </cell>
          <cell r="AG1400">
            <v>0</v>
          </cell>
          <cell r="AH1400">
            <v>0</v>
          </cell>
          <cell r="AI1400">
            <v>0</v>
          </cell>
          <cell r="AJ1400">
            <v>-4065.7916666666665</v>
          </cell>
        </row>
        <row r="1401">
          <cell r="Q1401">
            <v>-225000</v>
          </cell>
          <cell r="R1401">
            <v>-225000</v>
          </cell>
          <cell r="S1401">
            <v>-225000</v>
          </cell>
          <cell r="T1401">
            <v>-225000</v>
          </cell>
          <cell r="AG1401">
            <v>-187500</v>
          </cell>
          <cell r="AH1401">
            <v>-195833.33333333334</v>
          </cell>
          <cell r="AI1401">
            <v>-204166.66666666666</v>
          </cell>
          <cell r="AJ1401">
            <v>-212500</v>
          </cell>
        </row>
        <row r="1402">
          <cell r="Q1402">
            <v>-1982106.78</v>
          </cell>
          <cell r="R1402">
            <v>-1982106.78</v>
          </cell>
          <cell r="S1402">
            <v>-1982106.78</v>
          </cell>
          <cell r="T1402">
            <v>0</v>
          </cell>
          <cell r="AG1402">
            <v>-851180.21</v>
          </cell>
          <cell r="AH1402">
            <v>-985105.77499999991</v>
          </cell>
          <cell r="AI1402">
            <v>-1119031.3400000001</v>
          </cell>
          <cell r="AJ1402">
            <v>-1170369.1224999998</v>
          </cell>
        </row>
        <row r="1403">
          <cell r="Q1403">
            <v>0</v>
          </cell>
          <cell r="R1403">
            <v>0</v>
          </cell>
          <cell r="S1403">
            <v>0</v>
          </cell>
          <cell r="T1403">
            <v>0</v>
          </cell>
          <cell r="AG1403">
            <v>-35003.527916666666</v>
          </cell>
          <cell r="AH1403">
            <v>0</v>
          </cell>
          <cell r="AI1403">
            <v>0</v>
          </cell>
          <cell r="AJ1403">
            <v>0</v>
          </cell>
        </row>
        <row r="1404">
          <cell r="Q1404">
            <v>0</v>
          </cell>
          <cell r="R1404">
            <v>0</v>
          </cell>
          <cell r="S1404">
            <v>0</v>
          </cell>
          <cell r="T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</row>
        <row r="1405">
          <cell r="Q1405">
            <v>0</v>
          </cell>
          <cell r="R1405">
            <v>0</v>
          </cell>
          <cell r="S1405">
            <v>0</v>
          </cell>
          <cell r="T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</row>
        <row r="1406">
          <cell r="Q1406">
            <v>0</v>
          </cell>
          <cell r="R1406">
            <v>0</v>
          </cell>
          <cell r="S1406">
            <v>0</v>
          </cell>
          <cell r="T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</row>
        <row r="1407">
          <cell r="Q1407">
            <v>0</v>
          </cell>
          <cell r="R1407">
            <v>0</v>
          </cell>
          <cell r="S1407">
            <v>0</v>
          </cell>
          <cell r="T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</row>
        <row r="1408">
          <cell r="Q1408">
            <v>0</v>
          </cell>
          <cell r="R1408">
            <v>0</v>
          </cell>
          <cell r="S1408">
            <v>0</v>
          </cell>
          <cell r="T1408">
            <v>0</v>
          </cell>
          <cell r="AG1408">
            <v>-95.734166666666667</v>
          </cell>
          <cell r="AH1408">
            <v>0</v>
          </cell>
          <cell r="AI1408">
            <v>0</v>
          </cell>
          <cell r="AJ1408">
            <v>0</v>
          </cell>
        </row>
        <row r="1409">
          <cell r="Q1409">
            <v>-7416.29</v>
          </cell>
          <cell r="R1409">
            <v>-7416.29</v>
          </cell>
          <cell r="S1409">
            <v>-7416.29</v>
          </cell>
          <cell r="T1409">
            <v>-7416.29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</row>
        <row r="1410">
          <cell r="Q1410">
            <v>-5140.3599999999997</v>
          </cell>
          <cell r="R1410">
            <v>-5140.3599999999997</v>
          </cell>
          <cell r="S1410">
            <v>-5140.3599999999997</v>
          </cell>
          <cell r="T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</row>
        <row r="1411">
          <cell r="Q1411">
            <v>-11459.63</v>
          </cell>
          <cell r="R1411">
            <v>-11459.63</v>
          </cell>
          <cell r="S1411">
            <v>-11459.63</v>
          </cell>
          <cell r="T1411">
            <v>-11459.63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</row>
        <row r="1412">
          <cell r="Q1412">
            <v>-1479.6</v>
          </cell>
          <cell r="R1412">
            <v>-1479.6</v>
          </cell>
          <cell r="S1412">
            <v>-1479.6</v>
          </cell>
          <cell r="T1412">
            <v>-1479.6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</row>
        <row r="1413">
          <cell r="Q1413">
            <v>-959.98</v>
          </cell>
          <cell r="R1413">
            <v>-959.98</v>
          </cell>
          <cell r="S1413">
            <v>-959.98</v>
          </cell>
          <cell r="T1413">
            <v>-959.98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</row>
        <row r="1414">
          <cell r="Q1414">
            <v>-876.25</v>
          </cell>
          <cell r="R1414">
            <v>-876.25</v>
          </cell>
          <cell r="S1414">
            <v>-876.25</v>
          </cell>
          <cell r="T1414">
            <v>-876.25</v>
          </cell>
          <cell r="AG1414">
            <v>-865.16583333333347</v>
          </cell>
          <cell r="AH1414">
            <v>-871.18791666666664</v>
          </cell>
          <cell r="AI1414">
            <v>-874.77333333333343</v>
          </cell>
          <cell r="AJ1414">
            <v>-876.25</v>
          </cell>
        </row>
        <row r="1415">
          <cell r="Q1415">
            <v>-912.01</v>
          </cell>
          <cell r="R1415">
            <v>-963.45</v>
          </cell>
          <cell r="S1415">
            <v>-999.59</v>
          </cell>
          <cell r="T1415">
            <v>-982.54</v>
          </cell>
          <cell r="AG1415">
            <v>-359.47541666666666</v>
          </cell>
          <cell r="AH1415">
            <v>-437.61958333333337</v>
          </cell>
          <cell r="AI1415">
            <v>-519.41291666666666</v>
          </cell>
          <cell r="AJ1415">
            <v>-602.00166666666667</v>
          </cell>
        </row>
        <row r="1416">
          <cell r="AG1416">
            <v>0</v>
          </cell>
          <cell r="AH1416">
            <v>0</v>
          </cell>
          <cell r="AI1416">
            <v>0</v>
          </cell>
          <cell r="AJ1416">
            <v>0</v>
          </cell>
        </row>
        <row r="1417">
          <cell r="Q1417">
            <v>-12.55</v>
          </cell>
          <cell r="R1417">
            <v>-12.55</v>
          </cell>
          <cell r="S1417">
            <v>-12.55</v>
          </cell>
          <cell r="T1417">
            <v>-12.55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</row>
        <row r="1418">
          <cell r="Q1418">
            <v>-598.99</v>
          </cell>
          <cell r="R1418">
            <v>-598.99</v>
          </cell>
          <cell r="S1418">
            <v>-598.99</v>
          </cell>
          <cell r="T1418">
            <v>-598.99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</row>
        <row r="1419">
          <cell r="Q1419">
            <v>-168.86</v>
          </cell>
          <cell r="R1419">
            <v>-168.86</v>
          </cell>
          <cell r="S1419">
            <v>-168.86</v>
          </cell>
          <cell r="T1419">
            <v>-168.86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</row>
        <row r="1420">
          <cell r="Q1420">
            <v>0</v>
          </cell>
          <cell r="R1420">
            <v>0</v>
          </cell>
          <cell r="S1420">
            <v>0</v>
          </cell>
          <cell r="T1420">
            <v>0</v>
          </cell>
          <cell r="AG1420">
            <v>14.956250000000002</v>
          </cell>
          <cell r="AH1420">
            <v>8.9737500000000008</v>
          </cell>
          <cell r="AI1420">
            <v>2.9912500000000004</v>
          </cell>
          <cell r="AJ1420">
            <v>0</v>
          </cell>
        </row>
        <row r="1421">
          <cell r="Q1421">
            <v>-123.17</v>
          </cell>
          <cell r="R1421">
            <v>-123.17</v>
          </cell>
          <cell r="S1421">
            <v>-123.17</v>
          </cell>
          <cell r="T1421">
            <v>-123.17</v>
          </cell>
          <cell r="AG1421">
            <v>-198.50750000000002</v>
          </cell>
          <cell r="AH1421">
            <v>-208.72083333333333</v>
          </cell>
          <cell r="AI1421">
            <v>-218.93416666666667</v>
          </cell>
          <cell r="AJ1421">
            <v>-224.04083333333335</v>
          </cell>
        </row>
        <row r="1422">
          <cell r="Q1422">
            <v>-574.46</v>
          </cell>
          <cell r="R1422">
            <v>-574.46</v>
          </cell>
          <cell r="S1422">
            <v>-574.46</v>
          </cell>
          <cell r="T1422">
            <v>-574.46</v>
          </cell>
          <cell r="AG1422">
            <v>-23.935833333333335</v>
          </cell>
          <cell r="AH1422">
            <v>-71.807500000000005</v>
          </cell>
          <cell r="AI1422">
            <v>-119.67916666666667</v>
          </cell>
          <cell r="AJ1422">
            <v>-167.55083333333334</v>
          </cell>
        </row>
        <row r="1423">
          <cell r="Q1423">
            <v>0</v>
          </cell>
          <cell r="R1423">
            <v>0</v>
          </cell>
          <cell r="S1423">
            <v>0</v>
          </cell>
          <cell r="T1423">
            <v>0</v>
          </cell>
          <cell r="AG1423">
            <v>0</v>
          </cell>
          <cell r="AH1423">
            <v>0</v>
          </cell>
          <cell r="AI1423">
            <v>0</v>
          </cell>
          <cell r="AJ1423">
            <v>0</v>
          </cell>
        </row>
        <row r="1424">
          <cell r="Q1424">
            <v>-5718285</v>
          </cell>
          <cell r="R1424">
            <v>-5910020</v>
          </cell>
          <cell r="S1424">
            <v>-3742205.18</v>
          </cell>
          <cell r="T1424">
            <v>-3095341.7</v>
          </cell>
          <cell r="AG1424">
            <v>-4486820.625</v>
          </cell>
          <cell r="AH1424">
            <v>-4705187.5</v>
          </cell>
          <cell r="AI1424">
            <v>-4819926.0491666673</v>
          </cell>
          <cell r="AJ1424">
            <v>-4796094.6691666665</v>
          </cell>
        </row>
        <row r="1425">
          <cell r="Q1425">
            <v>0</v>
          </cell>
          <cell r="R1425">
            <v>0</v>
          </cell>
          <cell r="S1425">
            <v>0</v>
          </cell>
          <cell r="T1425">
            <v>0</v>
          </cell>
          <cell r="AG1425">
            <v>-294955.23749999999</v>
          </cell>
          <cell r="AH1425">
            <v>-241327.01249999998</v>
          </cell>
          <cell r="AI1425">
            <v>-187698.78749999998</v>
          </cell>
          <cell r="AJ1425">
            <v>-134070.5625</v>
          </cell>
        </row>
        <row r="1426">
          <cell r="Q1426">
            <v>-7074602.9100000001</v>
          </cell>
          <cell r="R1426">
            <v>-7546837.8099999996</v>
          </cell>
          <cell r="S1426">
            <v>-8112863.3700000001</v>
          </cell>
          <cell r="T1426">
            <v>-7579467.5599999996</v>
          </cell>
          <cell r="AG1426">
            <v>-4269235.635416667</v>
          </cell>
          <cell r="AH1426">
            <v>-4757318.1654166663</v>
          </cell>
          <cell r="AI1426">
            <v>-5248666.3395833336</v>
          </cell>
          <cell r="AJ1426">
            <v>-5696779.8783333329</v>
          </cell>
        </row>
        <row r="1427">
          <cell r="Q1427">
            <v>-2870186.23</v>
          </cell>
          <cell r="R1427">
            <v>-3051412.23</v>
          </cell>
          <cell r="S1427">
            <v>-3440051.23</v>
          </cell>
          <cell r="T1427">
            <v>-3236838.23</v>
          </cell>
          <cell r="AG1427">
            <v>-1787976.9612499999</v>
          </cell>
          <cell r="AH1427">
            <v>-2015901.1054166667</v>
          </cell>
          <cell r="AI1427">
            <v>-2245755.7912500002</v>
          </cell>
          <cell r="AJ1427">
            <v>-2455378.9770833333</v>
          </cell>
        </row>
        <row r="1428">
          <cell r="Q1428">
            <v>5104426.16</v>
          </cell>
          <cell r="R1428">
            <v>5574310.5999999996</v>
          </cell>
          <cell r="S1428">
            <v>5952871.3300000001</v>
          </cell>
          <cell r="T1428">
            <v>6399631.3099999996</v>
          </cell>
          <cell r="AG1428">
            <v>1790443.5249999997</v>
          </cell>
          <cell r="AH1428">
            <v>2235390.89</v>
          </cell>
          <cell r="AI1428">
            <v>2715690.137083333</v>
          </cell>
          <cell r="AJ1428">
            <v>3219850.4250000003</v>
          </cell>
        </row>
        <row r="1429">
          <cell r="Q1429">
            <v>1100761.99</v>
          </cell>
          <cell r="R1429">
            <v>1183385.24</v>
          </cell>
          <cell r="S1429">
            <v>1221429.51</v>
          </cell>
          <cell r="T1429">
            <v>1374229.18</v>
          </cell>
          <cell r="AG1429">
            <v>387028.17458333331</v>
          </cell>
          <cell r="AH1429">
            <v>482200.97583333333</v>
          </cell>
          <cell r="AI1429">
            <v>582401.5904166667</v>
          </cell>
          <cell r="AJ1429">
            <v>685980.5083333333</v>
          </cell>
        </row>
        <row r="1430">
          <cell r="Q1430">
            <v>-27589.17</v>
          </cell>
          <cell r="R1430">
            <v>-30654.63</v>
          </cell>
          <cell r="S1430">
            <v>-33720.089999999997</v>
          </cell>
          <cell r="T1430">
            <v>-45158.6</v>
          </cell>
          <cell r="AG1430">
            <v>-6514.111249999999</v>
          </cell>
          <cell r="AH1430">
            <v>-8940.9362500000007</v>
          </cell>
          <cell r="AI1430">
            <v>-11623.216249999999</v>
          </cell>
          <cell r="AJ1430">
            <v>-14909.828333333333</v>
          </cell>
        </row>
        <row r="1431">
          <cell r="Q1431">
            <v>0</v>
          </cell>
          <cell r="R1431">
            <v>0</v>
          </cell>
          <cell r="S1431">
            <v>0</v>
          </cell>
          <cell r="T1431">
            <v>0</v>
          </cell>
          <cell r="AG1431">
            <v>0</v>
          </cell>
          <cell r="AH1431">
            <v>0</v>
          </cell>
          <cell r="AI1431">
            <v>0</v>
          </cell>
          <cell r="AJ1431">
            <v>0</v>
          </cell>
        </row>
        <row r="1432">
          <cell r="Q1432">
            <v>0</v>
          </cell>
          <cell r="R1432">
            <v>0</v>
          </cell>
          <cell r="S1432">
            <v>0</v>
          </cell>
          <cell r="T1432">
            <v>0</v>
          </cell>
          <cell r="AG1432">
            <v>0</v>
          </cell>
          <cell r="AH1432">
            <v>0</v>
          </cell>
          <cell r="AI1432">
            <v>0</v>
          </cell>
          <cell r="AJ1432">
            <v>0</v>
          </cell>
        </row>
        <row r="1433">
          <cell r="AG1433">
            <v>0</v>
          </cell>
          <cell r="AH1433">
            <v>0</v>
          </cell>
          <cell r="AI1433">
            <v>0</v>
          </cell>
          <cell r="AJ1433">
            <v>0</v>
          </cell>
        </row>
        <row r="1434">
          <cell r="Q1434">
            <v>-1552657.3</v>
          </cell>
          <cell r="R1434">
            <v>-1535084.96</v>
          </cell>
          <cell r="S1434">
            <v>-1517512.62</v>
          </cell>
          <cell r="T1434">
            <v>-1499940.28</v>
          </cell>
          <cell r="AG1434">
            <v>-1667975.9050000003</v>
          </cell>
          <cell r="AH1434">
            <v>-1648329.0266666666</v>
          </cell>
          <cell r="AI1434">
            <v>-1628926.2116666669</v>
          </cell>
          <cell r="AJ1434">
            <v>-1609767.4600000002</v>
          </cell>
        </row>
        <row r="1435">
          <cell r="Q1435">
            <v>-45410</v>
          </cell>
          <cell r="R1435">
            <v>-40869</v>
          </cell>
          <cell r="S1435">
            <v>-36328</v>
          </cell>
          <cell r="T1435">
            <v>-31787</v>
          </cell>
          <cell r="AG1435">
            <v>-72656</v>
          </cell>
          <cell r="AH1435">
            <v>-68115</v>
          </cell>
          <cell r="AI1435">
            <v>-63574</v>
          </cell>
          <cell r="AJ1435">
            <v>-59033</v>
          </cell>
        </row>
        <row r="1436">
          <cell r="Q1436">
            <v>-30265.78</v>
          </cell>
          <cell r="R1436">
            <v>-29909.71</v>
          </cell>
          <cell r="S1436">
            <v>-29553.64</v>
          </cell>
          <cell r="T1436">
            <v>-29197.57</v>
          </cell>
          <cell r="AG1436">
            <v>-32179.628750000003</v>
          </cell>
          <cell r="AH1436">
            <v>-31912.581250000007</v>
          </cell>
          <cell r="AI1436">
            <v>-31645.533750000002</v>
          </cell>
          <cell r="AJ1436">
            <v>-31333.975833333334</v>
          </cell>
        </row>
        <row r="1437">
          <cell r="Q1437">
            <v>0</v>
          </cell>
          <cell r="R1437">
            <v>0</v>
          </cell>
          <cell r="S1437">
            <v>0</v>
          </cell>
          <cell r="T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</row>
        <row r="1438">
          <cell r="Q1438">
            <v>0</v>
          </cell>
          <cell r="R1438">
            <v>0</v>
          </cell>
          <cell r="S1438">
            <v>0</v>
          </cell>
          <cell r="T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</row>
        <row r="1439">
          <cell r="Q1439">
            <v>-2702244.02</v>
          </cell>
          <cell r="R1439">
            <v>-2671954.54</v>
          </cell>
          <cell r="S1439">
            <v>-2641665.06</v>
          </cell>
          <cell r="T1439">
            <v>-2611375.58</v>
          </cell>
          <cell r="AG1439">
            <v>-2850418.2045833333</v>
          </cell>
          <cell r="AH1439">
            <v>-2827086.4520833329</v>
          </cell>
          <cell r="AI1439">
            <v>-2803735.6162499995</v>
          </cell>
          <cell r="AJ1439">
            <v>-2778103.3970833332</v>
          </cell>
        </row>
        <row r="1440">
          <cell r="Q1440">
            <v>-33762.980000000003</v>
          </cell>
          <cell r="R1440">
            <v>-33392.92</v>
          </cell>
          <cell r="S1440">
            <v>-33022.86</v>
          </cell>
          <cell r="T1440">
            <v>-32652.799999999999</v>
          </cell>
          <cell r="AG1440">
            <v>-30999.499166666661</v>
          </cell>
          <cell r="AH1440">
            <v>-31174.413749999996</v>
          </cell>
          <cell r="AI1440">
            <v>-31345.054166666669</v>
          </cell>
          <cell r="AJ1440">
            <v>-31511.419583333332</v>
          </cell>
        </row>
        <row r="1441">
          <cell r="Q1441">
            <v>0</v>
          </cell>
          <cell r="R1441">
            <v>0</v>
          </cell>
          <cell r="S1441">
            <v>0</v>
          </cell>
          <cell r="T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</row>
        <row r="1442">
          <cell r="Q1442">
            <v>-92276.94</v>
          </cell>
          <cell r="R1442">
            <v>-91240.12</v>
          </cell>
          <cell r="S1442">
            <v>-90203.3</v>
          </cell>
          <cell r="T1442">
            <v>-89166.48</v>
          </cell>
          <cell r="AG1442">
            <v>-98497.855833333335</v>
          </cell>
          <cell r="AH1442">
            <v>-97461.037499999991</v>
          </cell>
          <cell r="AI1442">
            <v>-96424.219166666662</v>
          </cell>
          <cell r="AJ1442">
            <v>-95387.39999999998</v>
          </cell>
        </row>
        <row r="1443">
          <cell r="Q1443">
            <v>-8165809</v>
          </cell>
          <cell r="R1443">
            <v>-8165809</v>
          </cell>
          <cell r="S1443">
            <v>-8165809</v>
          </cell>
          <cell r="T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</row>
        <row r="1444">
          <cell r="Q1444">
            <v>4614264</v>
          </cell>
          <cell r="R1444">
            <v>4667264</v>
          </cell>
          <cell r="S1444">
            <v>4719264</v>
          </cell>
          <cell r="T1444">
            <v>4778763</v>
          </cell>
          <cell r="AG1444">
            <v>4300195.875</v>
          </cell>
          <cell r="AH1444">
            <v>4352798.125</v>
          </cell>
          <cell r="AI1444">
            <v>4405150.375</v>
          </cell>
          <cell r="AJ1444">
            <v>4457743.125</v>
          </cell>
        </row>
        <row r="1445">
          <cell r="Q1445">
            <v>-10135707.039999999</v>
          </cell>
          <cell r="R1445">
            <v>-9661376.1099999994</v>
          </cell>
          <cell r="S1445">
            <v>-9241170.2300000004</v>
          </cell>
          <cell r="T1445">
            <v>-10126911.07</v>
          </cell>
          <cell r="AG1445">
            <v>-12923100.119583333</v>
          </cell>
          <cell r="AH1445">
            <v>-12476150.602916665</v>
          </cell>
          <cell r="AI1445">
            <v>-12026705.808333332</v>
          </cell>
          <cell r="AJ1445">
            <v>-11622112.477499999</v>
          </cell>
        </row>
        <row r="1446">
          <cell r="AG1446">
            <v>0</v>
          </cell>
          <cell r="AH1446">
            <v>0</v>
          </cell>
          <cell r="AI1446">
            <v>0</v>
          </cell>
          <cell r="AJ1446">
            <v>0</v>
          </cell>
        </row>
        <row r="1447">
          <cell r="Q1447">
            <v>-887313.59</v>
          </cell>
          <cell r="R1447">
            <v>-877230.48</v>
          </cell>
          <cell r="S1447">
            <v>-867147.37</v>
          </cell>
          <cell r="T1447">
            <v>-857064.26</v>
          </cell>
          <cell r="AG1447">
            <v>-947812.25</v>
          </cell>
          <cell r="AH1447">
            <v>-937729.14</v>
          </cell>
          <cell r="AI1447">
            <v>-927646.02999999991</v>
          </cell>
          <cell r="AJ1447">
            <v>-917562.91999999993</v>
          </cell>
        </row>
        <row r="1448">
          <cell r="Q1448">
            <v>0</v>
          </cell>
          <cell r="R1448">
            <v>0</v>
          </cell>
          <cell r="S1448">
            <v>0</v>
          </cell>
          <cell r="T1448">
            <v>0</v>
          </cell>
          <cell r="AG1448">
            <v>-19380.39875</v>
          </cell>
          <cell r="AH1448">
            <v>-15818.82625</v>
          </cell>
          <cell r="AI1448">
            <v>-12274.253750000002</v>
          </cell>
          <cell r="AJ1448">
            <v>-8746.6812499999996</v>
          </cell>
        </row>
        <row r="1449">
          <cell r="Q1449">
            <v>-192765.41</v>
          </cell>
          <cell r="R1449">
            <v>-192089.04</v>
          </cell>
          <cell r="S1449">
            <v>-191412.67</v>
          </cell>
          <cell r="T1449">
            <v>-190736.3</v>
          </cell>
          <cell r="AG1449">
            <v>-122056.57791666668</v>
          </cell>
          <cell r="AH1449">
            <v>-138092.18</v>
          </cell>
          <cell r="AI1449">
            <v>-154071.41791666666</v>
          </cell>
          <cell r="AJ1449">
            <v>-169994.29166666666</v>
          </cell>
        </row>
        <row r="1450">
          <cell r="R1450">
            <v>0</v>
          </cell>
          <cell r="S1450">
            <v>0</v>
          </cell>
          <cell r="T1450">
            <v>-13468.61</v>
          </cell>
          <cell r="AG1450">
            <v>0</v>
          </cell>
          <cell r="AH1450">
            <v>0</v>
          </cell>
          <cell r="AI1450">
            <v>0</v>
          </cell>
          <cell r="AJ1450">
            <v>-561.19208333333336</v>
          </cell>
        </row>
        <row r="1451">
          <cell r="Q1451">
            <v>-71851894.799999997</v>
          </cell>
          <cell r="R1451">
            <v>-71851894.799999997</v>
          </cell>
          <cell r="S1451">
            <v>-71851894.799999997</v>
          </cell>
          <cell r="T1451">
            <v>-71851894.799999997</v>
          </cell>
          <cell r="AG1451">
            <v>-71851894.799999982</v>
          </cell>
          <cell r="AH1451">
            <v>-71851894.799999982</v>
          </cell>
          <cell r="AI1451">
            <v>-71851894.799999982</v>
          </cell>
          <cell r="AJ1451">
            <v>-71851894.799999982</v>
          </cell>
        </row>
        <row r="1452">
          <cell r="Q1452">
            <v>-3497000</v>
          </cell>
          <cell r="R1452">
            <v>-3475000</v>
          </cell>
          <cell r="S1452">
            <v>-3453000</v>
          </cell>
          <cell r="T1452">
            <v>-3436000</v>
          </cell>
          <cell r="AG1452">
            <v>-3623291.6666666665</v>
          </cell>
          <cell r="AH1452">
            <v>-3602333.3333333335</v>
          </cell>
          <cell r="AI1452">
            <v>-3581291.6666666665</v>
          </cell>
          <cell r="AJ1452">
            <v>-3560291.6666666665</v>
          </cell>
        </row>
        <row r="1453">
          <cell r="Q1453">
            <v>-647743</v>
          </cell>
          <cell r="R1453">
            <v>-647743</v>
          </cell>
          <cell r="S1453">
            <v>-449743</v>
          </cell>
          <cell r="T1453">
            <v>-351092</v>
          </cell>
          <cell r="AG1453">
            <v>-1288879.25</v>
          </cell>
          <cell r="AH1453">
            <v>-1170766.4166666667</v>
          </cell>
          <cell r="AI1453">
            <v>-1061486.9166666667</v>
          </cell>
          <cell r="AJ1453">
            <v>-956924.20833333337</v>
          </cell>
        </row>
        <row r="1454">
          <cell r="Q1454">
            <v>-337279618</v>
          </cell>
          <cell r="R1454">
            <v>-338717618</v>
          </cell>
          <cell r="S1454">
            <v>-340780618</v>
          </cell>
          <cell r="T1454">
            <v>-342703778</v>
          </cell>
          <cell r="AG1454">
            <v>-328736616.95833331</v>
          </cell>
          <cell r="AH1454">
            <v>-329851809.04166669</v>
          </cell>
          <cell r="AI1454">
            <v>-330967626.125</v>
          </cell>
          <cell r="AJ1454">
            <v>-332370749.66666669</v>
          </cell>
        </row>
        <row r="1455">
          <cell r="Q1455">
            <v>-939000</v>
          </cell>
          <cell r="R1455">
            <v>-938000</v>
          </cell>
          <cell r="S1455">
            <v>-937000</v>
          </cell>
          <cell r="T1455">
            <v>-939000</v>
          </cell>
          <cell r="AG1455">
            <v>-942583.33333333337</v>
          </cell>
          <cell r="AH1455">
            <v>-942041.66666666663</v>
          </cell>
          <cell r="AI1455">
            <v>-941416.66666666663</v>
          </cell>
          <cell r="AJ1455">
            <v>-940875</v>
          </cell>
        </row>
        <row r="1456">
          <cell r="Q1456">
            <v>-32874</v>
          </cell>
          <cell r="R1456">
            <v>-32874</v>
          </cell>
          <cell r="S1456">
            <v>-32874</v>
          </cell>
          <cell r="T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</row>
        <row r="1457">
          <cell r="Q1457">
            <v>-55683000</v>
          </cell>
          <cell r="R1457">
            <v>-57597000</v>
          </cell>
          <cell r="S1457">
            <v>-58932000</v>
          </cell>
          <cell r="T1457">
            <v>-63753000</v>
          </cell>
          <cell r="AG1457">
            <v>-45478416.666666664</v>
          </cell>
          <cell r="AH1457">
            <v>-46975375</v>
          </cell>
          <cell r="AI1457">
            <v>-48516291.666666664</v>
          </cell>
          <cell r="AJ1457">
            <v>-50230458.333333336</v>
          </cell>
        </row>
        <row r="1458">
          <cell r="AG1458">
            <v>0</v>
          </cell>
          <cell r="AH1458">
            <v>0</v>
          </cell>
          <cell r="AI1458">
            <v>0</v>
          </cell>
          <cell r="AJ1458">
            <v>0</v>
          </cell>
        </row>
        <row r="1459">
          <cell r="AG1459">
            <v>0</v>
          </cell>
          <cell r="AH1459">
            <v>0</v>
          </cell>
          <cell r="AI1459">
            <v>0</v>
          </cell>
          <cell r="AJ1459">
            <v>0</v>
          </cell>
        </row>
        <row r="1460">
          <cell r="AG1460">
            <v>0</v>
          </cell>
          <cell r="AH1460">
            <v>0</v>
          </cell>
          <cell r="AI1460">
            <v>0</v>
          </cell>
          <cell r="AJ1460">
            <v>0</v>
          </cell>
        </row>
        <row r="1461">
          <cell r="AG1461">
            <v>0</v>
          </cell>
          <cell r="AH1461">
            <v>0</v>
          </cell>
          <cell r="AI1461">
            <v>0</v>
          </cell>
          <cell r="AJ1461">
            <v>0</v>
          </cell>
        </row>
        <row r="1462">
          <cell r="Q1462">
            <v>141000</v>
          </cell>
          <cell r="R1462">
            <v>141000</v>
          </cell>
          <cell r="S1462">
            <v>141000</v>
          </cell>
          <cell r="T1462">
            <v>141000</v>
          </cell>
          <cell r="AG1462">
            <v>-6125</v>
          </cell>
          <cell r="AH1462">
            <v>5625</v>
          </cell>
          <cell r="AI1462">
            <v>17375</v>
          </cell>
          <cell r="AJ1462">
            <v>29125</v>
          </cell>
        </row>
        <row r="1463">
          <cell r="Q1463">
            <v>904152.97</v>
          </cell>
          <cell r="R1463">
            <v>904152.97</v>
          </cell>
          <cell r="S1463">
            <v>904152.97</v>
          </cell>
          <cell r="T1463">
            <v>904152.97</v>
          </cell>
          <cell r="AG1463">
            <v>904152.97000000009</v>
          </cell>
          <cell r="AH1463">
            <v>904152.97000000009</v>
          </cell>
          <cell r="AI1463">
            <v>904152.97000000009</v>
          </cell>
          <cell r="AJ1463">
            <v>904152.97000000009</v>
          </cell>
        </row>
        <row r="1464">
          <cell r="Q1464">
            <v>-796000</v>
          </cell>
          <cell r="R1464">
            <v>-881000</v>
          </cell>
          <cell r="S1464">
            <v>-966000</v>
          </cell>
          <cell r="T1464">
            <v>-1047000</v>
          </cell>
          <cell r="AG1464">
            <v>-266416.66666666669</v>
          </cell>
          <cell r="AH1464">
            <v>-336291.66666666669</v>
          </cell>
          <cell r="AI1464">
            <v>-413250</v>
          </cell>
          <cell r="AJ1464">
            <v>-497125</v>
          </cell>
        </row>
        <row r="1465">
          <cell r="Q1465">
            <v>-27673328.77</v>
          </cell>
          <cell r="R1465">
            <v>-27673328.77</v>
          </cell>
          <cell r="S1465">
            <v>-27673328.77</v>
          </cell>
          <cell r="T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</row>
        <row r="1466">
          <cell r="AG1466">
            <v>0</v>
          </cell>
          <cell r="AH1466">
            <v>0</v>
          </cell>
          <cell r="AI1466">
            <v>0</v>
          </cell>
          <cell r="AJ1466">
            <v>0</v>
          </cell>
        </row>
        <row r="1467">
          <cell r="Q1467">
            <v>-4489581</v>
          </cell>
          <cell r="R1467">
            <v>-4489581</v>
          </cell>
          <cell r="S1467">
            <v>-4489581</v>
          </cell>
          <cell r="T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</row>
        <row r="1468">
          <cell r="AG1468">
            <v>0</v>
          </cell>
          <cell r="AH1468">
            <v>0</v>
          </cell>
          <cell r="AI1468">
            <v>0</v>
          </cell>
          <cell r="AJ1468">
            <v>0</v>
          </cell>
        </row>
        <row r="1469">
          <cell r="Q1469">
            <v>-269554.90999999997</v>
          </cell>
          <cell r="R1469">
            <v>-269554.90999999997</v>
          </cell>
          <cell r="S1469">
            <v>-269554.90999999997</v>
          </cell>
          <cell r="T1469">
            <v>-269554.90999999997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</row>
        <row r="1470">
          <cell r="Q1470">
            <v>-443787.06</v>
          </cell>
          <cell r="R1470">
            <v>-443787.06</v>
          </cell>
          <cell r="S1470">
            <v>-443787.06</v>
          </cell>
          <cell r="T1470">
            <v>-443787.06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</row>
        <row r="1471">
          <cell r="Q1471">
            <v>-1614.97</v>
          </cell>
          <cell r="R1471">
            <v>-1614.97</v>
          </cell>
          <cell r="S1471">
            <v>-1614.97</v>
          </cell>
          <cell r="T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</row>
        <row r="1472">
          <cell r="Q1472">
            <v>-48687.62</v>
          </cell>
          <cell r="R1472">
            <v>-48687.62</v>
          </cell>
          <cell r="S1472">
            <v>-48687.62</v>
          </cell>
          <cell r="T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</row>
        <row r="1473">
          <cell r="Q1473">
            <v>-76732.02</v>
          </cell>
          <cell r="R1473">
            <v>-76732.02</v>
          </cell>
          <cell r="S1473">
            <v>-76732.02</v>
          </cell>
          <cell r="T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</row>
        <row r="1474">
          <cell r="Q1474">
            <v>-2475</v>
          </cell>
          <cell r="R1474">
            <v>-2475</v>
          </cell>
          <cell r="S1474">
            <v>-2475</v>
          </cell>
          <cell r="T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</row>
        <row r="1475">
          <cell r="Q1475">
            <v>97405</v>
          </cell>
          <cell r="R1475">
            <v>97405</v>
          </cell>
          <cell r="S1475">
            <v>97405</v>
          </cell>
          <cell r="T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</row>
        <row r="1476">
          <cell r="Q1476">
            <v>-4106</v>
          </cell>
          <cell r="R1476">
            <v>-4106</v>
          </cell>
          <cell r="S1476">
            <v>-4106</v>
          </cell>
          <cell r="T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</row>
        <row r="1477">
          <cell r="Q1477">
            <v>-171529</v>
          </cell>
          <cell r="R1477">
            <v>-171529</v>
          </cell>
          <cell r="S1477">
            <v>-171529</v>
          </cell>
          <cell r="T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</row>
        <row r="1478">
          <cell r="R1478">
            <v>0</v>
          </cell>
          <cell r="S1478">
            <v>0</v>
          </cell>
          <cell r="T1478">
            <v>8644960</v>
          </cell>
          <cell r="AG1478">
            <v>0</v>
          </cell>
          <cell r="AH1478">
            <v>0</v>
          </cell>
          <cell r="AI1478">
            <v>0</v>
          </cell>
          <cell r="AJ1478">
            <v>360206.66666666669</v>
          </cell>
        </row>
        <row r="1479">
          <cell r="Q1479">
            <v>-152467</v>
          </cell>
          <cell r="R1479">
            <v>-152467</v>
          </cell>
          <cell r="S1479">
            <v>-152467</v>
          </cell>
          <cell r="T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</row>
        <row r="1480">
          <cell r="Q1480">
            <v>1365117.79</v>
          </cell>
          <cell r="R1480">
            <v>1365117.79</v>
          </cell>
          <cell r="S1480">
            <v>1365117.79</v>
          </cell>
          <cell r="T1480">
            <v>1365117.79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</row>
        <row r="1481">
          <cell r="Q1481">
            <v>0</v>
          </cell>
          <cell r="R1481">
            <v>0</v>
          </cell>
          <cell r="S1481">
            <v>0</v>
          </cell>
          <cell r="T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</row>
        <row r="1482">
          <cell r="Q1482">
            <v>0</v>
          </cell>
          <cell r="R1482">
            <v>0</v>
          </cell>
          <cell r="S1482">
            <v>0</v>
          </cell>
          <cell r="T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</row>
        <row r="1483">
          <cell r="Q1483">
            <v>-477999.57</v>
          </cell>
          <cell r="R1483">
            <v>-477999.57</v>
          </cell>
          <cell r="S1483">
            <v>-477999.57</v>
          </cell>
          <cell r="T1483">
            <v>-477999.57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</row>
        <row r="1484">
          <cell r="Q1484">
            <v>-3665</v>
          </cell>
          <cell r="R1484">
            <v>-3665</v>
          </cell>
          <cell r="S1484">
            <v>-3665</v>
          </cell>
          <cell r="T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</row>
        <row r="1485">
          <cell r="Q1485">
            <v>-7054000</v>
          </cell>
          <cell r="R1485">
            <v>-6931000</v>
          </cell>
          <cell r="S1485">
            <v>-6808000</v>
          </cell>
          <cell r="T1485">
            <v>-6685000</v>
          </cell>
          <cell r="AG1485">
            <v>-6017416.666666667</v>
          </cell>
          <cell r="AH1485">
            <v>-6600125</v>
          </cell>
          <cell r="AI1485">
            <v>-7172583.333333333</v>
          </cell>
          <cell r="AJ1485">
            <v>-7397458.333333333</v>
          </cell>
        </row>
        <row r="1486">
          <cell r="Q1486">
            <v>-947000</v>
          </cell>
          <cell r="R1486">
            <v>-947000</v>
          </cell>
          <cell r="S1486">
            <v>-947000</v>
          </cell>
          <cell r="T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</row>
        <row r="1487">
          <cell r="Q1487">
            <v>-4409226</v>
          </cell>
          <cell r="R1487">
            <v>-4374226</v>
          </cell>
          <cell r="S1487">
            <v>-4339226</v>
          </cell>
          <cell r="T1487">
            <v>-4292226</v>
          </cell>
          <cell r="AG1487">
            <v>-3336176.0833333335</v>
          </cell>
          <cell r="AH1487">
            <v>-3504361.5833333335</v>
          </cell>
          <cell r="AI1487">
            <v>-3671880.4166666665</v>
          </cell>
          <cell r="AJ1487">
            <v>-3838274.25</v>
          </cell>
        </row>
        <row r="1488">
          <cell r="Q1488">
            <v>0</v>
          </cell>
          <cell r="R1488">
            <v>0</v>
          </cell>
          <cell r="S1488">
            <v>0</v>
          </cell>
          <cell r="T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</row>
        <row r="1489">
          <cell r="R1489">
            <v>0</v>
          </cell>
          <cell r="S1489">
            <v>0</v>
          </cell>
          <cell r="T1489">
            <v>-3551000</v>
          </cell>
          <cell r="AG1489">
            <v>0</v>
          </cell>
          <cell r="AH1489">
            <v>0</v>
          </cell>
          <cell r="AI1489">
            <v>0</v>
          </cell>
          <cell r="AJ1489">
            <v>-147958.33333333334</v>
          </cell>
        </row>
        <row r="1490">
          <cell r="Q1490">
            <v>-68738.990000000005</v>
          </cell>
          <cell r="R1490">
            <v>-63587.75</v>
          </cell>
          <cell r="S1490">
            <v>-58436.51</v>
          </cell>
          <cell r="T1490">
            <v>-53285.27</v>
          </cell>
          <cell r="AG1490">
            <v>-137833.11666666667</v>
          </cell>
          <cell r="AH1490">
            <v>-126583.81791666668</v>
          </cell>
          <cell r="AI1490">
            <v>-115868.40833333333</v>
          </cell>
          <cell r="AJ1490">
            <v>-105680.22125</v>
          </cell>
        </row>
        <row r="1491">
          <cell r="Q1491">
            <v>16256</v>
          </cell>
          <cell r="R1491">
            <v>16256</v>
          </cell>
          <cell r="S1491">
            <v>16256</v>
          </cell>
          <cell r="T1491">
            <v>-53286</v>
          </cell>
          <cell r="AG1491">
            <v>15991.625</v>
          </cell>
          <cell r="AH1491">
            <v>16097.375</v>
          </cell>
          <cell r="AI1491">
            <v>16203.125</v>
          </cell>
          <cell r="AJ1491">
            <v>13358.416666666666</v>
          </cell>
        </row>
        <row r="1492">
          <cell r="Q1492">
            <v>-148493689</v>
          </cell>
          <cell r="R1492">
            <v>-148493689</v>
          </cell>
          <cell r="S1492">
            <v>-148493689</v>
          </cell>
          <cell r="T1492">
            <v>-132630689</v>
          </cell>
          <cell r="AG1492">
            <v>-160943064</v>
          </cell>
          <cell r="AH1492">
            <v>-159102314</v>
          </cell>
          <cell r="AI1492">
            <v>-157261564</v>
          </cell>
          <cell r="AJ1492">
            <v>-155009272.33333334</v>
          </cell>
        </row>
        <row r="1493">
          <cell r="AG1493">
            <v>0</v>
          </cell>
          <cell r="AH1493">
            <v>0</v>
          </cell>
          <cell r="AI1493">
            <v>0</v>
          </cell>
          <cell r="AJ1493">
            <v>0</v>
          </cell>
        </row>
        <row r="1494">
          <cell r="Q1494">
            <v>353000</v>
          </cell>
          <cell r="R1494">
            <v>353000</v>
          </cell>
          <cell r="S1494">
            <v>353000</v>
          </cell>
          <cell r="T1494">
            <v>546000</v>
          </cell>
          <cell r="AG1494">
            <v>23833.333333333332</v>
          </cell>
          <cell r="AH1494">
            <v>64000</v>
          </cell>
          <cell r="AI1494">
            <v>104166.66666666667</v>
          </cell>
          <cell r="AJ1494">
            <v>150208.33333333334</v>
          </cell>
        </row>
        <row r="1495">
          <cell r="Q1495">
            <v>0</v>
          </cell>
          <cell r="R1495">
            <v>0</v>
          </cell>
          <cell r="S1495">
            <v>0</v>
          </cell>
          <cell r="T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</row>
        <row r="1496">
          <cell r="Q1496">
            <v>-3454000</v>
          </cell>
          <cell r="R1496">
            <v>-3279000</v>
          </cell>
          <cell r="S1496">
            <v>-3104000</v>
          </cell>
          <cell r="T1496">
            <v>-2929000</v>
          </cell>
          <cell r="AG1496">
            <v>-4504000</v>
          </cell>
          <cell r="AH1496">
            <v>-4329000</v>
          </cell>
          <cell r="AI1496">
            <v>-4154000</v>
          </cell>
          <cell r="AJ1496">
            <v>-3979000</v>
          </cell>
        </row>
        <row r="1497">
          <cell r="Q1497">
            <v>-1673000</v>
          </cell>
          <cell r="R1497">
            <v>-1673000</v>
          </cell>
          <cell r="S1497">
            <v>-1673000</v>
          </cell>
          <cell r="T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</row>
        <row r="1498">
          <cell r="Q1498">
            <v>0</v>
          </cell>
          <cell r="R1498">
            <v>0</v>
          </cell>
          <cell r="S1498">
            <v>0</v>
          </cell>
          <cell r="T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</row>
        <row r="1499">
          <cell r="Q1499">
            <v>-15485174</v>
          </cell>
          <cell r="R1499">
            <v>-15391174</v>
          </cell>
          <cell r="S1499">
            <v>-15297174</v>
          </cell>
          <cell r="T1499">
            <v>-15203956</v>
          </cell>
          <cell r="AG1499">
            <v>-16048552.75</v>
          </cell>
          <cell r="AH1499">
            <v>-15954701.25</v>
          </cell>
          <cell r="AI1499">
            <v>-15860849.75</v>
          </cell>
          <cell r="AJ1499">
            <v>-15766998.25</v>
          </cell>
        </row>
        <row r="1500">
          <cell r="Q1500">
            <v>-41303000</v>
          </cell>
          <cell r="R1500">
            <v>-41617000</v>
          </cell>
          <cell r="S1500">
            <v>-41940000</v>
          </cell>
          <cell r="T1500">
            <v>-43839000</v>
          </cell>
          <cell r="AG1500">
            <v>-36741625</v>
          </cell>
          <cell r="AH1500">
            <v>-37439791.666666664</v>
          </cell>
          <cell r="AI1500">
            <v>-38133625</v>
          </cell>
          <cell r="AJ1500">
            <v>-38845666.666666664</v>
          </cell>
        </row>
        <row r="1501">
          <cell r="Q1501">
            <v>-13198000</v>
          </cell>
          <cell r="R1501">
            <v>-13139000</v>
          </cell>
          <cell r="S1501">
            <v>-13080000</v>
          </cell>
          <cell r="T1501">
            <v>-12256000</v>
          </cell>
          <cell r="AG1501">
            <v>-13451541.666666666</v>
          </cell>
          <cell r="AH1501">
            <v>-13448333.333333334</v>
          </cell>
          <cell r="AI1501">
            <v>-13422833.333333334</v>
          </cell>
          <cell r="AJ1501">
            <v>-13343125</v>
          </cell>
        </row>
        <row r="1502">
          <cell r="Q1502">
            <v>1332692</v>
          </cell>
          <cell r="R1502">
            <v>1332692</v>
          </cell>
          <cell r="S1502">
            <v>1332692</v>
          </cell>
          <cell r="T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</row>
        <row r="1503">
          <cell r="Q1503">
            <v>-3727000</v>
          </cell>
          <cell r="R1503">
            <v>-3679000</v>
          </cell>
          <cell r="S1503">
            <v>-3631000</v>
          </cell>
          <cell r="T1503">
            <v>-3503000</v>
          </cell>
          <cell r="AG1503">
            <v>-4005291.6666666665</v>
          </cell>
          <cell r="AH1503">
            <v>-3962000</v>
          </cell>
          <cell r="AI1503">
            <v>-3916958.3333333335</v>
          </cell>
          <cell r="AJ1503">
            <v>-3866750</v>
          </cell>
        </row>
        <row r="1504">
          <cell r="Q1504">
            <v>5635154.54</v>
          </cell>
          <cell r="R1504">
            <v>5635154.54</v>
          </cell>
          <cell r="S1504">
            <v>5635154.54</v>
          </cell>
          <cell r="T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</row>
        <row r="1505">
          <cell r="Q1505">
            <v>-10664000</v>
          </cell>
          <cell r="R1505">
            <v>-10845000</v>
          </cell>
          <cell r="S1505">
            <v>-10898000</v>
          </cell>
          <cell r="T1505">
            <v>-10961000</v>
          </cell>
          <cell r="AG1505">
            <v>-10297666.666666666</v>
          </cell>
          <cell r="AH1505">
            <v>-10360791.666666666</v>
          </cell>
          <cell r="AI1505">
            <v>-10433166.666666666</v>
          </cell>
          <cell r="AJ1505">
            <v>-10509458.333333334</v>
          </cell>
        </row>
        <row r="1506">
          <cell r="Q1506">
            <v>98028</v>
          </cell>
          <cell r="R1506">
            <v>69764</v>
          </cell>
          <cell r="S1506">
            <v>101684</v>
          </cell>
          <cell r="T1506">
            <v>879</v>
          </cell>
          <cell r="AG1506">
            <v>-117826.75</v>
          </cell>
          <cell r="AH1506">
            <v>-96466.916666666672</v>
          </cell>
          <cell r="AI1506">
            <v>-78842.75</v>
          </cell>
          <cell r="AJ1506">
            <v>-68560.666666666672</v>
          </cell>
        </row>
        <row r="1507">
          <cell r="Q1507">
            <v>0</v>
          </cell>
          <cell r="R1507">
            <v>0</v>
          </cell>
          <cell r="S1507">
            <v>0</v>
          </cell>
          <cell r="T1507">
            <v>0</v>
          </cell>
          <cell r="AG1507">
            <v>-364583.33333333331</v>
          </cell>
          <cell r="AH1507">
            <v>-218750</v>
          </cell>
          <cell r="AI1507">
            <v>-72916.666666666672</v>
          </cell>
          <cell r="AJ1507">
            <v>0</v>
          </cell>
        </row>
        <row r="1508">
          <cell r="Q1508">
            <v>-33312000</v>
          </cell>
          <cell r="R1508">
            <v>-33312000</v>
          </cell>
          <cell r="S1508">
            <v>-33312000</v>
          </cell>
          <cell r="T1508">
            <v>-33312000</v>
          </cell>
          <cell r="AG1508">
            <v>-28985750</v>
          </cell>
          <cell r="AH1508">
            <v>-30724750</v>
          </cell>
          <cell r="AI1508">
            <v>-32463750</v>
          </cell>
          <cell r="AJ1508">
            <v>-33333250</v>
          </cell>
        </row>
        <row r="1509">
          <cell r="Q1509">
            <v>-1430000</v>
          </cell>
          <cell r="R1509">
            <v>-1430000</v>
          </cell>
          <cell r="S1509">
            <v>-1430000</v>
          </cell>
          <cell r="T1509">
            <v>-1243000</v>
          </cell>
          <cell r="AG1509">
            <v>-59583.333333333336</v>
          </cell>
          <cell r="AH1509">
            <v>-178750</v>
          </cell>
          <cell r="AI1509">
            <v>-297916.66666666669</v>
          </cell>
          <cell r="AJ1509">
            <v>-409291.66666666669</v>
          </cell>
        </row>
        <row r="1510">
          <cell r="Q1510">
            <v>-72564653</v>
          </cell>
          <cell r="R1510">
            <v>-72912653</v>
          </cell>
          <cell r="S1510">
            <v>-73260653</v>
          </cell>
          <cell r="T1510">
            <v>-70833653</v>
          </cell>
          <cell r="AG1510">
            <v>-72387225.291666672</v>
          </cell>
          <cell r="AH1510">
            <v>-73010696.375</v>
          </cell>
          <cell r="AI1510">
            <v>-73663167.458333328</v>
          </cell>
          <cell r="AJ1510">
            <v>-73938903</v>
          </cell>
        </row>
        <row r="1511">
          <cell r="Q1511">
            <v>12663.58</v>
          </cell>
          <cell r="R1511">
            <v>12663.58</v>
          </cell>
          <cell r="S1511">
            <v>12663.58</v>
          </cell>
          <cell r="T1511">
            <v>12663.58</v>
          </cell>
          <cell r="AG1511">
            <v>12135.92708333333</v>
          </cell>
          <cell r="AH1511">
            <v>11713.808333333334</v>
          </cell>
          <cell r="AI1511">
            <v>11080.63</v>
          </cell>
          <cell r="AJ1511">
            <v>10447.451666666668</v>
          </cell>
        </row>
        <row r="1512">
          <cell r="Q1512">
            <v>44658.07</v>
          </cell>
          <cell r="R1512">
            <v>44658.07</v>
          </cell>
          <cell r="S1512">
            <v>44658.07</v>
          </cell>
          <cell r="T1512">
            <v>44658.07</v>
          </cell>
          <cell r="AG1512">
            <v>42899.414583333331</v>
          </cell>
          <cell r="AH1512">
            <v>41394.930416666662</v>
          </cell>
          <cell r="AI1512">
            <v>39143.876250000001</v>
          </cell>
          <cell r="AJ1512">
            <v>36892.82208333334</v>
          </cell>
        </row>
        <row r="1513">
          <cell r="Q1513">
            <v>1780078.13</v>
          </cell>
          <cell r="R1513">
            <v>1780078.13</v>
          </cell>
          <cell r="S1513">
            <v>1780078.13</v>
          </cell>
          <cell r="T1513">
            <v>1780078.13</v>
          </cell>
          <cell r="AG1513">
            <v>1875439.4541666666</v>
          </cell>
          <cell r="AH1513">
            <v>1778564.4545833331</v>
          </cell>
          <cell r="AI1513">
            <v>1648388.6737499998</v>
          </cell>
          <cell r="AJ1513">
            <v>1518212.8929166663</v>
          </cell>
        </row>
        <row r="1514">
          <cell r="Q1514">
            <v>0</v>
          </cell>
          <cell r="R1514">
            <v>0</v>
          </cell>
          <cell r="S1514">
            <v>0</v>
          </cell>
          <cell r="T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</row>
        <row r="1515">
          <cell r="Q1515">
            <v>3724980.33</v>
          </cell>
          <cell r="R1515">
            <v>3724980.44</v>
          </cell>
          <cell r="S1515">
            <v>3724980.44</v>
          </cell>
          <cell r="T1515">
            <v>3724980.44</v>
          </cell>
          <cell r="AG1515">
            <v>2809270.254999999</v>
          </cell>
          <cell r="AH1515">
            <v>2793747.7604166665</v>
          </cell>
          <cell r="AI1515">
            <v>2731662.7662500003</v>
          </cell>
          <cell r="AJ1515">
            <v>2669577.7720833342</v>
          </cell>
        </row>
        <row r="1516">
          <cell r="Q1516">
            <v>0</v>
          </cell>
          <cell r="R1516">
            <v>0</v>
          </cell>
          <cell r="S1516">
            <v>0</v>
          </cell>
          <cell r="T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</row>
        <row r="1517">
          <cell r="Q1517">
            <v>0</v>
          </cell>
          <cell r="R1517">
            <v>0</v>
          </cell>
          <cell r="S1517">
            <v>0</v>
          </cell>
          <cell r="T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</row>
        <row r="1518">
          <cell r="Q1518">
            <v>60710442.049999997</v>
          </cell>
          <cell r="R1518">
            <v>60710442.049999997</v>
          </cell>
          <cell r="S1518">
            <v>81108562.739999995</v>
          </cell>
          <cell r="T1518">
            <v>81108562.739999995</v>
          </cell>
          <cell r="AG1518">
            <v>46484716.798333339</v>
          </cell>
          <cell r="AH1518">
            <v>45646765.828333341</v>
          </cell>
          <cell r="AI1518">
            <v>44881609.965000004</v>
          </cell>
          <cell r="AJ1518">
            <v>44189249.208333336</v>
          </cell>
        </row>
        <row r="1519">
          <cell r="Q1519">
            <v>0</v>
          </cell>
          <cell r="R1519">
            <v>0</v>
          </cell>
          <cell r="S1519">
            <v>0</v>
          </cell>
          <cell r="T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</row>
        <row r="1520">
          <cell r="Q1520">
            <v>-5176339752.4699955</v>
          </cell>
          <cell r="R1520">
            <v>-5103066150.0200014</v>
          </cell>
          <cell r="S1520">
            <v>-5248037725.6400032</v>
          </cell>
          <cell r="T1520">
            <v>-5202564468.2200012</v>
          </cell>
          <cell r="AG1520">
            <v>-5231517078.7645864</v>
          </cell>
          <cell r="AH1520">
            <v>-5236581341.7175074</v>
          </cell>
          <cell r="AI1520">
            <v>-5237726315.5391712</v>
          </cell>
          <cell r="AJ1520">
            <v>-5235690841.9208345</v>
          </cell>
        </row>
        <row r="1521">
          <cell r="Q1521">
            <v>9.5367431640625E-6</v>
          </cell>
          <cell r="R1521">
            <v>0</v>
          </cell>
          <cell r="S1521">
            <v>0</v>
          </cell>
          <cell r="T1521">
            <v>0</v>
          </cell>
          <cell r="AG1521">
            <v>0</v>
          </cell>
          <cell r="AH1521">
            <v>-1.049041748046875E-5</v>
          </cell>
          <cell r="AI1521">
            <v>0</v>
          </cell>
          <cell r="AJ1521">
            <v>0</v>
          </cell>
        </row>
        <row r="1536">
          <cell r="Q1536">
            <v>2.574920654296875E-5</v>
          </cell>
          <cell r="R1536">
            <v>1.1444091796875E-5</v>
          </cell>
          <cell r="S1536">
            <v>2.86102294921875E-6</v>
          </cell>
          <cell r="T1536">
            <v>1.049041748046875E-5</v>
          </cell>
        </row>
        <row r="1542">
          <cell r="S1542">
            <v>18230001</v>
          </cell>
          <cell r="T1542" t="str">
            <v>Tenaska</v>
          </cell>
        </row>
        <row r="1543">
          <cell r="S1543">
            <v>18230171</v>
          </cell>
          <cell r="T1543" t="str">
            <v>Cabot</v>
          </cell>
        </row>
        <row r="1544">
          <cell r="S1544">
            <v>18230041</v>
          </cell>
          <cell r="T1544" t="str">
            <v>Colstrip Common FERC Adj - Reg Asset</v>
          </cell>
        </row>
        <row r="1545">
          <cell r="S1545">
            <v>18230051</v>
          </cell>
          <cell r="T1545" t="str">
            <v>Accum Amortization Colstrip-Common FERC</v>
          </cell>
        </row>
        <row r="1546">
          <cell r="S1546">
            <v>18230061</v>
          </cell>
          <cell r="T1546" t="str">
            <v>Colstrip Def Depr FERC Adj - Reg</v>
          </cell>
        </row>
        <row r="1547">
          <cell r="S1547">
            <v>18230071</v>
          </cell>
          <cell r="T1547" t="str">
            <v>BPA Power Exch Invstmt - Reg Asset</v>
          </cell>
        </row>
        <row r="1548">
          <cell r="S1548">
            <v>18230081</v>
          </cell>
          <cell r="T1548" t="str">
            <v>BPA Power Exch Inv Amortization - Reg Asset</v>
          </cell>
        </row>
        <row r="1549">
          <cell r="S1549">
            <v>18230031</v>
          </cell>
          <cell r="T1549" t="str">
            <v>Electric - Def AFUDC - Regulatory Asset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</sheetNames>
    <sheetDataSet>
      <sheetData sheetId="0" refreshError="1">
        <row r="3">
          <cell r="AJ3" t="str">
            <v>PAGE 2.16</v>
          </cell>
        </row>
        <row r="4">
          <cell r="AF4" t="str">
            <v>PUGET SOUND ENERGY-ELECTRIC ONLY</v>
          </cell>
        </row>
        <row r="5">
          <cell r="AF5" t="str">
            <v>MERGER COST RESTATEMENT</v>
          </cell>
        </row>
        <row r="6">
          <cell r="AF6" t="str">
            <v>FOR THE TWELVE MONTHS ENDED JUNE 30, 2001</v>
          </cell>
        </row>
        <row r="7">
          <cell r="AF7" t="str">
            <v>GENERAL RATE INCREASE</v>
          </cell>
        </row>
        <row r="9">
          <cell r="AF9" t="str">
            <v>LINE</v>
          </cell>
        </row>
        <row r="10">
          <cell r="AF10" t="str">
            <v>NO.</v>
          </cell>
          <cell r="AG10" t="str">
            <v>DESCRIPTION</v>
          </cell>
          <cell r="AH10" t="str">
            <v>ACTUAL</v>
          </cell>
          <cell r="AI10" t="str">
            <v>RESTATED</v>
          </cell>
          <cell r="AJ10" t="str">
            <v>ADJUSTMENT</v>
          </cell>
        </row>
        <row r="12">
          <cell r="AF12">
            <v>1</v>
          </cell>
          <cell r="AG12" t="str">
            <v>OPERATING EXPENSES</v>
          </cell>
        </row>
        <row r="13">
          <cell r="AF13">
            <v>2</v>
          </cell>
          <cell r="AG13" t="str">
            <v>MERGER COSTS AMORTIZED</v>
          </cell>
          <cell r="AH13">
            <v>0</v>
          </cell>
          <cell r="AI13">
            <v>8524719.8499999996</v>
          </cell>
          <cell r="AJ13">
            <v>8524719.8499999996</v>
          </cell>
        </row>
        <row r="14">
          <cell r="AF14">
            <v>3</v>
          </cell>
        </row>
        <row r="15">
          <cell r="AF15">
            <v>4</v>
          </cell>
        </row>
        <row r="16">
          <cell r="AF16">
            <v>5</v>
          </cell>
        </row>
        <row r="17">
          <cell r="AF17">
            <v>6</v>
          </cell>
        </row>
        <row r="18">
          <cell r="AF18">
            <v>7</v>
          </cell>
          <cell r="AG18" t="str">
            <v>SUBTOTAL MERGER COSTS EXPENSED</v>
          </cell>
          <cell r="AH18">
            <v>0</v>
          </cell>
          <cell r="AI18">
            <v>8524719.8499999996</v>
          </cell>
          <cell r="AJ18">
            <v>8524719.8499999996</v>
          </cell>
        </row>
        <row r="19">
          <cell r="AF19">
            <v>8</v>
          </cell>
        </row>
        <row r="20">
          <cell r="AF20">
            <v>9</v>
          </cell>
        </row>
        <row r="21">
          <cell r="AF21">
            <v>10</v>
          </cell>
        </row>
        <row r="22">
          <cell r="AF22">
            <v>11</v>
          </cell>
        </row>
        <row r="23">
          <cell r="AF23">
            <v>12</v>
          </cell>
        </row>
        <row r="24">
          <cell r="AF24">
            <v>13</v>
          </cell>
          <cell r="AG24" t="str">
            <v>INCREASE(DECREASE) INCOME</v>
          </cell>
          <cell r="AJ24">
            <v>-8524719.8499999996</v>
          </cell>
        </row>
        <row r="25">
          <cell r="AF25">
            <v>14</v>
          </cell>
          <cell r="AG25" t="str">
            <v>INCREASE(DECREASE) FIT@</v>
          </cell>
          <cell r="AH25">
            <v>0.35</v>
          </cell>
          <cell r="AJ25">
            <v>-2983651.9474999998</v>
          </cell>
        </row>
        <row r="26">
          <cell r="AF26">
            <v>15</v>
          </cell>
        </row>
        <row r="27">
          <cell r="AF27">
            <v>16</v>
          </cell>
          <cell r="AG27" t="str">
            <v>INCREASE (DECREASE) NOI</v>
          </cell>
          <cell r="AJ27">
            <v>-5541067.9024999999</v>
          </cell>
        </row>
      </sheetData>
      <sheetData sheetId="1" refreshError="1"/>
      <sheetData sheetId="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R"/>
      <sheetName val="Plant"/>
      <sheetName val="Adjust Explanation"/>
      <sheetName val="model"/>
      <sheetName val="Restating Print Macros"/>
      <sheetName val="Module13"/>
      <sheetName val="Module14"/>
      <sheetName val="Module15"/>
      <sheetName val="Module1"/>
      <sheetName val=" model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thly"/>
      <sheetName val="QTD"/>
      <sheetName val="YTD"/>
      <sheetName val="YTD Detail"/>
      <sheetName val="12ME"/>
      <sheetName val="12ME Detail"/>
    </sheetNames>
    <sheetDataSet>
      <sheetData sheetId="0">
        <row r="11">
          <cell r="B11">
            <v>44233239.039999999</v>
          </cell>
          <cell r="D11">
            <v>42263600</v>
          </cell>
        </row>
        <row r="32">
          <cell r="B32">
            <v>3725069</v>
          </cell>
          <cell r="D32">
            <v>3467692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pivot"/>
      <sheetName val="pivoted data"/>
      <sheetName val="$Comp to Orig"/>
      <sheetName val="$Comp to Prior"/>
    </sheetNames>
    <sheetDataSet>
      <sheetData sheetId="0"/>
      <sheetData sheetId="1"/>
      <sheetData sheetId="2" refreshError="1">
        <row r="3">
          <cell r="D3" t="str">
            <v>New Turbines</v>
          </cell>
          <cell r="E3">
            <v>16785081.419999998</v>
          </cell>
          <cell r="F3">
            <v>5386267.870000001</v>
          </cell>
          <cell r="G3">
            <v>1868046.4403313401</v>
          </cell>
          <cell r="H3">
            <v>27569.465911695101</v>
          </cell>
          <cell r="I3">
            <v>53077.888157302499</v>
          </cell>
          <cell r="J3">
            <v>214677.05068385199</v>
          </cell>
          <cell r="K3">
            <v>809096.63523381995</v>
          </cell>
          <cell r="L3">
            <v>2029492.1961423201</v>
          </cell>
          <cell r="M3">
            <v>1312661.9755933499</v>
          </cell>
          <cell r="N3">
            <v>907588.10507479205</v>
          </cell>
          <cell r="O3">
            <v>764518.71465521003</v>
          </cell>
          <cell r="P3">
            <v>895841.757280436</v>
          </cell>
        </row>
        <row r="4">
          <cell r="D4" t="str">
            <v>Colstrip 1&amp;2</v>
          </cell>
          <cell r="E4">
            <v>1012817.55</v>
          </cell>
          <cell r="F4">
            <v>904007.35</v>
          </cell>
          <cell r="G4">
            <v>1125734.8999999999</v>
          </cell>
          <cell r="H4">
            <v>977142.6</v>
          </cell>
          <cell r="I4">
            <v>749818.1</v>
          </cell>
          <cell r="J4">
            <v>751284</v>
          </cell>
          <cell r="K4">
            <v>1011118.3</v>
          </cell>
          <cell r="L4">
            <v>1011118.3</v>
          </cell>
          <cell r="M4">
            <v>978501.6</v>
          </cell>
          <cell r="N4">
            <v>1012477.4</v>
          </cell>
          <cell r="O4">
            <v>978501.6</v>
          </cell>
          <cell r="P4">
            <v>1011118.3</v>
          </cell>
        </row>
        <row r="5">
          <cell r="D5" t="str">
            <v>Colstrip 3&amp;4</v>
          </cell>
          <cell r="E5">
            <v>442702.79</v>
          </cell>
          <cell r="F5">
            <v>972456.94</v>
          </cell>
          <cell r="G5">
            <v>1446157.5</v>
          </cell>
          <cell r="H5">
            <v>1451732.9</v>
          </cell>
          <cell r="I5">
            <v>1502210.4</v>
          </cell>
          <cell r="J5">
            <v>1453752</v>
          </cell>
          <cell r="K5">
            <v>1502210.4</v>
          </cell>
          <cell r="L5">
            <v>1502210.4</v>
          </cell>
          <cell r="M5">
            <v>1453752</v>
          </cell>
          <cell r="N5">
            <v>1504229.5</v>
          </cell>
          <cell r="O5">
            <v>1453752</v>
          </cell>
          <cell r="P5">
            <v>1502210.4</v>
          </cell>
        </row>
        <row r="6">
          <cell r="D6" t="str">
            <v>Encogen CCCT</v>
          </cell>
          <cell r="E6">
            <v>3329316.07</v>
          </cell>
          <cell r="F6">
            <v>2912815.44</v>
          </cell>
          <cell r="G6">
            <v>3853527.4094221601</v>
          </cell>
          <cell r="H6">
            <v>3442125.57782035</v>
          </cell>
          <cell r="I6">
            <v>2518481.3934901701</v>
          </cell>
          <cell r="J6">
            <v>2931341.0222960701</v>
          </cell>
          <cell r="K6">
            <v>3432449.7253082199</v>
          </cell>
          <cell r="L6">
            <v>3715174.1967090499</v>
          </cell>
          <cell r="M6">
            <v>3514962.9649730502</v>
          </cell>
          <cell r="N6">
            <v>3611747.64512834</v>
          </cell>
          <cell r="O6">
            <v>3025484.74993503</v>
          </cell>
          <cell r="P6">
            <v>3090343.6104933</v>
          </cell>
        </row>
        <row r="7">
          <cell r="D7" t="str">
            <v>CT Total Fuel for Load</v>
          </cell>
          <cell r="E7">
            <v>128149.4</v>
          </cell>
          <cell r="F7">
            <v>11502084.779999999</v>
          </cell>
          <cell r="G7">
            <v>14717714</v>
          </cell>
          <cell r="H7">
            <v>6646.4</v>
          </cell>
          <cell r="I7">
            <v>32802.9</v>
          </cell>
          <cell r="J7">
            <v>159899.9</v>
          </cell>
          <cell r="K7">
            <v>1205586.7</v>
          </cell>
          <cell r="L7">
            <v>4169854.8</v>
          </cell>
          <cell r="M7">
            <v>2591863</v>
          </cell>
          <cell r="N7">
            <v>3133184.3</v>
          </cell>
          <cell r="O7">
            <v>1880228</v>
          </cell>
          <cell r="P7">
            <v>2110753.9</v>
          </cell>
        </row>
        <row r="8">
          <cell r="D8" t="str">
            <v>Baker Replacement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</row>
        <row r="9">
          <cell r="D9" t="str">
            <v>BC Hydro Point Roberts</v>
          </cell>
          <cell r="E9">
            <v>149222.39999999999</v>
          </cell>
          <cell r="F9">
            <v>126319.5</v>
          </cell>
          <cell r="G9">
            <v>129600</v>
          </cell>
          <cell r="H9">
            <v>110800</v>
          </cell>
          <cell r="I9">
            <v>94700</v>
          </cell>
          <cell r="J9">
            <v>82000</v>
          </cell>
          <cell r="K9">
            <v>89700</v>
          </cell>
          <cell r="L9">
            <v>94700</v>
          </cell>
          <cell r="M9">
            <v>82000</v>
          </cell>
          <cell r="N9">
            <v>104800</v>
          </cell>
          <cell r="O9">
            <v>139900</v>
          </cell>
          <cell r="P9">
            <v>184400</v>
          </cell>
        </row>
        <row r="10">
          <cell r="D10" t="str">
            <v>BPA 20 Year SP Contracts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</row>
        <row r="11">
          <cell r="D11" t="str">
            <v>BPA Snohomish Conservation</v>
          </cell>
          <cell r="E11">
            <v>308448</v>
          </cell>
          <cell r="F11">
            <v>279936</v>
          </cell>
          <cell r="G11">
            <v>461700</v>
          </cell>
          <cell r="H11">
            <v>374300</v>
          </cell>
          <cell r="I11">
            <v>331600</v>
          </cell>
          <cell r="J11">
            <v>290200</v>
          </cell>
          <cell r="K11">
            <v>277700</v>
          </cell>
          <cell r="L11">
            <v>280800</v>
          </cell>
          <cell r="M11">
            <v>304000</v>
          </cell>
          <cell r="N11">
            <v>318700</v>
          </cell>
          <cell r="O11">
            <v>429800</v>
          </cell>
          <cell r="P11">
            <v>606500</v>
          </cell>
        </row>
        <row r="12">
          <cell r="D12" t="str">
            <v>CSPE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D13" t="str">
            <v>Mid-Columbia</v>
          </cell>
          <cell r="E13">
            <v>4640209.0199999996</v>
          </cell>
          <cell r="F13">
            <v>4732709.29</v>
          </cell>
          <cell r="G13">
            <v>4559964.9000000004</v>
          </cell>
          <cell r="H13">
            <v>5694487.2000000002</v>
          </cell>
          <cell r="I13">
            <v>6521798</v>
          </cell>
          <cell r="J13">
            <v>16596856.1</v>
          </cell>
          <cell r="K13">
            <v>5179529</v>
          </cell>
          <cell r="L13">
            <v>5489525.5999999996</v>
          </cell>
          <cell r="M13">
            <v>5676120.9000000004</v>
          </cell>
          <cell r="N13">
            <v>6158769.2000000002</v>
          </cell>
          <cell r="O13">
            <v>6158769.2000000002</v>
          </cell>
          <cell r="P13">
            <v>15140172</v>
          </cell>
        </row>
        <row r="14">
          <cell r="D14" t="str">
            <v>MPC Firm Contract</v>
          </cell>
          <cell r="E14">
            <v>2568482.2999999998</v>
          </cell>
          <cell r="F14">
            <v>2582370.9</v>
          </cell>
          <cell r="G14">
            <v>2598497.7999999998</v>
          </cell>
          <cell r="H14">
            <v>2696947.8</v>
          </cell>
          <cell r="I14">
            <v>2711542.8</v>
          </cell>
          <cell r="J14">
            <v>2702407.8</v>
          </cell>
          <cell r="K14">
            <v>2718155.8</v>
          </cell>
          <cell r="L14">
            <v>2722447.8</v>
          </cell>
          <cell r="M14">
            <v>2715399.8</v>
          </cell>
          <cell r="N14">
            <v>2724480.8</v>
          </cell>
          <cell r="O14">
            <v>2707366.8</v>
          </cell>
          <cell r="P14">
            <v>2714368.8</v>
          </cell>
        </row>
        <row r="15">
          <cell r="D15" t="str">
            <v>North Wasco</v>
          </cell>
          <cell r="E15">
            <v>114913.28</v>
          </cell>
          <cell r="G15">
            <v>264600</v>
          </cell>
          <cell r="H15">
            <v>141600</v>
          </cell>
          <cell r="I15">
            <v>150900</v>
          </cell>
          <cell r="J15">
            <v>145900</v>
          </cell>
          <cell r="K15">
            <v>155900</v>
          </cell>
          <cell r="L15">
            <v>154800</v>
          </cell>
          <cell r="M15">
            <v>277600</v>
          </cell>
          <cell r="N15">
            <v>289700</v>
          </cell>
          <cell r="O15">
            <v>270100</v>
          </cell>
          <cell r="P15">
            <v>152000</v>
          </cell>
        </row>
        <row r="16">
          <cell r="D16" t="str">
            <v>PG&amp;E Exchange Storage Acctg</v>
          </cell>
          <cell r="E16">
            <v>1658360.1</v>
          </cell>
          <cell r="F16">
            <v>1289581.44</v>
          </cell>
          <cell r="G16">
            <v>0</v>
          </cell>
          <cell r="H16">
            <v>0</v>
          </cell>
          <cell r="I16">
            <v>0</v>
          </cell>
          <cell r="J16">
            <v>-271500</v>
          </cell>
          <cell r="K16">
            <v>-1558700</v>
          </cell>
          <cell r="L16">
            <v>-5107300</v>
          </cell>
          <cell r="M16">
            <v>-3564300</v>
          </cell>
          <cell r="N16">
            <v>0</v>
          </cell>
          <cell r="O16">
            <v>4572400</v>
          </cell>
          <cell r="P16">
            <v>2981400</v>
          </cell>
        </row>
        <row r="17">
          <cell r="D17" t="str">
            <v>PPL Contract 15 yr</v>
          </cell>
          <cell r="E17">
            <v>4748714.76</v>
          </cell>
          <cell r="F17">
            <v>4622864</v>
          </cell>
          <cell r="G17">
            <v>4538107</v>
          </cell>
          <cell r="H17">
            <v>4121861</v>
          </cell>
          <cell r="I17">
            <v>4049757</v>
          </cell>
          <cell r="J17">
            <v>3999808</v>
          </cell>
          <cell r="K17">
            <v>4202882</v>
          </cell>
          <cell r="L17">
            <v>4950251</v>
          </cell>
          <cell r="M17">
            <v>4887856</v>
          </cell>
          <cell r="N17">
            <v>4952851</v>
          </cell>
          <cell r="O17">
            <v>4887856</v>
          </cell>
          <cell r="P17">
            <v>4950251</v>
          </cell>
        </row>
        <row r="18">
          <cell r="D18" t="str">
            <v>QF Koma Kulshan Hydro</v>
          </cell>
          <cell r="E18">
            <v>176862.71</v>
          </cell>
          <cell r="F18">
            <v>14543.59</v>
          </cell>
          <cell r="G18">
            <v>102574</v>
          </cell>
          <cell r="H18">
            <v>154977.60000000001</v>
          </cell>
          <cell r="I18">
            <v>419287.1</v>
          </cell>
          <cell r="J18">
            <v>583347.30000000005</v>
          </cell>
          <cell r="K18">
            <v>449545.4</v>
          </cell>
          <cell r="L18">
            <v>213681.2</v>
          </cell>
          <cell r="M18">
            <v>94560.2</v>
          </cell>
          <cell r="N18">
            <v>165748.5</v>
          </cell>
          <cell r="O18">
            <v>245359.3</v>
          </cell>
          <cell r="P18">
            <v>229503.6</v>
          </cell>
        </row>
        <row r="19">
          <cell r="D19" t="str">
            <v>QF Louis Kahn</v>
          </cell>
          <cell r="F19">
            <v>865.01</v>
          </cell>
        </row>
        <row r="20">
          <cell r="D20" t="str">
            <v>QF March Point Cogen Phase 1</v>
          </cell>
          <cell r="E20">
            <v>3829336.67</v>
          </cell>
          <cell r="F20">
            <v>3458781.94</v>
          </cell>
          <cell r="G20">
            <v>3851864.1</v>
          </cell>
          <cell r="H20">
            <v>1654635.6</v>
          </cell>
          <cell r="I20">
            <v>2745438.1</v>
          </cell>
          <cell r="J20">
            <v>2322795.6</v>
          </cell>
          <cell r="K20">
            <v>2745438.1</v>
          </cell>
          <cell r="L20">
            <v>2703678.1</v>
          </cell>
          <cell r="M20">
            <v>3719625.8</v>
          </cell>
          <cell r="N20">
            <v>3843613.4</v>
          </cell>
          <cell r="O20">
            <v>3719625.8</v>
          </cell>
          <cell r="P20">
            <v>3843613.4</v>
          </cell>
        </row>
        <row r="21">
          <cell r="D21" t="str">
            <v>QF March Point Cogen Phase 2</v>
          </cell>
          <cell r="E21">
            <v>2907563.06</v>
          </cell>
          <cell r="F21">
            <v>2634281.46</v>
          </cell>
          <cell r="G21">
            <v>2894801.7</v>
          </cell>
          <cell r="H21">
            <v>2167935.7999999998</v>
          </cell>
          <cell r="I21">
            <v>2260142.6</v>
          </cell>
          <cell r="J21">
            <v>1950091.8</v>
          </cell>
          <cell r="K21">
            <v>2262595.6</v>
          </cell>
          <cell r="L21">
            <v>2343396.1</v>
          </cell>
          <cell r="M21">
            <v>2740931.1</v>
          </cell>
          <cell r="N21">
            <v>2843045.5</v>
          </cell>
          <cell r="O21">
            <v>2686757.6</v>
          </cell>
          <cell r="P21">
            <v>2753737.1</v>
          </cell>
        </row>
        <row r="22">
          <cell r="D22" t="str">
            <v>QF Port Townsend Hydro</v>
          </cell>
          <cell r="F22">
            <v>7896.53</v>
          </cell>
          <cell r="G22">
            <v>6327.3</v>
          </cell>
          <cell r="H22">
            <v>5217.8999999999996</v>
          </cell>
          <cell r="I22">
            <v>4543.1000000000004</v>
          </cell>
          <cell r="J22">
            <v>5180.8999999999996</v>
          </cell>
          <cell r="K22">
            <v>6704.4</v>
          </cell>
          <cell r="L22">
            <v>7187.6</v>
          </cell>
          <cell r="M22">
            <v>5616</v>
          </cell>
          <cell r="N22">
            <v>5171.6000000000004</v>
          </cell>
          <cell r="O22">
            <v>3495</v>
          </cell>
          <cell r="P22">
            <v>4275.6000000000004</v>
          </cell>
        </row>
        <row r="23">
          <cell r="D23" t="str">
            <v>QF Shipp Hutch Creek</v>
          </cell>
          <cell r="F23">
            <v>-7.0000000000000007E-2</v>
          </cell>
          <cell r="G23">
            <v>3622.9</v>
          </cell>
          <cell r="H23">
            <v>2803.2</v>
          </cell>
          <cell r="I23">
            <v>4248.7</v>
          </cell>
          <cell r="J23">
            <v>8237.7000000000007</v>
          </cell>
          <cell r="K23">
            <v>10734.4</v>
          </cell>
          <cell r="L23">
            <v>9017</v>
          </cell>
          <cell r="M23">
            <v>3218.5</v>
          </cell>
          <cell r="N23">
            <v>1798.6</v>
          </cell>
          <cell r="O23">
            <v>13379.8</v>
          </cell>
          <cell r="P23">
            <v>2139.8000000000002</v>
          </cell>
        </row>
        <row r="24">
          <cell r="D24" t="str">
            <v>QF PERC Puyallup</v>
          </cell>
          <cell r="E24">
            <v>46311.78</v>
          </cell>
          <cell r="F24">
            <v>45374.36</v>
          </cell>
          <cell r="G24">
            <v>72015.600000000006</v>
          </cell>
          <cell r="H24">
            <v>62300</v>
          </cell>
          <cell r="I24">
            <v>56783</v>
          </cell>
          <cell r="J24">
            <v>57575</v>
          </cell>
          <cell r="K24">
            <v>63094</v>
          </cell>
          <cell r="L24">
            <v>75161.100000000006</v>
          </cell>
          <cell r="M24">
            <v>67936.3</v>
          </cell>
          <cell r="N24">
            <v>72340</v>
          </cell>
          <cell r="O24">
            <v>67997</v>
          </cell>
          <cell r="P24">
            <v>72771.600000000006</v>
          </cell>
        </row>
        <row r="25">
          <cell r="D25" t="str">
            <v>QF Spokane MSW</v>
          </cell>
          <cell r="E25">
            <v>1289937.6000000001</v>
          </cell>
          <cell r="F25">
            <v>827369.6</v>
          </cell>
          <cell r="G25">
            <v>1243152.3999999999</v>
          </cell>
          <cell r="H25">
            <v>853498.3</v>
          </cell>
          <cell r="I25">
            <v>863971.8</v>
          </cell>
          <cell r="J25">
            <v>694935.2</v>
          </cell>
          <cell r="K25">
            <v>824997.6</v>
          </cell>
          <cell r="L25">
            <v>815666.6</v>
          </cell>
          <cell r="M25">
            <v>1111341.8</v>
          </cell>
          <cell r="N25">
            <v>1061337.3</v>
          </cell>
          <cell r="O25">
            <v>1310610.2</v>
          </cell>
          <cell r="P25">
            <v>1349371.8</v>
          </cell>
        </row>
        <row r="26">
          <cell r="D26" t="str">
            <v>QF Sumas</v>
          </cell>
          <cell r="E26">
            <v>7988458.4400000004</v>
          </cell>
          <cell r="F26">
            <v>7210950.5700000003</v>
          </cell>
          <cell r="G26">
            <v>7946502.4000000004</v>
          </cell>
          <cell r="H26">
            <v>4971531.3</v>
          </cell>
          <cell r="I26">
            <v>4965193.0999999996</v>
          </cell>
          <cell r="J26">
            <v>4029615.3</v>
          </cell>
          <cell r="K26">
            <v>5396484.2000000002</v>
          </cell>
          <cell r="L26">
            <v>5536933.2000000002</v>
          </cell>
          <cell r="M26">
            <v>7506756.5999999996</v>
          </cell>
          <cell r="N26">
            <v>7584124.0999999996</v>
          </cell>
          <cell r="O26">
            <v>7171850.5</v>
          </cell>
          <cell r="P26">
            <v>7382332.7999999998</v>
          </cell>
        </row>
        <row r="27">
          <cell r="D27" t="str">
            <v>QF Sygitowicz</v>
          </cell>
          <cell r="E27">
            <v>6102.78</v>
          </cell>
          <cell r="F27">
            <v>6578.94</v>
          </cell>
          <cell r="G27">
            <v>12648</v>
          </cell>
          <cell r="H27">
            <v>9027.2000000000007</v>
          </cell>
          <cell r="I27">
            <v>3968</v>
          </cell>
          <cell r="J27">
            <v>1736</v>
          </cell>
          <cell r="K27">
            <v>644.79999999999995</v>
          </cell>
          <cell r="L27">
            <v>49.6</v>
          </cell>
          <cell r="M27">
            <v>347.2</v>
          </cell>
          <cell r="N27">
            <v>2430.4</v>
          </cell>
          <cell r="O27">
            <v>5852.8</v>
          </cell>
          <cell r="P27">
            <v>10168</v>
          </cell>
        </row>
        <row r="28">
          <cell r="D28" t="str">
            <v>QF Tenaska</v>
          </cell>
          <cell r="E28">
            <v>9526760.7899999991</v>
          </cell>
          <cell r="F28">
            <v>9103545.4299999997</v>
          </cell>
          <cell r="G28">
            <v>10976058.9</v>
          </cell>
          <cell r="H28">
            <v>8534090.6999999993</v>
          </cell>
          <cell r="I28">
            <v>1770019.9</v>
          </cell>
          <cell r="J28">
            <v>9059685.4000000004</v>
          </cell>
          <cell r="K28">
            <v>10507392</v>
          </cell>
          <cell r="L28">
            <v>11468167.4</v>
          </cell>
          <cell r="M28">
            <v>10854333.6</v>
          </cell>
          <cell r="N28">
            <v>11297442.800000001</v>
          </cell>
          <cell r="O28">
            <v>10313631.4</v>
          </cell>
          <cell r="P28">
            <v>10888598.9</v>
          </cell>
        </row>
        <row r="29">
          <cell r="D29" t="str">
            <v>QF Twin Falls</v>
          </cell>
          <cell r="E29">
            <v>661530</v>
          </cell>
          <cell r="F29">
            <v>374700</v>
          </cell>
          <cell r="G29">
            <v>507027.3</v>
          </cell>
          <cell r="H29">
            <v>606784.1</v>
          </cell>
          <cell r="I29">
            <v>839734.1</v>
          </cell>
          <cell r="J29">
            <v>726668.2</v>
          </cell>
          <cell r="K29">
            <v>309354.5</v>
          </cell>
          <cell r="L29">
            <v>43186.400000000001</v>
          </cell>
          <cell r="M29">
            <v>14175</v>
          </cell>
          <cell r="N29">
            <v>145002.29999999999</v>
          </cell>
          <cell r="O29">
            <v>368795.5</v>
          </cell>
          <cell r="P29">
            <v>604288.6</v>
          </cell>
        </row>
        <row r="30">
          <cell r="D30" t="str">
            <v>QF Weeks Falls</v>
          </cell>
          <cell r="F30">
            <v>62790</v>
          </cell>
          <cell r="G30">
            <v>77757.3</v>
          </cell>
          <cell r="H30">
            <v>104026.4</v>
          </cell>
          <cell r="I30">
            <v>160430.5</v>
          </cell>
          <cell r="J30">
            <v>142217.70000000001</v>
          </cell>
          <cell r="K30">
            <v>56749.1</v>
          </cell>
          <cell r="L30">
            <v>21259.1</v>
          </cell>
          <cell r="M30">
            <v>868.6</v>
          </cell>
          <cell r="N30">
            <v>25591.4</v>
          </cell>
          <cell r="O30">
            <v>68860.899999999994</v>
          </cell>
          <cell r="P30">
            <v>106851.8</v>
          </cell>
        </row>
        <row r="31">
          <cell r="D31" t="str">
            <v>Skookumchuck</v>
          </cell>
          <cell r="E31">
            <v>5683.2</v>
          </cell>
          <cell r="F31">
            <v>5924.2</v>
          </cell>
        </row>
        <row r="32">
          <cell r="D32" t="str">
            <v>Supplemental Entitl Cap</v>
          </cell>
          <cell r="E32">
            <v>8880</v>
          </cell>
          <cell r="F32">
            <v>8880</v>
          </cell>
          <cell r="G32">
            <v>9000</v>
          </cell>
          <cell r="H32">
            <v>8000</v>
          </cell>
          <cell r="I32">
            <v>8000</v>
          </cell>
          <cell r="J32">
            <v>8000</v>
          </cell>
          <cell r="K32">
            <v>8000</v>
          </cell>
          <cell r="L32">
            <v>8000</v>
          </cell>
          <cell r="M32">
            <v>8000</v>
          </cell>
          <cell r="N32">
            <v>8000</v>
          </cell>
          <cell r="O32">
            <v>8000</v>
          </cell>
          <cell r="P32">
            <v>8000</v>
          </cell>
        </row>
        <row r="33">
          <cell r="D33" t="str">
            <v>WNP-3 BPA Exchange Power</v>
          </cell>
          <cell r="E33">
            <v>2229461</v>
          </cell>
          <cell r="F33">
            <v>2014539</v>
          </cell>
          <cell r="G33">
            <v>1100700</v>
          </cell>
          <cell r="H33">
            <v>1066000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2179400</v>
          </cell>
          <cell r="P33">
            <v>2251800</v>
          </cell>
        </row>
        <row r="34">
          <cell r="D34" t="str">
            <v>WWP Contract 15 yr</v>
          </cell>
          <cell r="E34">
            <v>441032</v>
          </cell>
          <cell r="F34">
            <v>385862.40000000002</v>
          </cell>
          <cell r="G34">
            <v>428056.6</v>
          </cell>
          <cell r="H34">
            <v>572544.80000000005</v>
          </cell>
          <cell r="I34">
            <v>592452.5</v>
          </cell>
          <cell r="J34">
            <v>573341.1</v>
          </cell>
          <cell r="K34">
            <v>592452.5</v>
          </cell>
          <cell r="L34">
            <v>592452.5</v>
          </cell>
          <cell r="M34">
            <v>573341.1</v>
          </cell>
          <cell r="N34">
            <v>593248.80000000005</v>
          </cell>
          <cell r="O34">
            <v>573341.1</v>
          </cell>
          <cell r="P34">
            <v>592452.5</v>
          </cell>
        </row>
        <row r="35">
          <cell r="D35" t="str">
            <v>WNP3 Return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</row>
        <row r="36">
          <cell r="D36" t="str">
            <v>Secondary Purchase</v>
          </cell>
          <cell r="E36">
            <v>20585359.440000001</v>
          </cell>
          <cell r="F36">
            <v>13888070.574999999</v>
          </cell>
          <cell r="G36">
            <v>8195084.0599999996</v>
          </cell>
          <cell r="H36">
            <v>2314000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2510825.02</v>
          </cell>
          <cell r="N36">
            <v>179218.68</v>
          </cell>
          <cell r="O36">
            <v>2666500</v>
          </cell>
          <cell r="P36">
            <v>6646236</v>
          </cell>
        </row>
        <row r="37">
          <cell r="D37" t="str">
            <v>Secondary Sales</v>
          </cell>
          <cell r="E37">
            <v>-9672661</v>
          </cell>
          <cell r="F37">
            <v>-8805361.1400000006</v>
          </cell>
          <cell r="G37">
            <v>-4892268.8</v>
          </cell>
          <cell r="H37">
            <v>-5717742.7000000104</v>
          </cell>
          <cell r="I37">
            <v>-2437888.94</v>
          </cell>
          <cell r="J37">
            <v>-6003885.6100000003</v>
          </cell>
          <cell r="K37">
            <v>-12206586.67</v>
          </cell>
          <cell r="L37">
            <v>-7344071.4500000002</v>
          </cell>
          <cell r="M37">
            <v>-1606725.15</v>
          </cell>
          <cell r="N37">
            <v>-1606417.44</v>
          </cell>
          <cell r="O37">
            <v>-3902278.3600000101</v>
          </cell>
          <cell r="P37">
            <v>0</v>
          </cell>
        </row>
        <row r="38">
          <cell r="D38" t="str">
            <v>Broker Fees</v>
          </cell>
          <cell r="E38">
            <v>16723</v>
          </cell>
          <cell r="G38">
            <v>27768.916666666701</v>
          </cell>
          <cell r="H38">
            <v>27768.916666666701</v>
          </cell>
          <cell r="I38">
            <v>27768.916666666701</v>
          </cell>
          <cell r="J38">
            <v>27768.916666666701</v>
          </cell>
          <cell r="K38">
            <v>27768.916666666701</v>
          </cell>
          <cell r="L38">
            <v>27768.916666666701</v>
          </cell>
          <cell r="M38">
            <v>27768.916666666701</v>
          </cell>
          <cell r="N38">
            <v>27768.916666666701</v>
          </cell>
          <cell r="O38">
            <v>27768.916666666701</v>
          </cell>
          <cell r="P38">
            <v>27768.916666666701</v>
          </cell>
        </row>
        <row r="39">
          <cell r="D39" t="str">
            <v>Interchange</v>
          </cell>
          <cell r="E39">
            <v>-437722.18</v>
          </cell>
          <cell r="F39">
            <v>-705885.98</v>
          </cell>
          <cell r="G39">
            <v>-337400</v>
          </cell>
          <cell r="H39">
            <v>-350000</v>
          </cell>
          <cell r="I39">
            <v>-350000</v>
          </cell>
          <cell r="J39">
            <v>-350000</v>
          </cell>
          <cell r="K39">
            <v>-350000</v>
          </cell>
          <cell r="L39">
            <v>-350000</v>
          </cell>
          <cell r="M39">
            <v>-350000</v>
          </cell>
          <cell r="N39">
            <v>-350000</v>
          </cell>
          <cell r="O39">
            <v>-350000</v>
          </cell>
          <cell r="P39">
            <v>-350000</v>
          </cell>
        </row>
        <row r="40">
          <cell r="D40" t="str">
            <v>Wheeling by Others</v>
          </cell>
          <cell r="E40">
            <v>3160371</v>
          </cell>
          <cell r="F40">
            <v>3273882.76</v>
          </cell>
          <cell r="G40">
            <v>3546816</v>
          </cell>
          <cell r="H40">
            <v>3546816</v>
          </cell>
          <cell r="I40">
            <v>3546816</v>
          </cell>
          <cell r="J40">
            <v>3546816</v>
          </cell>
          <cell r="K40">
            <v>3546816</v>
          </cell>
          <cell r="L40">
            <v>3546816</v>
          </cell>
          <cell r="M40">
            <v>3638755</v>
          </cell>
          <cell r="N40">
            <v>3546591</v>
          </cell>
          <cell r="O40">
            <v>3546591</v>
          </cell>
          <cell r="P40">
            <v>3546591</v>
          </cell>
        </row>
        <row r="41">
          <cell r="D41" t="str">
            <v>Colstrip 1&amp;2 Fixed Coal</v>
          </cell>
          <cell r="E41">
            <v>137424.5</v>
          </cell>
          <cell r="F41">
            <v>137424.5</v>
          </cell>
          <cell r="G41">
            <v>225096.5</v>
          </cell>
          <cell r="H41">
            <v>225096.5</v>
          </cell>
          <cell r="I41">
            <v>225096.5</v>
          </cell>
          <cell r="J41">
            <v>225096.5</v>
          </cell>
          <cell r="K41">
            <v>225096.5</v>
          </cell>
          <cell r="L41">
            <v>225096.5</v>
          </cell>
          <cell r="M41">
            <v>225096.5</v>
          </cell>
          <cell r="N41">
            <v>225096.5</v>
          </cell>
          <cell r="O41">
            <v>225096.5</v>
          </cell>
          <cell r="P41">
            <v>225096.5</v>
          </cell>
        </row>
        <row r="42">
          <cell r="D42" t="str">
            <v>Colstrip 3&amp;4 Fixed Coal</v>
          </cell>
          <cell r="E42">
            <v>243500.04</v>
          </cell>
          <cell r="F42">
            <v>-63960.67</v>
          </cell>
          <cell r="G42">
            <v>274940.40000000002</v>
          </cell>
          <cell r="H42">
            <v>274940.40000000002</v>
          </cell>
          <cell r="I42">
            <v>274940.40000000002</v>
          </cell>
          <cell r="J42">
            <v>274940.40000000002</v>
          </cell>
          <cell r="K42">
            <v>274940.40000000002</v>
          </cell>
          <cell r="L42">
            <v>274940.40000000002</v>
          </cell>
          <cell r="M42">
            <v>274940.40000000002</v>
          </cell>
          <cell r="N42">
            <v>274940.40000000002</v>
          </cell>
          <cell r="O42">
            <v>274940.40000000002</v>
          </cell>
          <cell r="P42">
            <v>274940.40000000002</v>
          </cell>
        </row>
        <row r="43">
          <cell r="D43" t="str">
            <v>New Turbines Fixed Fuel</v>
          </cell>
          <cell r="G43">
            <v>28489</v>
          </cell>
          <cell r="H43">
            <v>28489</v>
          </cell>
          <cell r="I43">
            <v>28489</v>
          </cell>
          <cell r="J43">
            <v>28489</v>
          </cell>
          <cell r="K43">
            <v>28489</v>
          </cell>
          <cell r="L43">
            <v>28489</v>
          </cell>
          <cell r="M43">
            <v>28489</v>
          </cell>
          <cell r="N43">
            <v>28489</v>
          </cell>
          <cell r="O43">
            <v>28489</v>
          </cell>
          <cell r="P43">
            <v>28489</v>
          </cell>
        </row>
        <row r="44">
          <cell r="D44" t="str">
            <v>Colstrip 1&amp;2 Fuel Other</v>
          </cell>
          <cell r="E44">
            <v>95973.19</v>
          </cell>
          <cell r="F44">
            <v>64406.42</v>
          </cell>
        </row>
        <row r="45">
          <cell r="D45" t="str">
            <v>Colstrip 3&amp;4 Fuel Other</v>
          </cell>
          <cell r="E45">
            <v>282295.84000000003</v>
          </cell>
          <cell r="F45">
            <v>26024.7</v>
          </cell>
        </row>
        <row r="46">
          <cell r="D46" t="str">
            <v>CT Pipeline</v>
          </cell>
          <cell r="G46">
            <v>127928.2</v>
          </cell>
          <cell r="H46">
            <v>127928.2</v>
          </cell>
          <cell r="I46">
            <v>127928.2</v>
          </cell>
          <cell r="J46">
            <v>127928.2</v>
          </cell>
          <cell r="K46">
            <v>127928.2</v>
          </cell>
          <cell r="L46">
            <v>127928.2</v>
          </cell>
          <cell r="M46">
            <v>127928.2</v>
          </cell>
          <cell r="N46">
            <v>127928.2</v>
          </cell>
          <cell r="O46">
            <v>127928.2</v>
          </cell>
          <cell r="P46">
            <v>127928.2</v>
          </cell>
        </row>
        <row r="47">
          <cell r="D47" t="str">
            <v>Shaping &amp; Transmission Arb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</row>
        <row r="48">
          <cell r="D48" t="str">
            <v>MEGA Benefits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</row>
        <row r="49">
          <cell r="D49" t="str">
            <v>Hedging Costs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</row>
        <row r="50">
          <cell r="D50" t="str">
            <v>Contract Restructure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</row>
        <row r="51">
          <cell r="D51" t="str">
            <v>Douglas Settlement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-1700000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</row>
        <row r="52">
          <cell r="D52" t="str">
            <v>BEP Amort</v>
          </cell>
          <cell r="E52">
            <v>293885</v>
          </cell>
          <cell r="F52">
            <v>293885</v>
          </cell>
          <cell r="G52">
            <v>293885</v>
          </cell>
          <cell r="H52">
            <v>293885</v>
          </cell>
          <cell r="I52">
            <v>293885</v>
          </cell>
          <cell r="J52">
            <v>293885</v>
          </cell>
          <cell r="K52">
            <v>293885</v>
          </cell>
          <cell r="L52">
            <v>293885</v>
          </cell>
          <cell r="M52">
            <v>293885</v>
          </cell>
          <cell r="N52">
            <v>293885</v>
          </cell>
          <cell r="O52">
            <v>293885</v>
          </cell>
          <cell r="P52">
            <v>293885</v>
          </cell>
        </row>
        <row r="53">
          <cell r="D53" t="str">
            <v>Other Power Costs</v>
          </cell>
          <cell r="E53">
            <v>559525.51</v>
          </cell>
          <cell r="F53">
            <v>575530.92000000004</v>
          </cell>
          <cell r="G53">
            <v>616104.14250000007</v>
          </cell>
          <cell r="H53">
            <v>616104.14250000007</v>
          </cell>
          <cell r="I53">
            <v>616104.14250000007</v>
          </cell>
          <cell r="J53">
            <v>616104.14250000007</v>
          </cell>
          <cell r="K53">
            <v>616104.14250000007</v>
          </cell>
          <cell r="L53">
            <v>616104.14250000007</v>
          </cell>
          <cell r="M53">
            <v>616104.14250000007</v>
          </cell>
          <cell r="N53">
            <v>616104.14250000007</v>
          </cell>
          <cell r="O53">
            <v>616104.14250000007</v>
          </cell>
          <cell r="P53">
            <v>616104.14250000007</v>
          </cell>
        </row>
        <row r="54">
          <cell r="D54" t="str">
            <v>NonCore Gas</v>
          </cell>
          <cell r="G54">
            <v>6517750</v>
          </cell>
          <cell r="H54">
            <v>268650</v>
          </cell>
          <cell r="I54">
            <v>280705</v>
          </cell>
          <cell r="J54">
            <v>277650</v>
          </cell>
          <cell r="K54">
            <v>268305</v>
          </cell>
          <cell r="L54">
            <v>249705</v>
          </cell>
          <cell r="M54">
            <v>241650</v>
          </cell>
          <cell r="N54">
            <v>243505</v>
          </cell>
          <cell r="O54">
            <v>-4350</v>
          </cell>
          <cell r="P54">
            <v>-140895</v>
          </cell>
        </row>
      </sheetData>
      <sheetData sheetId="3"/>
      <sheetData sheetId="4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LBO 12ME 0903"/>
      <sheetName val="Restated"/>
      <sheetName val="Alternative"/>
      <sheetName val="IPOA2003"/>
      <sheetName val="IPOA2002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C Summary 2004-2008 Aurora + N"/>
      <sheetName val="#REF"/>
      <sheetName val="Scen 2 Rate Years"/>
      <sheetName val="Scen 2 Annual Summary"/>
      <sheetName val="Scen 1 Rate Years"/>
      <sheetName val="Scen 1 Annual Summary"/>
      <sheetName val="Current v Prior =&gt;"/>
      <sheetName val="7.30.03 Scen 1 v 7.17.03a"/>
      <sheetName val="7.31.03 Scen 2 v 7.17.03a (2)"/>
      <sheetName val="Scen 1 =&gt;"/>
      <sheetName val="AURORA + NON AURORA"/>
      <sheetName val="Not AURORA FERC Summary"/>
      <sheetName val="AURORA FERC Summary 04-08"/>
      <sheetName val="Scen 1 New Res Summ 04-08"/>
      <sheetName val="Scen 1 Production O&amp;M"/>
      <sheetName val="Scen 2 =&gt;"/>
      <sheetName val="AURORA + NON AURORA (2)"/>
      <sheetName val="Not AURORA FERC Summary (2)"/>
      <sheetName val="AURORA FERC Summary 04-08 (2)"/>
      <sheetName val="Scen 1 New Res Summ 04-08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/>
      <sheetData sheetId="24" refreshError="1"/>
      <sheetData sheetId="25" refreshError="1"/>
      <sheetData sheetId="26" refreshError="1"/>
      <sheetData sheetId="27" refreshError="1"/>
      <sheetData sheetId="28"/>
      <sheetData sheetId="29" refreshError="1"/>
      <sheetData sheetId="30"/>
      <sheetData sheetId="31" refreshError="1"/>
      <sheetData sheetId="32"/>
      <sheetData sheetId="33"/>
      <sheetData sheetId="34"/>
      <sheetData sheetId="35"/>
      <sheetData sheetId="36"/>
      <sheetData sheetId="37"/>
      <sheetData sheetId="38" refreshError="1"/>
      <sheetData sheetId="39" refreshError="1"/>
      <sheetData sheetId="40" refreshError="1"/>
      <sheetData sheetId="4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vison Inputs"/>
      <sheetName val="Coversheet"/>
      <sheetName val="ABB GT24 LTSA "/>
      <sheetName val="Mobilization"/>
      <sheetName val="O &amp; M"/>
      <sheetName val="G &amp; A"/>
      <sheetName val="Labor &amp; Related"/>
      <sheetName val="Major Maint"/>
    </sheetNames>
    <sheetDataSet>
      <sheetData sheetId="0" refreshError="1">
        <row r="6">
          <cell r="B6">
            <v>20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cedures"/>
      <sheetName val="Recon AIC to BS"/>
      <sheetName val="AIC to BS Detail"/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Gas RB Recon to WC"/>
      <sheetName val="BS"/>
      <sheetName val="CWC"/>
      <sheetName val="Extrac1"/>
      <sheetName val="FAS109Rcls"/>
      <sheetName val="GasMerchInv"/>
      <sheetName val="Cube.SAP Recon"/>
      <sheetName val="Dec0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R10">
            <v>3871477030.5300002</v>
          </cell>
          <cell r="S10">
            <v>3876238793.3499999</v>
          </cell>
          <cell r="T10">
            <v>3887849773.2399998</v>
          </cell>
          <cell r="U10">
            <v>3895299276.9899998</v>
          </cell>
          <cell r="V10">
            <v>3983452675.4200001</v>
          </cell>
          <cell r="W10">
            <v>3993575373.8099999</v>
          </cell>
          <cell r="X10">
            <v>4013234948.1900001</v>
          </cell>
          <cell r="Y10">
            <v>4018036430.8299999</v>
          </cell>
          <cell r="Z10">
            <v>4029485681.8600001</v>
          </cell>
          <cell r="AA10">
            <v>4033441400.9299998</v>
          </cell>
          <cell r="AB10">
            <v>4046237553.5700002</v>
          </cell>
          <cell r="AC10">
            <v>4058238947.1199999</v>
          </cell>
          <cell r="AD10">
            <v>3907117139.0795827</v>
          </cell>
          <cell r="AE10">
            <v>3904959677.2183328</v>
          </cell>
          <cell r="AF10">
            <v>3903264167.1816669</v>
          </cell>
          <cell r="AG10">
            <v>3902339170.5454164</v>
          </cell>
          <cell r="AH10">
            <v>3905429794.1533332</v>
          </cell>
          <cell r="AI10">
            <v>3912567805.3379159</v>
          </cell>
          <cell r="AJ10">
            <v>3921462926.2691655</v>
          </cell>
          <cell r="AK10">
            <v>3931365617.6616664</v>
          </cell>
          <cell r="AL10">
            <v>3941251001.2750001</v>
          </cell>
          <cell r="AM10">
            <v>3951135175.4137497</v>
          </cell>
          <cell r="AN10">
            <v>3960856785.6445832</v>
          </cell>
          <cell r="AO10">
            <v>3970643808.4950004</v>
          </cell>
          <cell r="AQ10">
            <v>4</v>
          </cell>
          <cell r="AR10" t="str">
            <v>50</v>
          </cell>
        </row>
        <row r="11">
          <cell r="R11">
            <v>1709696453.6600001</v>
          </cell>
          <cell r="S11">
            <v>1728467904.8499999</v>
          </cell>
          <cell r="T11">
            <v>1735530041.9100001</v>
          </cell>
          <cell r="U11">
            <v>1741784273.1500001</v>
          </cell>
          <cell r="V11">
            <v>1749352141.5599999</v>
          </cell>
          <cell r="W11">
            <v>1757867101.78</v>
          </cell>
          <cell r="X11">
            <v>1764385563.3900001</v>
          </cell>
          <cell r="Y11">
            <v>1772737342.4000001</v>
          </cell>
          <cell r="Z11">
            <v>1779232909.6400001</v>
          </cell>
          <cell r="AA11">
            <v>1787149147.8499999</v>
          </cell>
          <cell r="AB11">
            <v>1825350421.0699999</v>
          </cell>
          <cell r="AC11">
            <v>1848842977.9400001</v>
          </cell>
          <cell r="AD11">
            <v>1664271944.7904167</v>
          </cell>
          <cell r="AE11">
            <v>1671935603.7566664</v>
          </cell>
          <cell r="AF11">
            <v>1680244516.7529166</v>
          </cell>
          <cell r="AG11">
            <v>1688725730.8950002</v>
          </cell>
          <cell r="AH11">
            <v>1697246732.44625</v>
          </cell>
          <cell r="AI11">
            <v>1705695683.0983334</v>
          </cell>
          <cell r="AJ11">
            <v>1714014114.6908333</v>
          </cell>
          <cell r="AK11">
            <v>1722321273.7520831</v>
          </cell>
          <cell r="AL11">
            <v>1730832830.6733334</v>
          </cell>
          <cell r="AM11">
            <v>1739517273.3983333</v>
          </cell>
          <cell r="AN11">
            <v>1749431884.2562497</v>
          </cell>
          <cell r="AO11">
            <v>1760812860.6095831</v>
          </cell>
          <cell r="AR11" t="str">
            <v>9</v>
          </cell>
          <cell r="AS11" t="str">
            <v>1</v>
          </cell>
        </row>
        <row r="12">
          <cell r="R12">
            <v>388383189.76999998</v>
          </cell>
          <cell r="S12">
            <v>389164866.72000003</v>
          </cell>
          <cell r="T12">
            <v>389755919.70999998</v>
          </cell>
          <cell r="U12">
            <v>390656505.76999998</v>
          </cell>
          <cell r="V12">
            <v>390866394.24000001</v>
          </cell>
          <cell r="W12">
            <v>391152569.23000002</v>
          </cell>
          <cell r="X12">
            <v>391295725.30000001</v>
          </cell>
          <cell r="Y12">
            <v>392529799.97000003</v>
          </cell>
          <cell r="Z12">
            <v>393025565.30000001</v>
          </cell>
          <cell r="AA12">
            <v>393139475.77999997</v>
          </cell>
          <cell r="AB12">
            <v>393301429.44</v>
          </cell>
          <cell r="AC12">
            <v>395697469.20999998</v>
          </cell>
          <cell r="AD12">
            <v>374021144.97791666</v>
          </cell>
          <cell r="AE12">
            <v>375476602.42374992</v>
          </cell>
          <cell r="AF12">
            <v>377212545.14583331</v>
          </cell>
          <cell r="AG12">
            <v>378996455.97541666</v>
          </cell>
          <cell r="AH12">
            <v>380799331.56208342</v>
          </cell>
          <cell r="AI12">
            <v>382495067.70583338</v>
          </cell>
          <cell r="AJ12">
            <v>384044691.78375</v>
          </cell>
          <cell r="AK12">
            <v>385612450.46125001</v>
          </cell>
          <cell r="AL12">
            <v>387259506.20833331</v>
          </cell>
          <cell r="AM12">
            <v>388798967.19583338</v>
          </cell>
          <cell r="AN12">
            <v>390185214.1229167</v>
          </cell>
          <cell r="AO12">
            <v>391221449.69874996</v>
          </cell>
          <cell r="AQ12">
            <v>5</v>
          </cell>
          <cell r="AR12" t="str">
            <v>23/51</v>
          </cell>
          <cell r="AS12" t="str">
            <v>2c</v>
          </cell>
        </row>
        <row r="13"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Q13" t="str">
            <v>4</v>
          </cell>
          <cell r="AR13" t="str">
            <v>50</v>
          </cell>
        </row>
        <row r="14"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Q14" t="str">
            <v>4</v>
          </cell>
          <cell r="AR14" t="str">
            <v>50</v>
          </cell>
        </row>
        <row r="15"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Q15" t="str">
            <v>4</v>
          </cell>
          <cell r="AR15" t="str">
            <v>50</v>
          </cell>
        </row>
        <row r="16"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Q16" t="str">
            <v>4</v>
          </cell>
          <cell r="AR16" t="str">
            <v>50</v>
          </cell>
        </row>
        <row r="17"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Q17" t="str">
            <v>4</v>
          </cell>
          <cell r="AR17" t="str">
            <v>50</v>
          </cell>
        </row>
        <row r="18"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Q18" t="str">
            <v>4</v>
          </cell>
          <cell r="AR18" t="str">
            <v>50</v>
          </cell>
        </row>
        <row r="19">
          <cell r="R19">
            <v>159350590.19</v>
          </cell>
          <cell r="S19">
            <v>159350590.19</v>
          </cell>
          <cell r="T19">
            <v>159350590.19</v>
          </cell>
          <cell r="U19">
            <v>159350590.19</v>
          </cell>
          <cell r="V19">
            <v>159350590.19</v>
          </cell>
          <cell r="W19">
            <v>159350590.19</v>
          </cell>
          <cell r="X19">
            <v>159350590.19</v>
          </cell>
          <cell r="Y19">
            <v>159350590.19</v>
          </cell>
          <cell r="Z19">
            <v>159350590.19</v>
          </cell>
          <cell r="AA19">
            <v>159350590.19</v>
          </cell>
          <cell r="AB19">
            <v>159350590.19</v>
          </cell>
          <cell r="AC19">
            <v>159350590.19</v>
          </cell>
          <cell r="AD19">
            <v>159350590.19000003</v>
          </cell>
          <cell r="AE19">
            <v>159350590.19000003</v>
          </cell>
          <cell r="AF19">
            <v>159350590.19000003</v>
          </cell>
          <cell r="AG19">
            <v>159350590.19000003</v>
          </cell>
          <cell r="AH19">
            <v>159350590.19000003</v>
          </cell>
          <cell r="AI19">
            <v>159350590.19000003</v>
          </cell>
          <cell r="AJ19">
            <v>159350590.19000003</v>
          </cell>
          <cell r="AK19">
            <v>159350590.19000003</v>
          </cell>
          <cell r="AL19">
            <v>159350590.19000003</v>
          </cell>
          <cell r="AM19">
            <v>159350590.19000003</v>
          </cell>
          <cell r="AN19">
            <v>159350590.19000003</v>
          </cell>
          <cell r="AO19">
            <v>159350590.19000003</v>
          </cell>
          <cell r="AQ19" t="str">
            <v>4</v>
          </cell>
          <cell r="AR19" t="str">
            <v>50</v>
          </cell>
        </row>
        <row r="20">
          <cell r="R20">
            <v>0</v>
          </cell>
          <cell r="S20">
            <v>0</v>
          </cell>
          <cell r="T20">
            <v>0</v>
          </cell>
          <cell r="U20">
            <v>79709339.200000003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3738135.45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3321222.4666666668</v>
          </cell>
          <cell r="AH20">
            <v>6642444.9333333336</v>
          </cell>
          <cell r="AI20">
            <v>6642444.9333333336</v>
          </cell>
          <cell r="AJ20">
            <v>6642444.9333333336</v>
          </cell>
          <cell r="AK20">
            <v>6642444.9333333336</v>
          </cell>
          <cell r="AL20">
            <v>6642444.9333333336</v>
          </cell>
          <cell r="AM20">
            <v>6798200.5770833334</v>
          </cell>
          <cell r="AN20">
            <v>6953956.2208333341</v>
          </cell>
          <cell r="AO20">
            <v>6953956.2208333341</v>
          </cell>
          <cell r="AQ20" t="str">
            <v>4</v>
          </cell>
          <cell r="AR20" t="str">
            <v>50</v>
          </cell>
        </row>
        <row r="21">
          <cell r="AA21">
            <v>516650</v>
          </cell>
          <cell r="AB21">
            <v>516650</v>
          </cell>
          <cell r="AC21">
            <v>-166150.04999999999</v>
          </cell>
          <cell r="AM21">
            <v>21527.083333333332</v>
          </cell>
          <cell r="AN21">
            <v>64581.25</v>
          </cell>
          <cell r="AO21">
            <v>79185.414583333331</v>
          </cell>
          <cell r="AQ21" t="str">
            <v>4</v>
          </cell>
          <cell r="AR21" t="str">
            <v>50</v>
          </cell>
        </row>
        <row r="22">
          <cell r="R22">
            <v>7542946.1600000001</v>
          </cell>
          <cell r="S22">
            <v>7320316.54</v>
          </cell>
          <cell r="T22">
            <v>7193518.0700000003</v>
          </cell>
          <cell r="U22">
            <v>7124919.3200000003</v>
          </cell>
          <cell r="V22">
            <v>7574440.6799999997</v>
          </cell>
          <cell r="W22">
            <v>7574440.6799999997</v>
          </cell>
          <cell r="X22">
            <v>7574440.6799999997</v>
          </cell>
          <cell r="Y22">
            <v>7574440.6799999997</v>
          </cell>
          <cell r="Z22">
            <v>7574440.6799999997</v>
          </cell>
          <cell r="AA22">
            <v>7632878.8200000003</v>
          </cell>
          <cell r="AB22">
            <v>7632878.8200000003</v>
          </cell>
          <cell r="AC22">
            <v>7273503.5899999999</v>
          </cell>
          <cell r="AD22">
            <v>6964709.4099999992</v>
          </cell>
          <cell r="AE22">
            <v>6973975.9154166654</v>
          </cell>
          <cell r="AF22">
            <v>6942194.8649999993</v>
          </cell>
          <cell r="AG22">
            <v>6965256.6216666671</v>
          </cell>
          <cell r="AH22">
            <v>7067174.5116666658</v>
          </cell>
          <cell r="AI22">
            <v>7171476.6229166687</v>
          </cell>
          <cell r="AJ22">
            <v>7259432.8987499997</v>
          </cell>
          <cell r="AK22">
            <v>7347943.7879166668</v>
          </cell>
          <cell r="AL22">
            <v>7438381.1579166679</v>
          </cell>
          <cell r="AM22">
            <v>7486245.4370833328</v>
          </cell>
          <cell r="AN22">
            <v>7490165.0720833316</v>
          </cell>
          <cell r="AO22">
            <v>7479111.0533333337</v>
          </cell>
          <cell r="AQ22">
            <v>14</v>
          </cell>
          <cell r="AR22" t="str">
            <v>52</v>
          </cell>
        </row>
        <row r="23">
          <cell r="R23">
            <v>22339.93</v>
          </cell>
          <cell r="S23">
            <v>22339.93</v>
          </cell>
          <cell r="T23">
            <v>22339.93</v>
          </cell>
          <cell r="U23">
            <v>22339.93</v>
          </cell>
          <cell r="V23">
            <v>22339.93</v>
          </cell>
          <cell r="W23">
            <v>22339.93</v>
          </cell>
          <cell r="X23">
            <v>22339.93</v>
          </cell>
          <cell r="Y23">
            <v>22339.93</v>
          </cell>
          <cell r="Z23">
            <v>22339.93</v>
          </cell>
          <cell r="AA23">
            <v>22339.93</v>
          </cell>
          <cell r="AB23">
            <v>22339.93</v>
          </cell>
          <cell r="AC23">
            <v>22339.93</v>
          </cell>
          <cell r="AD23">
            <v>519505.99916666647</v>
          </cell>
          <cell r="AE23">
            <v>377458.55083333346</v>
          </cell>
          <cell r="AF23">
            <v>235411.10249999995</v>
          </cell>
          <cell r="AG23">
            <v>93363.65416666666</v>
          </cell>
          <cell r="AH23">
            <v>22339.929999999997</v>
          </cell>
          <cell r="AI23">
            <v>22339.929999999997</v>
          </cell>
          <cell r="AJ23">
            <v>22339.929999999997</v>
          </cell>
          <cell r="AK23">
            <v>22339.929999999997</v>
          </cell>
          <cell r="AL23">
            <v>22339.929999999997</v>
          </cell>
          <cell r="AM23">
            <v>22339.929999999997</v>
          </cell>
          <cell r="AN23">
            <v>22339.929999999997</v>
          </cell>
          <cell r="AO23">
            <v>22339.929999999997</v>
          </cell>
          <cell r="AR23" t="str">
            <v>9</v>
          </cell>
          <cell r="AS23" t="str">
            <v>1</v>
          </cell>
        </row>
        <row r="24"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Q24">
            <v>15</v>
          </cell>
          <cell r="AR24" t="str">
            <v>23/53</v>
          </cell>
          <cell r="AS24" t="str">
            <v>2c</v>
          </cell>
        </row>
        <row r="25">
          <cell r="R25">
            <v>73674022.170000002</v>
          </cell>
          <cell r="S25">
            <v>76447513.739999995</v>
          </cell>
          <cell r="T25">
            <v>75686441.239999995</v>
          </cell>
          <cell r="U25">
            <v>76070152.299999997</v>
          </cell>
          <cell r="V25">
            <v>78241112.769999996</v>
          </cell>
          <cell r="W25">
            <v>82747577.260000005</v>
          </cell>
          <cell r="X25">
            <v>71242273.400000006</v>
          </cell>
          <cell r="Y25">
            <v>77629563.730000004</v>
          </cell>
          <cell r="Z25">
            <v>80230379.480000004</v>
          </cell>
          <cell r="AA25">
            <v>83983860.269999996</v>
          </cell>
          <cell r="AB25">
            <v>87338671.030000001</v>
          </cell>
          <cell r="AC25">
            <v>87290212.25</v>
          </cell>
          <cell r="AD25">
            <v>86431761.083749995</v>
          </cell>
          <cell r="AE25">
            <v>86110715.747500002</v>
          </cell>
          <cell r="AF25">
            <v>85945258.363749996</v>
          </cell>
          <cell r="AG25">
            <v>85634542.155416667</v>
          </cell>
          <cell r="AH25">
            <v>85255363.11333333</v>
          </cell>
          <cell r="AI25">
            <v>84784057.40625</v>
          </cell>
          <cell r="AJ25">
            <v>83662096.627916664</v>
          </cell>
          <cell r="AK25">
            <v>82268110.644999996</v>
          </cell>
          <cell r="AL25">
            <v>80978391.248750001</v>
          </cell>
          <cell r="AM25">
            <v>79742828.989166662</v>
          </cell>
          <cell r="AN25">
            <v>78936501.253750011</v>
          </cell>
          <cell r="AO25">
            <v>78922669.604166672</v>
          </cell>
          <cell r="AR25" t="str">
            <v>62</v>
          </cell>
        </row>
        <row r="26">
          <cell r="R26">
            <v>35467182.560000002</v>
          </cell>
          <cell r="S26">
            <v>25440250.66</v>
          </cell>
          <cell r="T26">
            <v>27258734.350000001</v>
          </cell>
          <cell r="U26">
            <v>30727053.719999999</v>
          </cell>
          <cell r="V26">
            <v>35453907.560000002</v>
          </cell>
          <cell r="W26">
            <v>38683611.939999998</v>
          </cell>
          <cell r="X26">
            <v>43694153.399999999</v>
          </cell>
          <cell r="Y26">
            <v>47890980.340000004</v>
          </cell>
          <cell r="Z26">
            <v>55443848.350000001</v>
          </cell>
          <cell r="AA26">
            <v>59806997.520000003</v>
          </cell>
          <cell r="AB26">
            <v>30168891.18</v>
          </cell>
          <cell r="AC26">
            <v>28091043.280000001</v>
          </cell>
          <cell r="AD26">
            <v>27801590.65958333</v>
          </cell>
          <cell r="AE26">
            <v>28730582.492499996</v>
          </cell>
          <cell r="AF26">
            <v>29235667.09416667</v>
          </cell>
          <cell r="AG26">
            <v>29813678.232916672</v>
          </cell>
          <cell r="AH26">
            <v>30649939.321666673</v>
          </cell>
          <cell r="AI26">
            <v>31626468.368750002</v>
          </cell>
          <cell r="AJ26">
            <v>32832002.397916663</v>
          </cell>
          <cell r="AK26">
            <v>34367762.577499993</v>
          </cell>
          <cell r="AL26">
            <v>36122558.995416671</v>
          </cell>
          <cell r="AM26">
            <v>38106961.057499997</v>
          </cell>
          <cell r="AN26">
            <v>39039328.84375</v>
          </cell>
          <cell r="AO26">
            <v>38555521.929166667</v>
          </cell>
          <cell r="AR26" t="str">
            <v>28</v>
          </cell>
        </row>
        <row r="27">
          <cell r="R27">
            <v>3605806.67</v>
          </cell>
          <cell r="S27">
            <v>3552881.41</v>
          </cell>
          <cell r="T27">
            <v>4639547.5599999996</v>
          </cell>
          <cell r="U27">
            <v>4999586.87</v>
          </cell>
          <cell r="V27">
            <v>5962529.0899999999</v>
          </cell>
          <cell r="W27">
            <v>7543291</v>
          </cell>
          <cell r="X27">
            <v>9162110.5500000007</v>
          </cell>
          <cell r="Y27">
            <v>9568125.7400000002</v>
          </cell>
          <cell r="Z27">
            <v>10423392.109999999</v>
          </cell>
          <cell r="AA27">
            <v>11448197.18</v>
          </cell>
          <cell r="AB27">
            <v>12303970.82</v>
          </cell>
          <cell r="AC27">
            <v>13768029.609999999</v>
          </cell>
          <cell r="AD27">
            <v>9241961.3020833358</v>
          </cell>
          <cell r="AE27">
            <v>8918861.8458333351</v>
          </cell>
          <cell r="AF27">
            <v>8522831.8320833351</v>
          </cell>
          <cell r="AG27">
            <v>8095869.8750000009</v>
          </cell>
          <cell r="AH27">
            <v>7650178.0962500013</v>
          </cell>
          <cell r="AI27">
            <v>7314332.337083335</v>
          </cell>
          <cell r="AJ27">
            <v>7122501.9333333327</v>
          </cell>
          <cell r="AK27">
            <v>7008447.407916666</v>
          </cell>
          <cell r="AL27">
            <v>6923381.6679166658</v>
          </cell>
          <cell r="AM27">
            <v>6984411.9529166669</v>
          </cell>
          <cell r="AN27">
            <v>7202626.1812499994</v>
          </cell>
          <cell r="AO27">
            <v>7697556.2120833332</v>
          </cell>
          <cell r="AR27" t="str">
            <v>29/62</v>
          </cell>
        </row>
        <row r="28">
          <cell r="R28">
            <v>1806920.8</v>
          </cell>
          <cell r="S28">
            <v>2773045.09</v>
          </cell>
          <cell r="T28">
            <v>3541955.82</v>
          </cell>
          <cell r="U28">
            <v>4178972.81</v>
          </cell>
          <cell r="V28">
            <v>4464354.99</v>
          </cell>
          <cell r="W28">
            <v>4173458.03</v>
          </cell>
          <cell r="X28">
            <v>3920080.44</v>
          </cell>
          <cell r="Y28">
            <v>3467655.99</v>
          </cell>
          <cell r="Z28">
            <v>2946152.54</v>
          </cell>
          <cell r="AA28">
            <v>2131659.08</v>
          </cell>
          <cell r="AB28">
            <v>1106370.31</v>
          </cell>
          <cell r="AC28">
            <v>211962.25</v>
          </cell>
          <cell r="AD28">
            <v>3775575.9162499998</v>
          </cell>
          <cell r="AE28">
            <v>3815329.2558333329</v>
          </cell>
          <cell r="AF28">
            <v>3842606.3099999991</v>
          </cell>
          <cell r="AG28">
            <v>3848554.4245833326</v>
          </cell>
          <cell r="AH28">
            <v>3802263.1729166671</v>
          </cell>
          <cell r="AI28">
            <v>3735517.7087500002</v>
          </cell>
          <cell r="AJ28">
            <v>3638228.0075000003</v>
          </cell>
          <cell r="AK28">
            <v>3502874.0524999998</v>
          </cell>
          <cell r="AL28">
            <v>3364752.7258333336</v>
          </cell>
          <cell r="AM28">
            <v>3191559.9537500008</v>
          </cell>
          <cell r="AN28">
            <v>2936298.7025000001</v>
          </cell>
          <cell r="AO28">
            <v>2842759.26</v>
          </cell>
          <cell r="AR28" t="str">
            <v>29/62</v>
          </cell>
        </row>
        <row r="29">
          <cell r="R29">
            <v>265754.3</v>
          </cell>
          <cell r="S29">
            <v>181774.47</v>
          </cell>
          <cell r="T29">
            <v>205987.32</v>
          </cell>
          <cell r="U29">
            <v>205987.32</v>
          </cell>
          <cell r="V29">
            <v>205987.32</v>
          </cell>
          <cell r="W29">
            <v>205987.32</v>
          </cell>
          <cell r="X29">
            <v>205987.32</v>
          </cell>
          <cell r="Y29">
            <v>38344.870000000003</v>
          </cell>
          <cell r="Z29">
            <v>24212.85</v>
          </cell>
          <cell r="AA29">
            <v>24212.85</v>
          </cell>
          <cell r="AB29">
            <v>24212.85</v>
          </cell>
          <cell r="AC29">
            <v>24212.85</v>
          </cell>
          <cell r="AD29">
            <v>106902.52416666666</v>
          </cell>
          <cell r="AE29">
            <v>125549.55625000001</v>
          </cell>
          <cell r="AF29">
            <v>141706.29749999999</v>
          </cell>
          <cell r="AG29">
            <v>158871.9075</v>
          </cell>
          <cell r="AH29">
            <v>176037.51749999999</v>
          </cell>
          <cell r="AI29">
            <v>191858.54208333336</v>
          </cell>
          <cell r="AJ29">
            <v>204397.53541666668</v>
          </cell>
          <cell r="AK29">
            <v>208013.98083333333</v>
          </cell>
          <cell r="AL29">
            <v>199037.62833333338</v>
          </cell>
          <cell r="AM29">
            <v>182438.4341666667</v>
          </cell>
          <cell r="AN29">
            <v>163824.09416666671</v>
          </cell>
          <cell r="AO29">
            <v>144452.69708333339</v>
          </cell>
          <cell r="AR29" t="str">
            <v>62</v>
          </cell>
        </row>
        <row r="30"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R30" t="str">
            <v>62</v>
          </cell>
        </row>
        <row r="31">
          <cell r="R31">
            <v>6439860</v>
          </cell>
          <cell r="S31">
            <v>6186025</v>
          </cell>
          <cell r="T31">
            <v>5106630</v>
          </cell>
          <cell r="U31">
            <v>5218798</v>
          </cell>
          <cell r="V31">
            <v>6045023</v>
          </cell>
          <cell r="W31">
            <v>5673703</v>
          </cell>
          <cell r="X31">
            <v>7037896</v>
          </cell>
          <cell r="Y31">
            <v>5362000</v>
          </cell>
          <cell r="Z31">
            <v>6968054</v>
          </cell>
          <cell r="AA31">
            <v>7506220</v>
          </cell>
          <cell r="AB31">
            <v>5935498</v>
          </cell>
          <cell r="AC31">
            <v>0</v>
          </cell>
          <cell r="AD31">
            <v>4390090.25</v>
          </cell>
          <cell r="AE31">
            <v>4719964.625</v>
          </cell>
          <cell r="AF31">
            <v>4974723.916666667</v>
          </cell>
          <cell r="AG31">
            <v>5109719.291666667</v>
          </cell>
          <cell r="AH31">
            <v>5033757.875</v>
          </cell>
          <cell r="AI31">
            <v>5024804.833333333</v>
          </cell>
          <cell r="AJ31">
            <v>5246249.291666667</v>
          </cell>
          <cell r="AK31">
            <v>5440516.708333333</v>
          </cell>
          <cell r="AL31">
            <v>5594341.125</v>
          </cell>
          <cell r="AM31">
            <v>5808941.916666667</v>
          </cell>
          <cell r="AN31">
            <v>5776125.333333333</v>
          </cell>
          <cell r="AO31">
            <v>5623686.416666667</v>
          </cell>
          <cell r="AR31" t="str">
            <v>62</v>
          </cell>
        </row>
        <row r="32">
          <cell r="R32">
            <v>4443166</v>
          </cell>
          <cell r="S32">
            <v>3615144</v>
          </cell>
          <cell r="T32">
            <v>4266817</v>
          </cell>
          <cell r="U32">
            <v>4270768</v>
          </cell>
          <cell r="V32">
            <v>4774873</v>
          </cell>
          <cell r="W32">
            <v>5966385</v>
          </cell>
          <cell r="X32">
            <v>5523390</v>
          </cell>
          <cell r="Y32">
            <v>6597686</v>
          </cell>
          <cell r="Z32">
            <v>6054404</v>
          </cell>
          <cell r="AA32">
            <v>6725564</v>
          </cell>
          <cell r="AB32">
            <v>7898020</v>
          </cell>
          <cell r="AC32">
            <v>580598</v>
          </cell>
          <cell r="AD32">
            <v>3667937.0833333335</v>
          </cell>
          <cell r="AE32">
            <v>3795931.125</v>
          </cell>
          <cell r="AF32">
            <v>3882589.5416666665</v>
          </cell>
          <cell r="AG32">
            <v>3837336.8333333335</v>
          </cell>
          <cell r="AH32">
            <v>3859045.9166666665</v>
          </cell>
          <cell r="AI32">
            <v>4027274.25</v>
          </cell>
          <cell r="AJ32">
            <v>4111380.1666666665</v>
          </cell>
          <cell r="AK32">
            <v>4216704.083333333</v>
          </cell>
          <cell r="AL32">
            <v>4507394.083333333</v>
          </cell>
          <cell r="AM32">
            <v>4808910.541666667</v>
          </cell>
          <cell r="AN32">
            <v>4963490.791666667</v>
          </cell>
          <cell r="AO32">
            <v>5050489.25</v>
          </cell>
          <cell r="AR32" t="str">
            <v>28</v>
          </cell>
        </row>
        <row r="33">
          <cell r="R33">
            <v>-1668531415.8499999</v>
          </cell>
          <cell r="S33">
            <v>-1676828732.72</v>
          </cell>
          <cell r="T33">
            <v>-1685016917.3099999</v>
          </cell>
          <cell r="U33">
            <v>-1691543550.29</v>
          </cell>
          <cell r="V33">
            <v>-1699948068.25</v>
          </cell>
          <cell r="W33">
            <v>-1708815525.3699999</v>
          </cell>
          <cell r="X33">
            <v>-1710322179.6099999</v>
          </cell>
          <cell r="Y33">
            <v>-1716275804.8699999</v>
          </cell>
          <cell r="Z33">
            <v>-1721884334.6700001</v>
          </cell>
          <cell r="AA33">
            <v>-1728914145.97</v>
          </cell>
          <cell r="AB33">
            <v>-1732912042.02</v>
          </cell>
          <cell r="AC33">
            <v>-1731357164.8399999</v>
          </cell>
          <cell r="AD33">
            <v>-1651293586.0133333</v>
          </cell>
          <cell r="AE33">
            <v>-1654368644.6433334</v>
          </cell>
          <cell r="AF33">
            <v>-1657744863.7212498</v>
          </cell>
          <cell r="AG33">
            <v>-1661632814.1704168</v>
          </cell>
          <cell r="AH33">
            <v>-1666067892.1391668</v>
          </cell>
          <cell r="AI33">
            <v>-1670999204.0758333</v>
          </cell>
          <cell r="AJ33">
            <v>-1676731850.885833</v>
          </cell>
          <cell r="AK33">
            <v>-1682702984.020833</v>
          </cell>
          <cell r="AL33">
            <v>-1688357050.7187498</v>
          </cell>
          <cell r="AM33">
            <v>-1693900383.3304164</v>
          </cell>
          <cell r="AN33">
            <v>-1699187409.8737497</v>
          </cell>
          <cell r="AO33">
            <v>-1703877510.9495833</v>
          </cell>
          <cell r="AQ33">
            <v>17</v>
          </cell>
          <cell r="AR33" t="str">
            <v>58</v>
          </cell>
        </row>
        <row r="34">
          <cell r="R34">
            <v>-543579527.41999996</v>
          </cell>
          <cell r="S34">
            <v>-547926469.37</v>
          </cell>
          <cell r="T34">
            <v>-552703439.41999996</v>
          </cell>
          <cell r="U34">
            <v>-557474805.01999998</v>
          </cell>
          <cell r="V34">
            <v>-561432192.61000001</v>
          </cell>
          <cell r="W34">
            <v>-565947718.14999998</v>
          </cell>
          <cell r="X34">
            <v>-567357159.92999995</v>
          </cell>
          <cell r="Y34">
            <v>-571076751.64999998</v>
          </cell>
          <cell r="Z34">
            <v>-574137682.87</v>
          </cell>
          <cell r="AA34">
            <v>-577667533.54999995</v>
          </cell>
          <cell r="AB34">
            <v>-568926489.40999997</v>
          </cell>
          <cell r="AC34">
            <v>-571396668.51999998</v>
          </cell>
          <cell r="AD34">
            <v>-522663883.81666678</v>
          </cell>
          <cell r="AE34">
            <v>-525951478.09041667</v>
          </cell>
          <cell r="AF34">
            <v>-529448759.28666663</v>
          </cell>
          <cell r="AG34">
            <v>-533126263.15458328</v>
          </cell>
          <cell r="AH34">
            <v>-536888690.78791666</v>
          </cell>
          <cell r="AI34">
            <v>-540665924.10666668</v>
          </cell>
          <cell r="AJ34">
            <v>-544429659.52958333</v>
          </cell>
          <cell r="AK34">
            <v>-548247253.14666665</v>
          </cell>
          <cell r="AL34">
            <v>-552100973.10416663</v>
          </cell>
          <cell r="AM34">
            <v>-555943060.69666672</v>
          </cell>
          <cell r="AN34">
            <v>-559265474.72249997</v>
          </cell>
          <cell r="AO34">
            <v>-561975513.89041662</v>
          </cell>
          <cell r="AR34" t="str">
            <v>14</v>
          </cell>
          <cell r="AS34" t="str">
            <v>5</v>
          </cell>
        </row>
        <row r="35">
          <cell r="R35">
            <v>-31511027.829999998</v>
          </cell>
          <cell r="S35">
            <v>-31976381.399999999</v>
          </cell>
          <cell r="T35">
            <v>-32442987.43</v>
          </cell>
          <cell r="U35">
            <v>-32913745.68</v>
          </cell>
          <cell r="V35">
            <v>-33385221.18</v>
          </cell>
          <cell r="W35">
            <v>-33857042.780000001</v>
          </cell>
          <cell r="X35">
            <v>-34329318.210000001</v>
          </cell>
          <cell r="Y35">
            <v>-34802407.600000001</v>
          </cell>
          <cell r="Z35">
            <v>-35276010.829999998</v>
          </cell>
          <cell r="AA35">
            <v>-35289285.159999996</v>
          </cell>
          <cell r="AB35">
            <v>-35743953.390000001</v>
          </cell>
          <cell r="AC35">
            <v>-36261422.920000002</v>
          </cell>
          <cell r="AD35">
            <v>-30671664.344166666</v>
          </cell>
          <cell r="AE35">
            <v>-30662250.925416667</v>
          </cell>
          <cell r="AF35">
            <v>-30813730.922499996</v>
          </cell>
          <cell r="AG35">
            <v>-30999590.920833331</v>
          </cell>
          <cell r="AH35">
            <v>-31202318.764583331</v>
          </cell>
          <cell r="AI35">
            <v>-31437556.554583337</v>
          </cell>
          <cell r="AJ35">
            <v>-31704761.343750004</v>
          </cell>
          <cell r="AK35">
            <v>-32045110.925000001</v>
          </cell>
          <cell r="AL35">
            <v>-32465694.44458333</v>
          </cell>
          <cell r="AM35">
            <v>-32896893.031250004</v>
          </cell>
          <cell r="AN35">
            <v>-33331090.388333336</v>
          </cell>
          <cell r="AO35">
            <v>-33765100.770833336</v>
          </cell>
          <cell r="AQ35">
            <v>18</v>
          </cell>
          <cell r="AR35" t="str">
            <v>24/59</v>
          </cell>
          <cell r="AS35" t="str">
            <v>7c</v>
          </cell>
        </row>
        <row r="36">
          <cell r="R36">
            <v>22103805.899999999</v>
          </cell>
          <cell r="S36">
            <v>22746927.420000002</v>
          </cell>
          <cell r="T36">
            <v>23496586.59</v>
          </cell>
          <cell r="U36">
            <v>23888593.710000001</v>
          </cell>
          <cell r="V36">
            <v>23707356.370000001</v>
          </cell>
          <cell r="W36">
            <v>24176481.969999999</v>
          </cell>
          <cell r="X36">
            <v>20607878.300000001</v>
          </cell>
          <cell r="Y36">
            <v>20119925.010000002</v>
          </cell>
          <cell r="Z36">
            <v>19722633.300000001</v>
          </cell>
          <cell r="AA36">
            <v>19062926.07</v>
          </cell>
          <cell r="AB36">
            <v>18898670.390000001</v>
          </cell>
          <cell r="AC36">
            <v>19672280.129999999</v>
          </cell>
          <cell r="AD36">
            <v>22562172.719166666</v>
          </cell>
          <cell r="AE36">
            <v>22302266.55875</v>
          </cell>
          <cell r="AF36">
            <v>22100311.997499999</v>
          </cell>
          <cell r="AG36">
            <v>22004642.620416667</v>
          </cell>
          <cell r="AH36">
            <v>22055491.471250001</v>
          </cell>
          <cell r="AI36">
            <v>22213277.060416672</v>
          </cell>
          <cell r="AJ36">
            <v>22304202.740416672</v>
          </cell>
          <cell r="AK36">
            <v>22246629.254166666</v>
          </cell>
          <cell r="AL36">
            <v>22179304.4575</v>
          </cell>
          <cell r="AM36">
            <v>22061358.159583334</v>
          </cell>
          <cell r="AN36">
            <v>21856452.648750003</v>
          </cell>
          <cell r="AO36">
            <v>21630768.156250004</v>
          </cell>
          <cell r="AQ36">
            <v>17</v>
          </cell>
          <cell r="AR36" t="str">
            <v>58</v>
          </cell>
        </row>
        <row r="37">
          <cell r="R37">
            <v>18127367.68</v>
          </cell>
          <cell r="S37">
            <v>18423744</v>
          </cell>
          <cell r="T37">
            <v>18699373.039999999</v>
          </cell>
          <cell r="U37">
            <v>18906557.350000001</v>
          </cell>
          <cell r="V37">
            <v>19073595.359999999</v>
          </cell>
          <cell r="W37">
            <v>19252150.109999999</v>
          </cell>
          <cell r="X37">
            <v>18072524.100000001</v>
          </cell>
          <cell r="Y37">
            <v>18049028.190000001</v>
          </cell>
          <cell r="Z37">
            <v>17959526.25</v>
          </cell>
          <cell r="AA37">
            <v>17966936.82</v>
          </cell>
          <cell r="AB37">
            <v>6764885.0599999996</v>
          </cell>
          <cell r="AC37">
            <v>6728989.6100000003</v>
          </cell>
          <cell r="AD37">
            <v>18384273.214583334</v>
          </cell>
          <cell r="AE37">
            <v>18278964.133749999</v>
          </cell>
          <cell r="AF37">
            <v>18272501.364583332</v>
          </cell>
          <cell r="AG37">
            <v>18306138.041666668</v>
          </cell>
          <cell r="AH37">
            <v>18333714.937916666</v>
          </cell>
          <cell r="AI37">
            <v>18356391.28125</v>
          </cell>
          <cell r="AJ37">
            <v>18355178.44541667</v>
          </cell>
          <cell r="AK37">
            <v>18357675.77</v>
          </cell>
          <cell r="AL37">
            <v>18366277.350416664</v>
          </cell>
          <cell r="AM37">
            <v>18364236.408749998</v>
          </cell>
          <cell r="AN37">
            <v>17907065.385833334</v>
          </cell>
          <cell r="AO37">
            <v>16972826.355</v>
          </cell>
          <cell r="AR37" t="str">
            <v>14</v>
          </cell>
          <cell r="AS37" t="str">
            <v>5</v>
          </cell>
        </row>
        <row r="38">
          <cell r="R38">
            <v>3940531.04</v>
          </cell>
          <cell r="S38">
            <v>3940307.04</v>
          </cell>
          <cell r="T38">
            <v>3940262.04</v>
          </cell>
          <cell r="U38">
            <v>3940252.04</v>
          </cell>
          <cell r="V38">
            <v>3940167.04</v>
          </cell>
          <cell r="W38">
            <v>3940167.04</v>
          </cell>
          <cell r="X38">
            <v>3940137.04</v>
          </cell>
          <cell r="Y38">
            <v>3940087.04</v>
          </cell>
          <cell r="Z38">
            <v>3948673.9</v>
          </cell>
          <cell r="AA38">
            <v>3950548.02</v>
          </cell>
          <cell r="AB38">
            <v>3950717.11</v>
          </cell>
          <cell r="AC38">
            <v>3950490.99</v>
          </cell>
          <cell r="AD38">
            <v>3715321.3779166671</v>
          </cell>
          <cell r="AE38">
            <v>3844486.9329166668</v>
          </cell>
          <cell r="AF38">
            <v>3870149.6170833334</v>
          </cell>
          <cell r="AG38">
            <v>3895757.8470833334</v>
          </cell>
          <cell r="AH38">
            <v>3921282.2479166663</v>
          </cell>
          <cell r="AI38">
            <v>3935721.1004166664</v>
          </cell>
          <cell r="AJ38">
            <v>3938956.3295833333</v>
          </cell>
          <cell r="AK38">
            <v>3940437.2524999995</v>
          </cell>
          <cell r="AL38">
            <v>3940572.4270833326</v>
          </cell>
          <cell r="AM38">
            <v>3941326.8066666662</v>
          </cell>
          <cell r="AN38">
            <v>3942287.3995833327</v>
          </cell>
          <cell r="AO38">
            <v>3943117.1933333334</v>
          </cell>
          <cell r="AQ38">
            <v>18</v>
          </cell>
          <cell r="AR38" t="str">
            <v>14/58</v>
          </cell>
          <cell r="AS38" t="str">
            <v>5c</v>
          </cell>
        </row>
        <row r="39">
          <cell r="R39">
            <v>-4120854.96</v>
          </cell>
          <cell r="S39">
            <v>-4021460.2</v>
          </cell>
          <cell r="T39">
            <v>-3879294.27</v>
          </cell>
          <cell r="U39">
            <v>-3789041.56</v>
          </cell>
          <cell r="V39">
            <v>-3612395.47</v>
          </cell>
          <cell r="W39">
            <v>-3534814.25</v>
          </cell>
          <cell r="X39">
            <v>-3469087.3</v>
          </cell>
          <cell r="Y39">
            <v>-3403382.08</v>
          </cell>
          <cell r="Z39">
            <v>-3328451.53</v>
          </cell>
          <cell r="AA39">
            <v>-3270444.15</v>
          </cell>
          <cell r="AB39">
            <v>-3173668.09</v>
          </cell>
          <cell r="AC39">
            <v>-3081735.53</v>
          </cell>
          <cell r="AD39">
            <v>-4419105.4525000006</v>
          </cell>
          <cell r="AE39">
            <v>-4397936.04</v>
          </cell>
          <cell r="AF39">
            <v>-4333459.8570833337</v>
          </cell>
          <cell r="AG39">
            <v>-4263874.540000001</v>
          </cell>
          <cell r="AH39">
            <v>-4184746.8495833338</v>
          </cell>
          <cell r="AI39">
            <v>-4101283.321250001</v>
          </cell>
          <cell r="AJ39">
            <v>-4018390.9258333333</v>
          </cell>
          <cell r="AK39">
            <v>-3934296.9783333335</v>
          </cell>
          <cell r="AL39">
            <v>-3850102.4420833327</v>
          </cell>
          <cell r="AM39">
            <v>-3769928.9312499999</v>
          </cell>
          <cell r="AN39">
            <v>-3693173.4254166665</v>
          </cell>
          <cell r="AO39">
            <v>-3605944.0070833336</v>
          </cell>
          <cell r="AQ39">
            <v>17</v>
          </cell>
          <cell r="AR39" t="str">
            <v>58</v>
          </cell>
        </row>
        <row r="40">
          <cell r="R40">
            <v>1635647.04</v>
          </cell>
          <cell r="S40">
            <v>1697196.48</v>
          </cell>
          <cell r="T40">
            <v>2126052.5499999998</v>
          </cell>
          <cell r="U40">
            <v>2314126.36</v>
          </cell>
          <cell r="V40">
            <v>2319613.16</v>
          </cell>
          <cell r="W40">
            <v>2319613.16</v>
          </cell>
          <cell r="X40">
            <v>2319613.16</v>
          </cell>
          <cell r="Y40">
            <v>2319613.16</v>
          </cell>
          <cell r="Z40">
            <v>2319613.16</v>
          </cell>
          <cell r="AA40">
            <v>1729796.77</v>
          </cell>
          <cell r="AB40">
            <v>1729796.77</v>
          </cell>
          <cell r="AC40">
            <v>1729796.77</v>
          </cell>
          <cell r="AD40">
            <v>1301530.2962500001</v>
          </cell>
          <cell r="AE40">
            <v>1433746.5791666666</v>
          </cell>
          <cell r="AF40">
            <v>1489302.7341666669</v>
          </cell>
          <cell r="AG40">
            <v>1566985.1858333338</v>
          </cell>
          <cell r="AH40">
            <v>1650365.7016666669</v>
          </cell>
          <cell r="AI40">
            <v>1731557.6654166665</v>
          </cell>
          <cell r="AJ40">
            <v>1811022.0433333337</v>
          </cell>
          <cell r="AK40">
            <v>1887676.01</v>
          </cell>
          <cell r="AL40">
            <v>1961277.0266666666</v>
          </cell>
          <cell r="AM40">
            <v>2008216.165</v>
          </cell>
          <cell r="AN40">
            <v>2026892.8287500001</v>
          </cell>
          <cell r="AO40">
            <v>2040997.3141666667</v>
          </cell>
          <cell r="AR40" t="str">
            <v>14</v>
          </cell>
          <cell r="AS40" t="str">
            <v>5</v>
          </cell>
        </row>
        <row r="41">
          <cell r="R41">
            <v>0</v>
          </cell>
          <cell r="S41">
            <v>0</v>
          </cell>
          <cell r="T41">
            <v>-54603539</v>
          </cell>
          <cell r="U41">
            <v>-54603539</v>
          </cell>
          <cell r="V41">
            <v>-54603539</v>
          </cell>
          <cell r="W41">
            <v>-55402291</v>
          </cell>
          <cell r="X41">
            <v>-55402291</v>
          </cell>
          <cell r="Y41">
            <v>-55402291</v>
          </cell>
          <cell r="Z41">
            <v>-56105492</v>
          </cell>
          <cell r="AA41">
            <v>-56105492</v>
          </cell>
          <cell r="AB41">
            <v>-56105492</v>
          </cell>
          <cell r="AC41">
            <v>-54324148</v>
          </cell>
          <cell r="AD41">
            <v>0</v>
          </cell>
          <cell r="AE41">
            <v>0</v>
          </cell>
          <cell r="AF41">
            <v>-2275147.4583333335</v>
          </cell>
          <cell r="AG41">
            <v>-6825442.375</v>
          </cell>
          <cell r="AH41">
            <v>-11375737.291666666</v>
          </cell>
          <cell r="AI41">
            <v>-15959313.541666666</v>
          </cell>
          <cell r="AJ41">
            <v>-20576171.125</v>
          </cell>
          <cell r="AK41">
            <v>-25193028.708333332</v>
          </cell>
          <cell r="AL41">
            <v>-29839186.333333332</v>
          </cell>
          <cell r="AM41">
            <v>-34514644</v>
          </cell>
          <cell r="AN41">
            <v>-39190101.666666664</v>
          </cell>
          <cell r="AO41">
            <v>-43791336.666666664</v>
          </cell>
          <cell r="AQ41">
            <v>17</v>
          </cell>
          <cell r="AR41" t="str">
            <v>58</v>
          </cell>
        </row>
        <row r="42">
          <cell r="R42">
            <v>0</v>
          </cell>
          <cell r="S42">
            <v>0</v>
          </cell>
          <cell r="T42">
            <v>-72083578</v>
          </cell>
          <cell r="U42">
            <v>-72083578</v>
          </cell>
          <cell r="V42">
            <v>-72083578</v>
          </cell>
          <cell r="W42">
            <v>-74038303</v>
          </cell>
          <cell r="X42">
            <v>-74038303</v>
          </cell>
          <cell r="Y42">
            <v>-74038303</v>
          </cell>
          <cell r="Z42">
            <v>-76218048</v>
          </cell>
          <cell r="AA42">
            <v>-76218048</v>
          </cell>
          <cell r="AB42">
            <v>-76218048</v>
          </cell>
          <cell r="AC42">
            <v>-78072736</v>
          </cell>
          <cell r="AD42">
            <v>0</v>
          </cell>
          <cell r="AE42">
            <v>0</v>
          </cell>
          <cell r="AF42">
            <v>-3003482.4166666665</v>
          </cell>
          <cell r="AG42">
            <v>-9010447.25</v>
          </cell>
          <cell r="AH42">
            <v>-15017412.083333334</v>
          </cell>
          <cell r="AI42">
            <v>-21105823.791666668</v>
          </cell>
          <cell r="AJ42">
            <v>-27275682.375</v>
          </cell>
          <cell r="AK42">
            <v>-33445540.958333332</v>
          </cell>
          <cell r="AL42">
            <v>-39706222.25</v>
          </cell>
          <cell r="AM42">
            <v>-46057726.25</v>
          </cell>
          <cell r="AN42">
            <v>-52409230.25</v>
          </cell>
          <cell r="AO42">
            <v>-58838012.916666664</v>
          </cell>
          <cell r="AR42" t="str">
            <v>14</v>
          </cell>
          <cell r="AS42" t="str">
            <v>5</v>
          </cell>
        </row>
        <row r="43">
          <cell r="R43">
            <v>0</v>
          </cell>
          <cell r="S43">
            <v>0</v>
          </cell>
          <cell r="T43">
            <v>54603539</v>
          </cell>
          <cell r="U43">
            <v>54603539</v>
          </cell>
          <cell r="V43">
            <v>54603539</v>
          </cell>
          <cell r="W43">
            <v>55402291</v>
          </cell>
          <cell r="X43">
            <v>55402291</v>
          </cell>
          <cell r="Y43">
            <v>55402291</v>
          </cell>
          <cell r="Z43">
            <v>56105492</v>
          </cell>
          <cell r="AA43">
            <v>56105492</v>
          </cell>
          <cell r="AB43">
            <v>56105492</v>
          </cell>
          <cell r="AC43">
            <v>54324148</v>
          </cell>
          <cell r="AD43">
            <v>0</v>
          </cell>
          <cell r="AE43">
            <v>0</v>
          </cell>
          <cell r="AF43">
            <v>2275147.4583333335</v>
          </cell>
          <cell r="AG43">
            <v>6825442.375</v>
          </cell>
          <cell r="AH43">
            <v>11375737.291666666</v>
          </cell>
          <cell r="AI43">
            <v>15959313.541666666</v>
          </cell>
          <cell r="AJ43">
            <v>20576171.125</v>
          </cell>
          <cell r="AK43">
            <v>25193028.708333332</v>
          </cell>
          <cell r="AL43">
            <v>29839186.333333332</v>
          </cell>
          <cell r="AM43">
            <v>34514644</v>
          </cell>
          <cell r="AN43">
            <v>39190101.666666664</v>
          </cell>
          <cell r="AO43">
            <v>43791336.666666664</v>
          </cell>
          <cell r="AQ43">
            <v>17</v>
          </cell>
          <cell r="AR43" t="str">
            <v>58</v>
          </cell>
        </row>
        <row r="44">
          <cell r="R44">
            <v>0</v>
          </cell>
          <cell r="S44">
            <v>0</v>
          </cell>
          <cell r="T44">
            <v>72083578</v>
          </cell>
          <cell r="U44">
            <v>72083578</v>
          </cell>
          <cell r="V44">
            <v>72083578</v>
          </cell>
          <cell r="W44">
            <v>74038303</v>
          </cell>
          <cell r="X44">
            <v>74038303</v>
          </cell>
          <cell r="Y44">
            <v>74038303</v>
          </cell>
          <cell r="Z44">
            <v>76218048</v>
          </cell>
          <cell r="AA44">
            <v>76218048</v>
          </cell>
          <cell r="AB44">
            <v>76218048</v>
          </cell>
          <cell r="AC44">
            <v>78072736</v>
          </cell>
          <cell r="AD44">
            <v>0</v>
          </cell>
          <cell r="AE44">
            <v>0</v>
          </cell>
          <cell r="AF44">
            <v>3003482.4166666665</v>
          </cell>
          <cell r="AG44">
            <v>9010447.25</v>
          </cell>
          <cell r="AH44">
            <v>15017412.083333334</v>
          </cell>
          <cell r="AI44">
            <v>21105823.791666668</v>
          </cell>
          <cell r="AJ44">
            <v>27275682.375</v>
          </cell>
          <cell r="AK44">
            <v>33445540.958333332</v>
          </cell>
          <cell r="AL44">
            <v>39706222.25</v>
          </cell>
          <cell r="AM44">
            <v>46057726.25</v>
          </cell>
          <cell r="AN44">
            <v>52409230.25</v>
          </cell>
          <cell r="AO44">
            <v>58838012.916666664</v>
          </cell>
          <cell r="AR44" t="str">
            <v>14</v>
          </cell>
          <cell r="AS44" t="str">
            <v>5</v>
          </cell>
        </row>
        <row r="45"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0</v>
          </cell>
          <cell r="AH45">
            <v>0</v>
          </cell>
          <cell r="AI45">
            <v>0</v>
          </cell>
          <cell r="AJ45">
            <v>0</v>
          </cell>
          <cell r="AK45">
            <v>0</v>
          </cell>
          <cell r="AL45">
            <v>0</v>
          </cell>
          <cell r="AM45">
            <v>0</v>
          </cell>
          <cell r="AN45">
            <v>0</v>
          </cell>
          <cell r="AO45">
            <v>0</v>
          </cell>
          <cell r="AQ45">
            <v>17</v>
          </cell>
          <cell r="AR45" t="str">
            <v>58</v>
          </cell>
        </row>
        <row r="46"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R46" t="str">
            <v>14</v>
          </cell>
          <cell r="AS46" t="str">
            <v>5</v>
          </cell>
        </row>
        <row r="47"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  <cell r="AI47">
            <v>0</v>
          </cell>
          <cell r="AJ47">
            <v>0</v>
          </cell>
          <cell r="AK47">
            <v>0</v>
          </cell>
          <cell r="AL47">
            <v>0</v>
          </cell>
          <cell r="AM47">
            <v>0</v>
          </cell>
          <cell r="AN47">
            <v>0</v>
          </cell>
          <cell r="AO47">
            <v>0</v>
          </cell>
          <cell r="AQ47">
            <v>18</v>
          </cell>
          <cell r="AR47" t="str">
            <v>14/58</v>
          </cell>
          <cell r="AS47" t="str">
            <v>5c</v>
          </cell>
        </row>
        <row r="48"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-301622.79333333333</v>
          </cell>
          <cell r="AE48">
            <v>-255219.28666666665</v>
          </cell>
          <cell r="AF48">
            <v>-208815.78</v>
          </cell>
          <cell r="AG48">
            <v>-162412.27333333332</v>
          </cell>
          <cell r="AH48">
            <v>-116008.76666666666</v>
          </cell>
          <cell r="AI48">
            <v>-69605.259999999995</v>
          </cell>
          <cell r="AJ48">
            <v>-23201.75333333333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Q48">
            <v>17</v>
          </cell>
          <cell r="AR48" t="str">
            <v>58</v>
          </cell>
        </row>
        <row r="49"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-51097.605000000003</v>
          </cell>
          <cell r="AE49">
            <v>-43236.434999999998</v>
          </cell>
          <cell r="AF49">
            <v>-35375.264999999999</v>
          </cell>
          <cell r="AG49">
            <v>-27514.095000000001</v>
          </cell>
          <cell r="AH49">
            <v>-19652.924999999999</v>
          </cell>
          <cell r="AI49">
            <v>-11791.754999999999</v>
          </cell>
          <cell r="AJ49">
            <v>-3930.5849999999996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R49" t="str">
            <v>14</v>
          </cell>
          <cell r="AS49" t="str">
            <v>5</v>
          </cell>
        </row>
        <row r="50">
          <cell r="R50">
            <v>223992.83</v>
          </cell>
          <cell r="S50">
            <v>223992.83</v>
          </cell>
          <cell r="T50">
            <v>223992.83</v>
          </cell>
          <cell r="U50">
            <v>223992.83</v>
          </cell>
          <cell r="V50">
            <v>223992.83</v>
          </cell>
          <cell r="W50">
            <v>223992.83</v>
          </cell>
          <cell r="X50">
            <v>223992.83</v>
          </cell>
          <cell r="Y50">
            <v>223992.83</v>
          </cell>
          <cell r="Z50">
            <v>223992.83</v>
          </cell>
          <cell r="AA50">
            <v>223992.83</v>
          </cell>
          <cell r="AB50">
            <v>223992.83</v>
          </cell>
          <cell r="AC50">
            <v>223992.83</v>
          </cell>
          <cell r="AD50">
            <v>-1923407.5070833333</v>
          </cell>
          <cell r="AE50">
            <v>-1604525.0362500001</v>
          </cell>
          <cell r="AF50">
            <v>-1285642.5654166664</v>
          </cell>
          <cell r="AG50">
            <v>-966760.09458333312</v>
          </cell>
          <cell r="AH50">
            <v>-647877.62374999991</v>
          </cell>
          <cell r="AI50">
            <v>-328995.15291666659</v>
          </cell>
          <cell r="AJ50">
            <v>-10112.682083333319</v>
          </cell>
          <cell r="AK50">
            <v>158661.58791666667</v>
          </cell>
          <cell r="AL50">
            <v>177327.65708333335</v>
          </cell>
          <cell r="AM50">
            <v>195993.72625000004</v>
          </cell>
          <cell r="AN50">
            <v>214659.79541666669</v>
          </cell>
          <cell r="AO50">
            <v>223992.83000000005</v>
          </cell>
          <cell r="AQ50">
            <v>17</v>
          </cell>
          <cell r="AR50" t="str">
            <v>58</v>
          </cell>
        </row>
        <row r="51">
          <cell r="R51">
            <v>-92494.49</v>
          </cell>
          <cell r="S51">
            <v>-92494.49</v>
          </cell>
          <cell r="T51">
            <v>-92494.49</v>
          </cell>
          <cell r="U51">
            <v>-92494.49</v>
          </cell>
          <cell r="V51">
            <v>-92494.49</v>
          </cell>
          <cell r="W51">
            <v>-92494.49</v>
          </cell>
          <cell r="X51">
            <v>-92494.49</v>
          </cell>
          <cell r="Y51">
            <v>-92494.49</v>
          </cell>
          <cell r="Z51">
            <v>-92494.49</v>
          </cell>
          <cell r="AA51">
            <v>-92494.49</v>
          </cell>
          <cell r="AB51">
            <v>-92494.49</v>
          </cell>
          <cell r="AC51">
            <v>-92494.49</v>
          </cell>
          <cell r="AD51">
            <v>-666284.99833333341</v>
          </cell>
          <cell r="AE51">
            <v>-573266.22833333339</v>
          </cell>
          <cell r="AF51">
            <v>-480247.45833333343</v>
          </cell>
          <cell r="AG51">
            <v>-387228.68833333341</v>
          </cell>
          <cell r="AH51">
            <v>-294209.91833333339</v>
          </cell>
          <cell r="AI51">
            <v>-201191.14833333332</v>
          </cell>
          <cell r="AJ51">
            <v>-108172.37833333334</v>
          </cell>
          <cell r="AK51">
            <v>-65516.93041666667</v>
          </cell>
          <cell r="AL51">
            <v>-73224.804583333331</v>
          </cell>
          <cell r="AM51">
            <v>-80932.678750000006</v>
          </cell>
          <cell r="AN51">
            <v>-88640.552916666667</v>
          </cell>
          <cell r="AO51">
            <v>-92494.49</v>
          </cell>
          <cell r="AR51" t="str">
            <v>14</v>
          </cell>
          <cell r="AS51" t="str">
            <v>5</v>
          </cell>
        </row>
        <row r="52">
          <cell r="R52">
            <v>273185.39</v>
          </cell>
          <cell r="S52">
            <v>273185.39</v>
          </cell>
          <cell r="T52">
            <v>273185.39</v>
          </cell>
          <cell r="U52">
            <v>273185.39</v>
          </cell>
          <cell r="V52">
            <v>273185.39</v>
          </cell>
          <cell r="W52">
            <v>273185.39</v>
          </cell>
          <cell r="X52">
            <v>273185.39</v>
          </cell>
          <cell r="Y52">
            <v>273185.39</v>
          </cell>
          <cell r="Z52">
            <v>273185.39</v>
          </cell>
          <cell r="AA52">
            <v>273185.39</v>
          </cell>
          <cell r="AB52">
            <v>273185.39</v>
          </cell>
          <cell r="AC52">
            <v>273185.39</v>
          </cell>
          <cell r="AD52">
            <v>1088122.6104166668</v>
          </cell>
          <cell r="AE52">
            <v>948738.14625000022</v>
          </cell>
          <cell r="AF52">
            <v>809353.68208333338</v>
          </cell>
          <cell r="AG52">
            <v>669969.21791666653</v>
          </cell>
          <cell r="AH52">
            <v>530584.75374999992</v>
          </cell>
          <cell r="AI52">
            <v>391200.28958333336</v>
          </cell>
          <cell r="AJ52">
            <v>251815.82541666669</v>
          </cell>
          <cell r="AK52">
            <v>193506.31791666671</v>
          </cell>
          <cell r="AL52">
            <v>216271.76708333337</v>
          </cell>
          <cell r="AM52">
            <v>239037.21625000006</v>
          </cell>
          <cell r="AN52">
            <v>261802.66541666674</v>
          </cell>
          <cell r="AO52">
            <v>273185.39000000007</v>
          </cell>
          <cell r="AQ52">
            <v>18</v>
          </cell>
          <cell r="AR52" t="str">
            <v>24/59</v>
          </cell>
          <cell r="AS52" t="str">
            <v>7c</v>
          </cell>
        </row>
        <row r="53"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Q53" t="str">
            <v>17</v>
          </cell>
          <cell r="AR53" t="str">
            <v>58</v>
          </cell>
        </row>
        <row r="54"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Q54" t="str">
            <v>17</v>
          </cell>
          <cell r="AR54" t="str">
            <v>58</v>
          </cell>
        </row>
        <row r="55"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Q55" t="str">
            <v>17</v>
          </cell>
          <cell r="AR55" t="str">
            <v>58</v>
          </cell>
        </row>
        <row r="56"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Q56" t="str">
            <v>17</v>
          </cell>
          <cell r="AR56" t="str">
            <v>58</v>
          </cell>
        </row>
        <row r="57">
          <cell r="R57">
            <v>-83747692.439999998</v>
          </cell>
          <cell r="S57">
            <v>-84098114</v>
          </cell>
          <cell r="T57">
            <v>-84448535.579999998</v>
          </cell>
          <cell r="U57">
            <v>-84798957.140000001</v>
          </cell>
          <cell r="V57">
            <v>-85149378.719999999</v>
          </cell>
          <cell r="W57">
            <v>-85499800.269999996</v>
          </cell>
          <cell r="X57">
            <v>-85850221.859999999</v>
          </cell>
          <cell r="Y57">
            <v>-86200643.400000006</v>
          </cell>
          <cell r="Z57">
            <v>-86551064.989999995</v>
          </cell>
          <cell r="AA57">
            <v>-86901486.530000001</v>
          </cell>
          <cell r="AB57">
            <v>-87251908.159999996</v>
          </cell>
          <cell r="AC57">
            <v>-87602329.700000003</v>
          </cell>
          <cell r="AD57">
            <v>-81645163.010833308</v>
          </cell>
          <cell r="AE57">
            <v>-81995584.580833331</v>
          </cell>
          <cell r="AF57">
            <v>-82346006.150833324</v>
          </cell>
          <cell r="AG57">
            <v>-82696427.720833331</v>
          </cell>
          <cell r="AH57">
            <v>-83046849.290833339</v>
          </cell>
          <cell r="AI57">
            <v>-83397270.860833332</v>
          </cell>
          <cell r="AJ57">
            <v>-83747692.43083334</v>
          </cell>
          <cell r="AK57">
            <v>-84098114.000833333</v>
          </cell>
          <cell r="AL57">
            <v>-84448535.570833325</v>
          </cell>
          <cell r="AM57">
            <v>-84798957.140833333</v>
          </cell>
          <cell r="AN57">
            <v>-85149378.710833326</v>
          </cell>
          <cell r="AO57">
            <v>-85499800.280833319</v>
          </cell>
          <cell r="AQ57" t="str">
            <v>17</v>
          </cell>
          <cell r="AR57" t="str">
            <v>58</v>
          </cell>
        </row>
        <row r="58"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Q58" t="str">
            <v>17</v>
          </cell>
          <cell r="AR58" t="str">
            <v>58</v>
          </cell>
        </row>
        <row r="59">
          <cell r="R59">
            <v>-8296781.8300000001</v>
          </cell>
          <cell r="S59">
            <v>-8469767.4900000002</v>
          </cell>
          <cell r="T59">
            <v>-8618147.9299999997</v>
          </cell>
          <cell r="U59">
            <v>-8791718.9600000009</v>
          </cell>
          <cell r="V59">
            <v>-8965290.4700000007</v>
          </cell>
          <cell r="W59">
            <v>-9138861.3000000007</v>
          </cell>
          <cell r="X59">
            <v>-9343845</v>
          </cell>
          <cell r="Y59">
            <v>-9548914.0999999996</v>
          </cell>
          <cell r="Z59">
            <v>-13789925.140000001</v>
          </cell>
          <cell r="AA59">
            <v>-13995079.890000001</v>
          </cell>
          <cell r="AB59">
            <v>-14200235.949999999</v>
          </cell>
          <cell r="AC59">
            <v>-14405390.65</v>
          </cell>
          <cell r="AD59">
            <v>-15672834.255833335</v>
          </cell>
          <cell r="AE59">
            <v>-14969412.807500003</v>
          </cell>
          <cell r="AF59">
            <v>-14255396.667916665</v>
          </cell>
          <cell r="AG59">
            <v>-13530729.029583333</v>
          </cell>
          <cell r="AH59">
            <v>-12801961.41375</v>
          </cell>
          <cell r="AI59">
            <v>-12069082.907916667</v>
          </cell>
          <cell r="AJ59">
            <v>-11333383.417083332</v>
          </cell>
          <cell r="AK59">
            <v>-10785308.633749999</v>
          </cell>
          <cell r="AL59">
            <v>-10611721.674999999</v>
          </cell>
          <cell r="AM59">
            <v>-10622134.729166666</v>
          </cell>
          <cell r="AN59">
            <v>-10628350.885</v>
          </cell>
          <cell r="AO59">
            <v>-10630369.596249999</v>
          </cell>
          <cell r="AQ59">
            <v>19</v>
          </cell>
          <cell r="AR59" t="str">
            <v>58</v>
          </cell>
        </row>
        <row r="60">
          <cell r="R60">
            <v>-14175580.050000001</v>
          </cell>
          <cell r="S60">
            <v>-14318785.890000001</v>
          </cell>
          <cell r="T60">
            <v>-14461991.77</v>
          </cell>
          <cell r="U60">
            <v>-14605197.609999999</v>
          </cell>
          <cell r="V60">
            <v>-14748403.51</v>
          </cell>
          <cell r="W60">
            <v>-14891609.33</v>
          </cell>
          <cell r="X60">
            <v>-15034815.24</v>
          </cell>
          <cell r="Y60">
            <v>-15178021.039999999</v>
          </cell>
          <cell r="Z60">
            <v>-15321226.970000001</v>
          </cell>
          <cell r="AA60">
            <v>-15464432.73</v>
          </cell>
          <cell r="AB60">
            <v>-15607638.67</v>
          </cell>
          <cell r="AC60">
            <v>-15750844.41</v>
          </cell>
          <cell r="AD60">
            <v>-13696182.630416667</v>
          </cell>
          <cell r="AE60">
            <v>-13796594.445</v>
          </cell>
          <cell r="AF60">
            <v>-13896550.204166666</v>
          </cell>
          <cell r="AG60">
            <v>-13996019.399166666</v>
          </cell>
          <cell r="AH60">
            <v>-14094971.520833334</v>
          </cell>
          <cell r="AI60">
            <v>-14193406.564583331</v>
          </cell>
          <cell r="AJ60">
            <v>-14291324.110000001</v>
          </cell>
          <cell r="AK60">
            <v>-14402977.205000004</v>
          </cell>
          <cell r="AL60">
            <v>-14528365.849166667</v>
          </cell>
          <cell r="AM60">
            <v>-14653236.579166666</v>
          </cell>
          <cell r="AN60">
            <v>-14777589.394583331</v>
          </cell>
          <cell r="AO60">
            <v>-14901424.295833332</v>
          </cell>
          <cell r="AR60" t="str">
            <v>14</v>
          </cell>
          <cell r="AS60" t="str">
            <v>5</v>
          </cell>
        </row>
        <row r="61">
          <cell r="R61">
            <v>-104279255.69</v>
          </cell>
          <cell r="S61">
            <v>-106416762.45999999</v>
          </cell>
          <cell r="T61">
            <v>-108555898.04000001</v>
          </cell>
          <cell r="U61">
            <v>-110695038.8</v>
          </cell>
          <cell r="V61">
            <v>-112834146.22</v>
          </cell>
          <cell r="W61">
            <v>-114976565.33</v>
          </cell>
          <cell r="X61">
            <v>-117129679.84999999</v>
          </cell>
          <cell r="Y61">
            <v>-119297399.3</v>
          </cell>
          <cell r="Z61">
            <v>-120768605.47</v>
          </cell>
          <cell r="AA61">
            <v>-123129360.2</v>
          </cell>
          <cell r="AB61">
            <v>-125490789.3</v>
          </cell>
          <cell r="AC61">
            <v>-127857885.91</v>
          </cell>
          <cell r="AD61">
            <v>-90542798.93416667</v>
          </cell>
          <cell r="AE61">
            <v>-92835092.510416672</v>
          </cell>
          <cell r="AF61">
            <v>-95120573.672916695</v>
          </cell>
          <cell r="AG61">
            <v>-97399129.403333321</v>
          </cell>
          <cell r="AH61">
            <v>-99675638.385833338</v>
          </cell>
          <cell r="AI61">
            <v>-101950153.75916667</v>
          </cell>
          <cell r="AJ61">
            <v>-104223287.72375</v>
          </cell>
          <cell r="AK61">
            <v>-106432699.47833334</v>
          </cell>
          <cell r="AL61">
            <v>-108549733.34833334</v>
          </cell>
          <cell r="AM61">
            <v>-110647115.39083333</v>
          </cell>
          <cell r="AN61">
            <v>-112760355.26541668</v>
          </cell>
          <cell r="AO61">
            <v>-114886408.59541667</v>
          </cell>
          <cell r="AQ61">
            <v>20</v>
          </cell>
          <cell r="AR61" t="str">
            <v>24/59</v>
          </cell>
          <cell r="AS61" t="str">
            <v>7c</v>
          </cell>
        </row>
        <row r="62">
          <cell r="R62">
            <v>197297.83</v>
          </cell>
          <cell r="S62">
            <v>197297.83</v>
          </cell>
          <cell r="T62">
            <v>197297.83</v>
          </cell>
          <cell r="U62">
            <v>197297.83</v>
          </cell>
          <cell r="V62">
            <v>197297.83</v>
          </cell>
          <cell r="W62">
            <v>197297.83</v>
          </cell>
          <cell r="X62">
            <v>197297.83</v>
          </cell>
          <cell r="Y62">
            <v>197297.83</v>
          </cell>
          <cell r="Z62">
            <v>197297.83</v>
          </cell>
          <cell r="AA62">
            <v>197297.83</v>
          </cell>
          <cell r="AB62">
            <v>197297.83</v>
          </cell>
          <cell r="AC62">
            <v>197297.83</v>
          </cell>
          <cell r="AD62">
            <v>197297.82041666671</v>
          </cell>
          <cell r="AE62">
            <v>197297.82125000004</v>
          </cell>
          <cell r="AF62">
            <v>197297.82208333339</v>
          </cell>
          <cell r="AG62">
            <v>197297.82291666672</v>
          </cell>
          <cell r="AH62">
            <v>197297.82375000007</v>
          </cell>
          <cell r="AI62">
            <v>197297.82458333336</v>
          </cell>
          <cell r="AJ62">
            <v>197297.82541666672</v>
          </cell>
          <cell r="AK62">
            <v>197297.82625000004</v>
          </cell>
          <cell r="AL62">
            <v>197297.82708333337</v>
          </cell>
          <cell r="AM62">
            <v>197297.82791666672</v>
          </cell>
          <cell r="AN62">
            <v>197297.82875000002</v>
          </cell>
          <cell r="AO62">
            <v>197297.82958333337</v>
          </cell>
          <cell r="AQ62">
            <v>19</v>
          </cell>
          <cell r="AR62" t="str">
            <v>58</v>
          </cell>
        </row>
        <row r="63">
          <cell r="R63">
            <v>-214508.51</v>
          </cell>
          <cell r="S63">
            <v>-214508.51</v>
          </cell>
          <cell r="T63">
            <v>-207048.1</v>
          </cell>
          <cell r="U63">
            <v>-207048.1</v>
          </cell>
          <cell r="V63">
            <v>-207048.1</v>
          </cell>
          <cell r="W63">
            <v>-207048.1</v>
          </cell>
          <cell r="X63">
            <v>-207048.1</v>
          </cell>
          <cell r="Y63">
            <v>-207048.1</v>
          </cell>
          <cell r="Z63">
            <v>-207048.1</v>
          </cell>
          <cell r="AA63">
            <v>-207048.1</v>
          </cell>
          <cell r="AB63">
            <v>-207048.1</v>
          </cell>
          <cell r="AC63">
            <v>-207048.1</v>
          </cell>
          <cell r="AD63">
            <v>-214508.51</v>
          </cell>
          <cell r="AE63">
            <v>-214508.51</v>
          </cell>
          <cell r="AF63">
            <v>-214197.65958333338</v>
          </cell>
          <cell r="AG63">
            <v>-213575.95875000002</v>
          </cell>
          <cell r="AH63">
            <v>-212954.25791666668</v>
          </cell>
          <cell r="AI63">
            <v>-212332.55708333338</v>
          </cell>
          <cell r="AJ63">
            <v>-211710.85625000004</v>
          </cell>
          <cell r="AK63">
            <v>-211089.15541666673</v>
          </cell>
          <cell r="AL63">
            <v>-210467.45458333337</v>
          </cell>
          <cell r="AM63">
            <v>-209845.75375000006</v>
          </cell>
          <cell r="AN63">
            <v>-209224.05291666673</v>
          </cell>
          <cell r="AO63">
            <v>-208602.35208333339</v>
          </cell>
          <cell r="AR63" t="str">
            <v>14</v>
          </cell>
          <cell r="AS63" t="str">
            <v>5</v>
          </cell>
        </row>
        <row r="64"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2407143.0770833334</v>
          </cell>
          <cell r="AE64">
            <v>2036813.3729166668</v>
          </cell>
          <cell r="AF64">
            <v>1666483.6687500002</v>
          </cell>
          <cell r="AG64">
            <v>1296153.9645833333</v>
          </cell>
          <cell r="AH64">
            <v>925824.26041666663</v>
          </cell>
          <cell r="AI64">
            <v>555494.55625000002</v>
          </cell>
          <cell r="AJ64">
            <v>185164.85208333333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Q64">
            <v>19</v>
          </cell>
          <cell r="AR64" t="str">
            <v>58</v>
          </cell>
        </row>
        <row r="65"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185295.01249999998</v>
          </cell>
          <cell r="AE65">
            <v>156788.08749999999</v>
          </cell>
          <cell r="AF65">
            <v>128281.16249999999</v>
          </cell>
          <cell r="AG65">
            <v>99774.237499999988</v>
          </cell>
          <cell r="AH65">
            <v>71267.3125</v>
          </cell>
          <cell r="AI65">
            <v>42760.387499999997</v>
          </cell>
          <cell r="AJ65">
            <v>14253.4625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R65" t="str">
            <v>14</v>
          </cell>
          <cell r="AS65" t="str">
            <v>5</v>
          </cell>
        </row>
        <row r="66"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-1848186.7570833333</v>
          </cell>
          <cell r="AE66">
            <v>-1563850.3329166665</v>
          </cell>
          <cell r="AF66">
            <v>-1279513.9087499999</v>
          </cell>
          <cell r="AG66">
            <v>-995177.48458333325</v>
          </cell>
          <cell r="AH66">
            <v>-710841.06041666667</v>
          </cell>
          <cell r="AI66">
            <v>-426504.63624999998</v>
          </cell>
          <cell r="AJ66">
            <v>-142168.21208333332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Q66">
            <v>20</v>
          </cell>
          <cell r="AR66" t="str">
            <v>24/59</v>
          </cell>
          <cell r="AS66" t="str">
            <v>7c</v>
          </cell>
        </row>
        <row r="67">
          <cell r="R67">
            <v>946172.25</v>
          </cell>
          <cell r="S67">
            <v>946172.25</v>
          </cell>
          <cell r="T67">
            <v>946172.25</v>
          </cell>
          <cell r="U67">
            <v>946172.25</v>
          </cell>
          <cell r="V67">
            <v>946172.25</v>
          </cell>
          <cell r="W67">
            <v>946172.25</v>
          </cell>
          <cell r="X67">
            <v>946172.25</v>
          </cell>
          <cell r="Y67">
            <v>946172.25</v>
          </cell>
          <cell r="Z67">
            <v>946172.25</v>
          </cell>
          <cell r="AA67">
            <v>946172.25</v>
          </cell>
          <cell r="AB67">
            <v>946172.25</v>
          </cell>
          <cell r="AC67">
            <v>946172.25</v>
          </cell>
          <cell r="AD67">
            <v>946172.25</v>
          </cell>
          <cell r="AE67">
            <v>946172.25</v>
          </cell>
          <cell r="AF67">
            <v>946172.25</v>
          </cell>
          <cell r="AG67">
            <v>946172.25</v>
          </cell>
          <cell r="AH67">
            <v>946172.25</v>
          </cell>
          <cell r="AI67">
            <v>946172.25</v>
          </cell>
          <cell r="AJ67">
            <v>946172.25</v>
          </cell>
          <cell r="AK67">
            <v>946172.25</v>
          </cell>
          <cell r="AL67">
            <v>946172.25</v>
          </cell>
          <cell r="AM67">
            <v>946172.25</v>
          </cell>
          <cell r="AN67">
            <v>946172.25</v>
          </cell>
          <cell r="AO67">
            <v>946172.25</v>
          </cell>
          <cell r="AQ67">
            <v>6</v>
          </cell>
          <cell r="AR67" t="str">
            <v>50</v>
          </cell>
        </row>
        <row r="68">
          <cell r="R68">
            <v>317009.90999999997</v>
          </cell>
          <cell r="S68">
            <v>317009.90999999997</v>
          </cell>
          <cell r="T68">
            <v>317009.90999999997</v>
          </cell>
          <cell r="U68">
            <v>317009.90999999997</v>
          </cell>
          <cell r="V68">
            <v>317009.90999999997</v>
          </cell>
          <cell r="W68">
            <v>317009.90999999997</v>
          </cell>
          <cell r="X68">
            <v>317009.90999999997</v>
          </cell>
          <cell r="Y68">
            <v>317009.90999999997</v>
          </cell>
          <cell r="Z68">
            <v>317009.90999999997</v>
          </cell>
          <cell r="AA68">
            <v>317009.90999999997</v>
          </cell>
          <cell r="AB68">
            <v>317009.90999999997</v>
          </cell>
          <cell r="AC68">
            <v>0</v>
          </cell>
          <cell r="AD68">
            <v>317009.91000000003</v>
          </cell>
          <cell r="AE68">
            <v>317009.91000000003</v>
          </cell>
          <cell r="AF68">
            <v>317009.91000000003</v>
          </cell>
          <cell r="AG68">
            <v>317009.91000000003</v>
          </cell>
          <cell r="AH68">
            <v>317009.91000000003</v>
          </cell>
          <cell r="AI68">
            <v>317009.91000000003</v>
          </cell>
          <cell r="AJ68">
            <v>317009.91000000003</v>
          </cell>
          <cell r="AK68">
            <v>317009.91000000003</v>
          </cell>
          <cell r="AL68">
            <v>317009.91000000003</v>
          </cell>
          <cell r="AM68">
            <v>317009.91000000003</v>
          </cell>
          <cell r="AN68">
            <v>317009.91000000003</v>
          </cell>
          <cell r="AO68">
            <v>303801.16375000001</v>
          </cell>
          <cell r="AR68" t="str">
            <v>9</v>
          </cell>
          <cell r="AS68" t="str">
            <v>1</v>
          </cell>
        </row>
        <row r="69">
          <cell r="R69">
            <v>302358.01</v>
          </cell>
          <cell r="S69">
            <v>302358.01</v>
          </cell>
          <cell r="T69">
            <v>302358.01</v>
          </cell>
          <cell r="U69">
            <v>302358.01</v>
          </cell>
          <cell r="V69">
            <v>302358.01</v>
          </cell>
          <cell r="W69">
            <v>302358.01</v>
          </cell>
          <cell r="X69">
            <v>302358.01</v>
          </cell>
          <cell r="Y69">
            <v>302358.01</v>
          </cell>
          <cell r="Z69">
            <v>302358.01</v>
          </cell>
          <cell r="AA69">
            <v>302358.01</v>
          </cell>
          <cell r="AB69">
            <v>302358.01</v>
          </cell>
          <cell r="AC69">
            <v>302358.01</v>
          </cell>
          <cell r="AD69">
            <v>302358.00999999995</v>
          </cell>
          <cell r="AE69">
            <v>302358.00999999995</v>
          </cell>
          <cell r="AF69">
            <v>302358.00999999995</v>
          </cell>
          <cell r="AG69">
            <v>302358.00999999995</v>
          </cell>
          <cell r="AH69">
            <v>302358.00999999995</v>
          </cell>
          <cell r="AI69">
            <v>302358.00999999995</v>
          </cell>
          <cell r="AJ69">
            <v>302358.00999999995</v>
          </cell>
          <cell r="AK69">
            <v>302358.00999999995</v>
          </cell>
          <cell r="AL69">
            <v>302358.00999999995</v>
          </cell>
          <cell r="AM69">
            <v>302358.00999999995</v>
          </cell>
          <cell r="AN69">
            <v>302358.00999999995</v>
          </cell>
          <cell r="AO69">
            <v>302358.00999999995</v>
          </cell>
          <cell r="AQ69">
            <v>6</v>
          </cell>
          <cell r="AR69" t="str">
            <v>50</v>
          </cell>
        </row>
        <row r="70"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Q70" t="str">
            <v>6</v>
          </cell>
          <cell r="AR70" t="str">
            <v>50</v>
          </cell>
        </row>
        <row r="71">
          <cell r="R71">
            <v>76622596.840000004</v>
          </cell>
          <cell r="S71">
            <v>76622596.840000004</v>
          </cell>
          <cell r="T71">
            <v>76622596.840000004</v>
          </cell>
          <cell r="U71">
            <v>76622596.840000004</v>
          </cell>
          <cell r="V71">
            <v>76622596.840000004</v>
          </cell>
          <cell r="W71">
            <v>76622596.840000004</v>
          </cell>
          <cell r="X71">
            <v>76622596.840000004</v>
          </cell>
          <cell r="Y71">
            <v>76622596.840000004</v>
          </cell>
          <cell r="Z71">
            <v>76622596.840000004</v>
          </cell>
          <cell r="AA71">
            <v>76622596.840000004</v>
          </cell>
          <cell r="AB71">
            <v>76622596.840000004</v>
          </cell>
          <cell r="AC71">
            <v>76622596.840000004</v>
          </cell>
          <cell r="AD71">
            <v>76622596.840000018</v>
          </cell>
          <cell r="AE71">
            <v>76622596.840000018</v>
          </cell>
          <cell r="AF71">
            <v>76622596.840000018</v>
          </cell>
          <cell r="AG71">
            <v>76622596.840000018</v>
          </cell>
          <cell r="AH71">
            <v>76622596.840000018</v>
          </cell>
          <cell r="AI71">
            <v>76622596.840000018</v>
          </cell>
          <cell r="AJ71">
            <v>76622596.840000018</v>
          </cell>
          <cell r="AK71">
            <v>76622596.840000018</v>
          </cell>
          <cell r="AL71">
            <v>76622596.840000018</v>
          </cell>
          <cell r="AM71">
            <v>76622596.840000018</v>
          </cell>
          <cell r="AN71">
            <v>76622596.840000018</v>
          </cell>
          <cell r="AO71">
            <v>76622596.840000018</v>
          </cell>
          <cell r="AQ71" t="str">
            <v>6</v>
          </cell>
          <cell r="AR71" t="str">
            <v>50</v>
          </cell>
        </row>
        <row r="72">
          <cell r="R72">
            <v>-566339</v>
          </cell>
          <cell r="S72">
            <v>-568489</v>
          </cell>
          <cell r="T72">
            <v>-570639</v>
          </cell>
          <cell r="U72">
            <v>-572789</v>
          </cell>
          <cell r="V72">
            <v>-574939</v>
          </cell>
          <cell r="W72">
            <v>-577089</v>
          </cell>
          <cell r="X72">
            <v>-579239</v>
          </cell>
          <cell r="Y72">
            <v>-581389</v>
          </cell>
          <cell r="Z72">
            <v>-583539</v>
          </cell>
          <cell r="AA72">
            <v>-585689</v>
          </cell>
          <cell r="AB72">
            <v>-587839</v>
          </cell>
          <cell r="AC72">
            <v>-589989</v>
          </cell>
          <cell r="AD72">
            <v>-553439</v>
          </cell>
          <cell r="AE72">
            <v>-555589</v>
          </cell>
          <cell r="AF72">
            <v>-557739</v>
          </cell>
          <cell r="AG72">
            <v>-559889</v>
          </cell>
          <cell r="AH72">
            <v>-562039</v>
          </cell>
          <cell r="AI72">
            <v>-564189</v>
          </cell>
          <cell r="AJ72">
            <v>-566339</v>
          </cell>
          <cell r="AK72">
            <v>-568489</v>
          </cell>
          <cell r="AL72">
            <v>-570639</v>
          </cell>
          <cell r="AM72">
            <v>-572789</v>
          </cell>
          <cell r="AN72">
            <v>-574939</v>
          </cell>
          <cell r="AO72">
            <v>-577089</v>
          </cell>
          <cell r="AQ72">
            <v>21</v>
          </cell>
          <cell r="AR72" t="str">
            <v>58</v>
          </cell>
        </row>
        <row r="73">
          <cell r="R73">
            <v>-317009.90999999997</v>
          </cell>
          <cell r="S73">
            <v>-317009.90999999997</v>
          </cell>
          <cell r="T73">
            <v>-317009.90999999997</v>
          </cell>
          <cell r="U73">
            <v>-317009.90999999997</v>
          </cell>
          <cell r="V73">
            <v>-317009.90999999997</v>
          </cell>
          <cell r="W73">
            <v>-317009.90999999997</v>
          </cell>
          <cell r="X73">
            <v>-317009.90999999997</v>
          </cell>
          <cell r="Y73">
            <v>-317009.90999999997</v>
          </cell>
          <cell r="Z73">
            <v>-317009.90999999997</v>
          </cell>
          <cell r="AA73">
            <v>-317009.90999999997</v>
          </cell>
          <cell r="AB73">
            <v>-317009.90999999997</v>
          </cell>
          <cell r="AC73">
            <v>0</v>
          </cell>
          <cell r="AD73">
            <v>-317009.91000000003</v>
          </cell>
          <cell r="AE73">
            <v>-317009.91000000003</v>
          </cell>
          <cell r="AF73">
            <v>-317009.91000000003</v>
          </cell>
          <cell r="AG73">
            <v>-317009.91000000003</v>
          </cell>
          <cell r="AH73">
            <v>-317009.91000000003</v>
          </cell>
          <cell r="AI73">
            <v>-317009.91000000003</v>
          </cell>
          <cell r="AJ73">
            <v>-317009.91000000003</v>
          </cell>
          <cell r="AK73">
            <v>-317009.91000000003</v>
          </cell>
          <cell r="AL73">
            <v>-317009.91000000003</v>
          </cell>
          <cell r="AM73">
            <v>-317009.91000000003</v>
          </cell>
          <cell r="AN73">
            <v>-317009.91000000003</v>
          </cell>
          <cell r="AO73">
            <v>-303801.16375000001</v>
          </cell>
          <cell r="AR73" t="str">
            <v>14</v>
          </cell>
          <cell r="AS73" t="str">
            <v>5</v>
          </cell>
        </row>
        <row r="74">
          <cell r="R74">
            <v>-216532.57</v>
          </cell>
          <cell r="S74">
            <v>-217465.9</v>
          </cell>
          <cell r="T74">
            <v>-218399.23</v>
          </cell>
          <cell r="U74">
            <v>-219332.56</v>
          </cell>
          <cell r="V74">
            <v>-220265.89</v>
          </cell>
          <cell r="W74">
            <v>-221199.22</v>
          </cell>
          <cell r="X74">
            <v>-222132.55</v>
          </cell>
          <cell r="Y74">
            <v>-223065.88</v>
          </cell>
          <cell r="Z74">
            <v>-223999.21</v>
          </cell>
          <cell r="AA74">
            <v>-224932.54</v>
          </cell>
          <cell r="AB74">
            <v>-225865.87</v>
          </cell>
          <cell r="AC74">
            <v>-226799.2</v>
          </cell>
          <cell r="AD74">
            <v>-210932.59</v>
          </cell>
          <cell r="AE74">
            <v>-211865.91999999995</v>
          </cell>
          <cell r="AF74">
            <v>-212799.25</v>
          </cell>
          <cell r="AG74">
            <v>-213732.58000000005</v>
          </cell>
          <cell r="AH74">
            <v>-214665.91000000003</v>
          </cell>
          <cell r="AI74">
            <v>-215599.24</v>
          </cell>
          <cell r="AJ74">
            <v>-216532.56999999998</v>
          </cell>
          <cell r="AK74">
            <v>-217465.9</v>
          </cell>
          <cell r="AL74">
            <v>-218399.22999999998</v>
          </cell>
          <cell r="AM74">
            <v>-219332.56000000003</v>
          </cell>
          <cell r="AN74">
            <v>-220265.89</v>
          </cell>
          <cell r="AO74">
            <v>-221199.22</v>
          </cell>
          <cell r="AQ74">
            <v>21</v>
          </cell>
          <cell r="AR74" t="str">
            <v>58</v>
          </cell>
        </row>
        <row r="75"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  <cell r="AO75">
            <v>0</v>
          </cell>
          <cell r="AQ75" t="str">
            <v>21</v>
          </cell>
          <cell r="AR75" t="str">
            <v>58</v>
          </cell>
        </row>
        <row r="76">
          <cell r="R76">
            <v>-26880713.66</v>
          </cell>
          <cell r="S76">
            <v>-27101788.66</v>
          </cell>
          <cell r="T76">
            <v>-27322863.66</v>
          </cell>
          <cell r="U76">
            <v>-27543938.66</v>
          </cell>
          <cell r="V76">
            <v>-27765013.66</v>
          </cell>
          <cell r="W76">
            <v>-27986088.66</v>
          </cell>
          <cell r="X76">
            <v>-28207163.66</v>
          </cell>
          <cell r="Y76">
            <v>-28428238.66</v>
          </cell>
          <cell r="Z76">
            <v>-28649313.66</v>
          </cell>
          <cell r="AA76">
            <v>-28870388.66</v>
          </cell>
          <cell r="AB76">
            <v>-29091463.66</v>
          </cell>
          <cell r="AC76">
            <v>-29312538.66</v>
          </cell>
          <cell r="AD76">
            <v>-25554263.66</v>
          </cell>
          <cell r="AE76">
            <v>-25775338.66</v>
          </cell>
          <cell r="AF76">
            <v>-25996413.66</v>
          </cell>
          <cell r="AG76">
            <v>-26217488.66</v>
          </cell>
          <cell r="AH76">
            <v>-26438563.66</v>
          </cell>
          <cell r="AI76">
            <v>-26659638.66</v>
          </cell>
          <cell r="AJ76">
            <v>-26880713.66</v>
          </cell>
          <cell r="AK76">
            <v>-27101788.660000008</v>
          </cell>
          <cell r="AL76">
            <v>-27322863.660000008</v>
          </cell>
          <cell r="AM76">
            <v>-27543938.660000008</v>
          </cell>
          <cell r="AN76">
            <v>-27765013.660000008</v>
          </cell>
          <cell r="AO76">
            <v>-27986088.660000008</v>
          </cell>
          <cell r="AQ76" t="str">
            <v>21</v>
          </cell>
          <cell r="AR76" t="str">
            <v>58</v>
          </cell>
        </row>
        <row r="77">
          <cell r="R77">
            <v>3674126.28</v>
          </cell>
          <cell r="S77">
            <v>3734525.48</v>
          </cell>
          <cell r="T77">
            <v>3833842.28</v>
          </cell>
          <cell r="U77">
            <v>3833711.56</v>
          </cell>
          <cell r="V77">
            <v>3892525.99</v>
          </cell>
          <cell r="W77">
            <v>3942621.32</v>
          </cell>
          <cell r="X77">
            <v>3991965.74</v>
          </cell>
          <cell r="Y77">
            <v>3991965.74</v>
          </cell>
          <cell r="Z77">
            <v>4070825.38</v>
          </cell>
          <cell r="AA77">
            <v>4116807.74</v>
          </cell>
          <cell r="AB77">
            <v>4165606.27</v>
          </cell>
          <cell r="AC77">
            <v>4231121.9800000004</v>
          </cell>
          <cell r="AD77">
            <v>3348085.3725000005</v>
          </cell>
          <cell r="AE77">
            <v>3386681.6375000007</v>
          </cell>
          <cell r="AF77">
            <v>3431932.7358333333</v>
          </cell>
          <cell r="AG77">
            <v>3481316.5875000004</v>
          </cell>
          <cell r="AH77">
            <v>3533145.59375</v>
          </cell>
          <cell r="AI77">
            <v>3593932.7070833337</v>
          </cell>
          <cell r="AJ77">
            <v>3659250.7395833335</v>
          </cell>
          <cell r="AK77">
            <v>3718969.8470833334</v>
          </cell>
          <cell r="AL77">
            <v>3773077.7970833336</v>
          </cell>
          <cell r="AM77">
            <v>3827112.8595833336</v>
          </cell>
          <cell r="AN77">
            <v>3882654.5975000006</v>
          </cell>
          <cell r="AO77">
            <v>3933428.9925000011</v>
          </cell>
          <cell r="AR77" t="str">
            <v>13</v>
          </cell>
          <cell r="AS77" t="str">
            <v>3</v>
          </cell>
        </row>
        <row r="78"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  <cell r="AI78">
            <v>0</v>
          </cell>
          <cell r="AJ78">
            <v>0</v>
          </cell>
          <cell r="AK78">
            <v>0</v>
          </cell>
          <cell r="AL78">
            <v>0</v>
          </cell>
          <cell r="AM78">
            <v>0</v>
          </cell>
          <cell r="AN78">
            <v>0</v>
          </cell>
          <cell r="AO78">
            <v>0</v>
          </cell>
          <cell r="AQ78">
            <v>5</v>
          </cell>
          <cell r="AR78" t="str">
            <v>23/51</v>
          </cell>
          <cell r="AS78" t="str">
            <v>2c</v>
          </cell>
        </row>
        <row r="79">
          <cell r="R79">
            <v>-251293.44</v>
          </cell>
          <cell r="S79">
            <v>-221079.67</v>
          </cell>
          <cell r="T79">
            <v>-186178.92</v>
          </cell>
          <cell r="U79">
            <v>-408458.48</v>
          </cell>
          <cell r="V79">
            <v>-368172.75</v>
          </cell>
          <cell r="W79">
            <v>-442641</v>
          </cell>
          <cell r="X79">
            <v>-364988.87</v>
          </cell>
          <cell r="Y79">
            <v>-408114.73</v>
          </cell>
          <cell r="Z79">
            <v>-127816.94</v>
          </cell>
          <cell r="AA79">
            <v>-97244.08</v>
          </cell>
          <cell r="AB79">
            <v>-73668.47</v>
          </cell>
          <cell r="AC79">
            <v>-62438.04</v>
          </cell>
          <cell r="AD79">
            <v>-533684.88416666666</v>
          </cell>
          <cell r="AE79">
            <v>-420176.46124999999</v>
          </cell>
          <cell r="AF79">
            <v>-306419.3329166667</v>
          </cell>
          <cell r="AG79">
            <v>-277262.21999999997</v>
          </cell>
          <cell r="AH79">
            <v>-272455.05499999999</v>
          </cell>
          <cell r="AI79">
            <v>-285366.02083333331</v>
          </cell>
          <cell r="AJ79">
            <v>-295752.42375000002</v>
          </cell>
          <cell r="AK79">
            <v>-302624.61749999999</v>
          </cell>
          <cell r="AL79">
            <v>-299442.02750000003</v>
          </cell>
          <cell r="AM79">
            <v>-283599.90458333335</v>
          </cell>
          <cell r="AN79">
            <v>-270630.01583333331</v>
          </cell>
          <cell r="AO79">
            <v>-258285.33791666667</v>
          </cell>
          <cell r="AR79" t="str">
            <v>62</v>
          </cell>
        </row>
        <row r="80">
          <cell r="R80">
            <v>2773357.84</v>
          </cell>
          <cell r="S80">
            <v>2865268.76</v>
          </cell>
          <cell r="T80">
            <v>2865268.76</v>
          </cell>
          <cell r="U80">
            <v>2865268.76</v>
          </cell>
          <cell r="V80">
            <v>2865268.76</v>
          </cell>
          <cell r="W80">
            <v>2816620.51</v>
          </cell>
          <cell r="X80">
            <v>2816620.51</v>
          </cell>
          <cell r="Y80">
            <v>2816620.51</v>
          </cell>
          <cell r="Z80">
            <v>2816620.51</v>
          </cell>
          <cell r="AA80">
            <v>2816620.51</v>
          </cell>
          <cell r="AB80">
            <v>2816620.51</v>
          </cell>
          <cell r="AC80">
            <v>2854112.55</v>
          </cell>
          <cell r="AD80">
            <v>2813547.5487499996</v>
          </cell>
          <cell r="AE80">
            <v>2814970.8012499996</v>
          </cell>
          <cell r="AF80">
            <v>2818974.2483333331</v>
          </cell>
          <cell r="AG80">
            <v>2821728.2683333331</v>
          </cell>
          <cell r="AH80">
            <v>2824894.0266666659</v>
          </cell>
          <cell r="AI80">
            <v>2826444.512916666</v>
          </cell>
          <cell r="AJ80">
            <v>2826458.3441666658</v>
          </cell>
          <cell r="AK80">
            <v>2826962.5308333323</v>
          </cell>
          <cell r="AL80">
            <v>2827466.7174999993</v>
          </cell>
          <cell r="AM80">
            <v>2827970.9041666654</v>
          </cell>
          <cell r="AN80">
            <v>2828475.0908333324</v>
          </cell>
          <cell r="AO80">
            <v>2830541.4458333328</v>
          </cell>
          <cell r="AR80" t="str">
            <v>62</v>
          </cell>
        </row>
        <row r="81">
          <cell r="R81">
            <v>-423343.57</v>
          </cell>
          <cell r="S81">
            <v>-445522.25</v>
          </cell>
          <cell r="T81">
            <v>-445522.25</v>
          </cell>
          <cell r="U81">
            <v>-445522.25</v>
          </cell>
          <cell r="V81">
            <v>-445522.25</v>
          </cell>
          <cell r="W81">
            <v>-445522.25</v>
          </cell>
          <cell r="X81">
            <v>-445522.25</v>
          </cell>
          <cell r="Y81">
            <v>-445522.25</v>
          </cell>
          <cell r="Z81">
            <v>-445522.25</v>
          </cell>
          <cell r="AA81">
            <v>-445522.25</v>
          </cell>
          <cell r="AB81">
            <v>-445522.25</v>
          </cell>
          <cell r="AC81">
            <v>-445522.25</v>
          </cell>
          <cell r="AD81">
            <v>-423343.57</v>
          </cell>
          <cell r="AE81">
            <v>-424267.68166666664</v>
          </cell>
          <cell r="AF81">
            <v>-426115.90499999997</v>
          </cell>
          <cell r="AG81">
            <v>-427964.12833333324</v>
          </cell>
          <cell r="AH81">
            <v>-429812.35166666663</v>
          </cell>
          <cell r="AI81">
            <v>-431660.57500000001</v>
          </cell>
          <cell r="AJ81">
            <v>-433508.79833333334</v>
          </cell>
          <cell r="AK81">
            <v>-435357.02166666667</v>
          </cell>
          <cell r="AL81">
            <v>-437205.24500000005</v>
          </cell>
          <cell r="AM81">
            <v>-439053.46833333332</v>
          </cell>
          <cell r="AN81">
            <v>-440901.69166666671</v>
          </cell>
          <cell r="AO81">
            <v>-442749.91500000004</v>
          </cell>
          <cell r="AR81" t="str">
            <v>62</v>
          </cell>
        </row>
        <row r="82"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R82" t="str">
            <v>62</v>
          </cell>
        </row>
        <row r="83">
          <cell r="R83">
            <v>69686584.879999995</v>
          </cell>
          <cell r="S83">
            <v>69689493.799999997</v>
          </cell>
          <cell r="T83">
            <v>69741972.159999996</v>
          </cell>
          <cell r="U83">
            <v>69753450.039999992</v>
          </cell>
          <cell r="V83">
            <v>68758728.719999999</v>
          </cell>
          <cell r="W83">
            <v>68868900.810000002</v>
          </cell>
          <cell r="X83">
            <v>68872691.780000001</v>
          </cell>
          <cell r="Y83">
            <v>68877451.189999998</v>
          </cell>
          <cell r="Z83">
            <v>66426921.910000004</v>
          </cell>
          <cell r="AA83">
            <v>66435591.850000001</v>
          </cell>
          <cell r="AB83">
            <v>66149526.120000005</v>
          </cell>
          <cell r="AC83">
            <v>67454242.5</v>
          </cell>
          <cell r="AD83">
            <v>101840471.62625001</v>
          </cell>
          <cell r="AE83">
            <v>97277030.495833337</v>
          </cell>
          <cell r="AF83">
            <v>92711167.500833318</v>
          </cell>
          <cell r="AG83">
            <v>88143195.072916657</v>
          </cell>
          <cell r="AH83">
            <v>83533855.28291665</v>
          </cell>
          <cell r="AI83">
            <v>78867453.742083326</v>
          </cell>
          <cell r="AJ83">
            <v>74185710.26958333</v>
          </cell>
          <cell r="AK83">
            <v>71587236.055416659</v>
          </cell>
          <cell r="AL83">
            <v>70974274.343333349</v>
          </cell>
          <cell r="AM83">
            <v>70259761.704583332</v>
          </cell>
          <cell r="AN83">
            <v>69529356.491249993</v>
          </cell>
          <cell r="AO83">
            <v>68775555.028333351</v>
          </cell>
          <cell r="AR83" t="str">
            <v>62</v>
          </cell>
        </row>
        <row r="84">
          <cell r="R84">
            <v>29129920.850000001</v>
          </cell>
          <cell r="S84">
            <v>26591061.41</v>
          </cell>
          <cell r="T84">
            <v>21461250.93</v>
          </cell>
          <cell r="U84">
            <v>16340060.43</v>
          </cell>
          <cell r="V84">
            <v>14097329.27</v>
          </cell>
          <cell r="W84">
            <v>11530574.33</v>
          </cell>
          <cell r="X84">
            <v>10658342.43</v>
          </cell>
          <cell r="Y84">
            <v>9996663.3000000007</v>
          </cell>
          <cell r="Z84">
            <v>9913217.9000000004</v>
          </cell>
          <cell r="AA84">
            <v>14334636.039999999</v>
          </cell>
          <cell r="AB84">
            <v>17923783.359999999</v>
          </cell>
          <cell r="AC84">
            <v>21847870.16</v>
          </cell>
          <cell r="AD84">
            <v>19498737.115416668</v>
          </cell>
          <cell r="AE84">
            <v>19704024.042916667</v>
          </cell>
          <cell r="AF84">
            <v>19756374.432083335</v>
          </cell>
          <cell r="AG84">
            <v>19589045.280416667</v>
          </cell>
          <cell r="AH84">
            <v>19329545.017916668</v>
          </cell>
          <cell r="AI84">
            <v>19083990.001250003</v>
          </cell>
          <cell r="AJ84">
            <v>18862576.241250005</v>
          </cell>
          <cell r="AK84">
            <v>18612242.938333336</v>
          </cell>
          <cell r="AL84">
            <v>18317565.321666669</v>
          </cell>
          <cell r="AM84">
            <v>18108610.169583339</v>
          </cell>
          <cell r="AN84">
            <v>17746550.797083337</v>
          </cell>
          <cell r="AO84">
            <v>17217453.615833331</v>
          </cell>
          <cell r="AR84" t="str">
            <v>23a</v>
          </cell>
        </row>
        <row r="85"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R85" t="str">
            <v>62</v>
          </cell>
        </row>
        <row r="86">
          <cell r="R86">
            <v>100000</v>
          </cell>
          <cell r="S86">
            <v>100000</v>
          </cell>
          <cell r="T86">
            <v>100000</v>
          </cell>
          <cell r="U86">
            <v>100000</v>
          </cell>
          <cell r="V86">
            <v>100000</v>
          </cell>
          <cell r="W86">
            <v>100000</v>
          </cell>
          <cell r="X86">
            <v>100000</v>
          </cell>
          <cell r="Y86">
            <v>100000</v>
          </cell>
          <cell r="Z86">
            <v>100000</v>
          </cell>
          <cell r="AA86">
            <v>100000</v>
          </cell>
          <cell r="AB86">
            <v>100000</v>
          </cell>
          <cell r="AC86">
            <v>100000</v>
          </cell>
          <cell r="AD86">
            <v>100000</v>
          </cell>
          <cell r="AE86">
            <v>100000</v>
          </cell>
          <cell r="AF86">
            <v>100000</v>
          </cell>
          <cell r="AG86">
            <v>100000</v>
          </cell>
          <cell r="AH86">
            <v>100000</v>
          </cell>
          <cell r="AI86">
            <v>100000</v>
          </cell>
          <cell r="AJ86">
            <v>100000</v>
          </cell>
          <cell r="AK86">
            <v>100000</v>
          </cell>
          <cell r="AL86">
            <v>100000</v>
          </cell>
          <cell r="AM86">
            <v>100000</v>
          </cell>
          <cell r="AN86">
            <v>100000</v>
          </cell>
          <cell r="AO86">
            <v>100000</v>
          </cell>
          <cell r="AR86" t="str">
            <v>62</v>
          </cell>
        </row>
        <row r="87">
          <cell r="R87">
            <v>40873166.460000001</v>
          </cell>
          <cell r="S87">
            <v>40873166.460000001</v>
          </cell>
          <cell r="T87">
            <v>40873166.460000001</v>
          </cell>
          <cell r="U87">
            <v>42412422.640000001</v>
          </cell>
          <cell r="V87">
            <v>42412422.640000001</v>
          </cell>
          <cell r="W87">
            <v>43825634.700000003</v>
          </cell>
          <cell r="X87">
            <v>43825634.700000003</v>
          </cell>
          <cell r="Y87">
            <v>43825634.700000003</v>
          </cell>
          <cell r="Z87">
            <v>43783181.729999997</v>
          </cell>
          <cell r="AA87">
            <v>43899846.030000001</v>
          </cell>
          <cell r="AB87">
            <v>44272095.920000002</v>
          </cell>
          <cell r="AC87">
            <v>44786679.630000003</v>
          </cell>
          <cell r="AD87">
            <v>38686159.240833335</v>
          </cell>
          <cell r="AE87">
            <v>39049967.960833333</v>
          </cell>
          <cell r="AF87">
            <v>39413776.680833332</v>
          </cell>
          <cell r="AG87">
            <v>39841721.074999996</v>
          </cell>
          <cell r="AH87">
            <v>40268219.202499993</v>
          </cell>
          <cell r="AI87">
            <v>40636702.463749997</v>
          </cell>
          <cell r="AJ87">
            <v>41012752.799583331</v>
          </cell>
          <cell r="AK87">
            <v>41388803.135416664</v>
          </cell>
          <cell r="AL87">
            <v>41706508.21125</v>
          </cell>
          <cell r="AM87">
            <v>42030834.610416666</v>
          </cell>
          <cell r="AN87">
            <v>42435638.005000003</v>
          </cell>
          <cell r="AO87">
            <v>42808857.957083337</v>
          </cell>
          <cell r="AR87" t="str">
            <v>62</v>
          </cell>
        </row>
        <row r="88">
          <cell r="R88">
            <v>-100000</v>
          </cell>
          <cell r="S88">
            <v>-100000</v>
          </cell>
          <cell r="T88">
            <v>-100000</v>
          </cell>
          <cell r="U88">
            <v>-100000</v>
          </cell>
          <cell r="V88">
            <v>-100000</v>
          </cell>
          <cell r="W88">
            <v>-100000</v>
          </cell>
          <cell r="X88">
            <v>-100000</v>
          </cell>
          <cell r="Y88">
            <v>-100000</v>
          </cell>
          <cell r="Z88">
            <v>-100000</v>
          </cell>
          <cell r="AA88">
            <v>-100000</v>
          </cell>
          <cell r="AB88">
            <v>-100000</v>
          </cell>
          <cell r="AC88">
            <v>-100000</v>
          </cell>
          <cell r="AD88">
            <v>-100000</v>
          </cell>
          <cell r="AE88">
            <v>-100000</v>
          </cell>
          <cell r="AF88">
            <v>-100000</v>
          </cell>
          <cell r="AG88">
            <v>-100000</v>
          </cell>
          <cell r="AH88">
            <v>-100000</v>
          </cell>
          <cell r="AI88">
            <v>-100000</v>
          </cell>
          <cell r="AJ88">
            <v>-100000</v>
          </cell>
          <cell r="AK88">
            <v>-100000</v>
          </cell>
          <cell r="AL88">
            <v>-100000</v>
          </cell>
          <cell r="AM88">
            <v>-100000</v>
          </cell>
          <cell r="AN88">
            <v>-100000</v>
          </cell>
          <cell r="AO88">
            <v>-100000</v>
          </cell>
          <cell r="AR88" t="str">
            <v>62</v>
          </cell>
        </row>
        <row r="89"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R89" t="str">
            <v>62</v>
          </cell>
        </row>
        <row r="90"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R90" t="str">
            <v>62</v>
          </cell>
        </row>
        <row r="91"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R91" t="str">
            <v>62</v>
          </cell>
        </row>
        <row r="92"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R92" t="str">
            <v>62</v>
          </cell>
        </row>
        <row r="93"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R93" t="str">
            <v>62</v>
          </cell>
        </row>
        <row r="94"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R94" t="str">
            <v>62</v>
          </cell>
        </row>
        <row r="95"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R95" t="str">
            <v>62</v>
          </cell>
        </row>
        <row r="96"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R96" t="str">
            <v>62</v>
          </cell>
        </row>
        <row r="97"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36836.567500000005</v>
          </cell>
          <cell r="AE97">
            <v>28613.679166666669</v>
          </cell>
          <cell r="AF97">
            <v>20390.790833333333</v>
          </cell>
          <cell r="AG97">
            <v>12209.51</v>
          </cell>
          <cell r="AH97">
            <v>4069.8366666666666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R97" t="str">
            <v>62</v>
          </cell>
        </row>
        <row r="98"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R98" t="str">
            <v>62</v>
          </cell>
        </row>
        <row r="99">
          <cell r="R99">
            <v>-9716.9</v>
          </cell>
          <cell r="S99">
            <v>-9761.33</v>
          </cell>
          <cell r="T99">
            <v>-9806.09</v>
          </cell>
          <cell r="U99">
            <v>-7852.97</v>
          </cell>
          <cell r="V99">
            <v>-7896.6</v>
          </cell>
          <cell r="W99">
            <v>-10281.81</v>
          </cell>
          <cell r="X99">
            <v>-10629.75</v>
          </cell>
          <cell r="Y99">
            <v>-7559.66</v>
          </cell>
          <cell r="Z99">
            <v>-6895.71</v>
          </cell>
          <cell r="AA99">
            <v>-7219.56</v>
          </cell>
          <cell r="AB99">
            <v>-7243.3</v>
          </cell>
          <cell r="AC99">
            <v>-7267.22</v>
          </cell>
          <cell r="AD99">
            <v>-428945.11375000002</v>
          </cell>
          <cell r="AE99">
            <v>-413912.0733333333</v>
          </cell>
          <cell r="AF99">
            <v>-394898.24291666667</v>
          </cell>
          <cell r="AG99">
            <v>-384179.00374999997</v>
          </cell>
          <cell r="AH99">
            <v>-373418.69249999995</v>
          </cell>
          <cell r="AI99">
            <v>-341495.48291666666</v>
          </cell>
          <cell r="AJ99">
            <v>-289546.60916666669</v>
          </cell>
          <cell r="AK99">
            <v>-238602.55166666664</v>
          </cell>
          <cell r="AL99">
            <v>-187496.42916666667</v>
          </cell>
          <cell r="AM99">
            <v>-136358.91750000001</v>
          </cell>
          <cell r="AN99">
            <v>-85226.910416666666</v>
          </cell>
          <cell r="AO99">
            <v>-34087.513333333329</v>
          </cell>
          <cell r="AR99" t="str">
            <v>62</v>
          </cell>
        </row>
        <row r="100"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582666.66666666663</v>
          </cell>
          <cell r="AE100">
            <v>532000</v>
          </cell>
          <cell r="AF100">
            <v>481333.33333333331</v>
          </cell>
          <cell r="AG100">
            <v>430666.66666666669</v>
          </cell>
          <cell r="AH100">
            <v>380000</v>
          </cell>
          <cell r="AI100">
            <v>329333.33333333331</v>
          </cell>
          <cell r="AJ100">
            <v>278666.66666666669</v>
          </cell>
          <cell r="AK100">
            <v>228000</v>
          </cell>
          <cell r="AL100">
            <v>177333.33333333334</v>
          </cell>
          <cell r="AM100">
            <v>126666.66666666667</v>
          </cell>
          <cell r="AN100">
            <v>76000</v>
          </cell>
          <cell r="AO100">
            <v>25333.333333333332</v>
          </cell>
          <cell r="AR100" t="str">
            <v>62</v>
          </cell>
        </row>
        <row r="101"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R101" t="str">
            <v>62</v>
          </cell>
        </row>
        <row r="102"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R102" t="str">
            <v>62</v>
          </cell>
        </row>
        <row r="103"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R103" t="str">
            <v>62</v>
          </cell>
        </row>
        <row r="104"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R104" t="str">
            <v>62</v>
          </cell>
        </row>
        <row r="105"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R105" t="str">
            <v>62</v>
          </cell>
        </row>
        <row r="106">
          <cell r="R106">
            <v>35934.19</v>
          </cell>
          <cell r="S106">
            <v>35934.19</v>
          </cell>
          <cell r="T106">
            <v>34958</v>
          </cell>
          <cell r="U106">
            <v>34958</v>
          </cell>
          <cell r="V106">
            <v>34958</v>
          </cell>
          <cell r="W106">
            <v>33907.86</v>
          </cell>
          <cell r="X106">
            <v>33907.86</v>
          </cell>
          <cell r="Y106">
            <v>33907.86</v>
          </cell>
          <cell r="Z106">
            <v>33237.79</v>
          </cell>
          <cell r="AA106">
            <v>33237.79</v>
          </cell>
          <cell r="AB106">
            <v>33237.79</v>
          </cell>
          <cell r="AC106">
            <v>32249.439999999999</v>
          </cell>
          <cell r="AD106">
            <v>38029.4</v>
          </cell>
          <cell r="AE106">
            <v>37692.9</v>
          </cell>
          <cell r="AF106">
            <v>37356.28875</v>
          </cell>
          <cell r="AG106">
            <v>37019.566250000003</v>
          </cell>
          <cell r="AH106">
            <v>36682.84375</v>
          </cell>
          <cell r="AI106">
            <v>36338.467916666668</v>
          </cell>
          <cell r="AJ106">
            <v>35986.438750000001</v>
          </cell>
          <cell r="AK106">
            <v>35634.409583333334</v>
          </cell>
          <cell r="AL106">
            <v>35300.239166666666</v>
          </cell>
          <cell r="AM106">
            <v>34983.927499999998</v>
          </cell>
          <cell r="AN106">
            <v>34667.615833333322</v>
          </cell>
          <cell r="AO106">
            <v>34355.928749999992</v>
          </cell>
          <cell r="AR106" t="str">
            <v>62</v>
          </cell>
        </row>
        <row r="107"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R107" t="str">
            <v>62</v>
          </cell>
        </row>
        <row r="108">
          <cell r="R108">
            <v>2288807.81</v>
          </cell>
          <cell r="S108">
            <v>2352480.14</v>
          </cell>
          <cell r="T108">
            <v>2320321.1800000002</v>
          </cell>
          <cell r="U108">
            <v>2324611.46</v>
          </cell>
          <cell r="V108">
            <v>2599954.94</v>
          </cell>
          <cell r="W108">
            <v>2512508.19</v>
          </cell>
          <cell r="X108">
            <v>2511890.58</v>
          </cell>
          <cell r="Y108">
            <v>2338012.19</v>
          </cell>
          <cell r="Z108">
            <v>2304517.06</v>
          </cell>
          <cell r="AA108">
            <v>2575755.35</v>
          </cell>
          <cell r="AB108">
            <v>2497866.94</v>
          </cell>
          <cell r="AC108">
            <v>2299024.38</v>
          </cell>
          <cell r="AD108">
            <v>2040089.2712500002</v>
          </cell>
          <cell r="AE108">
            <v>2101925.8283333336</v>
          </cell>
          <cell r="AF108">
            <v>2153353.6558333333</v>
          </cell>
          <cell r="AG108">
            <v>2184836.9824999999</v>
          </cell>
          <cell r="AH108">
            <v>2220418.9254166665</v>
          </cell>
          <cell r="AI108">
            <v>2261829.8199999998</v>
          </cell>
          <cell r="AJ108">
            <v>2299180.2187500005</v>
          </cell>
          <cell r="AK108">
            <v>2324928.3058333336</v>
          </cell>
          <cell r="AL108">
            <v>2339645.6975000002</v>
          </cell>
          <cell r="AM108">
            <v>2366166.1645833333</v>
          </cell>
          <cell r="AN108">
            <v>2398218.3429166665</v>
          </cell>
          <cell r="AO108">
            <v>2410988.5904166666</v>
          </cell>
          <cell r="AR108" t="str">
            <v>62</v>
          </cell>
        </row>
        <row r="109"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R109" t="str">
            <v>62</v>
          </cell>
        </row>
        <row r="110"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R110" t="str">
            <v>62</v>
          </cell>
        </row>
        <row r="111"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R111" t="str">
            <v>62</v>
          </cell>
        </row>
        <row r="112">
          <cell r="R112">
            <v>96182.85</v>
          </cell>
          <cell r="S112">
            <v>95946.22</v>
          </cell>
          <cell r="T112">
            <v>95707.82</v>
          </cell>
          <cell r="U112">
            <v>95469.42</v>
          </cell>
          <cell r="V112">
            <v>95225.64</v>
          </cell>
          <cell r="W112">
            <v>94511.45</v>
          </cell>
          <cell r="X112">
            <v>94736.19</v>
          </cell>
          <cell r="Y112">
            <v>94488.71</v>
          </cell>
          <cell r="Z112">
            <v>94239.38</v>
          </cell>
          <cell r="AA112">
            <v>93988.18</v>
          </cell>
          <cell r="AB112">
            <v>93735.09</v>
          </cell>
          <cell r="AC112">
            <v>93480.1</v>
          </cell>
          <cell r="AD112">
            <v>97555.836666666655</v>
          </cell>
          <cell r="AE112">
            <v>97329.505833333344</v>
          </cell>
          <cell r="AF112">
            <v>97101.477499999994</v>
          </cell>
          <cell r="AG112">
            <v>96871.813749999987</v>
          </cell>
          <cell r="AH112">
            <v>96640.427083333314</v>
          </cell>
          <cell r="AI112">
            <v>96387.630833333344</v>
          </cell>
          <cell r="AJ112">
            <v>96133.085416666654</v>
          </cell>
          <cell r="AK112">
            <v>95896.376666666663</v>
          </cell>
          <cell r="AL112">
            <v>95657.892500000002</v>
          </cell>
          <cell r="AM112">
            <v>95417.619999999981</v>
          </cell>
          <cell r="AN112">
            <v>95175.545416666675</v>
          </cell>
          <cell r="AO112">
            <v>94931.655000000013</v>
          </cell>
          <cell r="AR112" t="str">
            <v>62</v>
          </cell>
        </row>
        <row r="113">
          <cell r="R113">
            <v>1357927.84</v>
          </cell>
          <cell r="S113">
            <v>1316244.99</v>
          </cell>
          <cell r="T113">
            <v>1304941.22</v>
          </cell>
          <cell r="U113">
            <v>1263258.3700000001</v>
          </cell>
          <cell r="V113">
            <v>1221575.52</v>
          </cell>
          <cell r="W113">
            <v>1208933.1100000001</v>
          </cell>
          <cell r="X113">
            <v>1169447.01</v>
          </cell>
          <cell r="Y113">
            <v>1084048.8500000001</v>
          </cell>
          <cell r="Z113">
            <v>1082680.73</v>
          </cell>
          <cell r="AA113">
            <v>1054402.8899999999</v>
          </cell>
          <cell r="AB113">
            <v>1025268.98</v>
          </cell>
          <cell r="AC113">
            <v>1021882.82</v>
          </cell>
          <cell r="AD113">
            <v>1743960.0204166668</v>
          </cell>
          <cell r="AE113">
            <v>1687113.1754166668</v>
          </cell>
          <cell r="AF113">
            <v>1652560.0199999998</v>
          </cell>
          <cell r="AG113">
            <v>1599047.9291666665</v>
          </cell>
          <cell r="AH113">
            <v>1525321.2870833334</v>
          </cell>
          <cell r="AI113">
            <v>1455528.0337500002</v>
          </cell>
          <cell r="AJ113">
            <v>1390157.0716666668</v>
          </cell>
          <cell r="AK113">
            <v>1326555.3645833333</v>
          </cell>
          <cell r="AL113">
            <v>1276305.0162500001</v>
          </cell>
          <cell r="AM113">
            <v>1245153.7524999999</v>
          </cell>
          <cell r="AN113">
            <v>1219506.2641666669</v>
          </cell>
          <cell r="AO113">
            <v>1191240.4212500001</v>
          </cell>
          <cell r="AR113" t="str">
            <v>62</v>
          </cell>
        </row>
        <row r="114"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R114" t="str">
            <v>62</v>
          </cell>
        </row>
        <row r="115"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R115" t="str">
            <v>62</v>
          </cell>
        </row>
        <row r="116"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R116" t="str">
            <v>62</v>
          </cell>
        </row>
        <row r="117"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R117" t="str">
            <v>62</v>
          </cell>
        </row>
        <row r="118">
          <cell r="R118">
            <v>1718068</v>
          </cell>
          <cell r="S118">
            <v>1718068</v>
          </cell>
          <cell r="T118">
            <v>1718068</v>
          </cell>
          <cell r="U118">
            <v>1718068</v>
          </cell>
          <cell r="V118">
            <v>1718068</v>
          </cell>
          <cell r="W118">
            <v>1718068</v>
          </cell>
          <cell r="X118">
            <v>1718068</v>
          </cell>
          <cell r="Y118">
            <v>1718068</v>
          </cell>
          <cell r="Z118">
            <v>1718068</v>
          </cell>
          <cell r="AA118">
            <v>1718068</v>
          </cell>
          <cell r="AB118">
            <v>1718068</v>
          </cell>
          <cell r="AC118">
            <v>0</v>
          </cell>
          <cell r="AD118">
            <v>1588802.0804166666</v>
          </cell>
          <cell r="AE118">
            <v>1601089.5295833333</v>
          </cell>
          <cell r="AF118">
            <v>1613376.97875</v>
          </cell>
          <cell r="AG118">
            <v>1625664.4279166665</v>
          </cell>
          <cell r="AH118">
            <v>1637951.8770833332</v>
          </cell>
          <cell r="AI118">
            <v>1650239.3262499999</v>
          </cell>
          <cell r="AJ118">
            <v>1662526.7754166666</v>
          </cell>
          <cell r="AK118">
            <v>1673610.25</v>
          </cell>
          <cell r="AL118">
            <v>1683489.75</v>
          </cell>
          <cell r="AM118">
            <v>1693369.25</v>
          </cell>
          <cell r="AN118">
            <v>1703248.75</v>
          </cell>
          <cell r="AO118">
            <v>1641542.0833333333</v>
          </cell>
          <cell r="AR118" t="str">
            <v>62</v>
          </cell>
        </row>
        <row r="119"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R119" t="str">
            <v>62</v>
          </cell>
        </row>
        <row r="120">
          <cell r="R120">
            <v>93273.57</v>
          </cell>
          <cell r="S120">
            <v>93074.68</v>
          </cell>
          <cell r="T120">
            <v>92874.29</v>
          </cell>
          <cell r="U120">
            <v>92672.4</v>
          </cell>
          <cell r="V120">
            <v>92469</v>
          </cell>
          <cell r="W120">
            <v>92264.07</v>
          </cell>
          <cell r="X120">
            <v>92228.9</v>
          </cell>
          <cell r="Y120">
            <v>687.36</v>
          </cell>
          <cell r="Z120">
            <v>0.02</v>
          </cell>
          <cell r="AA120">
            <v>0</v>
          </cell>
          <cell r="AB120">
            <v>0</v>
          </cell>
          <cell r="AC120">
            <v>0</v>
          </cell>
          <cell r="AD120">
            <v>94428.517500000016</v>
          </cell>
          <cell r="AE120">
            <v>94238.28041666669</v>
          </cell>
          <cell r="AF120">
            <v>94046.616666666683</v>
          </cell>
          <cell r="AG120">
            <v>93853.401249999995</v>
          </cell>
          <cell r="AH120">
            <v>93658.508749999994</v>
          </cell>
          <cell r="AI120">
            <v>93462.270833333328</v>
          </cell>
          <cell r="AJ120">
            <v>93271.812083333338</v>
          </cell>
          <cell r="AK120">
            <v>89281.445833333346</v>
          </cell>
          <cell r="AL120">
            <v>81464.233333333337</v>
          </cell>
          <cell r="AM120">
            <v>73634.407499999987</v>
          </cell>
          <cell r="AN120">
            <v>65820.727499999994</v>
          </cell>
          <cell r="AO120">
            <v>58023.315000000002</v>
          </cell>
          <cell r="AR120" t="str">
            <v>62</v>
          </cell>
        </row>
        <row r="121"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12792.471666666666</v>
          </cell>
          <cell r="AE121">
            <v>10457.028749999999</v>
          </cell>
          <cell r="AF121">
            <v>8125.8325000000004</v>
          </cell>
          <cell r="AG121">
            <v>5798.9145833333341</v>
          </cell>
          <cell r="AH121">
            <v>3476.3070833333331</v>
          </cell>
          <cell r="AI121">
            <v>1158.0425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R121" t="str">
            <v>62</v>
          </cell>
        </row>
        <row r="122"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8705.9887499999986</v>
          </cell>
          <cell r="AE122">
            <v>7935.2612499999996</v>
          </cell>
          <cell r="AF122">
            <v>7167.0862500000003</v>
          </cell>
          <cell r="AG122">
            <v>6401.4824999999992</v>
          </cell>
          <cell r="AH122">
            <v>5638.4695833333326</v>
          </cell>
          <cell r="AI122">
            <v>4878.0670833333334</v>
          </cell>
          <cell r="AJ122">
            <v>4120.2945833333333</v>
          </cell>
          <cell r="AK122">
            <v>3365.1620833333332</v>
          </cell>
          <cell r="AL122">
            <v>2612.6891666666666</v>
          </cell>
          <cell r="AM122">
            <v>1862.9054166666667</v>
          </cell>
          <cell r="AN122">
            <v>1115.83125</v>
          </cell>
          <cell r="AO122">
            <v>371.48708333333337</v>
          </cell>
          <cell r="AR122" t="str">
            <v>62</v>
          </cell>
        </row>
        <row r="123"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72719.906666666677</v>
          </cell>
          <cell r="AE123">
            <v>66285.87999999999</v>
          </cell>
          <cell r="AF123">
            <v>59872.460416666669</v>
          </cell>
          <cell r="AG123">
            <v>53479.802499999998</v>
          </cell>
          <cell r="AH123">
            <v>47108.062083333331</v>
          </cell>
          <cell r="AI123">
            <v>40757.396249999998</v>
          </cell>
          <cell r="AJ123">
            <v>34427.962916666664</v>
          </cell>
          <cell r="AK123">
            <v>28119.921249999999</v>
          </cell>
          <cell r="AL123">
            <v>21833.431666666667</v>
          </cell>
          <cell r="AM123">
            <v>15568.655833333331</v>
          </cell>
          <cell r="AN123">
            <v>9325.7566666666662</v>
          </cell>
          <cell r="AO123">
            <v>3104.8983333333331</v>
          </cell>
          <cell r="AR123" t="str">
            <v>62</v>
          </cell>
        </row>
        <row r="124">
          <cell r="R124">
            <v>29578.32</v>
          </cell>
          <cell r="S124">
            <v>29578.32</v>
          </cell>
          <cell r="T124">
            <v>29578.32</v>
          </cell>
          <cell r="U124">
            <v>29578.32</v>
          </cell>
          <cell r="V124">
            <v>29578.32</v>
          </cell>
          <cell r="W124">
            <v>29578.32</v>
          </cell>
          <cell r="X124">
            <v>29578.32</v>
          </cell>
          <cell r="Y124">
            <v>29578.32</v>
          </cell>
          <cell r="Z124">
            <v>29578.32</v>
          </cell>
          <cell r="AA124">
            <v>25824.6</v>
          </cell>
          <cell r="AB124">
            <v>25824.6</v>
          </cell>
          <cell r="AC124">
            <v>25824.6</v>
          </cell>
          <cell r="AD124">
            <v>32040.26</v>
          </cell>
          <cell r="AE124">
            <v>31750.62</v>
          </cell>
          <cell r="AF124">
            <v>31460.98</v>
          </cell>
          <cell r="AG124">
            <v>31171.34</v>
          </cell>
          <cell r="AH124">
            <v>30881.7</v>
          </cell>
          <cell r="AI124">
            <v>30592.06</v>
          </cell>
          <cell r="AJ124">
            <v>30302.420000000002</v>
          </cell>
          <cell r="AK124">
            <v>30012.78</v>
          </cell>
          <cell r="AL124">
            <v>29723.14</v>
          </cell>
          <cell r="AM124">
            <v>29421.915000000005</v>
          </cell>
          <cell r="AN124">
            <v>29109.105</v>
          </cell>
          <cell r="AO124">
            <v>28796.294999999998</v>
          </cell>
          <cell r="AR124" t="str">
            <v>62</v>
          </cell>
        </row>
        <row r="125">
          <cell r="R125">
            <v>-1718068</v>
          </cell>
          <cell r="S125">
            <v>-1718068</v>
          </cell>
          <cell r="T125">
            <v>-1718068</v>
          </cell>
          <cell r="U125">
            <v>-1718068</v>
          </cell>
          <cell r="V125">
            <v>-1718068</v>
          </cell>
          <cell r="W125">
            <v>-1718068</v>
          </cell>
          <cell r="X125">
            <v>-1718068</v>
          </cell>
          <cell r="Y125">
            <v>-1718068</v>
          </cell>
          <cell r="Z125">
            <v>-1718068</v>
          </cell>
          <cell r="AA125">
            <v>-1718068</v>
          </cell>
          <cell r="AB125">
            <v>-1718068</v>
          </cell>
          <cell r="AC125">
            <v>0</v>
          </cell>
          <cell r="AD125">
            <v>-1588802.0804166666</v>
          </cell>
          <cell r="AE125">
            <v>-1601089.5295833333</v>
          </cell>
          <cell r="AF125">
            <v>-1613376.97875</v>
          </cell>
          <cell r="AG125">
            <v>-1625664.4279166665</v>
          </cell>
          <cell r="AH125">
            <v>-1637951.8770833332</v>
          </cell>
          <cell r="AI125">
            <v>-1650239.3262499999</v>
          </cell>
          <cell r="AJ125">
            <v>-1662526.7754166666</v>
          </cell>
          <cell r="AK125">
            <v>-1673610.25</v>
          </cell>
          <cell r="AL125">
            <v>-1683489.75</v>
          </cell>
          <cell r="AM125">
            <v>-1693369.25</v>
          </cell>
          <cell r="AN125">
            <v>-1703248.75</v>
          </cell>
          <cell r="AO125">
            <v>-1641542.0833333333</v>
          </cell>
          <cell r="AR125" t="str">
            <v>62</v>
          </cell>
        </row>
        <row r="126"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145833.33333333334</v>
          </cell>
          <cell r="AE126">
            <v>72916.666666666672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R126" t="str">
            <v>62</v>
          </cell>
        </row>
        <row r="127">
          <cell r="R127">
            <v>41534.339999999997</v>
          </cell>
          <cell r="S127">
            <v>41450.99</v>
          </cell>
          <cell r="T127">
            <v>41367.160000000003</v>
          </cell>
          <cell r="U127">
            <v>41282.839999999997</v>
          </cell>
          <cell r="V127">
            <v>41198.03</v>
          </cell>
          <cell r="W127">
            <v>41112.720000000001</v>
          </cell>
          <cell r="X127">
            <v>41112.720000000001</v>
          </cell>
          <cell r="Y127">
            <v>-65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22639.350833333334</v>
          </cell>
          <cell r="AE127">
            <v>26097.072916666668</v>
          </cell>
          <cell r="AF127">
            <v>29547.829166666666</v>
          </cell>
          <cell r="AG127">
            <v>32991.57916666667</v>
          </cell>
          <cell r="AH127">
            <v>36428.282083333332</v>
          </cell>
          <cell r="AI127">
            <v>39857.896666666667</v>
          </cell>
          <cell r="AJ127">
            <v>41533.956666666665</v>
          </cell>
          <cell r="AK127">
            <v>39746.617083333331</v>
          </cell>
          <cell r="AL127">
            <v>36251.95958333333</v>
          </cell>
          <cell r="AM127">
            <v>32766.776666666661</v>
          </cell>
          <cell r="AN127">
            <v>29288.399166666666</v>
          </cell>
          <cell r="AO127">
            <v>25816.866666666665</v>
          </cell>
          <cell r="AR127" t="str">
            <v>62</v>
          </cell>
        </row>
        <row r="128"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R128" t="str">
            <v>50a</v>
          </cell>
        </row>
        <row r="129"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1079925681.8120835</v>
          </cell>
          <cell r="AE129">
            <v>977075620.58791685</v>
          </cell>
          <cell r="AF129">
            <v>874225559.3637501</v>
          </cell>
          <cell r="AG129">
            <v>771375493.5562501</v>
          </cell>
          <cell r="AH129">
            <v>668525427.74875009</v>
          </cell>
          <cell r="AI129">
            <v>565675361.94125009</v>
          </cell>
          <cell r="AJ129">
            <v>462825296.13375002</v>
          </cell>
          <cell r="AK129">
            <v>359975230.32625002</v>
          </cell>
          <cell r="AL129">
            <v>257125164.51875004</v>
          </cell>
          <cell r="AM129">
            <v>154275098.71125001</v>
          </cell>
          <cell r="AN129">
            <v>51425032.903750002</v>
          </cell>
          <cell r="AO129">
            <v>0</v>
          </cell>
          <cell r="AR129" t="str">
            <v>50a</v>
          </cell>
        </row>
        <row r="130">
          <cell r="R130">
            <v>-94233.94</v>
          </cell>
          <cell r="S130">
            <v>-94233.94</v>
          </cell>
          <cell r="T130">
            <v>-94233.94</v>
          </cell>
          <cell r="U130">
            <v>-94233.94</v>
          </cell>
          <cell r="V130">
            <v>-94233.94</v>
          </cell>
          <cell r="W130">
            <v>-94233.94</v>
          </cell>
          <cell r="X130">
            <v>-94233.94</v>
          </cell>
          <cell r="Y130">
            <v>-94233.94</v>
          </cell>
          <cell r="Z130">
            <v>-94233.94</v>
          </cell>
          <cell r="AA130">
            <v>-94233.94</v>
          </cell>
          <cell r="AB130">
            <v>0</v>
          </cell>
          <cell r="AC130">
            <v>0</v>
          </cell>
          <cell r="AD130">
            <v>-15833924.173333334</v>
          </cell>
          <cell r="AE130">
            <v>-14334703.548333334</v>
          </cell>
          <cell r="AF130">
            <v>-12835482.923333332</v>
          </cell>
          <cell r="AG130">
            <v>-11336262.298333332</v>
          </cell>
          <cell r="AH130">
            <v>-9837068.2487499993</v>
          </cell>
          <cell r="AI130">
            <v>-8337900.7745833322</v>
          </cell>
          <cell r="AJ130">
            <v>-6838796.8508333331</v>
          </cell>
          <cell r="AK130">
            <v>-5339756.4774999982</v>
          </cell>
          <cell r="AL130">
            <v>-3840716.1041666656</v>
          </cell>
          <cell r="AM130">
            <v>-2341955.4233333343</v>
          </cell>
          <cell r="AN130">
            <v>-839548.02083333337</v>
          </cell>
          <cell r="AO130">
            <v>-82454.697916666657</v>
          </cell>
          <cell r="AR130" t="str">
            <v>50a</v>
          </cell>
        </row>
        <row r="131">
          <cell r="R131">
            <v>-38267.620000000003</v>
          </cell>
          <cell r="S131">
            <v>-38267.620000000003</v>
          </cell>
          <cell r="T131">
            <v>-38267.620000000003</v>
          </cell>
          <cell r="U131">
            <v>-38267.620000000003</v>
          </cell>
          <cell r="V131">
            <v>-38267.620000000003</v>
          </cell>
          <cell r="W131">
            <v>-38267.620000000003</v>
          </cell>
          <cell r="X131">
            <v>-38267.620000000003</v>
          </cell>
          <cell r="Y131">
            <v>-38267.620000000003</v>
          </cell>
          <cell r="Z131">
            <v>-38267.620000000003</v>
          </cell>
          <cell r="AA131">
            <v>-38267.620000000003</v>
          </cell>
          <cell r="AB131">
            <v>-38267.620000000003</v>
          </cell>
          <cell r="AC131">
            <v>0</v>
          </cell>
          <cell r="AD131">
            <v>-91834.244583333333</v>
          </cell>
          <cell r="AE131">
            <v>-86176.585416666669</v>
          </cell>
          <cell r="AF131">
            <v>-80518.926250000004</v>
          </cell>
          <cell r="AG131">
            <v>-74850.569166666668</v>
          </cell>
          <cell r="AH131">
            <v>-69171.51416666666</v>
          </cell>
          <cell r="AI131">
            <v>-63492.45916666666</v>
          </cell>
          <cell r="AJ131">
            <v>-57813.404166666667</v>
          </cell>
          <cell r="AK131">
            <v>-52786.085416666669</v>
          </cell>
          <cell r="AL131">
            <v>-48410.502916666672</v>
          </cell>
          <cell r="AM131">
            <v>-44233.938750000001</v>
          </cell>
          <cell r="AN131">
            <v>-40256.392916666671</v>
          </cell>
          <cell r="AO131">
            <v>-36673.135833333334</v>
          </cell>
          <cell r="AR131" t="str">
            <v>50a</v>
          </cell>
        </row>
        <row r="132"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R132" t="str">
            <v>50a</v>
          </cell>
        </row>
        <row r="133"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R133" t="str">
            <v>50a</v>
          </cell>
        </row>
        <row r="134"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R134" t="str">
            <v>50a</v>
          </cell>
        </row>
        <row r="135"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R135" t="str">
            <v>50a</v>
          </cell>
        </row>
        <row r="136"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R136" t="str">
            <v>50b</v>
          </cell>
        </row>
        <row r="137"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  <cell r="AI137">
            <v>0</v>
          </cell>
          <cell r="AJ137">
            <v>0</v>
          </cell>
          <cell r="AK137">
            <v>0</v>
          </cell>
          <cell r="AL137">
            <v>0</v>
          </cell>
          <cell r="AM137">
            <v>0</v>
          </cell>
          <cell r="AN137">
            <v>0</v>
          </cell>
          <cell r="AO137">
            <v>0</v>
          </cell>
          <cell r="AR137" t="str">
            <v>50a</v>
          </cell>
        </row>
        <row r="138"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  <cell r="AM138">
            <v>0</v>
          </cell>
          <cell r="AN138">
            <v>0</v>
          </cell>
          <cell r="AO138">
            <v>0</v>
          </cell>
          <cell r="AR138" t="str">
            <v>50a</v>
          </cell>
        </row>
        <row r="139">
          <cell r="R139">
            <v>428.61</v>
          </cell>
          <cell r="S139">
            <v>428.61</v>
          </cell>
          <cell r="T139">
            <v>428.61</v>
          </cell>
          <cell r="U139">
            <v>428.61</v>
          </cell>
          <cell r="V139">
            <v>428.61</v>
          </cell>
          <cell r="W139">
            <v>428.61</v>
          </cell>
          <cell r="X139">
            <v>428.61</v>
          </cell>
          <cell r="Y139">
            <v>428.61</v>
          </cell>
          <cell r="Z139">
            <v>428.61</v>
          </cell>
          <cell r="AA139">
            <v>428.61</v>
          </cell>
          <cell r="AB139">
            <v>428.61</v>
          </cell>
          <cell r="AC139">
            <v>0</v>
          </cell>
          <cell r="AD139">
            <v>428.60999999999996</v>
          </cell>
          <cell r="AE139">
            <v>428.60999999999996</v>
          </cell>
          <cell r="AF139">
            <v>428.60999999999996</v>
          </cell>
          <cell r="AG139">
            <v>428.60999999999996</v>
          </cell>
          <cell r="AH139">
            <v>428.60999999999996</v>
          </cell>
          <cell r="AI139">
            <v>428.60999999999996</v>
          </cell>
          <cell r="AJ139">
            <v>428.60999999999996</v>
          </cell>
          <cell r="AK139">
            <v>428.60999999999996</v>
          </cell>
          <cell r="AL139">
            <v>428.60999999999996</v>
          </cell>
          <cell r="AM139">
            <v>428.60999999999996</v>
          </cell>
          <cell r="AN139">
            <v>428.60999999999996</v>
          </cell>
          <cell r="AO139">
            <v>410.75125000000003</v>
          </cell>
          <cell r="AR139" t="str">
            <v>50a</v>
          </cell>
        </row>
        <row r="140">
          <cell r="R140">
            <v>-25163.57</v>
          </cell>
          <cell r="S140">
            <v>-25163.57</v>
          </cell>
          <cell r="T140">
            <v>-25163.57</v>
          </cell>
          <cell r="U140">
            <v>-25163.57</v>
          </cell>
          <cell r="V140">
            <v>-25163.57</v>
          </cell>
          <cell r="W140">
            <v>-25163.57</v>
          </cell>
          <cell r="X140">
            <v>-25163.57</v>
          </cell>
          <cell r="Y140">
            <v>-25163.57</v>
          </cell>
          <cell r="Z140">
            <v>-25163.57</v>
          </cell>
          <cell r="AA140">
            <v>-25163.57</v>
          </cell>
          <cell r="AB140">
            <v>0</v>
          </cell>
          <cell r="AC140">
            <v>0</v>
          </cell>
          <cell r="AD140">
            <v>-25163.570000000003</v>
          </cell>
          <cell r="AE140">
            <v>-25163.570000000003</v>
          </cell>
          <cell r="AF140">
            <v>-25163.570000000003</v>
          </cell>
          <cell r="AG140">
            <v>-25163.570000000003</v>
          </cell>
          <cell r="AH140">
            <v>-25163.570000000003</v>
          </cell>
          <cell r="AI140">
            <v>-25163.570000000003</v>
          </cell>
          <cell r="AJ140">
            <v>-25163.570000000003</v>
          </cell>
          <cell r="AK140">
            <v>-25163.570000000003</v>
          </cell>
          <cell r="AL140">
            <v>-25163.570000000003</v>
          </cell>
          <cell r="AM140">
            <v>-25163.570000000003</v>
          </cell>
          <cell r="AN140">
            <v>-24115.087916666667</v>
          </cell>
          <cell r="AO140">
            <v>-22018.123750000002</v>
          </cell>
          <cell r="AR140" t="str">
            <v>50a</v>
          </cell>
        </row>
        <row r="141"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R141" t="str">
            <v>50a</v>
          </cell>
        </row>
        <row r="142"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R142" t="str">
            <v>50a</v>
          </cell>
        </row>
        <row r="143"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-1073075383.9662499</v>
          </cell>
          <cell r="AE143">
            <v>-970877728.35041666</v>
          </cell>
          <cell r="AF143">
            <v>-868680072.73458338</v>
          </cell>
          <cell r="AG143">
            <v>-766482417.1187501</v>
          </cell>
          <cell r="AH143">
            <v>-664284761.50291669</v>
          </cell>
          <cell r="AI143">
            <v>-562087105.88708341</v>
          </cell>
          <cell r="AJ143">
            <v>-459889450.27125001</v>
          </cell>
          <cell r="AK143">
            <v>-357691794.65541667</v>
          </cell>
          <cell r="AL143">
            <v>-255494139.03958336</v>
          </cell>
          <cell r="AM143">
            <v>-153296483.42375001</v>
          </cell>
          <cell r="AN143">
            <v>-51098827.807916671</v>
          </cell>
          <cell r="AO143">
            <v>0</v>
          </cell>
          <cell r="AR143" t="str">
            <v>50a</v>
          </cell>
        </row>
        <row r="144"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R144" t="str">
            <v>50a</v>
          </cell>
        </row>
        <row r="145">
          <cell r="R145">
            <v>-3496.36</v>
          </cell>
          <cell r="S145">
            <v>-3496.36</v>
          </cell>
          <cell r="T145">
            <v>-3496.36</v>
          </cell>
          <cell r="U145">
            <v>-3496.36</v>
          </cell>
          <cell r="V145">
            <v>-3496.36</v>
          </cell>
          <cell r="W145">
            <v>-3496.36</v>
          </cell>
          <cell r="X145">
            <v>-3496.36</v>
          </cell>
          <cell r="Y145">
            <v>-3496.36</v>
          </cell>
          <cell r="Z145">
            <v>-3496.36</v>
          </cell>
          <cell r="AA145">
            <v>-3496.36</v>
          </cell>
          <cell r="AB145">
            <v>-3496.36</v>
          </cell>
          <cell r="AC145">
            <v>0</v>
          </cell>
          <cell r="AD145">
            <v>-7461.0654166666654</v>
          </cell>
          <cell r="AE145">
            <v>-7050.3545833333328</v>
          </cell>
          <cell r="AF145">
            <v>-6639.6437499999993</v>
          </cell>
          <cell r="AG145">
            <v>-6228.9329166666657</v>
          </cell>
          <cell r="AH145">
            <v>-5818.2220833333331</v>
          </cell>
          <cell r="AI145">
            <v>-5407.5112500000005</v>
          </cell>
          <cell r="AJ145">
            <v>-4996.8004166666669</v>
          </cell>
          <cell r="AK145">
            <v>-4586.0895833333334</v>
          </cell>
          <cell r="AL145">
            <v>-4175.3787500000008</v>
          </cell>
          <cell r="AM145">
            <v>-3851.6075000000001</v>
          </cell>
          <cell r="AN145">
            <v>-3614.7758333333331</v>
          </cell>
          <cell r="AO145">
            <v>-3350.6783333333333</v>
          </cell>
          <cell r="AR145" t="str">
            <v>50a</v>
          </cell>
        </row>
        <row r="146"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R146" t="str">
            <v>50a</v>
          </cell>
        </row>
        <row r="147"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  <cell r="AM147">
            <v>0</v>
          </cell>
          <cell r="AN147">
            <v>0</v>
          </cell>
          <cell r="AO147">
            <v>0</v>
          </cell>
          <cell r="AR147" t="str">
            <v>50a</v>
          </cell>
        </row>
        <row r="148"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  <cell r="AM148">
            <v>0</v>
          </cell>
          <cell r="AN148">
            <v>0</v>
          </cell>
          <cell r="AO148">
            <v>0</v>
          </cell>
          <cell r="AR148" t="str">
            <v>50a</v>
          </cell>
        </row>
        <row r="149"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R149" t="str">
            <v>50a</v>
          </cell>
        </row>
        <row r="150"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R150" t="str">
            <v>50a</v>
          </cell>
        </row>
        <row r="151"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2.6875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R151" t="str">
            <v>50a</v>
          </cell>
        </row>
        <row r="152">
          <cell r="R152">
            <v>17494.78</v>
          </cell>
          <cell r="S152">
            <v>17494.78</v>
          </cell>
          <cell r="T152">
            <v>20722.78</v>
          </cell>
          <cell r="U152">
            <v>20838.54</v>
          </cell>
          <cell r="V152">
            <v>23975.37</v>
          </cell>
          <cell r="W152">
            <v>43477.54</v>
          </cell>
          <cell r="X152">
            <v>89833.919999999998</v>
          </cell>
          <cell r="Y152">
            <v>133407.94</v>
          </cell>
          <cell r="Z152">
            <v>157295.69</v>
          </cell>
          <cell r="AA152">
            <v>2344.4499999999998</v>
          </cell>
          <cell r="AB152">
            <v>5611.15</v>
          </cell>
          <cell r="AC152">
            <v>10061.17</v>
          </cell>
          <cell r="AD152">
            <v>20395.637499999997</v>
          </cell>
          <cell r="AE152">
            <v>21707.535833333332</v>
          </cell>
          <cell r="AF152">
            <v>23086.684166666662</v>
          </cell>
          <cell r="AG152">
            <v>24569.128333333327</v>
          </cell>
          <cell r="AH152">
            <v>25753.787083333329</v>
          </cell>
          <cell r="AI152">
            <v>26395.617499999997</v>
          </cell>
          <cell r="AJ152">
            <v>26691.436249999999</v>
          </cell>
          <cell r="AK152">
            <v>30623.561249999999</v>
          </cell>
          <cell r="AL152">
            <v>40844.922083333338</v>
          </cell>
          <cell r="AM152">
            <v>46800.29541666666</v>
          </cell>
          <cell r="AN152">
            <v>46109.837083333325</v>
          </cell>
          <cell r="AO152">
            <v>45522.909583333334</v>
          </cell>
          <cell r="AR152" t="str">
            <v>50a</v>
          </cell>
        </row>
        <row r="153"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R153" t="str">
            <v>50a</v>
          </cell>
        </row>
        <row r="154">
          <cell r="R154">
            <v>2018209.71</v>
          </cell>
          <cell r="S154">
            <v>2119767.42</v>
          </cell>
          <cell r="T154">
            <v>646197.65</v>
          </cell>
          <cell r="U154">
            <v>758800</v>
          </cell>
          <cell r="V154">
            <v>844413.58</v>
          </cell>
          <cell r="W154">
            <v>929493.5</v>
          </cell>
          <cell r="X154">
            <v>1014229.71</v>
          </cell>
          <cell r="Y154">
            <v>1084592.1299999999</v>
          </cell>
          <cell r="Z154">
            <v>1154929.01</v>
          </cell>
          <cell r="AA154">
            <v>1217261.67</v>
          </cell>
          <cell r="AB154">
            <v>1279125.1499999999</v>
          </cell>
          <cell r="AC154">
            <v>571945.46</v>
          </cell>
          <cell r="AD154">
            <v>1463753.0287499998</v>
          </cell>
          <cell r="AE154">
            <v>1560087.5254166666</v>
          </cell>
          <cell r="AF154">
            <v>1588437.9487500002</v>
          </cell>
          <cell r="AG154">
            <v>1549847.7608333332</v>
          </cell>
          <cell r="AH154">
            <v>1509734.5166666666</v>
          </cell>
          <cell r="AI154">
            <v>1469273.7920833332</v>
          </cell>
          <cell r="AJ154">
            <v>1429084.41625</v>
          </cell>
          <cell r="AK154">
            <v>1388531.98875</v>
          </cell>
          <cell r="AL154">
            <v>1347363.6912499999</v>
          </cell>
          <cell r="AM154">
            <v>1305720.3224999998</v>
          </cell>
          <cell r="AN154">
            <v>1263956.07</v>
          </cell>
          <cell r="AO154">
            <v>1189895.3504166666</v>
          </cell>
          <cell r="AR154" t="str">
            <v>50a</v>
          </cell>
        </row>
        <row r="155">
          <cell r="R155">
            <v>-432028.91</v>
          </cell>
          <cell r="S155">
            <v>-443936.4</v>
          </cell>
          <cell r="T155">
            <v>-459060.92</v>
          </cell>
          <cell r="U155">
            <v>-465904.11</v>
          </cell>
          <cell r="V155">
            <v>-482135.84</v>
          </cell>
          <cell r="W155">
            <v>-492919.8</v>
          </cell>
          <cell r="X155">
            <v>-501367.52</v>
          </cell>
          <cell r="Y155">
            <v>-510242.88</v>
          </cell>
          <cell r="Z155">
            <v>-518318.62</v>
          </cell>
          <cell r="AA155">
            <v>-526937.19999999995</v>
          </cell>
          <cell r="AB155">
            <v>-539206.07999999996</v>
          </cell>
          <cell r="AC155">
            <v>-549633</v>
          </cell>
          <cell r="AD155">
            <v>-375130.64666666667</v>
          </cell>
          <cell r="AE155">
            <v>-384812.14666666667</v>
          </cell>
          <cell r="AF155">
            <v>-394903.43375000008</v>
          </cell>
          <cell r="AG155">
            <v>-405096.90666666673</v>
          </cell>
          <cell r="AH155">
            <v>-415524.18291666667</v>
          </cell>
          <cell r="AI155">
            <v>-426150.49291666667</v>
          </cell>
          <cell r="AJ155">
            <v>-436518.26458333334</v>
          </cell>
          <cell r="AK155">
            <v>-446849.50333333336</v>
          </cell>
          <cell r="AL155">
            <v>-457119.85833333322</v>
          </cell>
          <cell r="AM155">
            <v>-467321.90166666667</v>
          </cell>
          <cell r="AN155">
            <v>-477738.78916666674</v>
          </cell>
          <cell r="AO155">
            <v>-488255.52999999997</v>
          </cell>
          <cell r="AR155" t="str">
            <v>50a</v>
          </cell>
        </row>
        <row r="156">
          <cell r="R156">
            <v>-53699.8</v>
          </cell>
          <cell r="S156">
            <v>-53465.34</v>
          </cell>
          <cell r="T156">
            <v>-53438.49</v>
          </cell>
          <cell r="U156">
            <v>-53438.49</v>
          </cell>
          <cell r="V156">
            <v>-53438.49</v>
          </cell>
          <cell r="W156">
            <v>-53374.42</v>
          </cell>
          <cell r="X156">
            <v>-53374.42</v>
          </cell>
          <cell r="Y156">
            <v>-53374.42</v>
          </cell>
          <cell r="Z156">
            <v>-53374.42</v>
          </cell>
          <cell r="AA156">
            <v>-53253.62</v>
          </cell>
          <cell r="AB156">
            <v>0</v>
          </cell>
          <cell r="AC156">
            <v>0</v>
          </cell>
          <cell r="AD156">
            <v>-182212.23708333334</v>
          </cell>
          <cell r="AE156">
            <v>-164860.49791666667</v>
          </cell>
          <cell r="AF156">
            <v>-148525.77083333334</v>
          </cell>
          <cell r="AG156">
            <v>-133173.58708333335</v>
          </cell>
          <cell r="AH156">
            <v>-118062.83916666667</v>
          </cell>
          <cell r="AI156">
            <v>-103224.07333333332</v>
          </cell>
          <cell r="AJ156">
            <v>-88896.077083333323</v>
          </cell>
          <cell r="AK156">
            <v>-75246.562083333338</v>
          </cell>
          <cell r="AL156">
            <v>-62227.13958333333</v>
          </cell>
          <cell r="AM156">
            <v>-55115.805</v>
          </cell>
          <cell r="AN156">
            <v>-51831.885416666657</v>
          </cell>
          <cell r="AO156">
            <v>-46913.590833333328</v>
          </cell>
          <cell r="AR156" t="str">
            <v>50a</v>
          </cell>
        </row>
        <row r="157"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R157" t="str">
            <v>50a</v>
          </cell>
        </row>
        <row r="158"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R158" t="str">
            <v>50a</v>
          </cell>
        </row>
        <row r="159"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8476083.3379166666</v>
          </cell>
          <cell r="AE159">
            <v>7640454.225833334</v>
          </cell>
          <cell r="AF159">
            <v>6976874.8875000002</v>
          </cell>
          <cell r="AG159">
            <v>6310332.135416667</v>
          </cell>
          <cell r="AH159">
            <v>5468776.1733333329</v>
          </cell>
          <cell r="AI159">
            <v>4627328.9837499997</v>
          </cell>
          <cell r="AJ159">
            <v>3785996.4412500001</v>
          </cell>
          <cell r="AK159">
            <v>2944663.8987500002</v>
          </cell>
          <cell r="AL159">
            <v>2103331.3562499997</v>
          </cell>
          <cell r="AM159">
            <v>1261998.81375</v>
          </cell>
          <cell r="AN159">
            <v>420666.27124999999</v>
          </cell>
          <cell r="AO159">
            <v>0</v>
          </cell>
          <cell r="AR159" t="str">
            <v>50a</v>
          </cell>
        </row>
        <row r="160"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  <cell r="AM160">
            <v>0</v>
          </cell>
          <cell r="AN160">
            <v>0</v>
          </cell>
          <cell r="AO160">
            <v>0</v>
          </cell>
          <cell r="AR160" t="str">
            <v>50a</v>
          </cell>
        </row>
        <row r="161"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R161" t="str">
            <v>50a</v>
          </cell>
        </row>
        <row r="162"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  <cell r="AE162">
            <v>0</v>
          </cell>
          <cell r="AF162">
            <v>0</v>
          </cell>
          <cell r="AG162">
            <v>0</v>
          </cell>
          <cell r="AH162">
            <v>0</v>
          </cell>
          <cell r="AI162">
            <v>0</v>
          </cell>
          <cell r="AJ162">
            <v>0</v>
          </cell>
          <cell r="AK162">
            <v>0</v>
          </cell>
          <cell r="AL162">
            <v>0</v>
          </cell>
          <cell r="AM162">
            <v>0</v>
          </cell>
          <cell r="AN162">
            <v>0</v>
          </cell>
          <cell r="AO162">
            <v>0</v>
          </cell>
          <cell r="AR162" t="str">
            <v>50a</v>
          </cell>
        </row>
        <row r="163"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  <cell r="AE163">
            <v>0</v>
          </cell>
          <cell r="AF163">
            <v>0</v>
          </cell>
          <cell r="AG163">
            <v>0</v>
          </cell>
          <cell r="AH163">
            <v>0</v>
          </cell>
          <cell r="AI163">
            <v>0</v>
          </cell>
          <cell r="AJ163">
            <v>0</v>
          </cell>
          <cell r="AK163">
            <v>0</v>
          </cell>
          <cell r="AL163">
            <v>0</v>
          </cell>
          <cell r="AM163">
            <v>0</v>
          </cell>
          <cell r="AN163">
            <v>0</v>
          </cell>
          <cell r="AO163">
            <v>0</v>
          </cell>
          <cell r="AR163" t="str">
            <v>50a</v>
          </cell>
        </row>
        <row r="164"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-5374.6874999999991</v>
          </cell>
          <cell r="AE164">
            <v>-4848.9474999999993</v>
          </cell>
          <cell r="AF164">
            <v>-4323.2074999999995</v>
          </cell>
          <cell r="AG164">
            <v>-3797.4675000000002</v>
          </cell>
          <cell r="AH164">
            <v>-3271.7275000000004</v>
          </cell>
          <cell r="AI164">
            <v>-2745.9874999999997</v>
          </cell>
          <cell r="AJ164">
            <v>-2220.2474999999999</v>
          </cell>
          <cell r="AK164">
            <v>-1694.5074999999999</v>
          </cell>
          <cell r="AL164">
            <v>-1168.7675000000002</v>
          </cell>
          <cell r="AM164">
            <v>-643.02750000000003</v>
          </cell>
          <cell r="AN164">
            <v>-190.07875000000001</v>
          </cell>
          <cell r="AO164">
            <v>0</v>
          </cell>
          <cell r="AR164" t="str">
            <v>50a</v>
          </cell>
        </row>
        <row r="165">
          <cell r="R165">
            <v>0</v>
          </cell>
          <cell r="S165">
            <v>53784.54</v>
          </cell>
          <cell r="T165">
            <v>70411.240000000005</v>
          </cell>
          <cell r="U165">
            <v>0</v>
          </cell>
          <cell r="V165">
            <v>254028.29</v>
          </cell>
          <cell r="W165">
            <v>740090.16</v>
          </cell>
          <cell r="X165">
            <v>1289479.6799999999</v>
          </cell>
          <cell r="Y165">
            <v>522711.89</v>
          </cell>
          <cell r="Z165">
            <v>1068327.26</v>
          </cell>
          <cell r="AA165">
            <v>0</v>
          </cell>
          <cell r="AB165">
            <v>312706.23</v>
          </cell>
          <cell r="AC165">
            <v>366889.59</v>
          </cell>
          <cell r="AD165">
            <v>510749.84583333338</v>
          </cell>
          <cell r="AE165">
            <v>512990.86833333335</v>
          </cell>
          <cell r="AF165">
            <v>518165.69250000006</v>
          </cell>
          <cell r="AG165">
            <v>521099.4941666667</v>
          </cell>
          <cell r="AH165">
            <v>531684.00624999998</v>
          </cell>
          <cell r="AI165">
            <v>573105.6083333334</v>
          </cell>
          <cell r="AJ165">
            <v>657671.01833333343</v>
          </cell>
          <cell r="AK165">
            <v>676487.82666666678</v>
          </cell>
          <cell r="AL165">
            <v>580091.41791666672</v>
          </cell>
          <cell r="AM165">
            <v>518606.52083333331</v>
          </cell>
          <cell r="AN165">
            <v>498784.69624999998</v>
          </cell>
          <cell r="AO165">
            <v>434415.97250000009</v>
          </cell>
          <cell r="AR165" t="str">
            <v>50b</v>
          </cell>
        </row>
        <row r="166">
          <cell r="R166">
            <v>373.37</v>
          </cell>
          <cell r="S166">
            <v>373.66</v>
          </cell>
          <cell r="T166">
            <v>373.97</v>
          </cell>
          <cell r="U166">
            <v>374.27</v>
          </cell>
          <cell r="V166">
            <v>374.58</v>
          </cell>
          <cell r="W166">
            <v>374.88</v>
          </cell>
          <cell r="X166">
            <v>375.21</v>
          </cell>
          <cell r="Y166">
            <v>375.56</v>
          </cell>
          <cell r="Z166">
            <v>1606491.08</v>
          </cell>
          <cell r="AA166">
            <v>5032923.66</v>
          </cell>
          <cell r="AB166">
            <v>5293981.49</v>
          </cell>
          <cell r="AC166">
            <v>163424</v>
          </cell>
          <cell r="AD166">
            <v>7427307.3733333349</v>
          </cell>
          <cell r="AE166">
            <v>6207690.3933333345</v>
          </cell>
          <cell r="AF166">
            <v>5132609.8454166669</v>
          </cell>
          <cell r="AG166">
            <v>4201961.0133333337</v>
          </cell>
          <cell r="AH166">
            <v>3271381.7650000001</v>
          </cell>
          <cell r="AI166">
            <v>2340789.3812499996</v>
          </cell>
          <cell r="AJ166">
            <v>1410214.937916667</v>
          </cell>
          <cell r="AK166">
            <v>479597.78333333338</v>
          </cell>
          <cell r="AL166">
            <v>74245.239166666681</v>
          </cell>
          <cell r="AM166">
            <v>343906.70375000004</v>
          </cell>
          <cell r="AN166">
            <v>774163.36833333352</v>
          </cell>
          <cell r="AO166">
            <v>1001524.1883333334</v>
          </cell>
          <cell r="AR166" t="str">
            <v>62</v>
          </cell>
        </row>
        <row r="167">
          <cell r="R167">
            <v>-5.0999999999999996</v>
          </cell>
          <cell r="S167">
            <v>-5.0999999999999996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-2329.58</v>
          </cell>
          <cell r="AB167">
            <v>0</v>
          </cell>
          <cell r="AC167">
            <v>0</v>
          </cell>
          <cell r="AD167">
            <v>-446.61791666666664</v>
          </cell>
          <cell r="AE167">
            <v>-223.84458333333328</v>
          </cell>
          <cell r="AF167">
            <v>-34.108750000000015</v>
          </cell>
          <cell r="AG167">
            <v>46.750833333333325</v>
          </cell>
          <cell r="AH167">
            <v>34.372499999999981</v>
          </cell>
          <cell r="AI167">
            <v>9.1908333333333321</v>
          </cell>
          <cell r="AJ167">
            <v>-3.1875</v>
          </cell>
          <cell r="AK167">
            <v>-2.7624999999999997</v>
          </cell>
          <cell r="AL167">
            <v>-2.3374999999999999</v>
          </cell>
          <cell r="AM167">
            <v>-98.978333333333339</v>
          </cell>
          <cell r="AN167">
            <v>-195.6191666666667</v>
          </cell>
          <cell r="AO167">
            <v>-195.19416666666666</v>
          </cell>
          <cell r="AR167" t="str">
            <v>50a</v>
          </cell>
        </row>
        <row r="168">
          <cell r="R168">
            <v>3637875.04</v>
          </cell>
          <cell r="S168">
            <v>4444286.58</v>
          </cell>
          <cell r="T168">
            <v>2866157.71</v>
          </cell>
          <cell r="U168">
            <v>1666305.98</v>
          </cell>
          <cell r="V168">
            <v>1854503.29</v>
          </cell>
          <cell r="W168">
            <v>2119728.88</v>
          </cell>
          <cell r="X168">
            <v>1738758.12</v>
          </cell>
          <cell r="Y168">
            <v>1310962.77</v>
          </cell>
          <cell r="Z168">
            <v>1885218.81</v>
          </cell>
          <cell r="AA168">
            <v>1237325.6000000001</v>
          </cell>
          <cell r="AB168">
            <v>2447438.2000000002</v>
          </cell>
          <cell r="AC168">
            <v>2552470.09</v>
          </cell>
          <cell r="AD168">
            <v>18984068.736666668</v>
          </cell>
          <cell r="AE168">
            <v>17697871.645833332</v>
          </cell>
          <cell r="AF168">
            <v>16412532.007916667</v>
          </cell>
          <cell r="AG168">
            <v>14953348.79166667</v>
          </cell>
          <cell r="AH168">
            <v>13410716.109999999</v>
          </cell>
          <cell r="AI168">
            <v>10421214.694166668</v>
          </cell>
          <cell r="AJ168">
            <v>6933979.0012499988</v>
          </cell>
          <cell r="AK168">
            <v>4644124.9916666662</v>
          </cell>
          <cell r="AL168">
            <v>3408110.8462499995</v>
          </cell>
          <cell r="AM168">
            <v>3008207.5970833325</v>
          </cell>
          <cell r="AN168">
            <v>2575555.7566666664</v>
          </cell>
          <cell r="AO168">
            <v>2326389.8133333335</v>
          </cell>
          <cell r="AR168" t="str">
            <v>50a</v>
          </cell>
        </row>
        <row r="169"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-49871.24</v>
          </cell>
          <cell r="AD169">
            <v>-2336.5441666666666</v>
          </cell>
          <cell r="AE169">
            <v>-2336.5441666666666</v>
          </cell>
          <cell r="AF169">
            <v>-2336.5441666666666</v>
          </cell>
          <cell r="AG169">
            <v>-2336.5441666666666</v>
          </cell>
          <cell r="AH169">
            <v>-2336.5441666666666</v>
          </cell>
          <cell r="AI169">
            <v>-2336.5441666666666</v>
          </cell>
          <cell r="AJ169">
            <v>-2336.5441666666666</v>
          </cell>
          <cell r="AK169">
            <v>-2336.5441666666666</v>
          </cell>
          <cell r="AL169">
            <v>-2336.5441666666666</v>
          </cell>
          <cell r="AM169">
            <v>-2336.5441666666666</v>
          </cell>
          <cell r="AN169">
            <v>-1168.2720833333333</v>
          </cell>
          <cell r="AO169">
            <v>-2077.9683333333332</v>
          </cell>
          <cell r="AR169" t="str">
            <v>50a</v>
          </cell>
        </row>
        <row r="170">
          <cell r="R170">
            <v>21793968.670000002</v>
          </cell>
          <cell r="S170">
            <v>11413662.1</v>
          </cell>
          <cell r="T170">
            <v>5800258.1100000003</v>
          </cell>
          <cell r="U170">
            <v>6390527.5599999996</v>
          </cell>
          <cell r="V170">
            <v>6067565.9900000002</v>
          </cell>
          <cell r="W170">
            <v>7292429.9500000002</v>
          </cell>
          <cell r="X170">
            <v>4603174.91</v>
          </cell>
          <cell r="Y170">
            <v>1742889.68</v>
          </cell>
          <cell r="Z170">
            <v>6281183.25</v>
          </cell>
          <cell r="AA170">
            <v>5187408.28</v>
          </cell>
          <cell r="AB170">
            <v>17865398.039999999</v>
          </cell>
          <cell r="AC170">
            <v>742412.87</v>
          </cell>
          <cell r="AD170">
            <v>11803004.630416663</v>
          </cell>
          <cell r="AE170">
            <v>10501094.938749999</v>
          </cell>
          <cell r="AF170">
            <v>9645146.8887499999</v>
          </cell>
          <cell r="AG170">
            <v>9743944.8604166657</v>
          </cell>
          <cell r="AH170">
            <v>9953257.0949999988</v>
          </cell>
          <cell r="AI170">
            <v>9589910.5445833337</v>
          </cell>
          <cell r="AJ170">
            <v>9245317.3866666649</v>
          </cell>
          <cell r="AK170">
            <v>9031365.9229166657</v>
          </cell>
          <cell r="AL170">
            <v>8721745.4666666687</v>
          </cell>
          <cell r="AM170">
            <v>8640768.6637500003</v>
          </cell>
          <cell r="AN170">
            <v>9065527.5237500016</v>
          </cell>
          <cell r="AO170">
            <v>8756620.597083332</v>
          </cell>
          <cell r="AR170" t="str">
            <v>50a</v>
          </cell>
        </row>
        <row r="171">
          <cell r="R171">
            <v>-10282793.789999999</v>
          </cell>
          <cell r="S171">
            <v>711791.64</v>
          </cell>
          <cell r="T171">
            <v>333661.01</v>
          </cell>
          <cell r="U171">
            <v>438679.49</v>
          </cell>
          <cell r="V171">
            <v>439936.99</v>
          </cell>
          <cell r="W171">
            <v>400429.07</v>
          </cell>
          <cell r="X171">
            <v>410132.12</v>
          </cell>
          <cell r="Y171">
            <v>225554.05</v>
          </cell>
          <cell r="Z171">
            <v>159433.60000000001</v>
          </cell>
          <cell r="AA171">
            <v>378828.79999999999</v>
          </cell>
          <cell r="AB171">
            <v>438371.38</v>
          </cell>
          <cell r="AC171">
            <v>227223.26</v>
          </cell>
          <cell r="AD171">
            <v>-1834519.1779166667</v>
          </cell>
          <cell r="AE171">
            <v>-2275929.3675000002</v>
          </cell>
          <cell r="AF171">
            <v>-2319039.9245833331</v>
          </cell>
          <cell r="AG171">
            <v>-2345041.1183333336</v>
          </cell>
          <cell r="AH171">
            <v>-2323696.1587499999</v>
          </cell>
          <cell r="AI171">
            <v>-2316118.0375000001</v>
          </cell>
          <cell r="AJ171">
            <v>-2312885.7162500001</v>
          </cell>
          <cell r="AK171">
            <v>-2102215.9545833333</v>
          </cell>
          <cell r="AL171">
            <v>-1909550.1512499999</v>
          </cell>
          <cell r="AM171">
            <v>-1674977.3116666665</v>
          </cell>
          <cell r="AN171">
            <v>-1420871.2899999998</v>
          </cell>
          <cell r="AO171">
            <v>-961565.72958333325</v>
          </cell>
          <cell r="AR171" t="str">
            <v>50a</v>
          </cell>
        </row>
        <row r="172">
          <cell r="R172">
            <v>1349.54</v>
          </cell>
          <cell r="S172">
            <v>812.31</v>
          </cell>
          <cell r="T172">
            <v>1185.8599999999999</v>
          </cell>
          <cell r="U172">
            <v>981.22</v>
          </cell>
          <cell r="V172">
            <v>97.37</v>
          </cell>
          <cell r="W172">
            <v>428.48</v>
          </cell>
          <cell r="X172">
            <v>1963.83</v>
          </cell>
          <cell r="Y172">
            <v>587438.65</v>
          </cell>
          <cell r="Z172">
            <v>1384.72</v>
          </cell>
          <cell r="AA172">
            <v>608.51</v>
          </cell>
          <cell r="AB172">
            <v>190.01</v>
          </cell>
          <cell r="AC172">
            <v>3845</v>
          </cell>
          <cell r="AD172">
            <v>1487.9283333333333</v>
          </cell>
          <cell r="AE172">
            <v>1484.7554166666669</v>
          </cell>
          <cell r="AF172">
            <v>1442.9033333333334</v>
          </cell>
          <cell r="AG172">
            <v>1420.4145833333332</v>
          </cell>
          <cell r="AH172">
            <v>1415.5895833333334</v>
          </cell>
          <cell r="AI172">
            <v>1351.7958333333333</v>
          </cell>
          <cell r="AJ172">
            <v>1351.2537500000001</v>
          </cell>
          <cell r="AK172">
            <v>25731.653750000001</v>
          </cell>
          <cell r="AL172">
            <v>49954.051249999997</v>
          </cell>
          <cell r="AM172">
            <v>49829.176666666666</v>
          </cell>
          <cell r="AN172">
            <v>49811.137500000004</v>
          </cell>
          <cell r="AO172">
            <v>49907.325000000004</v>
          </cell>
          <cell r="AR172" t="str">
            <v>50a</v>
          </cell>
        </row>
        <row r="173">
          <cell r="R173">
            <v>258.70999999999998</v>
          </cell>
          <cell r="S173">
            <v>-2126.2600000000002</v>
          </cell>
          <cell r="T173">
            <v>125.18</v>
          </cell>
          <cell r="U173">
            <v>-290.3</v>
          </cell>
          <cell r="V173">
            <v>-584.35</v>
          </cell>
          <cell r="W173">
            <v>336.06</v>
          </cell>
          <cell r="X173">
            <v>2425.6799999999998</v>
          </cell>
          <cell r="Y173">
            <v>-144.57</v>
          </cell>
          <cell r="Z173">
            <v>2422.9</v>
          </cell>
          <cell r="AA173">
            <v>694.25</v>
          </cell>
          <cell r="AB173">
            <v>61.53</v>
          </cell>
          <cell r="AC173">
            <v>0</v>
          </cell>
          <cell r="AD173">
            <v>264.59375000000006</v>
          </cell>
          <cell r="AE173">
            <v>248.94708333333335</v>
          </cell>
          <cell r="AF173">
            <v>281.48791666666671</v>
          </cell>
          <cell r="AG173">
            <v>388.44375000000008</v>
          </cell>
          <cell r="AH173">
            <v>438.48874999999998</v>
          </cell>
          <cell r="AI173">
            <v>172.77625</v>
          </cell>
          <cell r="AJ173">
            <v>-23.134583333333335</v>
          </cell>
          <cell r="AK173">
            <v>-22.077083333333405</v>
          </cell>
          <cell r="AL173">
            <v>55.547083333333298</v>
          </cell>
          <cell r="AM173">
            <v>230.64416666666662</v>
          </cell>
          <cell r="AN173">
            <v>261.96374999999995</v>
          </cell>
          <cell r="AO173">
            <v>264.71499999999997</v>
          </cell>
          <cell r="AR173" t="str">
            <v>50a</v>
          </cell>
        </row>
        <row r="174">
          <cell r="R174">
            <v>0</v>
          </cell>
          <cell r="S174">
            <v>-10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-26539.14</v>
          </cell>
          <cell r="AA174">
            <v>0</v>
          </cell>
          <cell r="AB174">
            <v>-29526.720000000001</v>
          </cell>
          <cell r="AC174">
            <v>-125820.42</v>
          </cell>
          <cell r="AD174">
            <v>-63550.345000000001</v>
          </cell>
          <cell r="AE174">
            <v>-63550.761666666665</v>
          </cell>
          <cell r="AF174">
            <v>-63535.348749999997</v>
          </cell>
          <cell r="AG174">
            <v>-63519.519166666665</v>
          </cell>
          <cell r="AH174">
            <v>-63501.068333333336</v>
          </cell>
          <cell r="AI174">
            <v>-63482.534166666672</v>
          </cell>
          <cell r="AJ174">
            <v>-63481.6175</v>
          </cell>
          <cell r="AK174">
            <v>-63479.950833333336</v>
          </cell>
          <cell r="AL174">
            <v>-55061.80541666667</v>
          </cell>
          <cell r="AM174">
            <v>-46644.076666666668</v>
          </cell>
          <cell r="AN174">
            <v>-25658.324166666669</v>
          </cell>
          <cell r="AO174">
            <v>-9915.5058333333345</v>
          </cell>
          <cell r="AR174" t="str">
            <v>50a</v>
          </cell>
        </row>
        <row r="175">
          <cell r="R175">
            <v>50023.31</v>
          </cell>
          <cell r="S175">
            <v>81001.33</v>
          </cell>
          <cell r="T175">
            <v>83952.38</v>
          </cell>
          <cell r="U175">
            <v>80493.279999999999</v>
          </cell>
          <cell r="V175">
            <v>70258.98</v>
          </cell>
          <cell r="W175">
            <v>59795.4</v>
          </cell>
          <cell r="X175">
            <v>48983.98</v>
          </cell>
          <cell r="Y175">
            <v>42193.89</v>
          </cell>
          <cell r="Z175">
            <v>40836.080000000002</v>
          </cell>
          <cell r="AA175">
            <v>42595.67</v>
          </cell>
          <cell r="AB175">
            <v>41690.53</v>
          </cell>
          <cell r="AC175">
            <v>-179237.41</v>
          </cell>
          <cell r="AD175">
            <v>37081.387499999997</v>
          </cell>
          <cell r="AE175">
            <v>38411.85</v>
          </cell>
          <cell r="AF175">
            <v>40043.166250000009</v>
          </cell>
          <cell r="AG175">
            <v>41390.762916666667</v>
          </cell>
          <cell r="AH175">
            <v>44829.594583333332</v>
          </cell>
          <cell r="AI175">
            <v>47662.654166666667</v>
          </cell>
          <cell r="AJ175">
            <v>47362.955833333333</v>
          </cell>
          <cell r="AK175">
            <v>46880.844166666669</v>
          </cell>
          <cell r="AL175">
            <v>46765.057500000003</v>
          </cell>
          <cell r="AM175">
            <v>47288.439999999995</v>
          </cell>
          <cell r="AN175">
            <v>52028.881250000006</v>
          </cell>
          <cell r="AO175">
            <v>47436.020416666674</v>
          </cell>
          <cell r="AR175" t="str">
            <v>50a</v>
          </cell>
        </row>
        <row r="176">
          <cell r="R176">
            <v>-288610.01</v>
          </cell>
          <cell r="S176">
            <v>-257663.26</v>
          </cell>
          <cell r="T176">
            <v>-68501.27</v>
          </cell>
          <cell r="U176">
            <v>-465443.75</v>
          </cell>
          <cell r="V176">
            <v>-521951.9</v>
          </cell>
          <cell r="W176">
            <v>-110461.75999999999</v>
          </cell>
          <cell r="X176">
            <v>-118642.08</v>
          </cell>
          <cell r="Y176">
            <v>-582765.06999999995</v>
          </cell>
          <cell r="Z176">
            <v>-79151.67</v>
          </cell>
          <cell r="AA176">
            <v>670773.37</v>
          </cell>
          <cell r="AB176">
            <v>-219982.69</v>
          </cell>
          <cell r="AC176">
            <v>-81408.36</v>
          </cell>
          <cell r="AD176">
            <v>-243209.41999999995</v>
          </cell>
          <cell r="AE176">
            <v>-252701.43124999999</v>
          </cell>
          <cell r="AF176">
            <v>-252723.49458333335</v>
          </cell>
          <cell r="AG176">
            <v>-268944.87208333332</v>
          </cell>
          <cell r="AH176">
            <v>-288547.09000000003</v>
          </cell>
          <cell r="AI176">
            <v>-288371.12291666667</v>
          </cell>
          <cell r="AJ176">
            <v>-285238.95166666666</v>
          </cell>
          <cell r="AK176">
            <v>-304629.30374999996</v>
          </cell>
          <cell r="AL176">
            <v>-322341.89083333331</v>
          </cell>
          <cell r="AM176">
            <v>-271444.27541666664</v>
          </cell>
          <cell r="AN176">
            <v>-203433.67791666664</v>
          </cell>
          <cell r="AO176">
            <v>-180942.88249999998</v>
          </cell>
          <cell r="AR176" t="str">
            <v>50a</v>
          </cell>
        </row>
        <row r="177">
          <cell r="R177">
            <v>-114091.72</v>
          </cell>
          <cell r="S177">
            <v>-110578.02</v>
          </cell>
          <cell r="T177">
            <v>-107487.17</v>
          </cell>
          <cell r="U177">
            <v>-77277.460000000006</v>
          </cell>
          <cell r="V177">
            <v>-72399.38</v>
          </cell>
          <cell r="W177">
            <v>-62442.239999999998</v>
          </cell>
          <cell r="X177">
            <v>-50530.61</v>
          </cell>
          <cell r="Y177">
            <v>-44861.65</v>
          </cell>
          <cell r="Z177">
            <v>-44204.39</v>
          </cell>
          <cell r="AA177">
            <v>-44186.68</v>
          </cell>
          <cell r="AB177">
            <v>-16.39</v>
          </cell>
          <cell r="AC177">
            <v>-16.39</v>
          </cell>
          <cell r="AD177">
            <v>-268973.64041666669</v>
          </cell>
          <cell r="AE177">
            <v>-246971.75750000007</v>
          </cell>
          <cell r="AF177">
            <v>-222431.55250000008</v>
          </cell>
          <cell r="AG177">
            <v>-194707.46083333335</v>
          </cell>
          <cell r="AH177">
            <v>-168679.6525</v>
          </cell>
          <cell r="AI177">
            <v>-139169.02416666664</v>
          </cell>
          <cell r="AJ177">
            <v>-116106.49708333331</v>
          </cell>
          <cell r="AK177">
            <v>-104464.27500000002</v>
          </cell>
          <cell r="AL177">
            <v>-92468.860416666663</v>
          </cell>
          <cell r="AM177">
            <v>-83232.944999999992</v>
          </cell>
          <cell r="AN177">
            <v>-75161.982916666675</v>
          </cell>
          <cell r="AO177">
            <v>-65479.522083333344</v>
          </cell>
          <cell r="AR177" t="str">
            <v>50a</v>
          </cell>
        </row>
        <row r="178">
          <cell r="R178">
            <v>-13595474.890000001</v>
          </cell>
          <cell r="S178">
            <v>-9417196.6999999993</v>
          </cell>
          <cell r="T178">
            <v>-7157683.7300000004</v>
          </cell>
          <cell r="U178">
            <v>-32447469.649999999</v>
          </cell>
          <cell r="V178">
            <v>-12268270.220000001</v>
          </cell>
          <cell r="W178">
            <v>-7168704.0999999996</v>
          </cell>
          <cell r="X178">
            <v>-10821969.039999999</v>
          </cell>
          <cell r="Y178">
            <v>-5669030.2199999997</v>
          </cell>
          <cell r="Z178">
            <v>-6021756.3399999999</v>
          </cell>
          <cell r="AA178">
            <v>-9205624.1799999997</v>
          </cell>
          <cell r="AB178">
            <v>-12922434.85</v>
          </cell>
          <cell r="AC178">
            <v>-7408084.6799999997</v>
          </cell>
          <cell r="AD178">
            <v>-10425982.540000001</v>
          </cell>
          <cell r="AE178">
            <v>-10627724.483749999</v>
          </cell>
          <cell r="AF178">
            <v>-10904444.129583333</v>
          </cell>
          <cell r="AG178">
            <v>-11068435.565416668</v>
          </cell>
          <cell r="AH178">
            <v>-10997266.090416668</v>
          </cell>
          <cell r="AI178">
            <v>-11012478.5075</v>
          </cell>
          <cell r="AJ178">
            <v>-11150321.272083335</v>
          </cell>
          <cell r="AK178">
            <v>-11239500.647499999</v>
          </cell>
          <cell r="AL178">
            <v>-11290675.727916665</v>
          </cell>
          <cell r="AM178">
            <v>-11328041.771666666</v>
          </cell>
          <cell r="AN178">
            <v>-11378418.561250001</v>
          </cell>
          <cell r="AO178">
            <v>-11302687.888333334</v>
          </cell>
          <cell r="AR178" t="str">
            <v>50a</v>
          </cell>
        </row>
        <row r="179">
          <cell r="R179">
            <v>-355100.66</v>
          </cell>
          <cell r="S179">
            <v>-377347.41</v>
          </cell>
          <cell r="T179">
            <v>-461543.78</v>
          </cell>
          <cell r="U179">
            <v>-656102.67000000004</v>
          </cell>
          <cell r="V179">
            <v>-491578.24</v>
          </cell>
          <cell r="W179">
            <v>-573253.71</v>
          </cell>
          <cell r="X179">
            <v>-699708.73</v>
          </cell>
          <cell r="Y179">
            <v>-661371.65</v>
          </cell>
          <cell r="Z179">
            <v>-645499.57999999996</v>
          </cell>
          <cell r="AA179">
            <v>-652551.9</v>
          </cell>
          <cell r="AB179">
            <v>-669876.87</v>
          </cell>
          <cell r="AC179">
            <v>-786062.75</v>
          </cell>
          <cell r="AD179">
            <v>-199206.28416666668</v>
          </cell>
          <cell r="AE179">
            <v>-229724.95375000002</v>
          </cell>
          <cell r="AF179">
            <v>-264678.75333333336</v>
          </cell>
          <cell r="AG179">
            <v>-311247.35541666672</v>
          </cell>
          <cell r="AH179">
            <v>-359067.39333333337</v>
          </cell>
          <cell r="AI179">
            <v>-403435.39125000004</v>
          </cell>
          <cell r="AJ179">
            <v>-440028.24958333344</v>
          </cell>
          <cell r="AK179">
            <v>-469577.47625000001</v>
          </cell>
          <cell r="AL179">
            <v>-500232.82</v>
          </cell>
          <cell r="AM179">
            <v>-517681.81750000012</v>
          </cell>
          <cell r="AN179">
            <v>-537474.82291666663</v>
          </cell>
          <cell r="AO179">
            <v>-569732.69874999998</v>
          </cell>
          <cell r="AR179" t="str">
            <v>50a</v>
          </cell>
        </row>
        <row r="180">
          <cell r="X180">
            <v>-731.03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-628081.24</v>
          </cell>
          <cell r="AJ180">
            <v>-30.459583333333331</v>
          </cell>
          <cell r="AK180">
            <v>-60.919166666666662</v>
          </cell>
          <cell r="AL180">
            <v>-60.919166666666662</v>
          </cell>
          <cell r="AM180">
            <v>-60.919166666666662</v>
          </cell>
          <cell r="AN180">
            <v>-60.919166666666662</v>
          </cell>
          <cell r="AO180">
            <v>-26230.970833333336</v>
          </cell>
          <cell r="AR180" t="str">
            <v>50a</v>
          </cell>
        </row>
        <row r="181">
          <cell r="R181">
            <v>-90906.61</v>
          </cell>
          <cell r="S181">
            <v>-102138.3</v>
          </cell>
          <cell r="T181">
            <v>-90994.8</v>
          </cell>
          <cell r="U181">
            <v>-90994.8</v>
          </cell>
          <cell r="V181">
            <v>-90994.8</v>
          </cell>
          <cell r="W181">
            <v>-90994.8</v>
          </cell>
          <cell r="X181">
            <v>-90994.8</v>
          </cell>
          <cell r="Y181">
            <v>-90994.8</v>
          </cell>
          <cell r="Z181">
            <v>-90994.8</v>
          </cell>
          <cell r="AA181">
            <v>-72608.27</v>
          </cell>
          <cell r="AB181">
            <v>-55764.04</v>
          </cell>
          <cell r="AC181">
            <v>0</v>
          </cell>
          <cell r="AD181">
            <v>-100782.10833333335</v>
          </cell>
          <cell r="AE181">
            <v>-100306.77208333334</v>
          </cell>
          <cell r="AF181">
            <v>-99835.110416666677</v>
          </cell>
          <cell r="AG181">
            <v>-98899.136249999996</v>
          </cell>
          <cell r="AH181">
            <v>-97963.162083333344</v>
          </cell>
          <cell r="AI181">
            <v>-97027.187916666677</v>
          </cell>
          <cell r="AJ181">
            <v>-96091.21375000001</v>
          </cell>
          <cell r="AK181">
            <v>-95158.914166666684</v>
          </cell>
          <cell r="AL181">
            <v>-94230.289166666684</v>
          </cell>
          <cell r="AM181">
            <v>-92535.558750000026</v>
          </cell>
          <cell r="AN181">
            <v>-89372.880000000019</v>
          </cell>
          <cell r="AO181">
            <v>-83652.843750000015</v>
          </cell>
          <cell r="AR181" t="str">
            <v>50a</v>
          </cell>
        </row>
        <row r="182"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R182" t="str">
            <v>50a</v>
          </cell>
        </row>
        <row r="183"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R183" t="str">
            <v>50a</v>
          </cell>
        </row>
        <row r="184">
          <cell r="R184">
            <v>-67</v>
          </cell>
          <cell r="S184">
            <v>-67</v>
          </cell>
          <cell r="T184">
            <v>-67</v>
          </cell>
          <cell r="U184">
            <v>-67</v>
          </cell>
          <cell r="V184">
            <v>-67</v>
          </cell>
          <cell r="W184">
            <v>-67</v>
          </cell>
          <cell r="X184">
            <v>-67</v>
          </cell>
          <cell r="Y184">
            <v>-67</v>
          </cell>
          <cell r="Z184">
            <v>-67</v>
          </cell>
          <cell r="AA184">
            <v>-67</v>
          </cell>
          <cell r="AB184">
            <v>0</v>
          </cell>
          <cell r="AC184">
            <v>0</v>
          </cell>
          <cell r="AD184">
            <v>-46099.919166666667</v>
          </cell>
          <cell r="AE184">
            <v>-39608.092916666668</v>
          </cell>
          <cell r="AF184">
            <v>-33221.382083333338</v>
          </cell>
          <cell r="AG184">
            <v>-26936.952499999999</v>
          </cell>
          <cell r="AH184">
            <v>-20739.470833333336</v>
          </cell>
          <cell r="AI184">
            <v>-14698.302916666667</v>
          </cell>
          <cell r="AJ184">
            <v>-9795.6962499999991</v>
          </cell>
          <cell r="AK184">
            <v>-5892.5166666666664</v>
          </cell>
          <cell r="AL184">
            <v>-2016.5083333333332</v>
          </cell>
          <cell r="AM184">
            <v>-79.375</v>
          </cell>
          <cell r="AN184">
            <v>-68.333333333333329</v>
          </cell>
          <cell r="AO184">
            <v>-58.625</v>
          </cell>
          <cell r="AR184" t="str">
            <v>50a</v>
          </cell>
        </row>
        <row r="185">
          <cell r="R185">
            <v>262565.28000000003</v>
          </cell>
          <cell r="S185">
            <v>332192.55</v>
          </cell>
          <cell r="T185">
            <v>305035.27</v>
          </cell>
          <cell r="U185">
            <v>364610.48</v>
          </cell>
          <cell r="V185">
            <v>296926.40000000002</v>
          </cell>
          <cell r="W185">
            <v>196577.4</v>
          </cell>
          <cell r="X185">
            <v>184531.23</v>
          </cell>
          <cell r="Y185">
            <v>172888.4</v>
          </cell>
          <cell r="Z185">
            <v>176816.87</v>
          </cell>
          <cell r="AA185">
            <v>118916.28</v>
          </cell>
          <cell r="AB185">
            <v>191167.99</v>
          </cell>
          <cell r="AC185">
            <v>110926.01</v>
          </cell>
          <cell r="AD185">
            <v>232688.39958333338</v>
          </cell>
          <cell r="AE185">
            <v>242458.70166666669</v>
          </cell>
          <cell r="AF185">
            <v>252625.05333333332</v>
          </cell>
          <cell r="AG185">
            <v>254113.18500000003</v>
          </cell>
          <cell r="AH185">
            <v>252856.15458333329</v>
          </cell>
          <cell r="AI185">
            <v>248168.41541666668</v>
          </cell>
          <cell r="AJ185">
            <v>239081.52791666667</v>
          </cell>
          <cell r="AK185">
            <v>234550.95291666666</v>
          </cell>
          <cell r="AL185">
            <v>233332.08458333332</v>
          </cell>
          <cell r="AM185">
            <v>231251.82958333334</v>
          </cell>
          <cell r="AN185">
            <v>232030.44041666665</v>
          </cell>
          <cell r="AO185">
            <v>230533.24083333332</v>
          </cell>
          <cell r="AR185" t="str">
            <v>50a</v>
          </cell>
        </row>
        <row r="186"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  <cell r="AE186">
            <v>0</v>
          </cell>
          <cell r="AF186">
            <v>0</v>
          </cell>
          <cell r="AG186">
            <v>0</v>
          </cell>
          <cell r="AH186">
            <v>0</v>
          </cell>
          <cell r="AI186">
            <v>0</v>
          </cell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R186" t="str">
            <v>50b</v>
          </cell>
        </row>
        <row r="187">
          <cell r="R187">
            <v>41580</v>
          </cell>
          <cell r="S187">
            <v>51580</v>
          </cell>
          <cell r="T187">
            <v>51580</v>
          </cell>
          <cell r="U187">
            <v>51580</v>
          </cell>
          <cell r="V187">
            <v>51580</v>
          </cell>
          <cell r="W187">
            <v>51580</v>
          </cell>
          <cell r="X187">
            <v>51580</v>
          </cell>
          <cell r="Y187">
            <v>51580</v>
          </cell>
          <cell r="Z187">
            <v>51580</v>
          </cell>
          <cell r="AA187">
            <v>51580</v>
          </cell>
          <cell r="AB187">
            <v>51580</v>
          </cell>
          <cell r="AC187">
            <v>51580</v>
          </cell>
          <cell r="AD187">
            <v>41580</v>
          </cell>
          <cell r="AE187">
            <v>41996.666666666664</v>
          </cell>
          <cell r="AF187">
            <v>42830</v>
          </cell>
          <cell r="AG187">
            <v>43663.333333333336</v>
          </cell>
          <cell r="AH187">
            <v>44496.666666666664</v>
          </cell>
          <cell r="AI187">
            <v>45330</v>
          </cell>
          <cell r="AJ187">
            <v>46163.333333333336</v>
          </cell>
          <cell r="AK187">
            <v>46996.666666666664</v>
          </cell>
          <cell r="AL187">
            <v>47830</v>
          </cell>
          <cell r="AM187">
            <v>48663.333333333336</v>
          </cell>
          <cell r="AN187">
            <v>49496.666666666664</v>
          </cell>
          <cell r="AO187">
            <v>50330</v>
          </cell>
          <cell r="AR187" t="str">
            <v>50b</v>
          </cell>
        </row>
        <row r="188">
          <cell r="R188">
            <v>0</v>
          </cell>
          <cell r="S188">
            <v>10000</v>
          </cell>
          <cell r="T188">
            <v>10000</v>
          </cell>
          <cell r="U188">
            <v>10000</v>
          </cell>
          <cell r="V188">
            <v>10000</v>
          </cell>
          <cell r="W188">
            <v>10000</v>
          </cell>
          <cell r="X188">
            <v>10000</v>
          </cell>
          <cell r="Y188">
            <v>10000</v>
          </cell>
          <cell r="Z188">
            <v>10000</v>
          </cell>
          <cell r="AA188">
            <v>10000</v>
          </cell>
          <cell r="AB188">
            <v>10000</v>
          </cell>
          <cell r="AC188">
            <v>10000</v>
          </cell>
          <cell r="AD188">
            <v>0</v>
          </cell>
          <cell r="AE188">
            <v>416.66666666666669</v>
          </cell>
          <cell r="AF188">
            <v>1250</v>
          </cell>
          <cell r="AG188">
            <v>2083.3333333333335</v>
          </cell>
          <cell r="AH188">
            <v>2916.6666666666665</v>
          </cell>
          <cell r="AI188">
            <v>3750</v>
          </cell>
          <cell r="AJ188">
            <v>4583.333333333333</v>
          </cell>
          <cell r="AK188">
            <v>5416.666666666667</v>
          </cell>
          <cell r="AL188">
            <v>6250</v>
          </cell>
          <cell r="AM188">
            <v>7083.333333333333</v>
          </cell>
          <cell r="AN188">
            <v>7916.666666666667</v>
          </cell>
          <cell r="AO188">
            <v>8750</v>
          </cell>
        </row>
        <row r="189">
          <cell r="R189">
            <v>24017.54</v>
          </cell>
          <cell r="S189">
            <v>4017.54</v>
          </cell>
          <cell r="T189">
            <v>4017.54</v>
          </cell>
          <cell r="U189">
            <v>4017.54</v>
          </cell>
          <cell r="V189">
            <v>4017.54</v>
          </cell>
          <cell r="W189">
            <v>4017.54</v>
          </cell>
          <cell r="X189">
            <v>4017.54</v>
          </cell>
          <cell r="Y189">
            <v>4017.54</v>
          </cell>
          <cell r="Z189">
            <v>4017.54</v>
          </cell>
          <cell r="AA189">
            <v>4017.54</v>
          </cell>
          <cell r="AB189">
            <v>4017.54</v>
          </cell>
          <cell r="AC189">
            <v>4017.54</v>
          </cell>
          <cell r="AD189">
            <v>19434.206666666672</v>
          </cell>
          <cell r="AE189">
            <v>19434.206666666672</v>
          </cell>
          <cell r="AF189">
            <v>18600.87333333334</v>
          </cell>
          <cell r="AG189">
            <v>17767.540000000005</v>
          </cell>
          <cell r="AH189">
            <v>16934.206666666672</v>
          </cell>
          <cell r="AI189">
            <v>16100.873333333338</v>
          </cell>
          <cell r="AJ189">
            <v>14850.873333333338</v>
          </cell>
          <cell r="AK189">
            <v>13184.206666666671</v>
          </cell>
          <cell r="AL189">
            <v>11517.539999999995</v>
          </cell>
          <cell r="AM189">
            <v>9850.8733333333294</v>
          </cell>
          <cell r="AN189">
            <v>8184.2066666666651</v>
          </cell>
          <cell r="AO189">
            <v>6517.5400000000009</v>
          </cell>
          <cell r="AR189" t="str">
            <v>50a</v>
          </cell>
        </row>
        <row r="190">
          <cell r="R190">
            <v>2684968.82</v>
          </cell>
          <cell r="S190">
            <v>2684968.82</v>
          </cell>
          <cell r="T190">
            <v>2684968.82</v>
          </cell>
          <cell r="U190">
            <v>2684968.82</v>
          </cell>
          <cell r="V190">
            <v>2684968.82</v>
          </cell>
          <cell r="W190">
            <v>2694695.45</v>
          </cell>
          <cell r="X190">
            <v>2694695.45</v>
          </cell>
          <cell r="Y190">
            <v>2694695.45</v>
          </cell>
          <cell r="Z190">
            <v>2694695.45</v>
          </cell>
          <cell r="AA190">
            <v>2694695.45</v>
          </cell>
          <cell r="AB190">
            <v>2694695.45</v>
          </cell>
          <cell r="AC190">
            <v>3153762.89</v>
          </cell>
          <cell r="AD190">
            <v>1072324.7841666667</v>
          </cell>
          <cell r="AE190">
            <v>1268654.1791666667</v>
          </cell>
          <cell r="AF190">
            <v>1464983.5741666667</v>
          </cell>
          <cell r="AG190">
            <v>1661312.9691666665</v>
          </cell>
          <cell r="AH190">
            <v>1857642.3641666668</v>
          </cell>
          <cell r="AI190">
            <v>2054377.0354166667</v>
          </cell>
          <cell r="AJ190">
            <v>2251516.9829166667</v>
          </cell>
          <cell r="AK190">
            <v>2448656.9304166664</v>
          </cell>
          <cell r="AL190">
            <v>2617204.9479166665</v>
          </cell>
          <cell r="AM190">
            <v>2687845.2774999999</v>
          </cell>
          <cell r="AN190">
            <v>2689169.8491666666</v>
          </cell>
          <cell r="AO190">
            <v>2709365.2212499999</v>
          </cell>
          <cell r="AR190" t="str">
            <v>50a</v>
          </cell>
        </row>
        <row r="191"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R191" t="str">
            <v>50b</v>
          </cell>
        </row>
        <row r="192">
          <cell r="R192">
            <v>114235</v>
          </cell>
          <cell r="S192">
            <v>114190.54</v>
          </cell>
          <cell r="T192">
            <v>113190.54</v>
          </cell>
          <cell r="U192">
            <v>112690.54</v>
          </cell>
          <cell r="V192">
            <v>112690.54</v>
          </cell>
          <cell r="W192">
            <v>110812.07</v>
          </cell>
          <cell r="X192">
            <v>110812.07</v>
          </cell>
          <cell r="Y192">
            <v>108690.51</v>
          </cell>
          <cell r="Z192">
            <v>108690.51</v>
          </cell>
          <cell r="AA192">
            <v>108690.51</v>
          </cell>
          <cell r="AB192">
            <v>108690.51</v>
          </cell>
          <cell r="AC192">
            <v>108473.27</v>
          </cell>
          <cell r="AD192">
            <v>120113.71208333333</v>
          </cell>
          <cell r="AE192">
            <v>119356.56874999999</v>
          </cell>
          <cell r="AF192">
            <v>118576.73958333333</v>
          </cell>
          <cell r="AG192">
            <v>117734.41041666667</v>
          </cell>
          <cell r="AH192">
            <v>116787.91458333335</v>
          </cell>
          <cell r="AI192">
            <v>115904.81583333336</v>
          </cell>
          <cell r="AJ192">
            <v>115195.53083333337</v>
          </cell>
          <cell r="AK192">
            <v>114383.26416666668</v>
          </cell>
          <cell r="AL192">
            <v>113440.93250000001</v>
          </cell>
          <cell r="AM192">
            <v>112602.70708333336</v>
          </cell>
          <cell r="AN192">
            <v>111851.92125000001</v>
          </cell>
          <cell r="AO192">
            <v>111228.12291666667</v>
          </cell>
          <cell r="AR192" t="str">
            <v>50a</v>
          </cell>
        </row>
        <row r="193"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I193">
            <v>0</v>
          </cell>
          <cell r="AJ193">
            <v>0</v>
          </cell>
          <cell r="AK193">
            <v>0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R193" t="str">
            <v>50a</v>
          </cell>
        </row>
        <row r="194"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157823.70000000001</v>
          </cell>
          <cell r="W194">
            <v>115652</v>
          </cell>
          <cell r="X194">
            <v>115652</v>
          </cell>
          <cell r="Y194">
            <v>311327.21999999997</v>
          </cell>
          <cell r="Z194">
            <v>515065.14</v>
          </cell>
          <cell r="AA194">
            <v>234617.61</v>
          </cell>
          <cell r="AB194">
            <v>233607.73</v>
          </cell>
          <cell r="AC194">
            <v>157409.43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6575.9875000000002</v>
          </cell>
          <cell r="AI194">
            <v>17970.808333333334</v>
          </cell>
          <cell r="AJ194">
            <v>27608.475000000002</v>
          </cell>
          <cell r="AK194">
            <v>45399.27583333334</v>
          </cell>
          <cell r="AL194">
            <v>79832.290833333333</v>
          </cell>
          <cell r="AM194">
            <v>111069.07208333333</v>
          </cell>
          <cell r="AN194">
            <v>130578.46124999999</v>
          </cell>
          <cell r="AO194">
            <v>146870.84291666668</v>
          </cell>
          <cell r="AR194" t="str">
            <v>62</v>
          </cell>
        </row>
        <row r="195">
          <cell r="R195">
            <v>0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I195">
            <v>0</v>
          </cell>
          <cell r="AJ195">
            <v>0</v>
          </cell>
          <cell r="AK195">
            <v>0</v>
          </cell>
          <cell r="AL195">
            <v>0</v>
          </cell>
          <cell r="AM195">
            <v>0</v>
          </cell>
          <cell r="AN195">
            <v>0</v>
          </cell>
          <cell r="AO195">
            <v>0</v>
          </cell>
          <cell r="AR195" t="str">
            <v>50a</v>
          </cell>
        </row>
        <row r="196">
          <cell r="R196">
            <v>73353</v>
          </cell>
          <cell r="S196">
            <v>73353</v>
          </cell>
          <cell r="T196">
            <v>73353</v>
          </cell>
          <cell r="U196">
            <v>73353</v>
          </cell>
          <cell r="V196">
            <v>73353</v>
          </cell>
          <cell r="W196">
            <v>73353</v>
          </cell>
          <cell r="X196">
            <v>73353</v>
          </cell>
          <cell r="Y196">
            <v>73353</v>
          </cell>
          <cell r="Z196">
            <v>73353</v>
          </cell>
          <cell r="AA196">
            <v>73353</v>
          </cell>
          <cell r="AB196">
            <v>73353</v>
          </cell>
          <cell r="AC196">
            <v>73353</v>
          </cell>
          <cell r="AD196">
            <v>27507.375</v>
          </cell>
          <cell r="AE196">
            <v>33620.125</v>
          </cell>
          <cell r="AF196">
            <v>39732.875</v>
          </cell>
          <cell r="AG196">
            <v>45845.625</v>
          </cell>
          <cell r="AH196">
            <v>51958.375</v>
          </cell>
          <cell r="AI196">
            <v>58071.125</v>
          </cell>
          <cell r="AJ196">
            <v>64183.875</v>
          </cell>
          <cell r="AK196">
            <v>70296.625</v>
          </cell>
          <cell r="AL196">
            <v>73353</v>
          </cell>
          <cell r="AM196">
            <v>73353</v>
          </cell>
          <cell r="AN196">
            <v>73353</v>
          </cell>
          <cell r="AO196">
            <v>73353</v>
          </cell>
          <cell r="AR196" t="str">
            <v>62</v>
          </cell>
        </row>
        <row r="197">
          <cell r="R197">
            <v>812655</v>
          </cell>
          <cell r="S197">
            <v>812655</v>
          </cell>
          <cell r="T197">
            <v>812655</v>
          </cell>
          <cell r="U197">
            <v>812655</v>
          </cell>
          <cell r="V197">
            <v>812655</v>
          </cell>
          <cell r="W197">
            <v>812655</v>
          </cell>
          <cell r="X197">
            <v>812655</v>
          </cell>
          <cell r="Y197">
            <v>812655</v>
          </cell>
          <cell r="Z197">
            <v>812655</v>
          </cell>
          <cell r="AA197">
            <v>987204</v>
          </cell>
          <cell r="AB197">
            <v>987204</v>
          </cell>
          <cell r="AC197">
            <v>987204</v>
          </cell>
          <cell r="AD197">
            <v>708660.54166666663</v>
          </cell>
          <cell r="AE197">
            <v>727568.625</v>
          </cell>
          <cell r="AF197">
            <v>746476.70833333337</v>
          </cell>
          <cell r="AG197">
            <v>765384.79166666663</v>
          </cell>
          <cell r="AH197">
            <v>784292.875</v>
          </cell>
          <cell r="AI197">
            <v>803200.95833333337</v>
          </cell>
          <cell r="AJ197">
            <v>812655</v>
          </cell>
          <cell r="AK197">
            <v>812655</v>
          </cell>
          <cell r="AL197">
            <v>812655</v>
          </cell>
          <cell r="AM197">
            <v>819927.875</v>
          </cell>
          <cell r="AN197">
            <v>834473.625</v>
          </cell>
          <cell r="AO197">
            <v>849019.375</v>
          </cell>
          <cell r="AR197" t="str">
            <v>62</v>
          </cell>
        </row>
        <row r="198"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4091.2637499999987</v>
          </cell>
          <cell r="AE198">
            <v>3701.6195833333327</v>
          </cell>
          <cell r="AF198">
            <v>3311.9754166666662</v>
          </cell>
          <cell r="AG198">
            <v>2922.3312499999997</v>
          </cell>
          <cell r="AH198">
            <v>2532.6870833333328</v>
          </cell>
          <cell r="AI198">
            <v>2143.0429166666668</v>
          </cell>
          <cell r="AJ198">
            <v>1753.3987499999996</v>
          </cell>
          <cell r="AK198">
            <v>1363.7545833333331</v>
          </cell>
          <cell r="AL198">
            <v>974.11041666666654</v>
          </cell>
          <cell r="AM198">
            <v>584.46624999999995</v>
          </cell>
          <cell r="AN198">
            <v>194.82208333333332</v>
          </cell>
          <cell r="AO198">
            <v>0</v>
          </cell>
          <cell r="AR198" t="str">
            <v>50a</v>
          </cell>
        </row>
        <row r="199">
          <cell r="R199">
            <v>717254</v>
          </cell>
          <cell r="S199">
            <v>717254</v>
          </cell>
          <cell r="T199">
            <v>717254</v>
          </cell>
          <cell r="U199">
            <v>717254</v>
          </cell>
          <cell r="V199">
            <v>717254</v>
          </cell>
          <cell r="W199">
            <v>717254</v>
          </cell>
          <cell r="X199">
            <v>717254</v>
          </cell>
          <cell r="Y199">
            <v>717254</v>
          </cell>
          <cell r="Z199">
            <v>717254</v>
          </cell>
          <cell r="AA199">
            <v>622232</v>
          </cell>
          <cell r="AB199">
            <v>622232</v>
          </cell>
          <cell r="AC199">
            <v>622232</v>
          </cell>
          <cell r="AD199">
            <v>589689.75</v>
          </cell>
          <cell r="AE199">
            <v>612883.25</v>
          </cell>
          <cell r="AF199">
            <v>636076.75</v>
          </cell>
          <cell r="AG199">
            <v>659270.25</v>
          </cell>
          <cell r="AH199">
            <v>682463.75</v>
          </cell>
          <cell r="AI199">
            <v>705657.25</v>
          </cell>
          <cell r="AJ199">
            <v>717254</v>
          </cell>
          <cell r="AK199">
            <v>717254</v>
          </cell>
          <cell r="AL199">
            <v>717254</v>
          </cell>
          <cell r="AM199">
            <v>713294.75</v>
          </cell>
          <cell r="AN199">
            <v>705376.25</v>
          </cell>
          <cell r="AO199">
            <v>697457.75</v>
          </cell>
          <cell r="AR199" t="str">
            <v>62</v>
          </cell>
        </row>
        <row r="200">
          <cell r="R200">
            <v>3969.64</v>
          </cell>
          <cell r="S200">
            <v>3969.64</v>
          </cell>
          <cell r="T200">
            <v>3904.46</v>
          </cell>
          <cell r="U200">
            <v>3904.46</v>
          </cell>
          <cell r="V200">
            <v>3904.46</v>
          </cell>
          <cell r="W200">
            <v>3885.62</v>
          </cell>
          <cell r="X200">
            <v>3885.62</v>
          </cell>
          <cell r="Y200">
            <v>3885.62</v>
          </cell>
          <cell r="Z200">
            <v>3885.62</v>
          </cell>
          <cell r="AA200">
            <v>3885.62</v>
          </cell>
          <cell r="AB200">
            <v>3885.62</v>
          </cell>
          <cell r="AC200">
            <v>590.63</v>
          </cell>
          <cell r="AD200">
            <v>4024.7050000000004</v>
          </cell>
          <cell r="AE200">
            <v>4014.731666666667</v>
          </cell>
          <cell r="AF200">
            <v>4004.1433333333334</v>
          </cell>
          <cell r="AG200">
            <v>3992.94</v>
          </cell>
          <cell r="AH200">
            <v>3981.7366666666671</v>
          </cell>
          <cell r="AI200">
            <v>3969.7483333333334</v>
          </cell>
          <cell r="AJ200">
            <v>3956.9750000000004</v>
          </cell>
          <cell r="AK200">
            <v>3944.2016666666673</v>
          </cell>
          <cell r="AL200">
            <v>3933.4016666666671</v>
          </cell>
          <cell r="AM200">
            <v>3924.5750000000003</v>
          </cell>
          <cell r="AN200">
            <v>3915.7483333333334</v>
          </cell>
          <cell r="AO200">
            <v>3770.5429166666672</v>
          </cell>
          <cell r="AR200" t="str">
            <v>50a</v>
          </cell>
        </row>
        <row r="201">
          <cell r="R201">
            <v>-3261.84</v>
          </cell>
          <cell r="S201">
            <v>-3261.84</v>
          </cell>
          <cell r="T201">
            <v>-3261.84</v>
          </cell>
          <cell r="U201">
            <v>-3261.84</v>
          </cell>
          <cell r="V201">
            <v>-3261.84</v>
          </cell>
          <cell r="W201">
            <v>-3261.84</v>
          </cell>
          <cell r="X201">
            <v>-3261.84</v>
          </cell>
          <cell r="Y201">
            <v>-3261.84</v>
          </cell>
          <cell r="Z201">
            <v>-3261.84</v>
          </cell>
          <cell r="AA201">
            <v>-3261.84</v>
          </cell>
          <cell r="AB201">
            <v>-3261.84</v>
          </cell>
          <cell r="AC201">
            <v>0</v>
          </cell>
          <cell r="AD201">
            <v>-3261.84</v>
          </cell>
          <cell r="AE201">
            <v>-3261.84</v>
          </cell>
          <cell r="AF201">
            <v>-3261.84</v>
          </cell>
          <cell r="AG201">
            <v>-3261.84</v>
          </cell>
          <cell r="AH201">
            <v>-3261.84</v>
          </cell>
          <cell r="AI201">
            <v>-3261.84</v>
          </cell>
          <cell r="AJ201">
            <v>-3261.84</v>
          </cell>
          <cell r="AK201">
            <v>-3261.84</v>
          </cell>
          <cell r="AL201">
            <v>-3261.84</v>
          </cell>
          <cell r="AM201">
            <v>-3261.84</v>
          </cell>
          <cell r="AN201">
            <v>-3261.84</v>
          </cell>
          <cell r="AO201">
            <v>-3125.9300000000003</v>
          </cell>
          <cell r="AR201" t="str">
            <v>50b</v>
          </cell>
        </row>
        <row r="202"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  <cell r="AE202">
            <v>0</v>
          </cell>
          <cell r="AF202">
            <v>0</v>
          </cell>
          <cell r="AG202">
            <v>0</v>
          </cell>
          <cell r="AH202">
            <v>0</v>
          </cell>
          <cell r="AI202">
            <v>0</v>
          </cell>
          <cell r="AJ202">
            <v>0</v>
          </cell>
          <cell r="AK202">
            <v>0</v>
          </cell>
          <cell r="AL202">
            <v>0</v>
          </cell>
          <cell r="AM202">
            <v>0</v>
          </cell>
          <cell r="AN202">
            <v>0</v>
          </cell>
          <cell r="AO202">
            <v>0</v>
          </cell>
          <cell r="AR202" t="str">
            <v>62</v>
          </cell>
        </row>
        <row r="203"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  <cell r="AE203">
            <v>0</v>
          </cell>
          <cell r="AF203">
            <v>0</v>
          </cell>
          <cell r="AG203">
            <v>0</v>
          </cell>
          <cell r="AH203">
            <v>0</v>
          </cell>
          <cell r="AI203">
            <v>0</v>
          </cell>
          <cell r="AJ203">
            <v>0</v>
          </cell>
          <cell r="AK203">
            <v>0</v>
          </cell>
          <cell r="AL203">
            <v>0</v>
          </cell>
          <cell r="AM203">
            <v>0</v>
          </cell>
          <cell r="AN203">
            <v>0</v>
          </cell>
          <cell r="AO203">
            <v>0</v>
          </cell>
          <cell r="AR203" t="str">
            <v>50b</v>
          </cell>
        </row>
        <row r="204">
          <cell r="R204">
            <v>16286.22</v>
          </cell>
          <cell r="S204">
            <v>16286.22</v>
          </cell>
          <cell r="T204">
            <v>16286.22</v>
          </cell>
          <cell r="U204">
            <v>16286.22</v>
          </cell>
          <cell r="V204">
            <v>16286.22</v>
          </cell>
          <cell r="W204">
            <v>16286.22</v>
          </cell>
          <cell r="X204">
            <v>16286.22</v>
          </cell>
          <cell r="Y204">
            <v>16286.22</v>
          </cell>
          <cell r="Z204">
            <v>16286.22</v>
          </cell>
          <cell r="AA204">
            <v>16286.22</v>
          </cell>
          <cell r="AB204">
            <v>16286.22</v>
          </cell>
          <cell r="AC204">
            <v>0</v>
          </cell>
          <cell r="AD204">
            <v>16286.22</v>
          </cell>
          <cell r="AE204">
            <v>16286.22</v>
          </cell>
          <cell r="AF204">
            <v>16286.22</v>
          </cell>
          <cell r="AG204">
            <v>16286.22</v>
          </cell>
          <cell r="AH204">
            <v>16286.22</v>
          </cell>
          <cell r="AI204">
            <v>16286.22</v>
          </cell>
          <cell r="AJ204">
            <v>16286.22</v>
          </cell>
          <cell r="AK204">
            <v>16286.22</v>
          </cell>
          <cell r="AL204">
            <v>16286.22</v>
          </cell>
          <cell r="AM204">
            <v>16286.22</v>
          </cell>
          <cell r="AN204">
            <v>16286.22</v>
          </cell>
          <cell r="AO204">
            <v>15607.627499999997</v>
          </cell>
        </row>
        <row r="205">
          <cell r="R205">
            <v>282716.15000000002</v>
          </cell>
          <cell r="S205">
            <v>162952.66</v>
          </cell>
          <cell r="T205">
            <v>358711.81</v>
          </cell>
          <cell r="U205">
            <v>250975.75</v>
          </cell>
          <cell r="V205">
            <v>318023.11</v>
          </cell>
          <cell r="W205">
            <v>279224.65000000002</v>
          </cell>
          <cell r="X205">
            <v>231607.19</v>
          </cell>
          <cell r="Y205">
            <v>238232.17</v>
          </cell>
          <cell r="Z205">
            <v>269446.98</v>
          </cell>
          <cell r="AA205">
            <v>56991.839999999997</v>
          </cell>
          <cell r="AB205">
            <v>46620.94</v>
          </cell>
          <cell r="AC205">
            <v>-72165.75</v>
          </cell>
          <cell r="AD205">
            <v>366017.15833333338</v>
          </cell>
          <cell r="AE205">
            <v>354992.42499999999</v>
          </cell>
          <cell r="AF205">
            <v>342562.99958333332</v>
          </cell>
          <cell r="AG205">
            <v>335767.44791666669</v>
          </cell>
          <cell r="AH205">
            <v>328607.68125000002</v>
          </cell>
          <cell r="AI205">
            <v>322325.31083333335</v>
          </cell>
          <cell r="AJ205">
            <v>311035.27416666667</v>
          </cell>
          <cell r="AK205">
            <v>297079.8891666666</v>
          </cell>
          <cell r="AL205">
            <v>284600.65125</v>
          </cell>
          <cell r="AM205">
            <v>264854.755</v>
          </cell>
          <cell r="AN205">
            <v>242285.03208333332</v>
          </cell>
          <cell r="AO205">
            <v>217523.82249999998</v>
          </cell>
          <cell r="AR205" t="str">
            <v>50a</v>
          </cell>
        </row>
        <row r="206">
          <cell r="R206">
            <v>803.66</v>
          </cell>
          <cell r="S206">
            <v>803.66</v>
          </cell>
          <cell r="T206">
            <v>803.66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803.66</v>
          </cell>
          <cell r="AE206">
            <v>803.66</v>
          </cell>
          <cell r="AF206">
            <v>803.66</v>
          </cell>
          <cell r="AG206">
            <v>770.17416666666668</v>
          </cell>
          <cell r="AH206">
            <v>703.20249999999999</v>
          </cell>
          <cell r="AI206">
            <v>636.23083333333329</v>
          </cell>
          <cell r="AJ206">
            <v>569.2591666666666</v>
          </cell>
          <cell r="AK206">
            <v>502.28749999999997</v>
          </cell>
          <cell r="AL206">
            <v>435.31583333333333</v>
          </cell>
          <cell r="AM206">
            <v>368.34416666666669</v>
          </cell>
          <cell r="AN206">
            <v>301.3725</v>
          </cell>
          <cell r="AO206">
            <v>234.40083333333334</v>
          </cell>
          <cell r="AR206" t="str">
            <v>50a</v>
          </cell>
        </row>
        <row r="207">
          <cell r="R207">
            <v>248.86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246.75083333333339</v>
          </cell>
          <cell r="AE207">
            <v>257.12000000000006</v>
          </cell>
          <cell r="AF207">
            <v>208.0254166666667</v>
          </cell>
          <cell r="AG207">
            <v>58.896250000000016</v>
          </cell>
          <cell r="AH207">
            <v>-62.343333333333298</v>
          </cell>
          <cell r="AI207">
            <v>-90.985416666666609</v>
          </cell>
          <cell r="AJ207">
            <v>-64.952083333333306</v>
          </cell>
          <cell r="AK207">
            <v>40.271666666666682</v>
          </cell>
          <cell r="AL207">
            <v>100.40583333333335</v>
          </cell>
          <cell r="AM207">
            <v>77.167500000000004</v>
          </cell>
          <cell r="AN207">
            <v>54.345833333333339</v>
          </cell>
          <cell r="AO207">
            <v>31.940833333333334</v>
          </cell>
        </row>
        <row r="208">
          <cell r="R208">
            <v>89120.69</v>
          </cell>
          <cell r="S208">
            <v>63910.080000000002</v>
          </cell>
          <cell r="T208">
            <v>8490.5300000000007</v>
          </cell>
          <cell r="U208">
            <v>36145.06</v>
          </cell>
          <cell r="V208">
            <v>74347.94</v>
          </cell>
          <cell r="W208">
            <v>37649.550000000003</v>
          </cell>
          <cell r="X208">
            <v>92742.32</v>
          </cell>
          <cell r="Y208">
            <v>68198.23</v>
          </cell>
          <cell r="Z208">
            <v>18050.03</v>
          </cell>
          <cell r="AA208">
            <v>58910.35</v>
          </cell>
          <cell r="AB208">
            <v>16062.67</v>
          </cell>
          <cell r="AC208">
            <v>96777.71</v>
          </cell>
          <cell r="AD208">
            <v>60373.66791666668</v>
          </cell>
          <cell r="AE208">
            <v>59466.618749999994</v>
          </cell>
          <cell r="AF208">
            <v>58878.294166666659</v>
          </cell>
          <cell r="AG208">
            <v>58531.571666666663</v>
          </cell>
          <cell r="AH208">
            <v>56623.311250000006</v>
          </cell>
          <cell r="AI208">
            <v>54006.304999999993</v>
          </cell>
          <cell r="AJ208">
            <v>54665.923750000009</v>
          </cell>
          <cell r="AK208">
            <v>58334.72291666668</v>
          </cell>
          <cell r="AL208">
            <v>57182.962500000001</v>
          </cell>
          <cell r="AM208">
            <v>55118.67500000001</v>
          </cell>
          <cell r="AN208">
            <v>53215.775833333326</v>
          </cell>
          <cell r="AO208">
            <v>52489.000833333332</v>
          </cell>
          <cell r="AR208" t="str">
            <v>50b</v>
          </cell>
        </row>
        <row r="209">
          <cell r="R209">
            <v>0</v>
          </cell>
          <cell r="S209">
            <v>0</v>
          </cell>
          <cell r="T209">
            <v>3500000</v>
          </cell>
          <cell r="U209">
            <v>17600000</v>
          </cell>
          <cell r="V209">
            <v>2000000</v>
          </cell>
          <cell r="W209">
            <v>0</v>
          </cell>
          <cell r="X209">
            <v>37000000</v>
          </cell>
          <cell r="Y209">
            <v>0</v>
          </cell>
          <cell r="Z209">
            <v>4300000</v>
          </cell>
          <cell r="AA209">
            <v>0</v>
          </cell>
          <cell r="AB209">
            <v>18100000</v>
          </cell>
          <cell r="AC209">
            <v>3200000</v>
          </cell>
          <cell r="AD209">
            <v>28095817.9375</v>
          </cell>
          <cell r="AE209">
            <v>18230030.345416665</v>
          </cell>
          <cell r="AF209">
            <v>11535258.098333335</v>
          </cell>
          <cell r="AG209">
            <v>7170845.0549999997</v>
          </cell>
          <cell r="AH209">
            <v>5520833.333333333</v>
          </cell>
          <cell r="AI209">
            <v>5395833.333333333</v>
          </cell>
          <cell r="AJ209">
            <v>5181250</v>
          </cell>
          <cell r="AK209">
            <v>5091666.666666667</v>
          </cell>
          <cell r="AL209">
            <v>5187500</v>
          </cell>
          <cell r="AM209">
            <v>5366666.666666667</v>
          </cell>
          <cell r="AN209">
            <v>6120833.333333333</v>
          </cell>
          <cell r="AO209">
            <v>7008333.333333333</v>
          </cell>
          <cell r="AR209" t="str">
            <v>62</v>
          </cell>
        </row>
        <row r="210">
          <cell r="R210">
            <v>9750000</v>
          </cell>
          <cell r="S210">
            <v>9500000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5000000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6022414.7625000002</v>
          </cell>
          <cell r="AE210">
            <v>6574498.0958333341</v>
          </cell>
          <cell r="AF210">
            <v>5659498.0958333341</v>
          </cell>
          <cell r="AG210">
            <v>4265331.4291666662</v>
          </cell>
          <cell r="AH210">
            <v>3914211.5637500002</v>
          </cell>
          <cell r="AI210">
            <v>3646425.0316666667</v>
          </cell>
          <cell r="AJ210">
            <v>3188091.6983333337</v>
          </cell>
          <cell r="AK210">
            <v>2437795.8491666666</v>
          </cell>
          <cell r="AL210">
            <v>2020833.3333333333</v>
          </cell>
          <cell r="AM210">
            <v>2020833.3333333333</v>
          </cell>
          <cell r="AN210">
            <v>2020833.3333333333</v>
          </cell>
          <cell r="AO210">
            <v>2020833.3333333333</v>
          </cell>
          <cell r="AR210" t="str">
            <v>62</v>
          </cell>
        </row>
        <row r="211"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  <cell r="AE211">
            <v>0</v>
          </cell>
          <cell r="AF211">
            <v>0</v>
          </cell>
          <cell r="AG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R211" t="str">
            <v>62</v>
          </cell>
        </row>
        <row r="212"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R212" t="str">
            <v>62</v>
          </cell>
        </row>
        <row r="213">
          <cell r="R213">
            <v>0</v>
          </cell>
          <cell r="S213">
            <v>0</v>
          </cell>
          <cell r="T213">
            <v>0</v>
          </cell>
          <cell r="U213">
            <v>0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  <cell r="AE213">
            <v>0</v>
          </cell>
          <cell r="AF213">
            <v>0</v>
          </cell>
          <cell r="AG213">
            <v>0</v>
          </cell>
          <cell r="AH213">
            <v>0</v>
          </cell>
          <cell r="AI213">
            <v>0</v>
          </cell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R213" t="str">
            <v>62</v>
          </cell>
        </row>
        <row r="214">
          <cell r="R214">
            <v>0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R214" t="str">
            <v>62</v>
          </cell>
        </row>
        <row r="215"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  <cell r="AE215">
            <v>0</v>
          </cell>
          <cell r="AF215">
            <v>0</v>
          </cell>
          <cell r="AG215">
            <v>0</v>
          </cell>
          <cell r="AH215">
            <v>0</v>
          </cell>
          <cell r="AI215">
            <v>0</v>
          </cell>
          <cell r="AJ215">
            <v>0</v>
          </cell>
          <cell r="AK215">
            <v>0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R215" t="str">
            <v>62</v>
          </cell>
        </row>
        <row r="216">
          <cell r="R216">
            <v>9716.9</v>
          </cell>
          <cell r="S216">
            <v>9761.33</v>
          </cell>
          <cell r="T216">
            <v>9806.09</v>
          </cell>
          <cell r="U216">
            <v>7852.97</v>
          </cell>
          <cell r="V216">
            <v>7896.6</v>
          </cell>
          <cell r="W216">
            <v>10281.81</v>
          </cell>
          <cell r="X216">
            <v>10629.75</v>
          </cell>
          <cell r="Y216">
            <v>7559.66</v>
          </cell>
          <cell r="Z216">
            <v>6895.71</v>
          </cell>
          <cell r="AA216">
            <v>7219.56</v>
          </cell>
          <cell r="AB216">
            <v>7243.3</v>
          </cell>
          <cell r="AC216">
            <v>7267.22</v>
          </cell>
          <cell r="AD216">
            <v>428945.11375000002</v>
          </cell>
          <cell r="AE216">
            <v>413912.0733333333</v>
          </cell>
          <cell r="AF216">
            <v>394898.24291666667</v>
          </cell>
          <cell r="AG216">
            <v>384179.00374999997</v>
          </cell>
          <cell r="AH216">
            <v>373418.69249999995</v>
          </cell>
          <cell r="AI216">
            <v>341495.48291666666</v>
          </cell>
          <cell r="AJ216">
            <v>289546.60916666669</v>
          </cell>
          <cell r="AK216">
            <v>238602.55166666664</v>
          </cell>
          <cell r="AL216">
            <v>187496.42916666667</v>
          </cell>
          <cell r="AM216">
            <v>136358.91750000001</v>
          </cell>
          <cell r="AN216">
            <v>85226.910416666666</v>
          </cell>
          <cell r="AO216">
            <v>34087.513333333329</v>
          </cell>
          <cell r="AR216" t="str">
            <v>62</v>
          </cell>
        </row>
        <row r="217">
          <cell r="R217">
            <v>612566.93999999994</v>
          </cell>
          <cell r="S217">
            <v>612566.93999999994</v>
          </cell>
          <cell r="T217">
            <v>612566.93999999994</v>
          </cell>
          <cell r="U217">
            <v>612566.93999999994</v>
          </cell>
          <cell r="V217">
            <v>612566.93999999994</v>
          </cell>
          <cell r="W217">
            <v>612566.93999999994</v>
          </cell>
          <cell r="X217">
            <v>612566.93999999994</v>
          </cell>
          <cell r="Y217">
            <v>445352.1</v>
          </cell>
          <cell r="Z217">
            <v>284582.11</v>
          </cell>
          <cell r="AA217">
            <v>284582.11</v>
          </cell>
          <cell r="AB217">
            <v>284582.11</v>
          </cell>
          <cell r="AC217">
            <v>449112.56</v>
          </cell>
          <cell r="AD217">
            <v>434136.66041666665</v>
          </cell>
          <cell r="AE217">
            <v>453054.95249999996</v>
          </cell>
          <cell r="AF217">
            <v>469227.31916666665</v>
          </cell>
          <cell r="AG217">
            <v>484252.72124999994</v>
          </cell>
          <cell r="AH217">
            <v>498131.15874999994</v>
          </cell>
          <cell r="AI217">
            <v>512009.59624999994</v>
          </cell>
          <cell r="AJ217">
            <v>526266.17958333332</v>
          </cell>
          <cell r="AK217">
            <v>533933.62374999991</v>
          </cell>
          <cell r="AL217">
            <v>529445.37708333321</v>
          </cell>
          <cell r="AM217">
            <v>518723.2245833333</v>
          </cell>
          <cell r="AN217">
            <v>506955.57208333333</v>
          </cell>
          <cell r="AO217">
            <v>502043.35500000004</v>
          </cell>
          <cell r="AR217" t="str">
            <v>62</v>
          </cell>
        </row>
        <row r="218"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  <cell r="AE218">
            <v>0</v>
          </cell>
          <cell r="AF218">
            <v>0</v>
          </cell>
          <cell r="AG218">
            <v>0</v>
          </cell>
          <cell r="AH218">
            <v>0</v>
          </cell>
          <cell r="AI218">
            <v>0</v>
          </cell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R218" t="str">
            <v>50b</v>
          </cell>
        </row>
        <row r="219"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</row>
        <row r="220">
          <cell r="R220">
            <v>-229314.89</v>
          </cell>
          <cell r="S220">
            <v>-176050.36</v>
          </cell>
          <cell r="T220">
            <v>-175633.57</v>
          </cell>
          <cell r="U220">
            <v>-181171.93</v>
          </cell>
          <cell r="V220">
            <v>-89410.79</v>
          </cell>
          <cell r="W220">
            <v>-74828.88</v>
          </cell>
          <cell r="X220">
            <v>-27693.21</v>
          </cell>
          <cell r="Y220">
            <v>-221620.52</v>
          </cell>
          <cell r="Z220">
            <v>-191550.07999999999</v>
          </cell>
          <cell r="AA220">
            <v>-157496.48000000001</v>
          </cell>
          <cell r="AB220">
            <v>-63196.77</v>
          </cell>
          <cell r="AC220">
            <v>-54371.22</v>
          </cell>
          <cell r="AD220">
            <v>-370905.94041666662</v>
          </cell>
          <cell r="AE220">
            <v>-353892.27208333329</v>
          </cell>
          <cell r="AF220">
            <v>-336048.86958333332</v>
          </cell>
          <cell r="AG220">
            <v>-326989.90083333326</v>
          </cell>
          <cell r="AH220">
            <v>-305619.95666666661</v>
          </cell>
          <cell r="AI220">
            <v>-289095.8545833333</v>
          </cell>
          <cell r="AJ220">
            <v>-265766.95583333331</v>
          </cell>
          <cell r="AK220">
            <v>-230511.87875</v>
          </cell>
          <cell r="AL220">
            <v>-200257.23749999996</v>
          </cell>
          <cell r="AM220">
            <v>-179784.0325</v>
          </cell>
          <cell r="AN220">
            <v>-159793.74666666664</v>
          </cell>
          <cell r="AO220">
            <v>-140486.21958333332</v>
          </cell>
          <cell r="AR220" t="str">
            <v>50a</v>
          </cell>
        </row>
        <row r="221">
          <cell r="R221">
            <v>126903251.67</v>
          </cell>
          <cell r="S221">
            <v>126606489.06999999</v>
          </cell>
          <cell r="T221">
            <v>110825919.31999999</v>
          </cell>
          <cell r="U221">
            <v>96428332.530000001</v>
          </cell>
          <cell r="V221">
            <v>91004908.510000005</v>
          </cell>
          <cell r="W221">
            <v>87079897.829999998</v>
          </cell>
          <cell r="X221">
            <v>87880215.319999993</v>
          </cell>
          <cell r="Y221">
            <v>85696975.450000003</v>
          </cell>
          <cell r="Z221">
            <v>84023890.489999995</v>
          </cell>
          <cell r="AA221">
            <v>91309033.650000006</v>
          </cell>
          <cell r="AB221">
            <v>104860659.65000001</v>
          </cell>
          <cell r="AC221">
            <v>116471057.51000001</v>
          </cell>
          <cell r="AD221">
            <v>96823954.699166656</v>
          </cell>
          <cell r="AE221">
            <v>98317548.680416659</v>
          </cell>
          <cell r="AF221">
            <v>99053275.820416674</v>
          </cell>
          <cell r="AG221">
            <v>99024123.535416663</v>
          </cell>
          <cell r="AH221">
            <v>98941903.103333339</v>
          </cell>
          <cell r="AI221">
            <v>99026958.707499996</v>
          </cell>
          <cell r="AJ221">
            <v>99340446.67916666</v>
          </cell>
          <cell r="AK221">
            <v>99735025.017083347</v>
          </cell>
          <cell r="AL221">
            <v>99978523.201250017</v>
          </cell>
          <cell r="AM221">
            <v>100476956.28166668</v>
          </cell>
          <cell r="AN221">
            <v>100730368.63166668</v>
          </cell>
          <cell r="AO221">
            <v>100678783.81125002</v>
          </cell>
          <cell r="AR221" t="str">
            <v>50b</v>
          </cell>
        </row>
        <row r="222"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912600</v>
          </cell>
          <cell r="X222">
            <v>912600</v>
          </cell>
          <cell r="Y222">
            <v>912600</v>
          </cell>
          <cell r="Z222">
            <v>1466400</v>
          </cell>
          <cell r="AA222">
            <v>1466400</v>
          </cell>
          <cell r="AB222">
            <v>1536600</v>
          </cell>
          <cell r="AC222">
            <v>1536600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38025</v>
          </cell>
          <cell r="AJ222">
            <v>114075</v>
          </cell>
          <cell r="AK222">
            <v>190125</v>
          </cell>
          <cell r="AL222">
            <v>289250</v>
          </cell>
          <cell r="AM222">
            <v>411450</v>
          </cell>
          <cell r="AN222">
            <v>536575</v>
          </cell>
          <cell r="AO222">
            <v>664625</v>
          </cell>
        </row>
        <row r="223"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R223" t="str">
            <v>33b/62</v>
          </cell>
        </row>
        <row r="224"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R224" t="str">
            <v>33b/62</v>
          </cell>
        </row>
        <row r="225">
          <cell r="R225">
            <v>99328633.170000002</v>
          </cell>
          <cell r="S225">
            <v>95964074.530000001</v>
          </cell>
          <cell r="T225">
            <v>77921232.349999994</v>
          </cell>
          <cell r="U225">
            <v>61410171.390000001</v>
          </cell>
          <cell r="V225">
            <v>49003609.789999999</v>
          </cell>
          <cell r="W225">
            <v>38110029.789999999</v>
          </cell>
          <cell r="X225">
            <v>30176361.5</v>
          </cell>
          <cell r="Y225">
            <v>26785366.48</v>
          </cell>
          <cell r="Z225">
            <v>28828837.34</v>
          </cell>
          <cell r="AA225">
            <v>40748108.189999998</v>
          </cell>
          <cell r="AB225">
            <v>71473875.060000002</v>
          </cell>
          <cell r="AC225">
            <v>94692912.980000004</v>
          </cell>
          <cell r="AD225">
            <v>44950035.949166663</v>
          </cell>
          <cell r="AE225">
            <v>48685570.304166667</v>
          </cell>
          <cell r="AF225">
            <v>51579495.369166665</v>
          </cell>
          <cell r="AG225">
            <v>53463054.145833336</v>
          </cell>
          <cell r="AH225">
            <v>54635093.622500002</v>
          </cell>
          <cell r="AI225">
            <v>55396783.403749995</v>
          </cell>
          <cell r="AJ225">
            <v>55945185.170833327</v>
          </cell>
          <cell r="AK225">
            <v>56339873.14708332</v>
          </cell>
          <cell r="AL225">
            <v>56713317.949166663</v>
          </cell>
          <cell r="AM225">
            <v>57387806.903750002</v>
          </cell>
          <cell r="AN225">
            <v>58121934.774583347</v>
          </cell>
          <cell r="AO225">
            <v>58962197.018333323</v>
          </cell>
        </row>
        <row r="226">
          <cell r="R226">
            <v>-126903252</v>
          </cell>
          <cell r="S226">
            <v>-126606489</v>
          </cell>
          <cell r="T226">
            <v>-110825919</v>
          </cell>
          <cell r="U226">
            <v>-96428333</v>
          </cell>
          <cell r="V226">
            <v>-91004909</v>
          </cell>
          <cell r="W226">
            <v>-87079898</v>
          </cell>
          <cell r="X226">
            <v>-87880215</v>
          </cell>
          <cell r="Y226">
            <v>-85696975</v>
          </cell>
          <cell r="Z226">
            <v>-84023890</v>
          </cell>
          <cell r="AA226">
            <v>-91309034</v>
          </cell>
          <cell r="AB226">
            <v>-104860660</v>
          </cell>
          <cell r="AC226">
            <v>-116471058</v>
          </cell>
          <cell r="AD226">
            <v>-96851195.208333328</v>
          </cell>
          <cell r="AE226">
            <v>-98317548.666666672</v>
          </cell>
          <cell r="AF226">
            <v>-99053275.791666672</v>
          </cell>
          <cell r="AG226">
            <v>-99024123.5</v>
          </cell>
          <cell r="AH226">
            <v>-98941903.125</v>
          </cell>
          <cell r="AI226">
            <v>-99026958.75</v>
          </cell>
          <cell r="AJ226">
            <v>-99340446.708333328</v>
          </cell>
          <cell r="AK226">
            <v>-99735025.041666672</v>
          </cell>
          <cell r="AL226">
            <v>-99978523.208333328</v>
          </cell>
          <cell r="AM226">
            <v>-100476956.29166667</v>
          </cell>
          <cell r="AN226">
            <v>-100730368.66666667</v>
          </cell>
          <cell r="AO226">
            <v>-100678783.875</v>
          </cell>
          <cell r="AR226" t="str">
            <v>50b</v>
          </cell>
        </row>
        <row r="227">
          <cell r="R227">
            <v>-99328633</v>
          </cell>
          <cell r="S227">
            <v>-95964075</v>
          </cell>
          <cell r="T227">
            <v>-77921232</v>
          </cell>
          <cell r="U227">
            <v>-61410171</v>
          </cell>
          <cell r="V227">
            <v>-49003610</v>
          </cell>
          <cell r="W227">
            <v>-38110030</v>
          </cell>
          <cell r="X227">
            <v>-30176362</v>
          </cell>
          <cell r="Y227">
            <v>-26785366</v>
          </cell>
          <cell r="Z227">
            <v>-28828837</v>
          </cell>
          <cell r="AA227">
            <v>-40748108</v>
          </cell>
          <cell r="AB227">
            <v>-71473875</v>
          </cell>
          <cell r="AC227">
            <v>-94692913</v>
          </cell>
          <cell r="AD227">
            <v>-44894514.375</v>
          </cell>
          <cell r="AE227">
            <v>-48685570.208333336</v>
          </cell>
          <cell r="AF227">
            <v>-51579495.291666664</v>
          </cell>
          <cell r="AG227">
            <v>-53463054.041666664</v>
          </cell>
          <cell r="AH227">
            <v>-54635093.5</v>
          </cell>
          <cell r="AI227">
            <v>-55396783.291666664</v>
          </cell>
          <cell r="AJ227">
            <v>-55945185.083333336</v>
          </cell>
          <cell r="AK227">
            <v>-56339873.083333336</v>
          </cell>
          <cell r="AL227">
            <v>-56713317.875</v>
          </cell>
          <cell r="AM227">
            <v>-57387806.833333336</v>
          </cell>
          <cell r="AN227">
            <v>-58121934.708333336</v>
          </cell>
          <cell r="AO227">
            <v>-58962196.958333336</v>
          </cell>
        </row>
        <row r="228">
          <cell r="R228">
            <v>312357584</v>
          </cell>
          <cell r="S228">
            <v>295094749</v>
          </cell>
          <cell r="T228">
            <v>254677853</v>
          </cell>
          <cell r="U228">
            <v>212920042</v>
          </cell>
          <cell r="V228">
            <v>194581027</v>
          </cell>
          <cell r="W228">
            <v>172830812</v>
          </cell>
          <cell r="X228">
            <v>167578446</v>
          </cell>
          <cell r="Y228">
            <v>165281605</v>
          </cell>
          <cell r="Z228">
            <v>168132778</v>
          </cell>
          <cell r="AA228">
            <v>211746484</v>
          </cell>
          <cell r="AB228">
            <v>273304955</v>
          </cell>
          <cell r="AC228">
            <v>314380081</v>
          </cell>
          <cell r="AD228">
            <v>204389690.5</v>
          </cell>
          <cell r="AE228">
            <v>210022843.41666666</v>
          </cell>
          <cell r="AF228">
            <v>214351049.625</v>
          </cell>
          <cell r="AG228">
            <v>216731225.04166666</v>
          </cell>
          <cell r="AH228">
            <v>218184051.29166666</v>
          </cell>
          <cell r="AI228">
            <v>219586603.79166666</v>
          </cell>
          <cell r="AJ228">
            <v>221099628.125</v>
          </cell>
          <cell r="AK228">
            <v>222356351.08333334</v>
          </cell>
          <cell r="AL228">
            <v>223267634.58333334</v>
          </cell>
          <cell r="AM228">
            <v>225016408.79166666</v>
          </cell>
          <cell r="AN228">
            <v>226515378.5</v>
          </cell>
          <cell r="AO228">
            <v>227669286.16666666</v>
          </cell>
          <cell r="AR228" t="str">
            <v>33b/62x</v>
          </cell>
        </row>
        <row r="229">
          <cell r="R229">
            <v>-59000000</v>
          </cell>
          <cell r="S229">
            <v>0</v>
          </cell>
          <cell r="T229">
            <v>-37000000</v>
          </cell>
          <cell r="U229">
            <v>-123000000</v>
          </cell>
          <cell r="V229">
            <v>-123000000</v>
          </cell>
          <cell r="W229">
            <v>-145000000</v>
          </cell>
          <cell r="X229">
            <v>0</v>
          </cell>
          <cell r="Y229">
            <v>0</v>
          </cell>
          <cell r="Z229">
            <v>-61000000</v>
          </cell>
          <cell r="AA229">
            <v>0</v>
          </cell>
          <cell r="AB229">
            <v>-102200000</v>
          </cell>
          <cell r="AC229">
            <v>-150000000</v>
          </cell>
          <cell r="AD229">
            <v>-27708333.333333332</v>
          </cell>
          <cell r="AE229">
            <v>-30166666.666666668</v>
          </cell>
          <cell r="AF229">
            <v>-31708333.333333332</v>
          </cell>
          <cell r="AG229">
            <v>-38375000</v>
          </cell>
          <cell r="AH229">
            <v>-46333333.333333336</v>
          </cell>
          <cell r="AI229">
            <v>-55208333.333333336</v>
          </cell>
          <cell r="AJ229">
            <v>-61250000</v>
          </cell>
          <cell r="AK229">
            <v>-61250000</v>
          </cell>
          <cell r="AL229">
            <v>-63500000</v>
          </cell>
          <cell r="AM229">
            <v>-61875000</v>
          </cell>
          <cell r="AN229">
            <v>-60716666.666666664</v>
          </cell>
          <cell r="AO229">
            <v>-65058333.333333336</v>
          </cell>
          <cell r="AR229" t="str">
            <v>2b</v>
          </cell>
        </row>
        <row r="230">
          <cell r="R230">
            <v>76633</v>
          </cell>
          <cell r="S230">
            <v>73174</v>
          </cell>
          <cell r="T230">
            <v>65797</v>
          </cell>
          <cell r="U230">
            <v>58461</v>
          </cell>
          <cell r="V230">
            <v>56590</v>
          </cell>
          <cell r="W230">
            <v>54144</v>
          </cell>
          <cell r="X230">
            <v>55698</v>
          </cell>
          <cell r="Y230">
            <v>54977</v>
          </cell>
          <cell r="Z230">
            <v>53455</v>
          </cell>
          <cell r="AA230">
            <v>60057</v>
          </cell>
          <cell r="AB230">
            <v>68063</v>
          </cell>
          <cell r="AC230">
            <v>73979</v>
          </cell>
          <cell r="AD230">
            <v>60550.125</v>
          </cell>
          <cell r="AE230">
            <v>61164.083333333336</v>
          </cell>
          <cell r="AF230">
            <v>61572.875</v>
          </cell>
          <cell r="AG230">
            <v>61670.916666666664</v>
          </cell>
          <cell r="AH230">
            <v>61719</v>
          </cell>
          <cell r="AI230">
            <v>61832.833333333336</v>
          </cell>
          <cell r="AJ230">
            <v>62042.625</v>
          </cell>
          <cell r="AK230">
            <v>62270.083333333336</v>
          </cell>
          <cell r="AL230">
            <v>62374.25</v>
          </cell>
          <cell r="AM230">
            <v>62553.083333333336</v>
          </cell>
          <cell r="AN230">
            <v>62623.708333333336</v>
          </cell>
          <cell r="AO230">
            <v>62564.625</v>
          </cell>
          <cell r="AR230" t="str">
            <v>50b</v>
          </cell>
        </row>
        <row r="231">
          <cell r="R231">
            <v>57342</v>
          </cell>
          <cell r="S231">
            <v>53398</v>
          </cell>
          <cell r="T231">
            <v>43439</v>
          </cell>
          <cell r="U231">
            <v>32864</v>
          </cell>
          <cell r="V231">
            <v>26869</v>
          </cell>
          <cell r="W231">
            <v>19986</v>
          </cell>
          <cell r="X231">
            <v>16180</v>
          </cell>
          <cell r="Y231">
            <v>15915</v>
          </cell>
          <cell r="Z231">
            <v>18660</v>
          </cell>
          <cell r="AA231">
            <v>30765</v>
          </cell>
          <cell r="AB231">
            <v>49162</v>
          </cell>
          <cell r="AC231">
            <v>60864</v>
          </cell>
          <cell r="AD231">
            <v>27085.791666666668</v>
          </cell>
          <cell r="AE231">
            <v>28894.75</v>
          </cell>
          <cell r="AF231">
            <v>30348.791666666668</v>
          </cell>
          <cell r="AG231">
            <v>31277.416666666668</v>
          </cell>
          <cell r="AH231">
            <v>31857.583333333332</v>
          </cell>
          <cell r="AI231">
            <v>32349.75</v>
          </cell>
          <cell r="AJ231">
            <v>32790.958333333336</v>
          </cell>
          <cell r="AK231">
            <v>33102.5</v>
          </cell>
          <cell r="AL231">
            <v>33389.166666666664</v>
          </cell>
          <cell r="AM231">
            <v>33960.416666666664</v>
          </cell>
          <cell r="AN231">
            <v>34532.708333333336</v>
          </cell>
          <cell r="AO231">
            <v>35086.708333333336</v>
          </cell>
        </row>
        <row r="232">
          <cell r="R232">
            <v>-10151277.18</v>
          </cell>
          <cell r="S232">
            <v>-9973150.1300000008</v>
          </cell>
          <cell r="T232">
            <v>-9281484.4399999995</v>
          </cell>
          <cell r="U232">
            <v>-9720420.9199999999</v>
          </cell>
          <cell r="V232">
            <v>-9821244.3000000007</v>
          </cell>
          <cell r="W232">
            <v>-11412603</v>
          </cell>
          <cell r="X232">
            <v>-13846729.32</v>
          </cell>
          <cell r="Y232">
            <v>-18306163.800000001</v>
          </cell>
          <cell r="Z232">
            <v>-23492828.809999999</v>
          </cell>
          <cell r="AA232">
            <v>-25733689.09</v>
          </cell>
          <cell r="AB232">
            <v>-21302592.68</v>
          </cell>
          <cell r="AC232">
            <v>-15611417.439999999</v>
          </cell>
          <cell r="AD232">
            <v>-19373108.661666669</v>
          </cell>
          <cell r="AE232">
            <v>-18360445.045000006</v>
          </cell>
          <cell r="AF232">
            <v>-17555681.765416671</v>
          </cell>
          <cell r="AG232">
            <v>-16939077.343750004</v>
          </cell>
          <cell r="AH232">
            <v>-16424148.453749998</v>
          </cell>
          <cell r="AI232">
            <v>-16002934.886249999</v>
          </cell>
          <cell r="AJ232">
            <v>-15710625.932499999</v>
          </cell>
          <cell r="AK232">
            <v>-15504010.099166667</v>
          </cell>
          <cell r="AL232">
            <v>-15354432.74</v>
          </cell>
          <cell r="AM232">
            <v>-15218567.004583335</v>
          </cell>
          <cell r="AN232">
            <v>-15012003.849583333</v>
          </cell>
          <cell r="AO232">
            <v>-14883981.452916667</v>
          </cell>
          <cell r="AR232" t="str">
            <v>33b/62</v>
          </cell>
        </row>
        <row r="233">
          <cell r="Z233">
            <v>270069.38</v>
          </cell>
          <cell r="AA233">
            <v>174923.93</v>
          </cell>
          <cell r="AB233">
            <v>19014.189999999999</v>
          </cell>
          <cell r="AC233">
            <v>33552.589999999997</v>
          </cell>
          <cell r="AK233">
            <v>0</v>
          </cell>
          <cell r="AL233">
            <v>11252.890833333333</v>
          </cell>
          <cell r="AM233">
            <v>29794.278749999998</v>
          </cell>
          <cell r="AN233">
            <v>37875.033749999995</v>
          </cell>
          <cell r="AO233">
            <v>40065.316249999996</v>
          </cell>
          <cell r="AR233" t="str">
            <v>50a</v>
          </cell>
        </row>
        <row r="234"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  <cell r="AE234">
            <v>0</v>
          </cell>
          <cell r="AF234">
            <v>0</v>
          </cell>
          <cell r="AG234">
            <v>0</v>
          </cell>
          <cell r="AH234">
            <v>0</v>
          </cell>
          <cell r="AI234">
            <v>0</v>
          </cell>
          <cell r="AJ234">
            <v>0</v>
          </cell>
          <cell r="AK234">
            <v>0</v>
          </cell>
          <cell r="AL234">
            <v>0</v>
          </cell>
          <cell r="AM234">
            <v>0</v>
          </cell>
          <cell r="AN234">
            <v>0</v>
          </cell>
          <cell r="AO234">
            <v>0</v>
          </cell>
          <cell r="AR234" t="str">
            <v>50a</v>
          </cell>
        </row>
        <row r="235"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-1293.4845833333331</v>
          </cell>
          <cell r="AE235">
            <v>-1266.3454166666668</v>
          </cell>
          <cell r="AF235">
            <v>-1252.7758333333334</v>
          </cell>
          <cell r="AG235">
            <v>-1252.7758333333334</v>
          </cell>
          <cell r="AH235">
            <v>-1252.7758333333334</v>
          </cell>
          <cell r="AI235">
            <v>-1252.7758333333334</v>
          </cell>
          <cell r="AJ235">
            <v>-1252.7758333333334</v>
          </cell>
          <cell r="AK235">
            <v>-1252.7758333333334</v>
          </cell>
          <cell r="AL235">
            <v>-1103.2437500000001</v>
          </cell>
          <cell r="AM235">
            <v>-804.17958333333343</v>
          </cell>
          <cell r="AN235">
            <v>-327.32375000000002</v>
          </cell>
          <cell r="AO235">
            <v>0</v>
          </cell>
          <cell r="AR235" t="str">
            <v>50a</v>
          </cell>
        </row>
        <row r="236"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R236" t="str">
            <v>50b</v>
          </cell>
        </row>
        <row r="237"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38.666666666666664</v>
          </cell>
          <cell r="AE237">
            <v>38.666666666666664</v>
          </cell>
          <cell r="AF237">
            <v>33.083333333333336</v>
          </cell>
          <cell r="AG237">
            <v>21.916666666666668</v>
          </cell>
          <cell r="AH237">
            <v>10.75</v>
          </cell>
          <cell r="AI237">
            <v>5.166666666666667</v>
          </cell>
          <cell r="AJ237">
            <v>2.5833333333333335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R237" t="str">
            <v>50a</v>
          </cell>
        </row>
        <row r="238"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-462.8775</v>
          </cell>
          <cell r="AE238">
            <v>-154.29249999999999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R238" t="str">
            <v>50b</v>
          </cell>
        </row>
        <row r="239">
          <cell r="AA239">
            <v>10126674.5</v>
          </cell>
          <cell r="AB239">
            <v>9377321.2699999996</v>
          </cell>
          <cell r="AC239">
            <v>8623146.6799999997</v>
          </cell>
          <cell r="AM239">
            <v>421944.77083333331</v>
          </cell>
          <cell r="AN239">
            <v>1234611.26125</v>
          </cell>
          <cell r="AO239">
            <v>1984630.7591666665</v>
          </cell>
          <cell r="AR239" t="str">
            <v>50b</v>
          </cell>
        </row>
        <row r="240">
          <cell r="R240">
            <v>10046017.82</v>
          </cell>
          <cell r="S240">
            <v>11080959.789999999</v>
          </cell>
          <cell r="T240">
            <v>9373095.8599999994</v>
          </cell>
          <cell r="U240">
            <v>15360866.449999999</v>
          </cell>
          <cell r="V240">
            <v>17037575.48</v>
          </cell>
          <cell r="W240">
            <v>14357315.619999999</v>
          </cell>
          <cell r="X240">
            <v>22469550.98</v>
          </cell>
          <cell r="Y240">
            <v>17401027.280000001</v>
          </cell>
          <cell r="Z240">
            <v>6704431.21</v>
          </cell>
          <cell r="AA240">
            <v>9278709.6799999997</v>
          </cell>
          <cell r="AB240">
            <v>4314722.67</v>
          </cell>
          <cell r="AC240">
            <v>16624230.470000001</v>
          </cell>
          <cell r="AD240">
            <v>11569710.699583335</v>
          </cell>
          <cell r="AE240">
            <v>11625572.661666667</v>
          </cell>
          <cell r="AF240">
            <v>11598670.014166668</v>
          </cell>
          <cell r="AG240">
            <v>11911691.939999999</v>
          </cell>
          <cell r="AH240">
            <v>12312829.563333334</v>
          </cell>
          <cell r="AI240">
            <v>12259454.061250001</v>
          </cell>
          <cell r="AJ240">
            <v>12440590.321250001</v>
          </cell>
          <cell r="AK240">
            <v>12763266.462916667</v>
          </cell>
          <cell r="AL240">
            <v>12685718.972083332</v>
          </cell>
          <cell r="AM240">
            <v>12529114.432916669</v>
          </cell>
          <cell r="AN240">
            <v>12554491.597500002</v>
          </cell>
          <cell r="AO240">
            <v>12706284.069166668</v>
          </cell>
        </row>
        <row r="241">
          <cell r="R241">
            <v>110394.24000000001</v>
          </cell>
          <cell r="S241">
            <v>163522.71</v>
          </cell>
          <cell r="T241">
            <v>114011.63</v>
          </cell>
          <cell r="U241">
            <v>100574</v>
          </cell>
          <cell r="V241">
            <v>79819.56</v>
          </cell>
          <cell r="W241">
            <v>100975.55</v>
          </cell>
          <cell r="X241">
            <v>103213.14</v>
          </cell>
          <cell r="Y241">
            <v>102698.87</v>
          </cell>
          <cell r="Z241">
            <v>235718.7</v>
          </cell>
          <cell r="AA241">
            <v>221398.69</v>
          </cell>
          <cell r="AB241">
            <v>112525.42</v>
          </cell>
          <cell r="AC241">
            <v>176668.16</v>
          </cell>
          <cell r="AD241">
            <v>143631.13291666665</v>
          </cell>
          <cell r="AE241">
            <v>147383.69291666665</v>
          </cell>
          <cell r="AF241">
            <v>151916.48375000001</v>
          </cell>
          <cell r="AG241">
            <v>153257.38541666669</v>
          </cell>
          <cell r="AH241">
            <v>148493.39333333334</v>
          </cell>
          <cell r="AI241">
            <v>138291.25333333333</v>
          </cell>
          <cell r="AJ241">
            <v>131862.65291666667</v>
          </cell>
          <cell r="AK241">
            <v>130078.86</v>
          </cell>
          <cell r="AL241">
            <v>136061.00833333333</v>
          </cell>
          <cell r="AM241">
            <v>145280.37125</v>
          </cell>
          <cell r="AN241">
            <v>142007.01916666667</v>
          </cell>
          <cell r="AO241">
            <v>135491.43875</v>
          </cell>
        </row>
        <row r="242">
          <cell r="R242">
            <v>110394.16</v>
          </cell>
          <cell r="S242">
            <v>85890.36</v>
          </cell>
          <cell r="T242">
            <v>114011.61</v>
          </cell>
          <cell r="U242">
            <v>107696.46</v>
          </cell>
          <cell r="V242">
            <v>86942.05</v>
          </cell>
          <cell r="W242">
            <v>100975.58</v>
          </cell>
          <cell r="X242">
            <v>103213.16</v>
          </cell>
          <cell r="Y242">
            <v>102698.87</v>
          </cell>
          <cell r="Z242">
            <v>235718.74</v>
          </cell>
          <cell r="AA242">
            <v>221398.72</v>
          </cell>
          <cell r="AB242">
            <v>112525.34</v>
          </cell>
          <cell r="AC242">
            <v>176668.09</v>
          </cell>
          <cell r="AD242">
            <v>147718.49875</v>
          </cell>
          <cell r="AE242">
            <v>148460.83166666664</v>
          </cell>
          <cell r="AF242">
            <v>149758.93583333332</v>
          </cell>
          <cell r="AG242">
            <v>150983.7116666667</v>
          </cell>
          <cell r="AH242">
            <v>144127.51958333334</v>
          </cell>
          <cell r="AI242">
            <v>131949.3079166667</v>
          </cell>
          <cell r="AJ242">
            <v>128105.68000000001</v>
          </cell>
          <cell r="AK242">
            <v>129636.42541666668</v>
          </cell>
          <cell r="AL242">
            <v>136348.15833333333</v>
          </cell>
          <cell r="AM242">
            <v>145567.53666666668</v>
          </cell>
          <cell r="AN242">
            <v>144075.76749999999</v>
          </cell>
          <cell r="AO242">
            <v>134775.45666666667</v>
          </cell>
        </row>
        <row r="243"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R243" t="str">
            <v>50b</v>
          </cell>
        </row>
        <row r="244"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R244" t="str">
            <v>50b</v>
          </cell>
        </row>
        <row r="245">
          <cell r="R245">
            <v>14083456.74</v>
          </cell>
          <cell r="S245">
            <v>8766460.1300000008</v>
          </cell>
          <cell r="T245">
            <v>7882702.8700000001</v>
          </cell>
          <cell r="U245">
            <v>6950187.9699999997</v>
          </cell>
          <cell r="V245">
            <v>2562824.27</v>
          </cell>
          <cell r="W245">
            <v>7126446.1699999999</v>
          </cell>
          <cell r="X245">
            <v>10845740.02</v>
          </cell>
          <cell r="Y245">
            <v>11352968.199999999</v>
          </cell>
          <cell r="Z245">
            <v>9665943.1300000008</v>
          </cell>
          <cell r="AA245">
            <v>8668805.1099999994</v>
          </cell>
          <cell r="AB245">
            <v>6710315.1299999999</v>
          </cell>
          <cell r="AC245">
            <v>10107003.810000001</v>
          </cell>
          <cell r="AD245">
            <v>13859025.494583337</v>
          </cell>
          <cell r="AE245">
            <v>13758722.504166668</v>
          </cell>
          <cell r="AF245">
            <v>13267827.82</v>
          </cell>
          <cell r="AG245">
            <v>12717359.247500001</v>
          </cell>
          <cell r="AH245">
            <v>12264146.317499997</v>
          </cell>
          <cell r="AI245">
            <v>11901249.565416666</v>
          </cell>
          <cell r="AJ245">
            <v>11321854.777916664</v>
          </cell>
          <cell r="AK245">
            <v>10735267.315833332</v>
          </cell>
          <cell r="AL245">
            <v>10102780.197916666</v>
          </cell>
          <cell r="AM245">
            <v>9379953.6454166658</v>
          </cell>
          <cell r="AN245">
            <v>8912139.770833334</v>
          </cell>
          <cell r="AO245">
            <v>8738048.5349999983</v>
          </cell>
          <cell r="AR245" t="str">
            <v>50b</v>
          </cell>
        </row>
        <row r="246">
          <cell r="R246">
            <v>728144.78</v>
          </cell>
          <cell r="S246">
            <v>600027.47</v>
          </cell>
          <cell r="T246">
            <v>599766.28</v>
          </cell>
          <cell r="U246">
            <v>914057.99</v>
          </cell>
          <cell r="V246">
            <v>1122667.57</v>
          </cell>
          <cell r="W246">
            <v>851974.69</v>
          </cell>
          <cell r="X246">
            <v>446053.2</v>
          </cell>
          <cell r="Y246">
            <v>465422.65</v>
          </cell>
          <cell r="Z246">
            <v>581698.04</v>
          </cell>
          <cell r="AA246">
            <v>822603.73</v>
          </cell>
          <cell r="AB246">
            <v>622082.15</v>
          </cell>
          <cell r="AC246">
            <v>687036.37</v>
          </cell>
          <cell r="AD246">
            <v>820757.42958333332</v>
          </cell>
          <cell r="AE246">
            <v>791086.13125000009</v>
          </cell>
          <cell r="AF246">
            <v>757726.66833333333</v>
          </cell>
          <cell r="AG246">
            <v>720772.77416666679</v>
          </cell>
          <cell r="AH246">
            <v>699889.46916666673</v>
          </cell>
          <cell r="AI246">
            <v>685887.98125000007</v>
          </cell>
          <cell r="AJ246">
            <v>668815.63624999998</v>
          </cell>
          <cell r="AK246">
            <v>661941.73583333346</v>
          </cell>
          <cell r="AL246">
            <v>659692.0162500001</v>
          </cell>
          <cell r="AM246">
            <v>681326.11541666684</v>
          </cell>
          <cell r="AN246">
            <v>702950.68125000002</v>
          </cell>
          <cell r="AO246">
            <v>703373.49708333332</v>
          </cell>
          <cell r="AR246" t="str">
            <v>50b</v>
          </cell>
        </row>
        <row r="247">
          <cell r="R247">
            <v>14669046</v>
          </cell>
          <cell r="S247">
            <v>14669046</v>
          </cell>
          <cell r="T247">
            <v>14669046</v>
          </cell>
          <cell r="U247">
            <v>14669046</v>
          </cell>
          <cell r="V247">
            <v>14669046</v>
          </cell>
          <cell r="W247">
            <v>14669046</v>
          </cell>
          <cell r="X247">
            <v>14669046</v>
          </cell>
          <cell r="Y247">
            <v>14669046</v>
          </cell>
          <cell r="Z247">
            <v>14669046</v>
          </cell>
          <cell r="AA247">
            <v>14628966.4</v>
          </cell>
          <cell r="AB247">
            <v>14628966.800000001</v>
          </cell>
          <cell r="AC247">
            <v>14628967.199999999</v>
          </cell>
          <cell r="AD247">
            <v>12312501.924999997</v>
          </cell>
          <cell r="AE247">
            <v>12460099.049999997</v>
          </cell>
          <cell r="AF247">
            <v>12751953.299999997</v>
          </cell>
          <cell r="AG247">
            <v>13043807.549999999</v>
          </cell>
          <cell r="AH247">
            <v>13335661.80208333</v>
          </cell>
          <cell r="AI247">
            <v>13627516.058333332</v>
          </cell>
          <cell r="AJ247">
            <v>13919370.314583333</v>
          </cell>
          <cell r="AK247">
            <v>14211224.570833333</v>
          </cell>
          <cell r="AL247">
            <v>14503078.831250003</v>
          </cell>
          <cell r="AM247">
            <v>14649005.985416666</v>
          </cell>
          <cell r="AN247">
            <v>14650676.047916666</v>
          </cell>
          <cell r="AO247">
            <v>14655686.143750003</v>
          </cell>
          <cell r="AR247" t="str">
            <v>50b</v>
          </cell>
        </row>
        <row r="248"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R248" t="str">
            <v>50b</v>
          </cell>
        </row>
        <row r="249">
          <cell r="R249">
            <v>1010.28</v>
          </cell>
          <cell r="S249">
            <v>10698.53</v>
          </cell>
          <cell r="T249">
            <v>0</v>
          </cell>
          <cell r="U249">
            <v>11096.26</v>
          </cell>
          <cell r="V249">
            <v>195.29</v>
          </cell>
          <cell r="W249">
            <v>0</v>
          </cell>
          <cell r="X249">
            <v>20225.189999999999</v>
          </cell>
          <cell r="Y249">
            <v>0</v>
          </cell>
          <cell r="Z249">
            <v>173.18</v>
          </cell>
          <cell r="AA249">
            <v>0</v>
          </cell>
          <cell r="AB249">
            <v>1990.01</v>
          </cell>
          <cell r="AC249">
            <v>153.69</v>
          </cell>
          <cell r="AD249">
            <v>25609.934583333335</v>
          </cell>
          <cell r="AE249">
            <v>18791.937916666666</v>
          </cell>
          <cell r="AF249">
            <v>12490.864583333334</v>
          </cell>
          <cell r="AG249">
            <v>7701.9749999999995</v>
          </cell>
          <cell r="AH249">
            <v>4889.163333333333</v>
          </cell>
          <cell r="AI249">
            <v>4330.9191666666666</v>
          </cell>
          <cell r="AJ249">
            <v>4417.46875</v>
          </cell>
          <cell r="AK249">
            <v>4065.0879166666668</v>
          </cell>
          <cell r="AL249">
            <v>3601.0116666666668</v>
          </cell>
          <cell r="AM249">
            <v>3611.5608333333334</v>
          </cell>
          <cell r="AN249">
            <v>3697.8112500000002</v>
          </cell>
          <cell r="AO249">
            <v>3788.7987500000004</v>
          </cell>
          <cell r="AR249" t="str">
            <v>50a</v>
          </cell>
        </row>
        <row r="250"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-8586.4500000000007</v>
          </cell>
          <cell r="AE250">
            <v>-6500.8450000000003</v>
          </cell>
          <cell r="AF250">
            <v>-5623.4625000000005</v>
          </cell>
          <cell r="AG250">
            <v>-5028.0854166666677</v>
          </cell>
          <cell r="AH250">
            <v>-3506.4912500000005</v>
          </cell>
          <cell r="AI250">
            <v>-2903.5045833333334</v>
          </cell>
          <cell r="AJ250">
            <v>-2576.6149999999998</v>
          </cell>
          <cell r="AK250">
            <v>-1652.3812500000001</v>
          </cell>
          <cell r="AL250">
            <v>-1212.8475000000001</v>
          </cell>
          <cell r="AM250">
            <v>-836.04500000000007</v>
          </cell>
          <cell r="AN250">
            <v>-229.62125</v>
          </cell>
          <cell r="AO250">
            <v>0</v>
          </cell>
          <cell r="AR250" t="str">
            <v>50a</v>
          </cell>
        </row>
        <row r="251"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R251" t="str">
            <v>50a</v>
          </cell>
        </row>
        <row r="252"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R252" t="str">
            <v>50a</v>
          </cell>
        </row>
        <row r="253"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R253" t="str">
            <v>50b</v>
          </cell>
        </row>
        <row r="254">
          <cell r="R254">
            <v>0</v>
          </cell>
          <cell r="S254">
            <v>-24</v>
          </cell>
          <cell r="T254">
            <v>-72</v>
          </cell>
          <cell r="U254">
            <v>-12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-1</v>
          </cell>
          <cell r="AF254">
            <v>-5</v>
          </cell>
          <cell r="AG254">
            <v>-8.5</v>
          </cell>
          <cell r="AH254">
            <v>-9</v>
          </cell>
          <cell r="AI254">
            <v>-9</v>
          </cell>
          <cell r="AJ254">
            <v>-9</v>
          </cell>
          <cell r="AK254">
            <v>-9</v>
          </cell>
          <cell r="AL254">
            <v>-9</v>
          </cell>
          <cell r="AM254">
            <v>-9</v>
          </cell>
          <cell r="AN254">
            <v>-9</v>
          </cell>
          <cell r="AO254">
            <v>-9</v>
          </cell>
          <cell r="AR254" t="str">
            <v>50a</v>
          </cell>
        </row>
        <row r="255">
          <cell r="R255">
            <v>277725.59000000003</v>
          </cell>
          <cell r="S255">
            <v>277725.59000000003</v>
          </cell>
          <cell r="T255">
            <v>276649.83</v>
          </cell>
          <cell r="U255">
            <v>276649.83</v>
          </cell>
          <cell r="V255">
            <v>274778.95</v>
          </cell>
          <cell r="W255">
            <v>271916.31</v>
          </cell>
          <cell r="X255">
            <v>271916.31</v>
          </cell>
          <cell r="Y255">
            <v>271916.31</v>
          </cell>
          <cell r="Z255">
            <v>271916.31</v>
          </cell>
          <cell r="AA255">
            <v>270514.46999999997</v>
          </cell>
          <cell r="AB255">
            <v>270514.46999999997</v>
          </cell>
          <cell r="AC255">
            <v>266178.71000000002</v>
          </cell>
          <cell r="AD255">
            <v>291520.8</v>
          </cell>
          <cell r="AE255">
            <v>289558.61999999994</v>
          </cell>
          <cell r="AF255">
            <v>287677.27333333326</v>
          </cell>
          <cell r="AG255">
            <v>285912.10666666663</v>
          </cell>
          <cell r="AH255">
            <v>284174</v>
          </cell>
          <cell r="AI255">
            <v>282302.53666666668</v>
          </cell>
          <cell r="AJ255">
            <v>280614.95666666667</v>
          </cell>
          <cell r="AK255">
            <v>279261.1166666667</v>
          </cell>
          <cell r="AL255">
            <v>278001.73000000004</v>
          </cell>
          <cell r="AM255">
            <v>276736.95333333337</v>
          </cell>
          <cell r="AN255">
            <v>275466.78666666668</v>
          </cell>
          <cell r="AO255">
            <v>274015.96333333332</v>
          </cell>
          <cell r="AR255" t="str">
            <v>50a</v>
          </cell>
        </row>
        <row r="256">
          <cell r="R256">
            <v>4417994.12</v>
          </cell>
          <cell r="S256">
            <v>4244405.3499999996</v>
          </cell>
          <cell r="T256">
            <v>4410152.4400000004</v>
          </cell>
          <cell r="U256">
            <v>4607093.16</v>
          </cell>
          <cell r="V256">
            <v>4715932.38</v>
          </cell>
          <cell r="W256">
            <v>4501050.78</v>
          </cell>
          <cell r="X256">
            <v>4590097.07</v>
          </cell>
          <cell r="Y256">
            <v>4795002.2699999996</v>
          </cell>
          <cell r="Z256">
            <v>5025271.3499999996</v>
          </cell>
          <cell r="AA256">
            <v>5340321.97</v>
          </cell>
          <cell r="AB256">
            <v>5431759.7599999998</v>
          </cell>
          <cell r="AC256">
            <v>5813712.1399999997</v>
          </cell>
          <cell r="AD256">
            <v>3249789.6679166663</v>
          </cell>
          <cell r="AE256">
            <v>3396265.9333333331</v>
          </cell>
          <cell r="AF256">
            <v>3540863.1779166665</v>
          </cell>
          <cell r="AG256">
            <v>3691615.4345833329</v>
          </cell>
          <cell r="AH256">
            <v>3851593.8341666665</v>
          </cell>
          <cell r="AI256">
            <v>3999349.7891666666</v>
          </cell>
          <cell r="AJ256">
            <v>4126649.4275000007</v>
          </cell>
          <cell r="AK256">
            <v>4249714.0941666672</v>
          </cell>
          <cell r="AL256">
            <v>4367454.4337500008</v>
          </cell>
          <cell r="AM256">
            <v>4489676.1137500005</v>
          </cell>
          <cell r="AN256">
            <v>4627058.9433333343</v>
          </cell>
          <cell r="AO256">
            <v>4762040.9370833328</v>
          </cell>
          <cell r="AR256" t="str">
            <v>50a</v>
          </cell>
        </row>
        <row r="257">
          <cell r="R257">
            <v>17264.25</v>
          </cell>
          <cell r="S257">
            <v>17264.25</v>
          </cell>
          <cell r="T257">
            <v>17071.240000000002</v>
          </cell>
          <cell r="U257">
            <v>0</v>
          </cell>
          <cell r="V257">
            <v>0</v>
          </cell>
          <cell r="W257">
            <v>5326.65</v>
          </cell>
          <cell r="X257">
            <v>6197.61</v>
          </cell>
          <cell r="Y257">
            <v>5994.18</v>
          </cell>
          <cell r="Z257">
            <v>6043.16</v>
          </cell>
          <cell r="AA257">
            <v>5920.46</v>
          </cell>
          <cell r="AB257">
            <v>5622.76</v>
          </cell>
          <cell r="AC257">
            <v>11509.75</v>
          </cell>
          <cell r="AD257">
            <v>6364.5408333333335</v>
          </cell>
          <cell r="AE257">
            <v>6186.7833333333328</v>
          </cell>
          <cell r="AF257">
            <v>5986.8591666666662</v>
          </cell>
          <cell r="AG257">
            <v>5095.7754166666673</v>
          </cell>
          <cell r="AH257">
            <v>4301.6450000000004</v>
          </cell>
          <cell r="AI257">
            <v>4523.5887499999999</v>
          </cell>
          <cell r="AJ257">
            <v>5003.7662500000006</v>
          </cell>
          <cell r="AK257">
            <v>5511.7575000000006</v>
          </cell>
          <cell r="AL257">
            <v>6012.4800000000005</v>
          </cell>
          <cell r="AM257">
            <v>6510.1308333333336</v>
          </cell>
          <cell r="AN257">
            <v>6991.0983333333352</v>
          </cell>
          <cell r="AO257">
            <v>7704.952916666668</v>
          </cell>
          <cell r="AR257" t="str">
            <v>50a</v>
          </cell>
        </row>
        <row r="258"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305</v>
          </cell>
          <cell r="X258">
            <v>305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12.708333333333334</v>
          </cell>
          <cell r="AJ258">
            <v>38.125</v>
          </cell>
          <cell r="AK258">
            <v>50.833333333333336</v>
          </cell>
          <cell r="AL258">
            <v>50.833333333333336</v>
          </cell>
          <cell r="AM258">
            <v>50.833333333333336</v>
          </cell>
          <cell r="AN258">
            <v>50.833333333333336</v>
          </cell>
          <cell r="AO258">
            <v>50.833333333333336</v>
          </cell>
          <cell r="AR258" t="str">
            <v>50a</v>
          </cell>
        </row>
        <row r="259">
          <cell r="R259">
            <v>0</v>
          </cell>
          <cell r="S259">
            <v>123900.91</v>
          </cell>
          <cell r="T259">
            <v>126519.14</v>
          </cell>
          <cell r="U259">
            <v>0</v>
          </cell>
          <cell r="V259">
            <v>58116.22</v>
          </cell>
          <cell r="W259">
            <v>0</v>
          </cell>
          <cell r="X259">
            <v>45346.15</v>
          </cell>
          <cell r="Y259">
            <v>45564.77</v>
          </cell>
          <cell r="Z259">
            <v>42737.64</v>
          </cell>
          <cell r="AA259">
            <v>0</v>
          </cell>
          <cell r="AB259">
            <v>47342.5</v>
          </cell>
          <cell r="AC259">
            <v>45204.47</v>
          </cell>
          <cell r="AD259">
            <v>53806.902916666666</v>
          </cell>
          <cell r="AE259">
            <v>55758.699583333335</v>
          </cell>
          <cell r="AF259">
            <v>63031.387083333335</v>
          </cell>
          <cell r="AG259">
            <v>56606.093333333345</v>
          </cell>
          <cell r="AH259">
            <v>46742.949583333335</v>
          </cell>
          <cell r="AI259">
            <v>44804.747499999998</v>
          </cell>
          <cell r="AJ259">
            <v>44164.918333333335</v>
          </cell>
          <cell r="AK259">
            <v>47179.362499999996</v>
          </cell>
          <cell r="AL259">
            <v>48768.878750000003</v>
          </cell>
          <cell r="AM259">
            <v>46988.043750000004</v>
          </cell>
          <cell r="AN259">
            <v>44969.895000000011</v>
          </cell>
          <cell r="AO259">
            <v>44685.652083333342</v>
          </cell>
          <cell r="AR259" t="str">
            <v>50a</v>
          </cell>
        </row>
        <row r="260">
          <cell r="R260">
            <v>9546880.2200000007</v>
          </cell>
          <cell r="S260">
            <v>9560927.2300000004</v>
          </cell>
          <cell r="T260">
            <v>10981546.210000001</v>
          </cell>
          <cell r="U260">
            <v>10275321.93</v>
          </cell>
          <cell r="V260">
            <v>12282219.560000001</v>
          </cell>
          <cell r="W260">
            <v>11604314.27</v>
          </cell>
          <cell r="X260">
            <v>10984031.359999999</v>
          </cell>
          <cell r="Y260">
            <v>9382520.0399999991</v>
          </cell>
          <cell r="Z260">
            <v>11233094.51</v>
          </cell>
          <cell r="AA260">
            <v>9293783.0700000003</v>
          </cell>
          <cell r="AB260">
            <v>7734180.7699999996</v>
          </cell>
          <cell r="AC260">
            <v>10997239.449999999</v>
          </cell>
          <cell r="AD260">
            <v>10022385.299166666</v>
          </cell>
          <cell r="AE260">
            <v>10075250.229166666</v>
          </cell>
          <cell r="AF260">
            <v>10162686.707500001</v>
          </cell>
          <cell r="AG260">
            <v>10247160.977500001</v>
          </cell>
          <cell r="AH260">
            <v>10412140.242083333</v>
          </cell>
          <cell r="AI260">
            <v>10664339.872916669</v>
          </cell>
          <cell r="AJ260">
            <v>10774153.425000001</v>
          </cell>
          <cell r="AK260">
            <v>10706112.645833334</v>
          </cell>
          <cell r="AL260">
            <v>10630249.10375</v>
          </cell>
          <cell r="AM260">
            <v>10593603.147916667</v>
          </cell>
          <cell r="AN260">
            <v>10494815.047500001</v>
          </cell>
          <cell r="AO260">
            <v>10374209.53125</v>
          </cell>
          <cell r="AR260" t="str">
            <v>50a</v>
          </cell>
        </row>
        <row r="261">
          <cell r="R261">
            <v>65093539.770000003</v>
          </cell>
          <cell r="S261">
            <v>64822348.490000002</v>
          </cell>
          <cell r="T261">
            <v>62836406.340000004</v>
          </cell>
          <cell r="U261">
            <v>62836406.340000004</v>
          </cell>
          <cell r="V261">
            <v>62836406.340000004</v>
          </cell>
          <cell r="W261">
            <v>62836406.340000004</v>
          </cell>
          <cell r="X261">
            <v>62836406.340000004</v>
          </cell>
          <cell r="Y261">
            <v>62836406.340000004</v>
          </cell>
          <cell r="Z261">
            <v>62836406.340000004</v>
          </cell>
          <cell r="AA261">
            <v>62836406.340000004</v>
          </cell>
          <cell r="AB261">
            <v>62836406.340000004</v>
          </cell>
          <cell r="AC261">
            <v>62836406.340000004</v>
          </cell>
          <cell r="AD261">
            <v>65932849.07249999</v>
          </cell>
          <cell r="AE261">
            <v>65776910.621666662</v>
          </cell>
          <cell r="AF261">
            <v>65528344.220416665</v>
          </cell>
          <cell r="AG261">
            <v>65197030.22958333</v>
          </cell>
          <cell r="AH261">
            <v>64865716.238750003</v>
          </cell>
          <cell r="AI261">
            <v>64586671.806666672</v>
          </cell>
          <cell r="AJ261">
            <v>64359896.933333345</v>
          </cell>
          <cell r="AK261">
            <v>64133122.06000001</v>
          </cell>
          <cell r="AL261">
            <v>63906347.18666669</v>
          </cell>
          <cell r="AM261">
            <v>63679572.313333355</v>
          </cell>
          <cell r="AN261">
            <v>63472137.650416695</v>
          </cell>
          <cell r="AO261">
            <v>63284043.197916687</v>
          </cell>
          <cell r="AR261" t="str">
            <v>50b</v>
          </cell>
        </row>
        <row r="262">
          <cell r="R262">
            <v>1448.24</v>
          </cell>
          <cell r="S262">
            <v>1448.24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816.1350000000001</v>
          </cell>
          <cell r="AE262">
            <v>987.77750000000003</v>
          </cell>
          <cell r="AF262">
            <v>1124.1833333333332</v>
          </cell>
          <cell r="AG262">
            <v>1071.7233333333331</v>
          </cell>
          <cell r="AH262">
            <v>1000.9033333333333</v>
          </cell>
          <cell r="AI262">
            <v>905.15000000000009</v>
          </cell>
          <cell r="AJ262">
            <v>784.46333333333348</v>
          </cell>
          <cell r="AK262">
            <v>663.77666666666664</v>
          </cell>
          <cell r="AL262">
            <v>543.09</v>
          </cell>
          <cell r="AM262">
            <v>422.40333333333336</v>
          </cell>
          <cell r="AN262">
            <v>301.71666666666664</v>
          </cell>
          <cell r="AO262">
            <v>241.37333333333333</v>
          </cell>
          <cell r="AR262" t="str">
            <v>50b</v>
          </cell>
        </row>
        <row r="263"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</row>
        <row r="264"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R264" t="str">
            <v>50b</v>
          </cell>
        </row>
        <row r="265"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-531.59875</v>
          </cell>
          <cell r="AE265">
            <v>200.45833333333334</v>
          </cell>
          <cell r="AF265">
            <v>200.45833333333334</v>
          </cell>
          <cell r="AG265">
            <v>200.45833333333334</v>
          </cell>
          <cell r="AH265">
            <v>200.45833333333334</v>
          </cell>
          <cell r="AI265">
            <v>200.45833333333334</v>
          </cell>
          <cell r="AJ265">
            <v>200.45833333333334</v>
          </cell>
          <cell r="AK265">
            <v>200.45833333333334</v>
          </cell>
          <cell r="AL265">
            <v>100.22916666666667</v>
          </cell>
          <cell r="AM265">
            <v>0</v>
          </cell>
          <cell r="AN265">
            <v>0</v>
          </cell>
          <cell r="AO265">
            <v>0</v>
          </cell>
          <cell r="AR265" t="str">
            <v>50b</v>
          </cell>
        </row>
        <row r="266"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</row>
        <row r="267"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7833.3462499999996</v>
          </cell>
          <cell r="AE267">
            <v>2611.1154166666665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R267" t="str">
            <v>50b</v>
          </cell>
        </row>
        <row r="268"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188105.28749999998</v>
          </cell>
          <cell r="AE268">
            <v>63339.86250000001</v>
          </cell>
          <cell r="AF268">
            <v>903.97500000000002</v>
          </cell>
          <cell r="AG268">
            <v>797.625</v>
          </cell>
          <cell r="AH268">
            <v>691.27499999999998</v>
          </cell>
          <cell r="AI268">
            <v>584.92500000000007</v>
          </cell>
          <cell r="AJ268">
            <v>478.57500000000005</v>
          </cell>
          <cell r="AK268">
            <v>372.22500000000008</v>
          </cell>
          <cell r="AL268">
            <v>265.875</v>
          </cell>
          <cell r="AM268">
            <v>159.52500000000001</v>
          </cell>
          <cell r="AN268">
            <v>53.175000000000004</v>
          </cell>
          <cell r="AO268">
            <v>0</v>
          </cell>
        </row>
        <row r="269">
          <cell r="R269">
            <v>46944.1</v>
          </cell>
          <cell r="S269">
            <v>77961.98</v>
          </cell>
          <cell r="T269">
            <v>0</v>
          </cell>
          <cell r="U269">
            <v>58881.48</v>
          </cell>
          <cell r="V269">
            <v>105963</v>
          </cell>
          <cell r="W269">
            <v>0</v>
          </cell>
          <cell r="X269">
            <v>58748.72</v>
          </cell>
          <cell r="Y269">
            <v>0</v>
          </cell>
          <cell r="Z269">
            <v>0</v>
          </cell>
          <cell r="AA269">
            <v>51812.62</v>
          </cell>
          <cell r="AB269">
            <v>0</v>
          </cell>
          <cell r="AC269">
            <v>37507.379999999997</v>
          </cell>
          <cell r="AD269">
            <v>57728.618333333339</v>
          </cell>
          <cell r="AE269">
            <v>59470.438333333324</v>
          </cell>
          <cell r="AF269">
            <v>55977.652083333327</v>
          </cell>
          <cell r="AG269">
            <v>47969.282916666656</v>
          </cell>
          <cell r="AH269">
            <v>42358.3825</v>
          </cell>
          <cell r="AI269">
            <v>39524.969166666669</v>
          </cell>
          <cell r="AJ269">
            <v>41972.832499999997</v>
          </cell>
          <cell r="AK269">
            <v>42634.36583333333</v>
          </cell>
          <cell r="AL269">
            <v>38034.85</v>
          </cell>
          <cell r="AM269">
            <v>35763.040000000001</v>
          </cell>
          <cell r="AN269">
            <v>34831.870416666665</v>
          </cell>
          <cell r="AO269">
            <v>34922.1325</v>
          </cell>
          <cell r="AR269" t="str">
            <v>50a</v>
          </cell>
        </row>
        <row r="270">
          <cell r="R270">
            <v>333512.17</v>
          </cell>
          <cell r="S270">
            <v>266471.24</v>
          </cell>
          <cell r="T270">
            <v>246117.78</v>
          </cell>
          <cell r="U270">
            <v>292849.09000000003</v>
          </cell>
          <cell r="V270">
            <v>319638.89</v>
          </cell>
          <cell r="W270">
            <v>332480.3</v>
          </cell>
          <cell r="X270">
            <v>369931.39</v>
          </cell>
          <cell r="Y270">
            <v>391391.75</v>
          </cell>
          <cell r="Z270">
            <v>522506.7</v>
          </cell>
          <cell r="AA270">
            <v>665145.57999999996</v>
          </cell>
          <cell r="AB270">
            <v>690545.03</v>
          </cell>
          <cell r="AC270">
            <v>655619.65</v>
          </cell>
          <cell r="AD270">
            <v>53744.328749999993</v>
          </cell>
          <cell r="AE270">
            <v>78743.637499999997</v>
          </cell>
          <cell r="AF270">
            <v>100101.51333333332</v>
          </cell>
          <cell r="AG270">
            <v>122558.46625</v>
          </cell>
          <cell r="AH270">
            <v>148078.79875000002</v>
          </cell>
          <cell r="AI270">
            <v>175250.43166666667</v>
          </cell>
          <cell r="AJ270">
            <v>204517.58541666667</v>
          </cell>
          <cell r="AK270">
            <v>236239.38291666668</v>
          </cell>
          <cell r="AL270">
            <v>274318.48500000004</v>
          </cell>
          <cell r="AM270">
            <v>323803.9966666667</v>
          </cell>
          <cell r="AN270">
            <v>371717.08208333334</v>
          </cell>
          <cell r="AO270">
            <v>407883.28291666665</v>
          </cell>
          <cell r="AR270" t="str">
            <v>50a</v>
          </cell>
        </row>
        <row r="271">
          <cell r="R271">
            <v>1961.31</v>
          </cell>
          <cell r="S271">
            <v>1878.87</v>
          </cell>
          <cell r="T271">
            <v>2799.94</v>
          </cell>
          <cell r="U271">
            <v>2615.6999999999998</v>
          </cell>
          <cell r="V271">
            <v>2540.6999999999998</v>
          </cell>
          <cell r="W271">
            <v>2390.6999999999998</v>
          </cell>
          <cell r="X271">
            <v>2115.6999999999998</v>
          </cell>
          <cell r="Y271">
            <v>1890.7</v>
          </cell>
          <cell r="Z271">
            <v>1890.7</v>
          </cell>
          <cell r="AA271">
            <v>528.51</v>
          </cell>
          <cell r="AB271">
            <v>453.51</v>
          </cell>
          <cell r="AC271">
            <v>453.51</v>
          </cell>
          <cell r="AD271">
            <v>23863.189583333336</v>
          </cell>
          <cell r="AE271">
            <v>19345.064166666667</v>
          </cell>
          <cell r="AF271">
            <v>15178.689166666671</v>
          </cell>
          <cell r="AG271">
            <v>11213.744166666665</v>
          </cell>
          <cell r="AH271">
            <v>7343.4670833333339</v>
          </cell>
          <cell r="AI271">
            <v>3640.3266666666664</v>
          </cell>
          <cell r="AJ271">
            <v>1862.1149999999998</v>
          </cell>
          <cell r="AK271">
            <v>1918.0687500000001</v>
          </cell>
          <cell r="AL271">
            <v>2010.28</v>
          </cell>
          <cell r="AM271">
            <v>2081.7975000000001</v>
          </cell>
          <cell r="AN271">
            <v>2016.5141666666668</v>
          </cell>
          <cell r="AO271">
            <v>1864.7891666666667</v>
          </cell>
          <cell r="AR271" t="str">
            <v>50a</v>
          </cell>
        </row>
        <row r="272">
          <cell r="R272">
            <v>94807.26</v>
          </cell>
          <cell r="S272">
            <v>89808.06</v>
          </cell>
          <cell r="T272">
            <v>39435.360000000001</v>
          </cell>
          <cell r="U272">
            <v>13979.92</v>
          </cell>
          <cell r="V272">
            <v>15914.9</v>
          </cell>
          <cell r="W272">
            <v>5425.88</v>
          </cell>
          <cell r="X272">
            <v>1936.49</v>
          </cell>
          <cell r="Y272">
            <v>880.55</v>
          </cell>
          <cell r="Z272">
            <v>1019.04</v>
          </cell>
          <cell r="AA272">
            <v>675.75</v>
          </cell>
          <cell r="AB272">
            <v>995.72</v>
          </cell>
          <cell r="AC272">
            <v>675.75</v>
          </cell>
          <cell r="AD272">
            <v>247182.75791666671</v>
          </cell>
          <cell r="AE272">
            <v>212052.01166666663</v>
          </cell>
          <cell r="AF272">
            <v>182403.81208333335</v>
          </cell>
          <cell r="AG272">
            <v>159338.22500000001</v>
          </cell>
          <cell r="AH272">
            <v>137826.80000000002</v>
          </cell>
          <cell r="AI272">
            <v>115734.59333333332</v>
          </cell>
          <cell r="AJ272">
            <v>96228.26916666668</v>
          </cell>
          <cell r="AK272">
            <v>81496.807916666672</v>
          </cell>
          <cell r="AL272">
            <v>68071.487083333355</v>
          </cell>
          <cell r="AM272">
            <v>54394.687083333352</v>
          </cell>
          <cell r="AN272">
            <v>41066.49083333333</v>
          </cell>
          <cell r="AO272">
            <v>28307.957083333327</v>
          </cell>
          <cell r="AR272" t="str">
            <v>50a</v>
          </cell>
        </row>
        <row r="273">
          <cell r="R273">
            <v>478405.92</v>
          </cell>
          <cell r="S273">
            <v>438847.89</v>
          </cell>
          <cell r="T273">
            <v>413378.66</v>
          </cell>
          <cell r="U273">
            <v>357134.88</v>
          </cell>
          <cell r="V273">
            <v>330335.99</v>
          </cell>
          <cell r="W273">
            <v>287472.37</v>
          </cell>
          <cell r="X273">
            <v>268903.78000000003</v>
          </cell>
          <cell r="Y273">
            <v>256972.83</v>
          </cell>
          <cell r="Z273">
            <v>226925.56</v>
          </cell>
          <cell r="AA273">
            <v>203451.36</v>
          </cell>
          <cell r="AB273">
            <v>167261.44</v>
          </cell>
          <cell r="AC273">
            <v>156104.68</v>
          </cell>
          <cell r="AD273">
            <v>747027.18500000006</v>
          </cell>
          <cell r="AE273">
            <v>696433.01041666663</v>
          </cell>
          <cell r="AF273">
            <v>649511.25791666668</v>
          </cell>
          <cell r="AG273">
            <v>604148.71583333332</v>
          </cell>
          <cell r="AH273">
            <v>559997.2220833333</v>
          </cell>
          <cell r="AI273">
            <v>516417.07374999998</v>
          </cell>
          <cell r="AJ273">
            <v>473361.34</v>
          </cell>
          <cell r="AK273">
            <v>434203.27500000008</v>
          </cell>
          <cell r="AL273">
            <v>400729.33041666663</v>
          </cell>
          <cell r="AM273">
            <v>370996.9283333334</v>
          </cell>
          <cell r="AN273">
            <v>341826.1454166667</v>
          </cell>
          <cell r="AO273">
            <v>312934.53958333336</v>
          </cell>
          <cell r="AR273" t="str">
            <v>50a</v>
          </cell>
        </row>
        <row r="274">
          <cell r="R274">
            <v>75346.460000000006</v>
          </cell>
          <cell r="S274">
            <v>331091</v>
          </cell>
          <cell r="T274">
            <v>535324.87</v>
          </cell>
          <cell r="U274">
            <v>503768.29</v>
          </cell>
          <cell r="V274">
            <v>385533.27</v>
          </cell>
          <cell r="W274">
            <v>531164.63</v>
          </cell>
          <cell r="X274">
            <v>433839.65</v>
          </cell>
          <cell r="Y274">
            <v>264576.90000000002</v>
          </cell>
          <cell r="Z274">
            <v>532630.85</v>
          </cell>
          <cell r="AA274">
            <v>392597.86</v>
          </cell>
          <cell r="AB274">
            <v>179544.63</v>
          </cell>
          <cell r="AC274">
            <v>589513.21</v>
          </cell>
          <cell r="AD274">
            <v>482289.18666666659</v>
          </cell>
          <cell r="AE274">
            <v>472526.65625000006</v>
          </cell>
          <cell r="AF274">
            <v>497375.03166666668</v>
          </cell>
          <cell r="AG274">
            <v>525382.61083333334</v>
          </cell>
          <cell r="AH274">
            <v>539249.32666666666</v>
          </cell>
          <cell r="AI274">
            <v>553804.97750000004</v>
          </cell>
          <cell r="AJ274">
            <v>581600.72250000003</v>
          </cell>
          <cell r="AK274">
            <v>591590.05041666667</v>
          </cell>
          <cell r="AL274">
            <v>584668.19041666656</v>
          </cell>
          <cell r="AM274">
            <v>592188.39249999996</v>
          </cell>
          <cell r="AN274">
            <v>597273.6758333334</v>
          </cell>
          <cell r="AO274">
            <v>493965.66999999993</v>
          </cell>
          <cell r="AR274" t="str">
            <v>50b</v>
          </cell>
        </row>
        <row r="275"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102363.50041666668</v>
          </cell>
          <cell r="AE275">
            <v>82615.402500000011</v>
          </cell>
          <cell r="AF275">
            <v>61397.847916666673</v>
          </cell>
          <cell r="AG275">
            <v>36781.783750000002</v>
          </cell>
          <cell r="AH275">
            <v>12260.594583333334</v>
          </cell>
          <cell r="AI275">
            <v>0</v>
          </cell>
          <cell r="AJ275">
            <v>0</v>
          </cell>
          <cell r="AK275">
            <v>0</v>
          </cell>
          <cell r="AL275">
            <v>0</v>
          </cell>
          <cell r="AM275">
            <v>0</v>
          </cell>
          <cell r="AN275">
            <v>0</v>
          </cell>
          <cell r="AO275">
            <v>0</v>
          </cell>
          <cell r="AR275" t="str">
            <v>50b</v>
          </cell>
        </row>
        <row r="276"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13098.379166666668</v>
          </cell>
          <cell r="AE276">
            <v>11110.442083333333</v>
          </cell>
          <cell r="AF276">
            <v>8374.1854166666672</v>
          </cell>
          <cell r="AG276">
            <v>5282.9820833333333</v>
          </cell>
          <cell r="AH276">
            <v>2041.5495833333334</v>
          </cell>
          <cell r="AI276">
            <v>386.66666666666669</v>
          </cell>
          <cell r="AJ276">
            <v>348</v>
          </cell>
          <cell r="AK276">
            <v>270.66666666666669</v>
          </cell>
          <cell r="AL276">
            <v>193.33333333333334</v>
          </cell>
          <cell r="AM276">
            <v>116</v>
          </cell>
          <cell r="AN276">
            <v>38.666666666666664</v>
          </cell>
          <cell r="AO276">
            <v>0</v>
          </cell>
          <cell r="AR276" t="str">
            <v>50b</v>
          </cell>
        </row>
        <row r="277">
          <cell r="R277">
            <v>678889.25</v>
          </cell>
          <cell r="S277">
            <v>678889.25</v>
          </cell>
          <cell r="T277">
            <v>678889.25</v>
          </cell>
          <cell r="U277">
            <v>678889.25</v>
          </cell>
          <cell r="V277">
            <v>678889.25</v>
          </cell>
          <cell r="W277">
            <v>678889.25</v>
          </cell>
          <cell r="X277">
            <v>678889.25</v>
          </cell>
          <cell r="Y277">
            <v>516927.66</v>
          </cell>
          <cell r="Z277">
            <v>461865.66</v>
          </cell>
          <cell r="AA277">
            <v>516927.66</v>
          </cell>
          <cell r="AB277">
            <v>516927.66</v>
          </cell>
          <cell r="AC277">
            <v>516927.66</v>
          </cell>
          <cell r="AD277">
            <v>732065.47083333321</v>
          </cell>
          <cell r="AE277">
            <v>723777.27916666644</v>
          </cell>
          <cell r="AF277">
            <v>717595.98666666646</v>
          </cell>
          <cell r="AG277">
            <v>713521.59333333327</v>
          </cell>
          <cell r="AH277">
            <v>709447.19999999984</v>
          </cell>
          <cell r="AI277">
            <v>705372.80666666664</v>
          </cell>
          <cell r="AJ277">
            <v>701298.41333333321</v>
          </cell>
          <cell r="AK277">
            <v>690475.62041666673</v>
          </cell>
          <cell r="AL277">
            <v>670610.17791666661</v>
          </cell>
          <cell r="AM277">
            <v>650744.7354166666</v>
          </cell>
          <cell r="AN277">
            <v>633173.54291666672</v>
          </cell>
          <cell r="AO277">
            <v>615602.35041666671</v>
          </cell>
          <cell r="AR277" t="str">
            <v>50b</v>
          </cell>
        </row>
        <row r="278">
          <cell r="R278">
            <v>99497.51</v>
          </cell>
          <cell r="S278">
            <v>88642.77</v>
          </cell>
          <cell r="T278">
            <v>175941.5</v>
          </cell>
          <cell r="U278">
            <v>82199.899999999994</v>
          </cell>
          <cell r="V278">
            <v>80791.86</v>
          </cell>
          <cell r="W278">
            <v>56155.35</v>
          </cell>
          <cell r="X278">
            <v>62977.97</v>
          </cell>
          <cell r="Y278">
            <v>80864.39</v>
          </cell>
          <cell r="Z278">
            <v>158333.84</v>
          </cell>
          <cell r="AA278">
            <v>71311.03</v>
          </cell>
          <cell r="AB278">
            <v>156747.56</v>
          </cell>
          <cell r="AC278">
            <v>82289.5</v>
          </cell>
          <cell r="AD278">
            <v>168600.85874999998</v>
          </cell>
          <cell r="AE278">
            <v>156653.92874999999</v>
          </cell>
          <cell r="AF278">
            <v>146837.03333333333</v>
          </cell>
          <cell r="AG278">
            <v>136837.49875</v>
          </cell>
          <cell r="AH278">
            <v>124744.02999999998</v>
          </cell>
          <cell r="AI278">
            <v>115079.64083333332</v>
          </cell>
          <cell r="AJ278">
            <v>100815.42291666666</v>
          </cell>
          <cell r="AK278">
            <v>90918.158749999988</v>
          </cell>
          <cell r="AL278">
            <v>90918.776666666658</v>
          </cell>
          <cell r="AM278">
            <v>94090.877916666679</v>
          </cell>
          <cell r="AN278">
            <v>96956.622083333321</v>
          </cell>
          <cell r="AO278">
            <v>99920.594999999987</v>
          </cell>
          <cell r="AR278" t="str">
            <v>50b</v>
          </cell>
        </row>
        <row r="279"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153834.93</v>
          </cell>
          <cell r="AE279">
            <v>153834.93</v>
          </cell>
          <cell r="AF279">
            <v>153834.93</v>
          </cell>
          <cell r="AG279">
            <v>153834.93</v>
          </cell>
          <cell r="AH279">
            <v>76917.464999999997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R279" t="str">
            <v>50b</v>
          </cell>
        </row>
        <row r="280"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R280" t="str">
            <v>50b</v>
          </cell>
        </row>
        <row r="281"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</row>
        <row r="282">
          <cell r="R282">
            <v>-948447.56</v>
          </cell>
          <cell r="S282">
            <v>-902401.82</v>
          </cell>
          <cell r="T282">
            <v>-818691.45</v>
          </cell>
          <cell r="U282">
            <v>-718519.3</v>
          </cell>
          <cell r="V282">
            <v>-705506.51</v>
          </cell>
          <cell r="W282">
            <v>-670255.80000000005</v>
          </cell>
          <cell r="X282">
            <v>-562548.38</v>
          </cell>
          <cell r="Y282">
            <v>-556638.68000000005</v>
          </cell>
          <cell r="Z282">
            <v>-516022.5</v>
          </cell>
          <cell r="AA282">
            <v>-552130.56999999995</v>
          </cell>
          <cell r="AB282">
            <v>-652576.75</v>
          </cell>
          <cell r="AC282">
            <v>-733329.84</v>
          </cell>
          <cell r="AD282">
            <v>-799385.15583333338</v>
          </cell>
          <cell r="AE282">
            <v>-806043.07833333325</v>
          </cell>
          <cell r="AF282">
            <v>-808352.5</v>
          </cell>
          <cell r="AG282">
            <v>-806635.69874999998</v>
          </cell>
          <cell r="AH282">
            <v>-804690.66249999998</v>
          </cell>
          <cell r="AI282">
            <v>-801148.05874999997</v>
          </cell>
          <cell r="AJ282">
            <v>-790845.44291666674</v>
          </cell>
          <cell r="AK282">
            <v>-776577.30583333352</v>
          </cell>
          <cell r="AL282">
            <v>-761498.37666666659</v>
          </cell>
          <cell r="AM282">
            <v>-745152.39083333325</v>
          </cell>
          <cell r="AN282">
            <v>-722259.25458333327</v>
          </cell>
          <cell r="AO282">
            <v>-701311.47374999989</v>
          </cell>
          <cell r="AR282" t="str">
            <v>50b</v>
          </cell>
        </row>
        <row r="283"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R283" t="str">
            <v>50a</v>
          </cell>
        </row>
        <row r="284">
          <cell r="R284">
            <v>-551163.32999999996</v>
          </cell>
          <cell r="S284">
            <v>-512678.95</v>
          </cell>
          <cell r="T284">
            <v>-415797.28</v>
          </cell>
          <cell r="U284">
            <v>-311217.99</v>
          </cell>
          <cell r="V284">
            <v>-253137.69</v>
          </cell>
          <cell r="W284">
            <v>-184800.41</v>
          </cell>
          <cell r="X284">
            <v>-108200.94</v>
          </cell>
          <cell r="Y284">
            <v>-39851.68</v>
          </cell>
          <cell r="Z284">
            <v>-178753.09</v>
          </cell>
          <cell r="AA284">
            <v>-202349.83</v>
          </cell>
          <cell r="AB284">
            <v>-334705</v>
          </cell>
          <cell r="AC284">
            <v>-424703.92</v>
          </cell>
          <cell r="AD284">
            <v>-321486.04666666669</v>
          </cell>
          <cell r="AE284">
            <v>-334543.93166666664</v>
          </cell>
          <cell r="AF284">
            <v>-343420.77708333335</v>
          </cell>
          <cell r="AG284">
            <v>-347653.74374999997</v>
          </cell>
          <cell r="AH284">
            <v>-349214.07083333336</v>
          </cell>
          <cell r="AI284">
            <v>-349265.11041666672</v>
          </cell>
          <cell r="AJ284">
            <v>-346792.44875000004</v>
          </cell>
          <cell r="AK284">
            <v>-338990.17625000008</v>
          </cell>
          <cell r="AL284">
            <v>-332568.72625000007</v>
          </cell>
          <cell r="AM284">
            <v>-328294.49791666673</v>
          </cell>
          <cell r="AN284">
            <v>-311536.57875000004</v>
          </cell>
          <cell r="AO284">
            <v>-295889.62833333336</v>
          </cell>
        </row>
        <row r="285">
          <cell r="R285">
            <v>-41487700</v>
          </cell>
          <cell r="S285">
            <v>-41487700</v>
          </cell>
          <cell r="T285">
            <v>-41487700</v>
          </cell>
          <cell r="U285">
            <v>-41487700</v>
          </cell>
          <cell r="V285">
            <v>-41487700</v>
          </cell>
          <cell r="W285">
            <v>-41487700</v>
          </cell>
          <cell r="X285">
            <v>-41487700</v>
          </cell>
          <cell r="Y285">
            <v>-41487700</v>
          </cell>
          <cell r="Z285">
            <v>-41487700</v>
          </cell>
          <cell r="AA285">
            <v>-41487700</v>
          </cell>
          <cell r="AB285">
            <v>-41487700</v>
          </cell>
          <cell r="AC285">
            <v>-41487700</v>
          </cell>
          <cell r="AD285">
            <v>-41487700</v>
          </cell>
          <cell r="AE285">
            <v>-41487700</v>
          </cell>
          <cell r="AF285">
            <v>-41487700</v>
          </cell>
          <cell r="AG285">
            <v>-41487700</v>
          </cell>
          <cell r="AH285">
            <v>-41487700</v>
          </cell>
          <cell r="AI285">
            <v>-41487700</v>
          </cell>
          <cell r="AJ285">
            <v>-41487700</v>
          </cell>
          <cell r="AK285">
            <v>-41487700</v>
          </cell>
          <cell r="AL285">
            <v>-41487700</v>
          </cell>
          <cell r="AM285">
            <v>-41487700</v>
          </cell>
          <cell r="AN285">
            <v>-41487700</v>
          </cell>
          <cell r="AO285">
            <v>-41487700</v>
          </cell>
          <cell r="AR285" t="str">
            <v>50b</v>
          </cell>
        </row>
        <row r="286"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R286" t="str">
            <v>50b</v>
          </cell>
        </row>
        <row r="287">
          <cell r="R287">
            <v>1198763</v>
          </cell>
          <cell r="S287">
            <v>1144645</v>
          </cell>
          <cell r="T287">
            <v>1029248</v>
          </cell>
          <cell r="U287">
            <v>914498</v>
          </cell>
          <cell r="V287">
            <v>885225</v>
          </cell>
          <cell r="W287">
            <v>846972</v>
          </cell>
          <cell r="X287">
            <v>871272</v>
          </cell>
          <cell r="Y287">
            <v>859993</v>
          </cell>
          <cell r="Z287">
            <v>836195</v>
          </cell>
          <cell r="AA287">
            <v>939462</v>
          </cell>
          <cell r="AB287">
            <v>1064705</v>
          </cell>
          <cell r="AC287">
            <v>1157249</v>
          </cell>
          <cell r="AD287">
            <v>904106.20833333337</v>
          </cell>
          <cell r="AE287">
            <v>922514.04166666663</v>
          </cell>
          <cell r="AF287">
            <v>937326.83333333337</v>
          </cell>
          <cell r="AG287">
            <v>946806.16666666663</v>
          </cell>
          <cell r="AH287">
            <v>954982.125</v>
          </cell>
          <cell r="AI287">
            <v>963802.54166666663</v>
          </cell>
          <cell r="AJ287">
            <v>970522.20833333337</v>
          </cell>
          <cell r="AK287">
            <v>974080.33333333337</v>
          </cell>
          <cell r="AL287">
            <v>975709.79166666663</v>
          </cell>
          <cell r="AM287">
            <v>978507.5</v>
          </cell>
          <cell r="AN287">
            <v>979612.95833333337</v>
          </cell>
          <cell r="AO287">
            <v>978689.45833333337</v>
          </cell>
          <cell r="AR287" t="str">
            <v>50b</v>
          </cell>
        </row>
        <row r="288">
          <cell r="R288">
            <v>897000</v>
          </cell>
          <cell r="S288">
            <v>835293</v>
          </cell>
          <cell r="T288">
            <v>679513</v>
          </cell>
          <cell r="U288">
            <v>514088</v>
          </cell>
          <cell r="V288">
            <v>420315</v>
          </cell>
          <cell r="W288">
            <v>312636</v>
          </cell>
          <cell r="X288">
            <v>253095</v>
          </cell>
          <cell r="Y288">
            <v>248964</v>
          </cell>
          <cell r="Z288">
            <v>291892</v>
          </cell>
          <cell r="AA288">
            <v>481250</v>
          </cell>
          <cell r="AB288">
            <v>769034</v>
          </cell>
          <cell r="AC288">
            <v>952084</v>
          </cell>
          <cell r="AD288">
            <v>387381.83333333331</v>
          </cell>
          <cell r="AE288">
            <v>424455.91666666669</v>
          </cell>
          <cell r="AF288">
            <v>455275.625</v>
          </cell>
          <cell r="AG288">
            <v>476843.54166666669</v>
          </cell>
          <cell r="AH288">
            <v>491891.29166666669</v>
          </cell>
          <cell r="AI288">
            <v>504158.83333333331</v>
          </cell>
          <cell r="AJ288">
            <v>512945.25</v>
          </cell>
          <cell r="AK288">
            <v>517819.08333333331</v>
          </cell>
          <cell r="AL288">
            <v>522303.91666666669</v>
          </cell>
          <cell r="AM288">
            <v>531239.625</v>
          </cell>
          <cell r="AN288">
            <v>540191.45833333337</v>
          </cell>
          <cell r="AO288">
            <v>548857.125</v>
          </cell>
        </row>
        <row r="289"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-740.11291666666659</v>
          </cell>
          <cell r="AE289">
            <v>-553.37125000000003</v>
          </cell>
          <cell r="AF289">
            <v>-212.29499999999999</v>
          </cell>
          <cell r="AG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R289" t="str">
            <v>50a</v>
          </cell>
        </row>
        <row r="290">
          <cell r="R290">
            <v>-701183.27</v>
          </cell>
          <cell r="S290">
            <v>-684896.4</v>
          </cell>
          <cell r="T290">
            <v>-715177.17</v>
          </cell>
          <cell r="U290">
            <v>-713643.75</v>
          </cell>
          <cell r="V290">
            <v>-700939.45</v>
          </cell>
          <cell r="W290">
            <v>-686147.48</v>
          </cell>
          <cell r="X290">
            <v>-697155.17</v>
          </cell>
          <cell r="Y290">
            <v>-713368.59</v>
          </cell>
          <cell r="Z290">
            <v>-718827.54</v>
          </cell>
          <cell r="AA290">
            <v>-732267.31</v>
          </cell>
          <cell r="AB290">
            <v>-743188.76</v>
          </cell>
          <cell r="AC290">
            <v>-781473.28000000003</v>
          </cell>
          <cell r="AD290">
            <v>-646762.25583333336</v>
          </cell>
          <cell r="AE290">
            <v>-657040.2729166667</v>
          </cell>
          <cell r="AF290">
            <v>-666880.94499999995</v>
          </cell>
          <cell r="AG290">
            <v>-679420.26958333328</v>
          </cell>
          <cell r="AH290">
            <v>-693131.65250000008</v>
          </cell>
          <cell r="AI290">
            <v>-704012.42125000013</v>
          </cell>
          <cell r="AJ290">
            <v>-711359.71416666673</v>
          </cell>
          <cell r="AK290">
            <v>-717251.87750000006</v>
          </cell>
          <cell r="AL290">
            <v>-714189.93833333335</v>
          </cell>
          <cell r="AM290">
            <v>-709214.66666666663</v>
          </cell>
          <cell r="AN290">
            <v>-711121.47958333325</v>
          </cell>
          <cell r="AO290">
            <v>-713889.77708333323</v>
          </cell>
          <cell r="AR290" t="str">
            <v>50a</v>
          </cell>
        </row>
        <row r="291"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-98.75</v>
          </cell>
          <cell r="AB291">
            <v>-98.75</v>
          </cell>
          <cell r="AC291">
            <v>-98.75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-4.114583333333333</v>
          </cell>
          <cell r="AN291">
            <v>-12.34375</v>
          </cell>
          <cell r="AO291">
            <v>-20.572916666666668</v>
          </cell>
          <cell r="AR291" t="str">
            <v>50a</v>
          </cell>
        </row>
        <row r="292">
          <cell r="R292">
            <v>40604.21</v>
          </cell>
          <cell r="S292">
            <v>105045.51</v>
          </cell>
          <cell r="T292">
            <v>65107.58</v>
          </cell>
          <cell r="U292">
            <v>44985.57</v>
          </cell>
          <cell r="V292">
            <v>52251.15</v>
          </cell>
          <cell r="W292">
            <v>-12573.2</v>
          </cell>
          <cell r="X292">
            <v>-40925.29</v>
          </cell>
          <cell r="Y292">
            <v>0</v>
          </cell>
          <cell r="Z292">
            <v>23395.59</v>
          </cell>
          <cell r="AA292">
            <v>27069.1</v>
          </cell>
          <cell r="AB292">
            <v>17671.91</v>
          </cell>
          <cell r="AC292">
            <v>24431.09</v>
          </cell>
          <cell r="AD292">
            <v>33490.380000000005</v>
          </cell>
          <cell r="AE292">
            <v>38782.904583333329</v>
          </cell>
          <cell r="AF292">
            <v>43854.797500000008</v>
          </cell>
          <cell r="AG292">
            <v>45533.459583333344</v>
          </cell>
          <cell r="AH292">
            <v>44809.165416666678</v>
          </cell>
          <cell r="AI292">
            <v>41637.7425</v>
          </cell>
          <cell r="AJ292">
            <v>34364.037916666668</v>
          </cell>
          <cell r="AK292">
            <v>28846.695416666669</v>
          </cell>
          <cell r="AL292">
            <v>27450.385000000006</v>
          </cell>
          <cell r="AM292">
            <v>25002.496666666662</v>
          </cell>
          <cell r="AN292">
            <v>25610.533750000002</v>
          </cell>
          <cell r="AO292">
            <v>28310.73708333333</v>
          </cell>
          <cell r="AR292" t="str">
            <v>50a</v>
          </cell>
        </row>
        <row r="293">
          <cell r="R293">
            <v>-1850.15</v>
          </cell>
          <cell r="S293">
            <v>-1900.15</v>
          </cell>
          <cell r="T293">
            <v>-3045.5</v>
          </cell>
          <cell r="U293">
            <v>-3045.5</v>
          </cell>
          <cell r="V293">
            <v>-3045.5</v>
          </cell>
          <cell r="W293">
            <v>-3045.5</v>
          </cell>
          <cell r="X293">
            <v>-3045.5</v>
          </cell>
          <cell r="Y293">
            <v>0</v>
          </cell>
          <cell r="Z293">
            <v>0</v>
          </cell>
          <cell r="AA293">
            <v>-4636.7</v>
          </cell>
          <cell r="AB293">
            <v>-4636.7</v>
          </cell>
          <cell r="AC293">
            <v>0</v>
          </cell>
          <cell r="AD293">
            <v>-3237.4041666666667</v>
          </cell>
          <cell r="AE293">
            <v>-3460.0983333333334</v>
          </cell>
          <cell r="AF293">
            <v>-3689.40625</v>
          </cell>
          <cell r="AG293">
            <v>-3907.447083333333</v>
          </cell>
          <cell r="AH293">
            <v>-4110.4879166666669</v>
          </cell>
          <cell r="AI293">
            <v>-4242.6954166666665</v>
          </cell>
          <cell r="AJ293">
            <v>-4247.1345833333335</v>
          </cell>
          <cell r="AK293">
            <v>-4030.2429166666666</v>
          </cell>
          <cell r="AL293">
            <v>-3626.0387500000002</v>
          </cell>
          <cell r="AM293">
            <v>-3347.11375</v>
          </cell>
          <cell r="AN293">
            <v>-2821.1329166666669</v>
          </cell>
          <cell r="AO293">
            <v>-2354.2666666666669</v>
          </cell>
          <cell r="AR293" t="str">
            <v>50a</v>
          </cell>
        </row>
        <row r="294">
          <cell r="R294">
            <v>14632.24</v>
          </cell>
          <cell r="S294">
            <v>-8597.11</v>
          </cell>
          <cell r="T294">
            <v>-9071.18</v>
          </cell>
          <cell r="U294">
            <v>-19781.009999999998</v>
          </cell>
          <cell r="V294">
            <v>-23183.19</v>
          </cell>
          <cell r="W294">
            <v>-24647.16</v>
          </cell>
          <cell r="X294">
            <v>-25691.33</v>
          </cell>
          <cell r="Y294">
            <v>-966.13</v>
          </cell>
          <cell r="Z294">
            <v>-245.34</v>
          </cell>
          <cell r="AA294">
            <v>-523.58000000000004</v>
          </cell>
          <cell r="AB294">
            <v>-5884.15</v>
          </cell>
          <cell r="AC294">
            <v>0</v>
          </cell>
          <cell r="AD294">
            <v>39416.554166666669</v>
          </cell>
          <cell r="AE294">
            <v>33362.159583333334</v>
          </cell>
          <cell r="AF294">
            <v>26712.484999999997</v>
          </cell>
          <cell r="AG294">
            <v>19504.678750000003</v>
          </cell>
          <cell r="AH294">
            <v>15212.477916666665</v>
          </cell>
          <cell r="AI294">
            <v>11435.899583333334</v>
          </cell>
          <cell r="AJ294">
            <v>4871.2166666666662</v>
          </cell>
          <cell r="AK294">
            <v>-1098.9237499999999</v>
          </cell>
          <cell r="AL294">
            <v>-5190.777916666666</v>
          </cell>
          <cell r="AM294">
            <v>-7668.1833333333334</v>
          </cell>
          <cell r="AN294">
            <v>-8683.1149999999998</v>
          </cell>
          <cell r="AO294">
            <v>-8732.5974999999999</v>
          </cell>
          <cell r="AR294" t="str">
            <v>50a</v>
          </cell>
        </row>
        <row r="295"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357.24250000000001</v>
          </cell>
          <cell r="AE295">
            <v>387.75749999999999</v>
          </cell>
          <cell r="AF295">
            <v>204.99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R295" t="str">
            <v>50a</v>
          </cell>
        </row>
        <row r="296">
          <cell r="R296">
            <v>-333512.17</v>
          </cell>
          <cell r="S296">
            <v>-266471.24</v>
          </cell>
          <cell r="T296">
            <v>-246117.78</v>
          </cell>
          <cell r="U296">
            <v>-292849.09000000003</v>
          </cell>
          <cell r="V296">
            <v>-319638.89</v>
          </cell>
          <cell r="W296">
            <v>-332480.3</v>
          </cell>
          <cell r="X296">
            <v>-369931.39</v>
          </cell>
          <cell r="Y296">
            <v>-391391.75</v>
          </cell>
          <cell r="Z296">
            <v>-522506.7</v>
          </cell>
          <cell r="AA296">
            <v>-665145.57999999996</v>
          </cell>
          <cell r="AB296">
            <v>-690545.03</v>
          </cell>
          <cell r="AC296">
            <v>-655619.65</v>
          </cell>
          <cell r="AD296">
            <v>-67081.162916666668</v>
          </cell>
          <cell r="AE296">
            <v>-92080.471666666679</v>
          </cell>
          <cell r="AF296">
            <v>-113438.34749999999</v>
          </cell>
          <cell r="AG296">
            <v>-135895.30041666667</v>
          </cell>
          <cell r="AH296">
            <v>-161415.63291666668</v>
          </cell>
          <cell r="AI296">
            <v>-188587.26583333334</v>
          </cell>
          <cell r="AJ296">
            <v>-217854.41958333331</v>
          </cell>
          <cell r="AK296">
            <v>-249576.21708333332</v>
          </cell>
          <cell r="AL296">
            <v>-287655.31916666665</v>
          </cell>
          <cell r="AM296">
            <v>-330472.41375000001</v>
          </cell>
          <cell r="AN296">
            <v>-371717.08208333334</v>
          </cell>
          <cell r="AO296">
            <v>-407883.28291666665</v>
          </cell>
          <cell r="AR296" t="str">
            <v>50a</v>
          </cell>
        </row>
        <row r="297">
          <cell r="R297">
            <v>11771082.970000001</v>
          </cell>
          <cell r="S297">
            <v>11912914.84</v>
          </cell>
          <cell r="T297">
            <v>13739925.58</v>
          </cell>
          <cell r="U297">
            <v>14598570.119999999</v>
          </cell>
          <cell r="V297">
            <v>14862263.25</v>
          </cell>
          <cell r="W297">
            <v>15105201.789999999</v>
          </cell>
          <cell r="X297">
            <v>15589500.42</v>
          </cell>
          <cell r="Y297">
            <v>16207491.119999999</v>
          </cell>
          <cell r="Z297">
            <v>16898312.440000001</v>
          </cell>
          <cell r="AA297">
            <v>17630813.370000001</v>
          </cell>
          <cell r="AB297">
            <v>16090573.65</v>
          </cell>
          <cell r="AC297">
            <v>17089938.809999999</v>
          </cell>
          <cell r="AD297">
            <v>6278384.623333334</v>
          </cell>
          <cell r="AE297">
            <v>7075922.1529166661</v>
          </cell>
          <cell r="AF297">
            <v>7876497.4295833344</v>
          </cell>
          <cell r="AG297">
            <v>8721610.753333332</v>
          </cell>
          <cell r="AH297">
            <v>9560080.4345833343</v>
          </cell>
          <cell r="AI297">
            <v>10365400.585833333</v>
          </cell>
          <cell r="AJ297">
            <v>11153546.939583333</v>
          </cell>
          <cell r="AK297">
            <v>11943121.376249999</v>
          </cell>
          <cell r="AL297">
            <v>12742882.113333331</v>
          </cell>
          <cell r="AM297">
            <v>13556730.800000003</v>
          </cell>
          <cell r="AN297">
            <v>14290396.630416669</v>
          </cell>
          <cell r="AO297">
            <v>14868854.267916666</v>
          </cell>
          <cell r="AR297" t="str">
            <v>36b</v>
          </cell>
        </row>
        <row r="298"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  <cell r="AE298">
            <v>0</v>
          </cell>
          <cell r="AF298">
            <v>0</v>
          </cell>
          <cell r="AG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R298" t="str">
            <v>50b</v>
          </cell>
        </row>
        <row r="299">
          <cell r="R299">
            <v>636382.17000000004</v>
          </cell>
          <cell r="S299">
            <v>639360.43000000005</v>
          </cell>
          <cell r="T299">
            <v>619039.80000000005</v>
          </cell>
          <cell r="U299">
            <v>706882.76</v>
          </cell>
          <cell r="V299">
            <v>613021.30000000005</v>
          </cell>
          <cell r="W299">
            <v>777048.26</v>
          </cell>
          <cell r="X299">
            <v>773023.27</v>
          </cell>
          <cell r="Y299">
            <v>657229.86</v>
          </cell>
          <cell r="Z299">
            <v>753435.02</v>
          </cell>
          <cell r="AA299">
            <v>794712.38</v>
          </cell>
          <cell r="AB299">
            <v>740137</v>
          </cell>
          <cell r="AC299">
            <v>792223.97</v>
          </cell>
          <cell r="AD299">
            <v>635684.71833333338</v>
          </cell>
          <cell r="AE299">
            <v>627410.97124999994</v>
          </cell>
          <cell r="AF299">
            <v>618414.32208333339</v>
          </cell>
          <cell r="AG299">
            <v>612251.50874999992</v>
          </cell>
          <cell r="AH299">
            <v>612065.27375000005</v>
          </cell>
          <cell r="AI299">
            <v>620657.29708333325</v>
          </cell>
          <cell r="AJ299">
            <v>635925.69874999986</v>
          </cell>
          <cell r="AK299">
            <v>646095.03291666659</v>
          </cell>
          <cell r="AL299">
            <v>656764.67958333343</v>
          </cell>
          <cell r="AM299">
            <v>672984.32208333339</v>
          </cell>
          <cell r="AN299">
            <v>689980.19833333336</v>
          </cell>
          <cell r="AO299">
            <v>703424.83416666684</v>
          </cell>
          <cell r="AR299" t="str">
            <v>50b</v>
          </cell>
        </row>
        <row r="300">
          <cell r="R300">
            <v>717940.84</v>
          </cell>
          <cell r="S300">
            <v>717845.17</v>
          </cell>
          <cell r="T300">
            <v>825920.05</v>
          </cell>
          <cell r="U300">
            <v>858343.1</v>
          </cell>
          <cell r="V300">
            <v>789731.98</v>
          </cell>
          <cell r="W300">
            <v>850956.27</v>
          </cell>
          <cell r="X300">
            <v>909682.72</v>
          </cell>
          <cell r="Y300">
            <v>968409.17</v>
          </cell>
          <cell r="Z300">
            <v>1060390.1299999999</v>
          </cell>
          <cell r="AA300">
            <v>770338.57</v>
          </cell>
          <cell r="AB300">
            <v>804945.9</v>
          </cell>
          <cell r="AC300">
            <v>800345.5</v>
          </cell>
          <cell r="AD300">
            <v>948290.95791666664</v>
          </cell>
          <cell r="AE300">
            <v>940311.6058333331</v>
          </cell>
          <cell r="AF300">
            <v>921881.7416666667</v>
          </cell>
          <cell r="AG300">
            <v>899325.97750000004</v>
          </cell>
          <cell r="AH300">
            <v>879641.50041666662</v>
          </cell>
          <cell r="AI300">
            <v>870773.80999999994</v>
          </cell>
          <cell r="AJ300">
            <v>864238.54999999981</v>
          </cell>
          <cell r="AK300">
            <v>856494.9425</v>
          </cell>
          <cell r="AL300">
            <v>853093.55874999985</v>
          </cell>
          <cell r="AM300">
            <v>845448.41541666666</v>
          </cell>
          <cell r="AN300">
            <v>833055.97874999989</v>
          </cell>
          <cell r="AO300">
            <v>834560.69791666663</v>
          </cell>
          <cell r="AR300" t="str">
            <v>50b</v>
          </cell>
        </row>
        <row r="301">
          <cell r="R301">
            <v>122373.99</v>
          </cell>
          <cell r="S301">
            <v>131034.99</v>
          </cell>
          <cell r="T301">
            <v>118055.99</v>
          </cell>
          <cell r="U301">
            <v>112478.99</v>
          </cell>
          <cell r="V301">
            <v>125978.99</v>
          </cell>
          <cell r="W301">
            <v>115760.99</v>
          </cell>
          <cell r="X301">
            <v>144639.99</v>
          </cell>
          <cell r="Y301">
            <v>147258.99</v>
          </cell>
          <cell r="Z301">
            <v>164911.99</v>
          </cell>
          <cell r="AA301">
            <v>153655.99</v>
          </cell>
          <cell r="AB301">
            <v>147117.99</v>
          </cell>
          <cell r="AC301">
            <v>173620.99</v>
          </cell>
          <cell r="AD301">
            <v>126375.82333333332</v>
          </cell>
          <cell r="AE301">
            <v>127267.61499999999</v>
          </cell>
          <cell r="AF301">
            <v>127933.86499999999</v>
          </cell>
          <cell r="AG301">
            <v>126102.65666666666</v>
          </cell>
          <cell r="AH301">
            <v>123572.15666666666</v>
          </cell>
          <cell r="AI301">
            <v>122524.11499999999</v>
          </cell>
          <cell r="AJ301">
            <v>122953.44833333332</v>
          </cell>
          <cell r="AK301">
            <v>124321.40666666666</v>
          </cell>
          <cell r="AL301">
            <v>126634.28166666666</v>
          </cell>
          <cell r="AM301">
            <v>130729.86499999999</v>
          </cell>
          <cell r="AN301">
            <v>133755.03166666668</v>
          </cell>
          <cell r="AO301">
            <v>136204.11500000002</v>
          </cell>
          <cell r="AR301" t="str">
            <v>50b</v>
          </cell>
        </row>
        <row r="302">
          <cell r="R302">
            <v>21561.8</v>
          </cell>
          <cell r="S302">
            <v>21561.8</v>
          </cell>
          <cell r="T302">
            <v>21561.8</v>
          </cell>
          <cell r="U302">
            <v>19825.96</v>
          </cell>
          <cell r="V302">
            <v>19825.96</v>
          </cell>
          <cell r="W302">
            <v>19153.580000000002</v>
          </cell>
          <cell r="X302">
            <v>19153.580000000002</v>
          </cell>
          <cell r="Y302">
            <v>19090.009999999998</v>
          </cell>
          <cell r="Z302">
            <v>18945.45</v>
          </cell>
          <cell r="AA302">
            <v>17404.740000000002</v>
          </cell>
          <cell r="AB302">
            <v>17404.740000000002</v>
          </cell>
          <cell r="AC302">
            <v>30881.83</v>
          </cell>
          <cell r="AD302">
            <v>20052.938749999998</v>
          </cell>
          <cell r="AE302">
            <v>19828.38625</v>
          </cell>
          <cell r="AF302">
            <v>20162.718333333331</v>
          </cell>
          <cell r="AG302">
            <v>20614.185833333329</v>
          </cell>
          <cell r="AH302">
            <v>20628.437916666662</v>
          </cell>
          <cell r="AI302">
            <v>20619.207916666663</v>
          </cell>
          <cell r="AJ302">
            <v>20581.962083333332</v>
          </cell>
          <cell r="AK302">
            <v>20556.786666666667</v>
          </cell>
          <cell r="AL302">
            <v>20538.572083333336</v>
          </cell>
          <cell r="AM302">
            <v>20463.131666666672</v>
          </cell>
          <cell r="AN302">
            <v>20076.810833333337</v>
          </cell>
          <cell r="AO302">
            <v>20142.602916666667</v>
          </cell>
          <cell r="AR302" t="str">
            <v>50b</v>
          </cell>
        </row>
        <row r="303"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R303" t="str">
            <v>50b</v>
          </cell>
        </row>
        <row r="304">
          <cell r="R304">
            <v>3629805.81</v>
          </cell>
          <cell r="S304">
            <v>3626506.15</v>
          </cell>
          <cell r="T304">
            <v>3626506.15</v>
          </cell>
          <cell r="U304">
            <v>3626506.15</v>
          </cell>
          <cell r="V304">
            <v>3626506.15</v>
          </cell>
          <cell r="W304">
            <v>3614622.28</v>
          </cell>
          <cell r="X304">
            <v>3614622.28</v>
          </cell>
          <cell r="Y304">
            <v>3614622.28</v>
          </cell>
          <cell r="Z304">
            <v>3612183.35</v>
          </cell>
          <cell r="AA304">
            <v>3612183.35</v>
          </cell>
          <cell r="AB304">
            <v>3599219.6</v>
          </cell>
          <cell r="AC304">
            <v>3583811.65</v>
          </cell>
          <cell r="AD304">
            <v>3912373.660416666</v>
          </cell>
          <cell r="AE304">
            <v>3887509.2404166665</v>
          </cell>
          <cell r="AF304">
            <v>3862507.3345833332</v>
          </cell>
          <cell r="AG304">
            <v>3837505.4287499995</v>
          </cell>
          <cell r="AH304">
            <v>3812503.5229166658</v>
          </cell>
          <cell r="AI304">
            <v>3787006.4558333326</v>
          </cell>
          <cell r="AJ304">
            <v>3761102.3741666661</v>
          </cell>
          <cell r="AK304">
            <v>3735342.1441666665</v>
          </cell>
          <cell r="AL304">
            <v>3709535.9970833338</v>
          </cell>
          <cell r="AM304">
            <v>3683628.2279166668</v>
          </cell>
          <cell r="AN304">
            <v>3657180.3025000007</v>
          </cell>
          <cell r="AO304">
            <v>3629638.7641666667</v>
          </cell>
          <cell r="AR304" t="str">
            <v>50b</v>
          </cell>
        </row>
        <row r="305">
          <cell r="R305">
            <v>873605.52</v>
          </cell>
          <cell r="S305">
            <v>873605.52</v>
          </cell>
          <cell r="T305">
            <v>862194.12</v>
          </cell>
          <cell r="U305">
            <v>862194.12</v>
          </cell>
          <cell r="V305">
            <v>862194.12</v>
          </cell>
          <cell r="W305">
            <v>862194.12</v>
          </cell>
          <cell r="X305">
            <v>858652.59</v>
          </cell>
          <cell r="Y305">
            <v>858652.59</v>
          </cell>
          <cell r="Z305">
            <v>858652.59</v>
          </cell>
          <cell r="AA305">
            <v>858652.59</v>
          </cell>
          <cell r="AB305">
            <v>846265.18</v>
          </cell>
          <cell r="AC305">
            <v>846265.18</v>
          </cell>
          <cell r="AD305">
            <v>1128319.2716666665</v>
          </cell>
          <cell r="AE305">
            <v>1099861.2204166665</v>
          </cell>
          <cell r="AF305">
            <v>1073972.4691666665</v>
          </cell>
          <cell r="AG305">
            <v>1047881.6341666667</v>
          </cell>
          <cell r="AH305">
            <v>1021790.7991666663</v>
          </cell>
          <cell r="AI305">
            <v>998358.44874999963</v>
          </cell>
          <cell r="AJ305">
            <v>977437.01916666655</v>
          </cell>
          <cell r="AK305">
            <v>956368.02583333326</v>
          </cell>
          <cell r="AL305">
            <v>935299.03250000009</v>
          </cell>
          <cell r="AM305">
            <v>914230.03916666668</v>
          </cell>
          <cell r="AN305">
            <v>892644.90375000006</v>
          </cell>
          <cell r="AO305">
            <v>870927.47583333345</v>
          </cell>
          <cell r="AR305" t="str">
            <v>50b</v>
          </cell>
        </row>
        <row r="306"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R306" t="str">
            <v>50b</v>
          </cell>
        </row>
        <row r="307">
          <cell r="R307">
            <v>2194343.84</v>
          </cell>
          <cell r="S307">
            <v>2180402.2799999998</v>
          </cell>
          <cell r="T307">
            <v>2150725.31</v>
          </cell>
          <cell r="U307">
            <v>2147321.31</v>
          </cell>
          <cell r="V307">
            <v>2147321.31</v>
          </cell>
          <cell r="W307">
            <v>2147321.31</v>
          </cell>
          <cell r="X307">
            <v>2147321.31</v>
          </cell>
          <cell r="Y307">
            <v>1903951.96</v>
          </cell>
          <cell r="Z307">
            <v>1903951.96</v>
          </cell>
          <cell r="AA307">
            <v>1903951.96</v>
          </cell>
          <cell r="AB307">
            <v>1894771.35</v>
          </cell>
          <cell r="AC307">
            <v>1894771.35</v>
          </cell>
          <cell r="AD307">
            <v>2611894.1458333335</v>
          </cell>
          <cell r="AE307">
            <v>2569607.8275000001</v>
          </cell>
          <cell r="AF307">
            <v>2525971.0766666667</v>
          </cell>
          <cell r="AG307">
            <v>2481422.9583333335</v>
          </cell>
          <cell r="AH307">
            <v>2436733.0066666664</v>
          </cell>
          <cell r="AI307">
            <v>2392043.0549999997</v>
          </cell>
          <cell r="AJ307">
            <v>2347353.103333333</v>
          </cell>
          <cell r="AK307">
            <v>2294226.115416666</v>
          </cell>
          <cell r="AL307">
            <v>2232899.0729166665</v>
          </cell>
          <cell r="AM307">
            <v>2176043.2983333333</v>
          </cell>
          <cell r="AN307">
            <v>2125135.9833333339</v>
          </cell>
          <cell r="AO307">
            <v>2075942.841666667</v>
          </cell>
          <cell r="AR307" t="str">
            <v>50b</v>
          </cell>
        </row>
        <row r="308"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6439.3787499999999</v>
          </cell>
          <cell r="AE308">
            <v>5826.1045833333337</v>
          </cell>
          <cell r="AF308">
            <v>5212.8304166666667</v>
          </cell>
          <cell r="AG308">
            <v>4599.5562499999996</v>
          </cell>
          <cell r="AH308">
            <v>3986.282083333333</v>
          </cell>
          <cell r="AI308">
            <v>3373.007916666666</v>
          </cell>
          <cell r="AJ308">
            <v>2759.7337499999999</v>
          </cell>
          <cell r="AK308">
            <v>2146.4595833333333</v>
          </cell>
          <cell r="AL308">
            <v>1533.1854166666665</v>
          </cell>
          <cell r="AM308">
            <v>919.91125</v>
          </cell>
          <cell r="AN308">
            <v>306.63708333333335</v>
          </cell>
          <cell r="AO308">
            <v>0</v>
          </cell>
        </row>
        <row r="309"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-79023.039999999994</v>
          </cell>
          <cell r="W309">
            <v>-276.92</v>
          </cell>
          <cell r="X309">
            <v>23655.29</v>
          </cell>
          <cell r="Y309">
            <v>115715.79</v>
          </cell>
          <cell r="Z309">
            <v>213793.86</v>
          </cell>
          <cell r="AA309">
            <v>112862.41</v>
          </cell>
          <cell r="AB309">
            <v>127755.82</v>
          </cell>
          <cell r="AC309">
            <v>221376.91</v>
          </cell>
          <cell r="AD309">
            <v>0</v>
          </cell>
          <cell r="AE309">
            <v>0</v>
          </cell>
          <cell r="AF309">
            <v>0</v>
          </cell>
          <cell r="AG309">
            <v>0</v>
          </cell>
          <cell r="AH309">
            <v>-3292.6266666666666</v>
          </cell>
          <cell r="AI309">
            <v>-6596.791666666667</v>
          </cell>
          <cell r="AJ309">
            <v>-5622.692916666666</v>
          </cell>
          <cell r="AK309">
            <v>184.43541666666715</v>
          </cell>
          <cell r="AL309">
            <v>13914.004166666666</v>
          </cell>
          <cell r="AM309">
            <v>27524.682083333333</v>
          </cell>
          <cell r="AN309">
            <v>37550.441666666673</v>
          </cell>
          <cell r="AO309">
            <v>52097.638750000006</v>
          </cell>
          <cell r="AR309" t="str">
            <v>50b</v>
          </cell>
        </row>
        <row r="310">
          <cell r="R310">
            <v>354008.19</v>
          </cell>
          <cell r="S310">
            <v>354008.19</v>
          </cell>
          <cell r="T310">
            <v>354008.19</v>
          </cell>
          <cell r="U310">
            <v>354008.19</v>
          </cell>
          <cell r="V310">
            <v>354008.19</v>
          </cell>
          <cell r="W310">
            <v>354008.19</v>
          </cell>
          <cell r="X310">
            <v>354008.19</v>
          </cell>
          <cell r="Y310">
            <v>354008.19</v>
          </cell>
          <cell r="Z310">
            <v>354008.19</v>
          </cell>
          <cell r="AA310">
            <v>354008.19</v>
          </cell>
          <cell r="AB310">
            <v>354008.19</v>
          </cell>
          <cell r="AC310">
            <v>295632.84000000003</v>
          </cell>
          <cell r="AD310">
            <v>354008.19</v>
          </cell>
          <cell r="AE310">
            <v>354008.19</v>
          </cell>
          <cell r="AF310">
            <v>354008.19</v>
          </cell>
          <cell r="AG310">
            <v>354008.19</v>
          </cell>
          <cell r="AH310">
            <v>354008.19</v>
          </cell>
          <cell r="AI310">
            <v>354008.19</v>
          </cell>
          <cell r="AJ310">
            <v>354008.19</v>
          </cell>
          <cell r="AK310">
            <v>354008.19</v>
          </cell>
          <cell r="AL310">
            <v>354008.19</v>
          </cell>
          <cell r="AM310">
            <v>354008.19</v>
          </cell>
          <cell r="AN310">
            <v>354008.19</v>
          </cell>
          <cell r="AO310">
            <v>351575.88374999998</v>
          </cell>
        </row>
        <row r="311"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  <cell r="AE311">
            <v>0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  <cell r="AJ311">
            <v>0</v>
          </cell>
          <cell r="AK311">
            <v>0</v>
          </cell>
          <cell r="AL311">
            <v>0</v>
          </cell>
          <cell r="AM311">
            <v>0</v>
          </cell>
          <cell r="AN311">
            <v>0</v>
          </cell>
          <cell r="AO311">
            <v>0</v>
          </cell>
          <cell r="AR311" t="str">
            <v>50b</v>
          </cell>
        </row>
        <row r="312"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1181102.28125</v>
          </cell>
          <cell r="AE312">
            <v>1068571.79375</v>
          </cell>
          <cell r="AF312">
            <v>956041.30625000002</v>
          </cell>
          <cell r="AG312">
            <v>843510.81874999998</v>
          </cell>
          <cell r="AH312">
            <v>730980.33124999993</v>
          </cell>
          <cell r="AI312">
            <v>618806.09791666677</v>
          </cell>
          <cell r="AJ312">
            <v>506988.11875000008</v>
          </cell>
          <cell r="AK312">
            <v>395170.1395833334</v>
          </cell>
          <cell r="AL312">
            <v>282717.625</v>
          </cell>
          <cell r="AM312">
            <v>169630.57500000001</v>
          </cell>
          <cell r="AN312">
            <v>56543.525000000001</v>
          </cell>
          <cell r="AO312">
            <v>0</v>
          </cell>
        </row>
        <row r="313">
          <cell r="R313">
            <v>73.08</v>
          </cell>
          <cell r="S313">
            <v>279.45</v>
          </cell>
          <cell r="T313">
            <v>377.08</v>
          </cell>
          <cell r="U313">
            <v>377.08</v>
          </cell>
          <cell r="V313">
            <v>288.32</v>
          </cell>
          <cell r="W313">
            <v>-3895.86</v>
          </cell>
          <cell r="X313">
            <v>-3651.01</v>
          </cell>
          <cell r="Y313">
            <v>-3651.01</v>
          </cell>
          <cell r="Z313">
            <v>-18.21</v>
          </cell>
          <cell r="AA313">
            <v>-18.21</v>
          </cell>
          <cell r="AB313">
            <v>0</v>
          </cell>
          <cell r="AC313">
            <v>-66.67</v>
          </cell>
          <cell r="AD313">
            <v>248.67833333333328</v>
          </cell>
          <cell r="AE313">
            <v>263.36708333333326</v>
          </cell>
          <cell r="AF313">
            <v>290.72249999999991</v>
          </cell>
          <cell r="AG313">
            <v>322.14583333333326</v>
          </cell>
          <cell r="AH313">
            <v>321.91458333333327</v>
          </cell>
          <cell r="AI313">
            <v>115.68791666666671</v>
          </cell>
          <cell r="AJ313">
            <v>-254.67750000000001</v>
          </cell>
          <cell r="AK313">
            <v>-614.84083333333331</v>
          </cell>
          <cell r="AL313">
            <v>-798.14875000000018</v>
          </cell>
          <cell r="AM313">
            <v>-804.60125000000005</v>
          </cell>
          <cell r="AN313">
            <v>-810.29499999999973</v>
          </cell>
          <cell r="AO313">
            <v>-819.12958333333324</v>
          </cell>
          <cell r="AR313" t="str">
            <v>50b</v>
          </cell>
        </row>
        <row r="314"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98734.3</v>
          </cell>
          <cell r="AE314">
            <v>98734.3</v>
          </cell>
          <cell r="AF314">
            <v>91826.034999999989</v>
          </cell>
          <cell r="AG314">
            <v>78009.50499999999</v>
          </cell>
          <cell r="AH314">
            <v>64192.974999999999</v>
          </cell>
          <cell r="AI314">
            <v>53192.945000000007</v>
          </cell>
          <cell r="AJ314">
            <v>45009.415000000001</v>
          </cell>
          <cell r="AK314">
            <v>36825.885000000002</v>
          </cell>
          <cell r="AL314">
            <v>28642.355</v>
          </cell>
          <cell r="AM314">
            <v>20458.825000000001</v>
          </cell>
          <cell r="AN314">
            <v>12275.295</v>
          </cell>
          <cell r="AO314">
            <v>4091.7649999999999</v>
          </cell>
          <cell r="AR314" t="str">
            <v>50b</v>
          </cell>
        </row>
        <row r="315">
          <cell r="R315">
            <v>1984.66</v>
          </cell>
          <cell r="S315">
            <v>3124.74</v>
          </cell>
          <cell r="T315">
            <v>2993.4</v>
          </cell>
          <cell r="U315">
            <v>3874.11</v>
          </cell>
          <cell r="V315">
            <v>4031.6</v>
          </cell>
          <cell r="W315">
            <v>4031.6</v>
          </cell>
          <cell r="X315">
            <v>-4.33</v>
          </cell>
          <cell r="Y315">
            <v>0</v>
          </cell>
          <cell r="Z315">
            <v>0</v>
          </cell>
          <cell r="AA315">
            <v>0</v>
          </cell>
          <cell r="AB315">
            <v>-45.3</v>
          </cell>
          <cell r="AC315">
            <v>0</v>
          </cell>
          <cell r="AD315">
            <v>-1184.0233333333329</v>
          </cell>
          <cell r="AE315">
            <v>-971.13166666666621</v>
          </cell>
          <cell r="AF315">
            <v>-716.20916666666619</v>
          </cell>
          <cell r="AG315">
            <v>-430.0629166666663</v>
          </cell>
          <cell r="AH315">
            <v>603.38041666666675</v>
          </cell>
          <cell r="AI315">
            <v>1643.3858333333335</v>
          </cell>
          <cell r="AJ315">
            <v>1817.4125000000001</v>
          </cell>
          <cell r="AK315">
            <v>1824.5979166666664</v>
          </cell>
          <cell r="AL315">
            <v>1822.9941666666664</v>
          </cell>
          <cell r="AM315">
            <v>1805.9816666666666</v>
          </cell>
          <cell r="AN315">
            <v>1751.927083333333</v>
          </cell>
          <cell r="AO315">
            <v>1689.0062500000001</v>
          </cell>
          <cell r="AR315" t="str">
            <v>50b</v>
          </cell>
        </row>
        <row r="316">
          <cell r="R316">
            <v>127752.11</v>
          </cell>
          <cell r="S316">
            <v>132834.10999999999</v>
          </cell>
          <cell r="T316">
            <v>140727.10999999999</v>
          </cell>
          <cell r="U316">
            <v>131404.10999999999</v>
          </cell>
          <cell r="V316">
            <v>125325.11</v>
          </cell>
          <cell r="W316">
            <v>124639.11</v>
          </cell>
          <cell r="X316">
            <v>133730.10999999999</v>
          </cell>
          <cell r="Y316">
            <v>124673.11</v>
          </cell>
          <cell r="Z316">
            <v>167013.10999999999</v>
          </cell>
          <cell r="AA316">
            <v>162561.10999999999</v>
          </cell>
          <cell r="AB316">
            <v>181197.11</v>
          </cell>
          <cell r="AC316">
            <v>175069.11</v>
          </cell>
          <cell r="AD316">
            <v>138656.5266666667</v>
          </cell>
          <cell r="AE316">
            <v>137134.06833333336</v>
          </cell>
          <cell r="AF316">
            <v>136055.02666666664</v>
          </cell>
          <cell r="AG316">
            <v>134492.56833333333</v>
          </cell>
          <cell r="AH316">
            <v>132633.73499999996</v>
          </cell>
          <cell r="AI316">
            <v>131264.77666666664</v>
          </cell>
          <cell r="AJ316">
            <v>130883.31833333331</v>
          </cell>
          <cell r="AK316">
            <v>130345.31833333331</v>
          </cell>
          <cell r="AL316">
            <v>130100.06833333336</v>
          </cell>
          <cell r="AM316">
            <v>132342.65166666664</v>
          </cell>
          <cell r="AN316">
            <v>136874.98499999999</v>
          </cell>
          <cell r="AO316">
            <v>141750.81833333327</v>
          </cell>
          <cell r="AR316" t="str">
            <v>50b</v>
          </cell>
        </row>
        <row r="317"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  <cell r="AJ317">
            <v>0</v>
          </cell>
          <cell r="AK317">
            <v>0</v>
          </cell>
          <cell r="AL317">
            <v>0</v>
          </cell>
          <cell r="AM317">
            <v>0</v>
          </cell>
          <cell r="AN317">
            <v>0</v>
          </cell>
          <cell r="AO317">
            <v>0</v>
          </cell>
          <cell r="AR317" t="str">
            <v>50b</v>
          </cell>
        </row>
        <row r="318">
          <cell r="R318">
            <v>1327239.27</v>
          </cell>
          <cell r="S318">
            <v>1327239.27</v>
          </cell>
          <cell r="T318">
            <v>1332221.57</v>
          </cell>
          <cell r="U318">
            <v>1332221.57</v>
          </cell>
          <cell r="V318">
            <v>1332221.57</v>
          </cell>
          <cell r="W318">
            <v>1340491.23</v>
          </cell>
          <cell r="X318">
            <v>1340491.23</v>
          </cell>
          <cell r="Y318">
            <v>1340491.23</v>
          </cell>
          <cell r="Z318">
            <v>1340727.78</v>
          </cell>
          <cell r="AA318">
            <v>1340727.78</v>
          </cell>
          <cell r="AB318">
            <v>1340727.78</v>
          </cell>
          <cell r="AC318">
            <v>1325455.02</v>
          </cell>
          <cell r="AD318">
            <v>165904.90875</v>
          </cell>
          <cell r="AE318">
            <v>276508.18124999997</v>
          </cell>
          <cell r="AF318">
            <v>387319.04958333331</v>
          </cell>
          <cell r="AG318">
            <v>498337.51374999998</v>
          </cell>
          <cell r="AH318">
            <v>609355.97791666666</v>
          </cell>
          <cell r="AI318">
            <v>720719.01124999998</v>
          </cell>
          <cell r="AJ318">
            <v>832426.61375000002</v>
          </cell>
          <cell r="AK318">
            <v>944134.21625000006</v>
          </cell>
          <cell r="AL318">
            <v>1055851.675</v>
          </cell>
          <cell r="AM318">
            <v>1167578.99</v>
          </cell>
          <cell r="AN318">
            <v>1279306.3049999999</v>
          </cell>
          <cell r="AO318">
            <v>1335095.6187499999</v>
          </cell>
        </row>
        <row r="319">
          <cell r="R319">
            <v>484951.19</v>
          </cell>
          <cell r="S319">
            <v>484951.19</v>
          </cell>
          <cell r="T319">
            <v>484951.19</v>
          </cell>
          <cell r="U319">
            <v>484951.19</v>
          </cell>
          <cell r="V319">
            <v>483310.98</v>
          </cell>
          <cell r="W319">
            <v>483310.98</v>
          </cell>
          <cell r="X319">
            <v>482217.52</v>
          </cell>
          <cell r="Y319">
            <v>481124.06</v>
          </cell>
          <cell r="Z319">
            <v>481124.06</v>
          </cell>
          <cell r="AA319">
            <v>481124.06</v>
          </cell>
          <cell r="AB319">
            <v>480577.32</v>
          </cell>
          <cell r="AC319">
            <v>479483.86</v>
          </cell>
          <cell r="AD319">
            <v>529714.89</v>
          </cell>
          <cell r="AE319">
            <v>521468.34666666668</v>
          </cell>
          <cell r="AF319">
            <v>514338.04833333334</v>
          </cell>
          <cell r="AG319">
            <v>508323.99500000011</v>
          </cell>
          <cell r="AH319">
            <v>502241.59958333342</v>
          </cell>
          <cell r="AI319">
            <v>496090.86208333349</v>
          </cell>
          <cell r="AJ319">
            <v>490623.54</v>
          </cell>
          <cell r="AK319">
            <v>486750.85333333327</v>
          </cell>
          <cell r="AL319">
            <v>484723.38666666654</v>
          </cell>
          <cell r="AM319">
            <v>483903.28583333321</v>
          </cell>
          <cell r="AN319">
            <v>483402.11208333325</v>
          </cell>
          <cell r="AO319">
            <v>482923.7195833333</v>
          </cell>
          <cell r="AR319" t="str">
            <v>50b</v>
          </cell>
        </row>
        <row r="320">
          <cell r="R320">
            <v>689534.55</v>
          </cell>
          <cell r="S320">
            <v>176444.13</v>
          </cell>
          <cell r="T320">
            <v>71950.98</v>
          </cell>
          <cell r="U320">
            <v>232362.6</v>
          </cell>
          <cell r="V320">
            <v>172392.32000000001</v>
          </cell>
          <cell r="W320">
            <v>405810.23</v>
          </cell>
          <cell r="X320">
            <v>308442.65000000002</v>
          </cell>
          <cell r="Y320">
            <v>342808.47</v>
          </cell>
          <cell r="Z320">
            <v>1274.54</v>
          </cell>
          <cell r="AA320">
            <v>61554.239999999998</v>
          </cell>
          <cell r="AB320">
            <v>1286.8</v>
          </cell>
          <cell r="AC320">
            <v>34476.46</v>
          </cell>
          <cell r="AD320">
            <v>241515.18000000005</v>
          </cell>
          <cell r="AE320">
            <v>263299.73499999993</v>
          </cell>
          <cell r="AF320">
            <v>264330.14166666666</v>
          </cell>
          <cell r="AG320">
            <v>271360.37416666659</v>
          </cell>
          <cell r="AH320">
            <v>279550.62333333335</v>
          </cell>
          <cell r="AI320">
            <v>298535.79375000001</v>
          </cell>
          <cell r="AJ320">
            <v>325730.78916666663</v>
          </cell>
          <cell r="AK320">
            <v>346275.21833333332</v>
          </cell>
          <cell r="AL320">
            <v>341924.67708333331</v>
          </cell>
          <cell r="AM320">
            <v>319450.79916666663</v>
          </cell>
          <cell r="AN320">
            <v>289123.8954166667</v>
          </cell>
          <cell r="AO320">
            <v>237698.45624999996</v>
          </cell>
          <cell r="AR320" t="str">
            <v>50b</v>
          </cell>
        </row>
        <row r="321"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  <cell r="AE321">
            <v>0</v>
          </cell>
          <cell r="AF321">
            <v>0</v>
          </cell>
          <cell r="AG321">
            <v>0</v>
          </cell>
          <cell r="AH321">
            <v>0</v>
          </cell>
          <cell r="AI321">
            <v>0</v>
          </cell>
          <cell r="AJ321">
            <v>0</v>
          </cell>
          <cell r="AK321">
            <v>0</v>
          </cell>
          <cell r="AL321">
            <v>0</v>
          </cell>
          <cell r="AM321">
            <v>0</v>
          </cell>
          <cell r="AN321">
            <v>0</v>
          </cell>
          <cell r="AO321">
            <v>0</v>
          </cell>
          <cell r="AR321" t="str">
            <v>50b</v>
          </cell>
        </row>
        <row r="322"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  <cell r="AE322">
            <v>0</v>
          </cell>
          <cell r="AF322">
            <v>0</v>
          </cell>
          <cell r="AG322">
            <v>0</v>
          </cell>
          <cell r="AH322">
            <v>0</v>
          </cell>
          <cell r="AI322">
            <v>0</v>
          </cell>
          <cell r="AJ322">
            <v>0</v>
          </cell>
          <cell r="AK322">
            <v>0</v>
          </cell>
          <cell r="AL322">
            <v>0</v>
          </cell>
          <cell r="AM322">
            <v>0</v>
          </cell>
          <cell r="AN322">
            <v>0</v>
          </cell>
          <cell r="AO322">
            <v>0</v>
          </cell>
          <cell r="AR322" t="str">
            <v>50b</v>
          </cell>
        </row>
        <row r="323"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  <cell r="AE323">
            <v>0</v>
          </cell>
          <cell r="AF323">
            <v>0</v>
          </cell>
          <cell r="AG323">
            <v>0</v>
          </cell>
          <cell r="AH323">
            <v>0</v>
          </cell>
          <cell r="AI323">
            <v>0</v>
          </cell>
          <cell r="AJ323">
            <v>0</v>
          </cell>
          <cell r="AK323">
            <v>0</v>
          </cell>
          <cell r="AL323">
            <v>0</v>
          </cell>
          <cell r="AM323">
            <v>0</v>
          </cell>
          <cell r="AN323">
            <v>0</v>
          </cell>
          <cell r="AO323">
            <v>0</v>
          </cell>
          <cell r="AR323" t="str">
            <v>50b</v>
          </cell>
        </row>
        <row r="324"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  <cell r="AE324">
            <v>0</v>
          </cell>
          <cell r="AF324">
            <v>0</v>
          </cell>
          <cell r="AG324">
            <v>0</v>
          </cell>
          <cell r="AH324">
            <v>0</v>
          </cell>
          <cell r="AI324">
            <v>0</v>
          </cell>
          <cell r="AJ324">
            <v>0</v>
          </cell>
          <cell r="AK324">
            <v>0</v>
          </cell>
          <cell r="AL324">
            <v>0</v>
          </cell>
          <cell r="AM324">
            <v>0</v>
          </cell>
          <cell r="AN324">
            <v>0</v>
          </cell>
          <cell r="AO324">
            <v>0</v>
          </cell>
          <cell r="AR324" t="str">
            <v>50a</v>
          </cell>
        </row>
        <row r="325"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  <cell r="AE325">
            <v>0</v>
          </cell>
          <cell r="AF325">
            <v>0</v>
          </cell>
          <cell r="AG325">
            <v>0</v>
          </cell>
          <cell r="AH325">
            <v>0</v>
          </cell>
          <cell r="AI325">
            <v>0</v>
          </cell>
          <cell r="AJ325">
            <v>0</v>
          </cell>
          <cell r="AK325">
            <v>0</v>
          </cell>
          <cell r="AL325">
            <v>0</v>
          </cell>
          <cell r="AM325">
            <v>0</v>
          </cell>
          <cell r="AN325">
            <v>0</v>
          </cell>
          <cell r="AO325">
            <v>0</v>
          </cell>
          <cell r="AR325" t="str">
            <v>50b</v>
          </cell>
        </row>
        <row r="326"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  <cell r="AE326">
            <v>0</v>
          </cell>
          <cell r="AF326">
            <v>0</v>
          </cell>
          <cell r="AG326">
            <v>0</v>
          </cell>
          <cell r="AH326">
            <v>0</v>
          </cell>
          <cell r="AI326">
            <v>0</v>
          </cell>
          <cell r="AJ326">
            <v>0</v>
          </cell>
          <cell r="AK326">
            <v>0</v>
          </cell>
          <cell r="AL326">
            <v>0</v>
          </cell>
          <cell r="AM326">
            <v>0</v>
          </cell>
          <cell r="AN326">
            <v>0</v>
          </cell>
          <cell r="AO326">
            <v>0</v>
          </cell>
        </row>
        <row r="327"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  <cell r="AE327">
            <v>0</v>
          </cell>
          <cell r="AF327">
            <v>0</v>
          </cell>
          <cell r="AG327">
            <v>0</v>
          </cell>
          <cell r="AH327">
            <v>0</v>
          </cell>
          <cell r="AI327">
            <v>0</v>
          </cell>
          <cell r="AJ327">
            <v>0</v>
          </cell>
          <cell r="AK327">
            <v>0</v>
          </cell>
          <cell r="AL327">
            <v>0</v>
          </cell>
          <cell r="AM327">
            <v>0</v>
          </cell>
          <cell r="AN327">
            <v>0</v>
          </cell>
          <cell r="AO327">
            <v>0</v>
          </cell>
          <cell r="AR327" t="str">
            <v>50b</v>
          </cell>
        </row>
        <row r="328">
          <cell r="R328">
            <v>5026498.0599999996</v>
          </cell>
          <cell r="S328">
            <v>5184087.96</v>
          </cell>
          <cell r="T328">
            <v>5030758.57</v>
          </cell>
          <cell r="U328">
            <v>5177545.59</v>
          </cell>
          <cell r="V328">
            <v>5194629.55</v>
          </cell>
          <cell r="W328">
            <v>5145654.7300000004</v>
          </cell>
          <cell r="X328">
            <v>5338066.72</v>
          </cell>
          <cell r="Y328">
            <v>5639524.29</v>
          </cell>
          <cell r="Z328">
            <v>5671980.3700000001</v>
          </cell>
          <cell r="AA328">
            <v>5848690.8200000003</v>
          </cell>
          <cell r="AB328">
            <v>6125200.8200000003</v>
          </cell>
          <cell r="AC328">
            <v>6102391.71</v>
          </cell>
          <cell r="AD328">
            <v>5073596.0562499994</v>
          </cell>
          <cell r="AE328">
            <v>5050561.9604166672</v>
          </cell>
          <cell r="AF328">
            <v>5025026.9925000006</v>
          </cell>
          <cell r="AG328">
            <v>4990195.1525000008</v>
          </cell>
          <cell r="AH328">
            <v>4975958.1683333339</v>
          </cell>
          <cell r="AI328">
            <v>4979599.05</v>
          </cell>
          <cell r="AJ328">
            <v>5004459.6508333329</v>
          </cell>
          <cell r="AK328">
            <v>5061852.3787500001</v>
          </cell>
          <cell r="AL328">
            <v>5136483.7649999997</v>
          </cell>
          <cell r="AM328">
            <v>5210512.9862499991</v>
          </cell>
          <cell r="AN328">
            <v>5304049.9624999994</v>
          </cell>
          <cell r="AO328">
            <v>5410133.3895833334</v>
          </cell>
          <cell r="AR328" t="str">
            <v>50a</v>
          </cell>
        </row>
        <row r="329">
          <cell r="R329">
            <v>2876825.87</v>
          </cell>
          <cell r="S329">
            <v>2886782.87</v>
          </cell>
          <cell r="T329">
            <v>2908066.87</v>
          </cell>
          <cell r="U329">
            <v>2966562.87</v>
          </cell>
          <cell r="V329">
            <v>2929794.87</v>
          </cell>
          <cell r="W329">
            <v>2883968.87</v>
          </cell>
          <cell r="X329">
            <v>2910232.87</v>
          </cell>
          <cell r="Y329">
            <v>2939978.87</v>
          </cell>
          <cell r="Z329">
            <v>2947562.87</v>
          </cell>
          <cell r="AA329">
            <v>2946024.87</v>
          </cell>
          <cell r="AB329">
            <v>2965376.87</v>
          </cell>
          <cell r="AC329">
            <v>2946972.87</v>
          </cell>
          <cell r="AD329">
            <v>2855267.5783333336</v>
          </cell>
          <cell r="AE329">
            <v>2850218.0366666671</v>
          </cell>
          <cell r="AF329">
            <v>2848679.3700000006</v>
          </cell>
          <cell r="AG329">
            <v>2852910.0366666671</v>
          </cell>
          <cell r="AH329">
            <v>2861117.6200000006</v>
          </cell>
          <cell r="AI329">
            <v>2868782.9533333336</v>
          </cell>
          <cell r="AJ329">
            <v>2875114.9533333336</v>
          </cell>
          <cell r="AK329">
            <v>2883679.4950000006</v>
          </cell>
          <cell r="AL329">
            <v>2893283.6616666671</v>
          </cell>
          <cell r="AM329">
            <v>2902456.0783333336</v>
          </cell>
          <cell r="AN329">
            <v>2912078.4950000006</v>
          </cell>
          <cell r="AO329">
            <v>2921419.3283333336</v>
          </cell>
          <cell r="AR329" t="str">
            <v>50b</v>
          </cell>
        </row>
        <row r="330">
          <cell r="R330">
            <v>-5026498.0599999996</v>
          </cell>
          <cell r="S330">
            <v>-5184087.96</v>
          </cell>
          <cell r="T330">
            <v>-5030758.57</v>
          </cell>
          <cell r="U330">
            <v>-5177545.59</v>
          </cell>
          <cell r="V330">
            <v>-5194629.55</v>
          </cell>
          <cell r="W330">
            <v>-5152139.1100000003</v>
          </cell>
          <cell r="X330">
            <v>-5338066.72</v>
          </cell>
          <cell r="Y330">
            <v>-5640416.25</v>
          </cell>
          <cell r="Z330">
            <v>-5672872.3300000001</v>
          </cell>
          <cell r="AA330">
            <v>-5849582.7800000003</v>
          </cell>
          <cell r="AB330">
            <v>-6125200.8200000003</v>
          </cell>
          <cell r="AC330">
            <v>-6102391.71</v>
          </cell>
          <cell r="AD330">
            <v>-5073204.293333333</v>
          </cell>
          <cell r="AE330">
            <v>-5050354.175416667</v>
          </cell>
          <cell r="AF330">
            <v>-5024819.2075000005</v>
          </cell>
          <cell r="AG330">
            <v>-4989987.3675000006</v>
          </cell>
          <cell r="AH330">
            <v>-4975861.3529166663</v>
          </cell>
          <cell r="AI330">
            <v>-4979883.3866666667</v>
          </cell>
          <cell r="AJ330">
            <v>-5005014.169999999</v>
          </cell>
          <cell r="AK330">
            <v>-5062436.9858333329</v>
          </cell>
          <cell r="AL330">
            <v>-5137135.6249999991</v>
          </cell>
          <cell r="AM330">
            <v>-5211239.1762499996</v>
          </cell>
          <cell r="AN330">
            <v>-5304813.3174999999</v>
          </cell>
          <cell r="AO330">
            <v>-5410896.7445833338</v>
          </cell>
          <cell r="AR330" t="str">
            <v>50a</v>
          </cell>
        </row>
        <row r="331">
          <cell r="R331">
            <v>2222592.79</v>
          </cell>
          <cell r="S331">
            <v>2230062.79</v>
          </cell>
          <cell r="T331">
            <v>2246024.79</v>
          </cell>
          <cell r="U331">
            <v>2289897.79</v>
          </cell>
          <cell r="V331">
            <v>2262323.79</v>
          </cell>
          <cell r="W331">
            <v>2227956.79</v>
          </cell>
          <cell r="X331">
            <v>2247656.79</v>
          </cell>
          <cell r="Y331">
            <v>2269967.79</v>
          </cell>
          <cell r="Z331">
            <v>2275657.79</v>
          </cell>
          <cell r="AA331">
            <v>2274505.79</v>
          </cell>
          <cell r="AB331">
            <v>2289019.79</v>
          </cell>
          <cell r="AC331">
            <v>2275217.79</v>
          </cell>
          <cell r="AD331">
            <v>2206422.3733333326</v>
          </cell>
          <cell r="AE331">
            <v>2202635.4983333326</v>
          </cell>
          <cell r="AF331">
            <v>2201481.8733333326</v>
          </cell>
          <cell r="AG331">
            <v>2204655.2483333326</v>
          </cell>
          <cell r="AH331">
            <v>2210811.3733333326</v>
          </cell>
          <cell r="AI331">
            <v>2216560.9566666661</v>
          </cell>
          <cell r="AJ331">
            <v>2221310.7066666661</v>
          </cell>
          <cell r="AK331">
            <v>2227734.9983333326</v>
          </cell>
          <cell r="AL331">
            <v>2234939.2483333326</v>
          </cell>
          <cell r="AM331">
            <v>2241819.8733333326</v>
          </cell>
          <cell r="AN331">
            <v>2249037.9566666661</v>
          </cell>
          <cell r="AO331">
            <v>2256044.7899999996</v>
          </cell>
          <cell r="AR331" t="str">
            <v>50b</v>
          </cell>
        </row>
        <row r="332"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R332" t="str">
            <v>50b</v>
          </cell>
        </row>
        <row r="333">
          <cell r="R333">
            <v>12023641.85</v>
          </cell>
          <cell r="S333">
            <v>12079722.880000001</v>
          </cell>
          <cell r="T333">
            <v>12103290.720000001</v>
          </cell>
          <cell r="U333">
            <v>11767250.17</v>
          </cell>
          <cell r="V333">
            <v>12118123.880000001</v>
          </cell>
          <cell r="W333">
            <v>12128014.23</v>
          </cell>
          <cell r="X333">
            <v>12703908.220000001</v>
          </cell>
          <cell r="Y333">
            <v>13932732.800000001</v>
          </cell>
          <cell r="Z333">
            <v>14452396.43</v>
          </cell>
          <cell r="AA333">
            <v>15006854.119999999</v>
          </cell>
          <cell r="AB333">
            <v>13503424.57</v>
          </cell>
          <cell r="AC333">
            <v>14127941.859999999</v>
          </cell>
          <cell r="AD333">
            <v>11439870.896666668</v>
          </cell>
          <cell r="AE333">
            <v>11473812.643333333</v>
          </cell>
          <cell r="AF333">
            <v>11501802.345416667</v>
          </cell>
          <cell r="AG333">
            <v>11520654.627499998</v>
          </cell>
          <cell r="AH333">
            <v>11565292.955833333</v>
          </cell>
          <cell r="AI333">
            <v>11640556.076666666</v>
          </cell>
          <cell r="AJ333">
            <v>11744265.323749999</v>
          </cell>
          <cell r="AK333">
            <v>11937495.83</v>
          </cell>
          <cell r="AL333">
            <v>12229100.207916668</v>
          </cell>
          <cell r="AM333">
            <v>12534685.819583334</v>
          </cell>
          <cell r="AN333">
            <v>12744706.064999999</v>
          </cell>
          <cell r="AO333">
            <v>12903201.034583332</v>
          </cell>
          <cell r="AR333" t="str">
            <v>50b</v>
          </cell>
        </row>
        <row r="334">
          <cell r="R334">
            <v>4274442.41</v>
          </cell>
          <cell r="S334">
            <v>4194278.98</v>
          </cell>
          <cell r="T334">
            <v>4083677.73</v>
          </cell>
          <cell r="U334">
            <v>4346810.82</v>
          </cell>
          <cell r="V334">
            <v>4357783.96</v>
          </cell>
          <cell r="W334">
            <v>4378615.91</v>
          </cell>
          <cell r="X334">
            <v>4491843.67</v>
          </cell>
          <cell r="Y334">
            <v>4425247.22</v>
          </cell>
          <cell r="Z334">
            <v>4531704.03</v>
          </cell>
          <cell r="AA334">
            <v>4497525.1100000003</v>
          </cell>
          <cell r="AB334">
            <v>4523453.17</v>
          </cell>
          <cell r="AC334">
            <v>4766364.96</v>
          </cell>
          <cell r="AD334">
            <v>3980129.8825000003</v>
          </cell>
          <cell r="AE334">
            <v>3998893.4624999999</v>
          </cell>
          <cell r="AF334">
            <v>4010512.0766666676</v>
          </cell>
          <cell r="AG334">
            <v>4029900.3429166661</v>
          </cell>
          <cell r="AH334">
            <v>4060968.0608333331</v>
          </cell>
          <cell r="AI334">
            <v>4102014.0012500002</v>
          </cell>
          <cell r="AJ334">
            <v>4157073.3425000007</v>
          </cell>
          <cell r="AK334">
            <v>4213887.8062500004</v>
          </cell>
          <cell r="AL334">
            <v>4269875.8312499998</v>
          </cell>
          <cell r="AM334">
            <v>4317575.1954166666</v>
          </cell>
          <cell r="AN334">
            <v>4352482.9683333337</v>
          </cell>
          <cell r="AO334">
            <v>4387075.3179166671</v>
          </cell>
        </row>
        <row r="335">
          <cell r="R335">
            <v>2157014.9500000002</v>
          </cell>
          <cell r="S335">
            <v>2133074.0499999998</v>
          </cell>
          <cell r="T335">
            <v>2080017.53</v>
          </cell>
          <cell r="U335">
            <v>1978999.62</v>
          </cell>
          <cell r="V335">
            <v>2116735.15</v>
          </cell>
          <cell r="W335">
            <v>2128435.0099999998</v>
          </cell>
          <cell r="X335">
            <v>2111747.38</v>
          </cell>
          <cell r="Y335">
            <v>2222194.11</v>
          </cell>
          <cell r="Z335">
            <v>2288468.09</v>
          </cell>
          <cell r="AA335">
            <v>2263237.7999999998</v>
          </cell>
          <cell r="AB335">
            <v>2324446.0499999998</v>
          </cell>
          <cell r="AC335">
            <v>2387278.23</v>
          </cell>
          <cell r="AD335">
            <v>2121306.0754166669</v>
          </cell>
          <cell r="AE335">
            <v>2116850.8179166671</v>
          </cell>
          <cell r="AF335">
            <v>2109050.0033333334</v>
          </cell>
          <cell r="AG335">
            <v>2098630.5316666667</v>
          </cell>
          <cell r="AH335">
            <v>2094495.5408333335</v>
          </cell>
          <cell r="AI335">
            <v>2098454.2141666668</v>
          </cell>
          <cell r="AJ335">
            <v>2102387.4579166663</v>
          </cell>
          <cell r="AK335">
            <v>2109477.3287499999</v>
          </cell>
          <cell r="AL335">
            <v>2120917.7466666666</v>
          </cell>
          <cell r="AM335">
            <v>2134227.9608333334</v>
          </cell>
          <cell r="AN335">
            <v>2150822.5916666663</v>
          </cell>
          <cell r="AO335">
            <v>2171307.8820833336</v>
          </cell>
          <cell r="AR335" t="str">
            <v>50a</v>
          </cell>
        </row>
        <row r="336">
          <cell r="R336">
            <v>2956608.28</v>
          </cell>
          <cell r="S336">
            <v>2962219.68</v>
          </cell>
          <cell r="T336">
            <v>2962219.68</v>
          </cell>
          <cell r="U336">
            <v>2962219.68</v>
          </cell>
          <cell r="V336">
            <v>2996892.47</v>
          </cell>
          <cell r="W336">
            <v>2996892.47</v>
          </cell>
          <cell r="X336">
            <v>2996892.47</v>
          </cell>
          <cell r="Y336">
            <v>3008988.47</v>
          </cell>
          <cell r="Z336">
            <v>3008988.47</v>
          </cell>
          <cell r="AA336">
            <v>3059383.14</v>
          </cell>
          <cell r="AB336">
            <v>3059383.14</v>
          </cell>
          <cell r="AC336">
            <v>3059383.14</v>
          </cell>
          <cell r="AD336">
            <v>2844064.6804166664</v>
          </cell>
          <cell r="AE336">
            <v>2858710.040833333</v>
          </cell>
          <cell r="AF336">
            <v>2873862.7754166666</v>
          </cell>
          <cell r="AG336">
            <v>2890612.9341666666</v>
          </cell>
          <cell r="AH336">
            <v>2909042.5549999997</v>
          </cell>
          <cell r="AI336">
            <v>2928958.6020833333</v>
          </cell>
          <cell r="AJ336">
            <v>2948736.0129166669</v>
          </cell>
          <cell r="AK336">
            <v>2968896.355</v>
          </cell>
          <cell r="AL336">
            <v>2981278.3366666664</v>
          </cell>
          <cell r="AM336">
            <v>2987284.7737499997</v>
          </cell>
          <cell r="AN336">
            <v>2994012.1304166666</v>
          </cell>
          <cell r="AO336">
            <v>2999674.6595833334</v>
          </cell>
          <cell r="AR336" t="str">
            <v>50b</v>
          </cell>
        </row>
        <row r="337"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R337" t="str">
            <v>62</v>
          </cell>
        </row>
        <row r="338">
          <cell r="R338">
            <v>1389612.78</v>
          </cell>
          <cell r="S338">
            <v>1316841.58</v>
          </cell>
          <cell r="T338">
            <v>1242237.1399999999</v>
          </cell>
          <cell r="U338">
            <v>1130941.08</v>
          </cell>
          <cell r="V338">
            <v>1148415.8700000001</v>
          </cell>
          <cell r="W338">
            <v>1010252.41</v>
          </cell>
          <cell r="X338">
            <v>927636.68</v>
          </cell>
          <cell r="Y338">
            <v>831929.04</v>
          </cell>
          <cell r="Z338">
            <v>1694071.65</v>
          </cell>
          <cell r="AA338">
            <v>1690360.13</v>
          </cell>
          <cell r="AB338">
            <v>1724878.92</v>
          </cell>
          <cell r="AC338">
            <v>1763925.68</v>
          </cell>
          <cell r="AD338">
            <v>1405370.3795833336</v>
          </cell>
          <cell r="AE338">
            <v>1407947.0662500001</v>
          </cell>
          <cell r="AF338">
            <v>1397309.0475000001</v>
          </cell>
          <cell r="AG338">
            <v>1376994.2154166668</v>
          </cell>
          <cell r="AH338">
            <v>1351361.0462499999</v>
          </cell>
          <cell r="AI338">
            <v>1319128.7925000002</v>
          </cell>
          <cell r="AJ338">
            <v>1280249.0841666667</v>
          </cell>
          <cell r="AK338">
            <v>1238622.08375</v>
          </cell>
          <cell r="AL338">
            <v>1228488.0295833333</v>
          </cell>
          <cell r="AM338">
            <v>1252408.8008333335</v>
          </cell>
          <cell r="AN338">
            <v>1278550.1395833336</v>
          </cell>
          <cell r="AO338">
            <v>1307329.7379166665</v>
          </cell>
          <cell r="AR338" t="str">
            <v>50a</v>
          </cell>
        </row>
        <row r="339"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R339" t="str">
            <v>50a</v>
          </cell>
        </row>
        <row r="340">
          <cell r="R340">
            <v>218545.64</v>
          </cell>
          <cell r="S340">
            <v>227048.04</v>
          </cell>
          <cell r="T340">
            <v>222488.78</v>
          </cell>
          <cell r="U340">
            <v>206669.37</v>
          </cell>
          <cell r="V340">
            <v>213649.61</v>
          </cell>
          <cell r="W340">
            <v>237106.81</v>
          </cell>
          <cell r="X340">
            <v>270676.88</v>
          </cell>
          <cell r="Y340">
            <v>311314.08</v>
          </cell>
          <cell r="Z340">
            <v>311314.08</v>
          </cell>
          <cell r="AA340">
            <v>311314.08</v>
          </cell>
          <cell r="AB340">
            <v>311315.82</v>
          </cell>
          <cell r="AC340">
            <v>355864.87</v>
          </cell>
          <cell r="AD340">
            <v>202355.80041666667</v>
          </cell>
          <cell r="AE340">
            <v>207182.9291666667</v>
          </cell>
          <cell r="AF340">
            <v>211868.3666666667</v>
          </cell>
          <cell r="AG340">
            <v>215242.80583333332</v>
          </cell>
          <cell r="AH340">
            <v>218276.28166666665</v>
          </cell>
          <cell r="AI340">
            <v>223154.50291666665</v>
          </cell>
          <cell r="AJ340">
            <v>229228.745</v>
          </cell>
          <cell r="AK340">
            <v>236068.44083333333</v>
          </cell>
          <cell r="AL340">
            <v>242395.47</v>
          </cell>
          <cell r="AM340">
            <v>247436.85166666668</v>
          </cell>
          <cell r="AN340">
            <v>252478.30583333338</v>
          </cell>
          <cell r="AO340">
            <v>260720.70374999999</v>
          </cell>
          <cell r="AR340" t="str">
            <v>50a</v>
          </cell>
        </row>
        <row r="341">
          <cell r="R341">
            <v>42792.49</v>
          </cell>
          <cell r="S341">
            <v>45715.32</v>
          </cell>
          <cell r="T341">
            <v>49860.88</v>
          </cell>
          <cell r="U341">
            <v>48382.18</v>
          </cell>
          <cell r="V341">
            <v>48382.18</v>
          </cell>
          <cell r="W341">
            <v>49750.82</v>
          </cell>
          <cell r="X341">
            <v>46245.82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46879.047916666663</v>
          </cell>
          <cell r="AE341">
            <v>46089.963749999995</v>
          </cell>
          <cell r="AF341">
            <v>45505.684583333328</v>
          </cell>
          <cell r="AG341">
            <v>44884.185416666667</v>
          </cell>
          <cell r="AH341">
            <v>44567.126250000001</v>
          </cell>
          <cell r="AI341">
            <v>44910.991666666661</v>
          </cell>
          <cell r="AJ341">
            <v>45311.621666666666</v>
          </cell>
          <cell r="AK341">
            <v>43641.324583333328</v>
          </cell>
          <cell r="AL341">
            <v>40075.283749999995</v>
          </cell>
          <cell r="AM341">
            <v>36509.24291666667</v>
          </cell>
          <cell r="AN341">
            <v>32943.20208333333</v>
          </cell>
          <cell r="AO341">
            <v>29377.161250000001</v>
          </cell>
          <cell r="AR341" t="str">
            <v>50a</v>
          </cell>
        </row>
        <row r="342">
          <cell r="R342">
            <v>-21117.83</v>
          </cell>
          <cell r="S342">
            <v>-11726.21</v>
          </cell>
          <cell r="T342">
            <v>-10537.88</v>
          </cell>
          <cell r="U342">
            <v>-8463.7000000000007</v>
          </cell>
          <cell r="V342">
            <v>-8463.7000000000007</v>
          </cell>
          <cell r="W342">
            <v>-5355.28</v>
          </cell>
          <cell r="X342">
            <v>-3499.51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-23745.920000000002</v>
          </cell>
          <cell r="AE342">
            <v>-22821.057083333337</v>
          </cell>
          <cell r="AF342">
            <v>-21457.770833333336</v>
          </cell>
          <cell r="AG342">
            <v>-19962.507083333338</v>
          </cell>
          <cell r="AH342">
            <v>-18474.647083333333</v>
          </cell>
          <cell r="AI342">
            <v>-16982.022083333337</v>
          </cell>
          <cell r="AJ342">
            <v>-15375.582500000002</v>
          </cell>
          <cell r="AK342">
            <v>-13682.862083333339</v>
          </cell>
          <cell r="AL342">
            <v>-11923.042916666667</v>
          </cell>
          <cell r="AM342">
            <v>-10163.223749999999</v>
          </cell>
          <cell r="AN342">
            <v>-8403.4045833333312</v>
          </cell>
          <cell r="AO342">
            <v>-6643.5854166666659</v>
          </cell>
          <cell r="AR342" t="str">
            <v>50a</v>
          </cell>
        </row>
        <row r="343">
          <cell r="R343">
            <v>13367794.52</v>
          </cell>
          <cell r="S343">
            <v>8298625.1200000001</v>
          </cell>
          <cell r="T343">
            <v>10703825.66</v>
          </cell>
          <cell r="U343">
            <v>15069363.23</v>
          </cell>
          <cell r="V343">
            <v>20461836.969999999</v>
          </cell>
          <cell r="W343">
            <v>21135555.960000001</v>
          </cell>
          <cell r="X343">
            <v>18991479.68</v>
          </cell>
          <cell r="Y343">
            <v>22704969.449999999</v>
          </cell>
          <cell r="Z343">
            <v>28118767.510000002</v>
          </cell>
          <cell r="AA343">
            <v>25314520.030000001</v>
          </cell>
          <cell r="AB343">
            <v>26119013.670000002</v>
          </cell>
          <cell r="AC343">
            <v>25718627.239999998</v>
          </cell>
          <cell r="AD343">
            <v>14365795.983750001</v>
          </cell>
          <cell r="AE343">
            <v>15171080.657083334</v>
          </cell>
          <cell r="AF343">
            <v>15425334.075000003</v>
          </cell>
          <cell r="AG343">
            <v>15653893.72625</v>
          </cell>
          <cell r="AH343">
            <v>16087143.578333331</v>
          </cell>
          <cell r="AI343">
            <v>16684247.330833331</v>
          </cell>
          <cell r="AJ343">
            <v>17178900.666666668</v>
          </cell>
          <cell r="AK343">
            <v>17484199.03875</v>
          </cell>
          <cell r="AL343">
            <v>17858964.234999999</v>
          </cell>
          <cell r="AM343">
            <v>18271741.577500001</v>
          </cell>
          <cell r="AN343">
            <v>18743975.172499999</v>
          </cell>
          <cell r="AO343">
            <v>19345093.972083334</v>
          </cell>
        </row>
        <row r="344">
          <cell r="R344">
            <v>3265365.42</v>
          </cell>
          <cell r="S344">
            <v>3153390.53</v>
          </cell>
          <cell r="T344">
            <v>1928890.83</v>
          </cell>
          <cell r="U344">
            <v>1955319.85</v>
          </cell>
          <cell r="V344">
            <v>2052007.24</v>
          </cell>
          <cell r="W344">
            <v>7221982.25</v>
          </cell>
          <cell r="X344">
            <v>6050901.46</v>
          </cell>
          <cell r="Y344">
            <v>6143551.4900000002</v>
          </cell>
          <cell r="Z344">
            <v>6155978.6799999997</v>
          </cell>
          <cell r="AA344">
            <v>6161354.4000000004</v>
          </cell>
          <cell r="AB344">
            <v>6409437.3200000003</v>
          </cell>
          <cell r="AC344">
            <v>5852077.9000000004</v>
          </cell>
          <cell r="AD344">
            <v>4005398.3416666668</v>
          </cell>
          <cell r="AE344">
            <v>3699495.9087500009</v>
          </cell>
          <cell r="AF344">
            <v>3803044.490416667</v>
          </cell>
          <cell r="AG344">
            <v>3881190.8445833339</v>
          </cell>
          <cell r="AH344">
            <v>3943554.4562500003</v>
          </cell>
          <cell r="AI344">
            <v>4046868.5995833338</v>
          </cell>
          <cell r="AJ344">
            <v>4165989.1462500007</v>
          </cell>
          <cell r="AK344">
            <v>4239197.2966666659</v>
          </cell>
          <cell r="AL344">
            <v>4317190.8720833333</v>
          </cell>
          <cell r="AM344">
            <v>4400401.1941666668</v>
          </cell>
          <cell r="AN344">
            <v>4502742.427083333</v>
          </cell>
          <cell r="AO344">
            <v>4628220.9887499996</v>
          </cell>
        </row>
        <row r="345">
          <cell r="R345">
            <v>9805614.1899999995</v>
          </cell>
          <cell r="S345">
            <v>8605986.9800000004</v>
          </cell>
          <cell r="T345">
            <v>13883558.85</v>
          </cell>
          <cell r="U345">
            <v>15309021.699999999</v>
          </cell>
          <cell r="V345">
            <v>21248381.030000001</v>
          </cell>
          <cell r="W345">
            <v>26277347.73</v>
          </cell>
          <cell r="X345">
            <v>22711051.18</v>
          </cell>
          <cell r="Y345">
            <v>25001490.219999999</v>
          </cell>
          <cell r="Z345">
            <v>30076768.719999999</v>
          </cell>
          <cell r="AA345">
            <v>29835113.379999999</v>
          </cell>
          <cell r="AB345">
            <v>32734715.300000001</v>
          </cell>
          <cell r="AC345">
            <v>23050108.02</v>
          </cell>
          <cell r="AD345">
            <v>13599619.598333335</v>
          </cell>
          <cell r="AE345">
            <v>13648394.07</v>
          </cell>
          <cell r="AF345">
            <v>13847682.690833332</v>
          </cell>
          <cell r="AG345">
            <v>14200147.785833335</v>
          </cell>
          <cell r="AH345">
            <v>14658697.683749998</v>
          </cell>
          <cell r="AI345">
            <v>15482053.530416666</v>
          </cell>
          <cell r="AJ345">
            <v>16309901.966666667</v>
          </cell>
          <cell r="AK345">
            <v>17032149.173333336</v>
          </cell>
          <cell r="AL345">
            <v>17994249.083333332</v>
          </cell>
          <cell r="AM345">
            <v>19046894.612083331</v>
          </cell>
          <cell r="AN345">
            <v>20173179.611666664</v>
          </cell>
          <cell r="AO345">
            <v>21178606.967083331</v>
          </cell>
        </row>
        <row r="346">
          <cell r="R346">
            <v>576201.30000000005</v>
          </cell>
          <cell r="S346">
            <v>576201.30000000005</v>
          </cell>
          <cell r="T346">
            <v>576201.30000000005</v>
          </cell>
          <cell r="U346">
            <v>576201.30000000005</v>
          </cell>
          <cell r="V346">
            <v>576201.30000000005</v>
          </cell>
          <cell r="W346">
            <v>576201.30000000005</v>
          </cell>
          <cell r="X346">
            <v>576201.30000000005</v>
          </cell>
          <cell r="Y346">
            <v>576201.30000000005</v>
          </cell>
          <cell r="Z346">
            <v>576201.30000000005</v>
          </cell>
          <cell r="AA346">
            <v>576201.30000000005</v>
          </cell>
          <cell r="AB346">
            <v>576201.30000000005</v>
          </cell>
          <cell r="AC346">
            <v>576201.30000000005</v>
          </cell>
          <cell r="AD346">
            <v>576201.29999999993</v>
          </cell>
          <cell r="AE346">
            <v>576201.29999999993</v>
          </cell>
          <cell r="AF346">
            <v>576201.29999999993</v>
          </cell>
          <cell r="AG346">
            <v>576201.29999999993</v>
          </cell>
          <cell r="AH346">
            <v>576201.29999999993</v>
          </cell>
          <cell r="AI346">
            <v>576201.29999999993</v>
          </cell>
          <cell r="AJ346">
            <v>576201.29999999993</v>
          </cell>
          <cell r="AK346">
            <v>576201.29999999993</v>
          </cell>
          <cell r="AL346">
            <v>576201.29999999993</v>
          </cell>
          <cell r="AM346">
            <v>576201.29999999993</v>
          </cell>
          <cell r="AN346">
            <v>576201.29999999993</v>
          </cell>
          <cell r="AO346">
            <v>576201.29999999993</v>
          </cell>
        </row>
        <row r="347">
          <cell r="R347">
            <v>0</v>
          </cell>
          <cell r="S347">
            <v>0</v>
          </cell>
          <cell r="T347">
            <v>36683.360000000001</v>
          </cell>
          <cell r="U347">
            <v>36683.360000000001</v>
          </cell>
          <cell r="V347">
            <v>36683.360000000001</v>
          </cell>
          <cell r="W347">
            <v>5585.41</v>
          </cell>
          <cell r="X347">
            <v>5585.41</v>
          </cell>
          <cell r="Y347">
            <v>5585.41</v>
          </cell>
          <cell r="Z347">
            <v>8909.3799999999992</v>
          </cell>
          <cell r="AA347">
            <v>8909.3799999999992</v>
          </cell>
          <cell r="AB347">
            <v>8909.3799999999992</v>
          </cell>
          <cell r="AC347">
            <v>44223.519999999997</v>
          </cell>
          <cell r="AD347">
            <v>0</v>
          </cell>
          <cell r="AE347">
            <v>0</v>
          </cell>
          <cell r="AF347">
            <v>1528.4733333333334</v>
          </cell>
          <cell r="AG347">
            <v>4585.42</v>
          </cell>
          <cell r="AH347">
            <v>7642.3666666666659</v>
          </cell>
          <cell r="AI347">
            <v>9403.5654166666664</v>
          </cell>
          <cell r="AJ347">
            <v>9869.0162500000006</v>
          </cell>
          <cell r="AK347">
            <v>10334.467083333335</v>
          </cell>
          <cell r="AL347">
            <v>10938.416666666666</v>
          </cell>
          <cell r="AM347">
            <v>11680.865</v>
          </cell>
          <cell r="AN347">
            <v>12423.313333333334</v>
          </cell>
          <cell r="AO347">
            <v>14637.184166666668</v>
          </cell>
        </row>
        <row r="348">
          <cell r="R348">
            <v>2131.67</v>
          </cell>
          <cell r="S348">
            <v>1065.82</v>
          </cell>
          <cell r="T348">
            <v>0</v>
          </cell>
          <cell r="U348">
            <v>9079.44</v>
          </cell>
          <cell r="V348">
            <v>8254.0400000000009</v>
          </cell>
          <cell r="W348">
            <v>7428.64</v>
          </cell>
          <cell r="X348">
            <v>6603.24</v>
          </cell>
          <cell r="Y348">
            <v>5777.84</v>
          </cell>
          <cell r="Z348">
            <v>4952.4399999999996</v>
          </cell>
          <cell r="AA348">
            <v>4127.04</v>
          </cell>
          <cell r="AB348">
            <v>3301.64</v>
          </cell>
          <cell r="AC348">
            <v>2476.2399999999998</v>
          </cell>
          <cell r="AD348">
            <v>3898.0125000000003</v>
          </cell>
          <cell r="AE348">
            <v>3923.1250000000005</v>
          </cell>
          <cell r="AF348">
            <v>3931.4941666666673</v>
          </cell>
          <cell r="AG348">
            <v>3821.2908333333339</v>
          </cell>
          <cell r="AH348">
            <v>3610.9029166666674</v>
          </cell>
          <cell r="AI348">
            <v>3420.5525000000002</v>
          </cell>
          <cell r="AJ348">
            <v>3250.2395833333335</v>
          </cell>
          <cell r="AK348">
            <v>4065.290833333333</v>
          </cell>
          <cell r="AL348">
            <v>4900.3795833333334</v>
          </cell>
          <cell r="AM348">
            <v>4790.1791666666668</v>
          </cell>
          <cell r="AN348">
            <v>4700.0162500000006</v>
          </cell>
          <cell r="AO348">
            <v>4629.8908333333338</v>
          </cell>
        </row>
        <row r="349"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R349" t="str">
            <v>50a</v>
          </cell>
        </row>
        <row r="350">
          <cell r="R350">
            <v>1344380.09</v>
          </cell>
          <cell r="S350">
            <v>1203780.8</v>
          </cell>
          <cell r="T350">
            <v>1063181.51</v>
          </cell>
          <cell r="U350">
            <v>1042622.24</v>
          </cell>
          <cell r="V350">
            <v>899698.97</v>
          </cell>
          <cell r="W350">
            <v>756775.7</v>
          </cell>
          <cell r="X350">
            <v>613852.43000000005</v>
          </cell>
          <cell r="Y350">
            <v>470929.16</v>
          </cell>
          <cell r="Z350">
            <v>326634.53999999998</v>
          </cell>
          <cell r="AA350">
            <v>183711.27</v>
          </cell>
          <cell r="AB350">
            <v>40788</v>
          </cell>
          <cell r="AC350">
            <v>1646113.31</v>
          </cell>
          <cell r="AD350">
            <v>744604.48708333354</v>
          </cell>
          <cell r="AE350">
            <v>757687.44916666672</v>
          </cell>
          <cell r="AF350">
            <v>767243.30708333326</v>
          </cell>
          <cell r="AG350">
            <v>776585.01083333325</v>
          </cell>
          <cell r="AH350">
            <v>785793.27708333323</v>
          </cell>
          <cell r="AI350">
            <v>793704.06583333341</v>
          </cell>
          <cell r="AJ350">
            <v>800317.37708333321</v>
          </cell>
          <cell r="AK350">
            <v>805633.21083333332</v>
          </cell>
          <cell r="AL350">
            <v>809594.42750000011</v>
          </cell>
          <cell r="AM350">
            <v>812201.02708333323</v>
          </cell>
          <cell r="AN350">
            <v>799562.23249999981</v>
          </cell>
          <cell r="AO350">
            <v>792658.42125000001</v>
          </cell>
          <cell r="AR350" t="str">
            <v>50a</v>
          </cell>
        </row>
        <row r="351">
          <cell r="R351">
            <v>2425.4499999999998</v>
          </cell>
          <cell r="S351">
            <v>1820.43</v>
          </cell>
          <cell r="T351">
            <v>1215.4100000000001</v>
          </cell>
          <cell r="U351">
            <v>610.39</v>
          </cell>
          <cell r="V351">
            <v>5.37</v>
          </cell>
          <cell r="W351">
            <v>17209.5</v>
          </cell>
          <cell r="X351">
            <v>15645</v>
          </cell>
          <cell r="Y351">
            <v>14080.5</v>
          </cell>
          <cell r="Z351">
            <v>12516</v>
          </cell>
          <cell r="AA351">
            <v>10951.5</v>
          </cell>
          <cell r="AB351">
            <v>9387</v>
          </cell>
          <cell r="AC351">
            <v>7822.5</v>
          </cell>
          <cell r="AD351">
            <v>4025.3537500000002</v>
          </cell>
          <cell r="AE351">
            <v>3722.0083333333328</v>
          </cell>
          <cell r="AF351">
            <v>3505.4604166666663</v>
          </cell>
          <cell r="AG351">
            <v>3375.7099999999996</v>
          </cell>
          <cell r="AH351">
            <v>3332.7570833333334</v>
          </cell>
          <cell r="AI351">
            <v>3772.5179166666662</v>
          </cell>
          <cell r="AJ351">
            <v>4611.6154166666674</v>
          </cell>
          <cell r="AK351">
            <v>5370.7562500000004</v>
          </cell>
          <cell r="AL351">
            <v>6049.9404166666673</v>
          </cell>
          <cell r="AM351">
            <v>6649.1679166666681</v>
          </cell>
          <cell r="AN351">
            <v>7168.4387500000003</v>
          </cell>
          <cell r="AO351">
            <v>7607.7529166666673</v>
          </cell>
          <cell r="AR351" t="str">
            <v>50b</v>
          </cell>
        </row>
        <row r="352">
          <cell r="R352">
            <v>0</v>
          </cell>
          <cell r="S352">
            <v>16375.33</v>
          </cell>
          <cell r="T352">
            <v>14886.66</v>
          </cell>
          <cell r="U352">
            <v>13397.99</v>
          </cell>
          <cell r="V352">
            <v>11909.32</v>
          </cell>
          <cell r="W352">
            <v>10420.65</v>
          </cell>
          <cell r="X352">
            <v>8931.98</v>
          </cell>
          <cell r="Y352">
            <v>7443.31</v>
          </cell>
          <cell r="Z352">
            <v>5954.64</v>
          </cell>
          <cell r="AA352">
            <v>4465.97</v>
          </cell>
          <cell r="AB352">
            <v>2977.3</v>
          </cell>
          <cell r="AC352">
            <v>1488.63</v>
          </cell>
          <cell r="AD352">
            <v>7394.75</v>
          </cell>
          <cell r="AE352">
            <v>7460.826250000001</v>
          </cell>
          <cell r="AF352">
            <v>7586.9716666666673</v>
          </cell>
          <cell r="AG352">
            <v>7701.1029166666667</v>
          </cell>
          <cell r="AH352">
            <v>7803.2200000000012</v>
          </cell>
          <cell r="AI352">
            <v>7893.3229166666679</v>
          </cell>
          <cell r="AJ352">
            <v>7971.4116666666669</v>
          </cell>
          <cell r="AK352">
            <v>8037.486249999999</v>
          </cell>
          <cell r="AL352">
            <v>8091.5466666666662</v>
          </cell>
          <cell r="AM352">
            <v>8133.5929166666656</v>
          </cell>
          <cell r="AN352">
            <v>8163.6249999999991</v>
          </cell>
          <cell r="AO352">
            <v>8181.6429166666667</v>
          </cell>
          <cell r="AR352" t="str">
            <v>50a</v>
          </cell>
        </row>
        <row r="353">
          <cell r="R353">
            <v>316796.40999999997</v>
          </cell>
          <cell r="S353">
            <v>190077.84</v>
          </cell>
          <cell r="T353">
            <v>63359.27</v>
          </cell>
          <cell r="U353">
            <v>1814554.03</v>
          </cell>
          <cell r="V353">
            <v>1656766.72</v>
          </cell>
          <cell r="W353">
            <v>1498979.41</v>
          </cell>
          <cell r="X353">
            <v>1341192.1000000001</v>
          </cell>
          <cell r="Y353">
            <v>1183404.79</v>
          </cell>
          <cell r="Z353">
            <v>1025617.48</v>
          </cell>
          <cell r="AA353">
            <v>867830.17</v>
          </cell>
          <cell r="AB353">
            <v>710042.86</v>
          </cell>
          <cell r="AC353">
            <v>552255.55000000005</v>
          </cell>
          <cell r="AD353">
            <v>743069.95750000002</v>
          </cell>
          <cell r="AE353">
            <v>753722.16333333345</v>
          </cell>
          <cell r="AF353">
            <v>758993.55583333329</v>
          </cell>
          <cell r="AG353">
            <v>775198.50875000004</v>
          </cell>
          <cell r="AH353">
            <v>803678.18541666667</v>
          </cell>
          <cell r="AI353">
            <v>829568.80041666655</v>
          </cell>
          <cell r="AJ353">
            <v>852870.35374999989</v>
          </cell>
          <cell r="AK353">
            <v>873582.84541666659</v>
          </cell>
          <cell r="AL353">
            <v>891706.27541666664</v>
          </cell>
          <cell r="AM353">
            <v>907240.64375000016</v>
          </cell>
          <cell r="AN353">
            <v>920185.9504166668</v>
          </cell>
          <cell r="AO353">
            <v>930542.19541666657</v>
          </cell>
          <cell r="AR353" t="str">
            <v>50a</v>
          </cell>
        </row>
        <row r="354">
          <cell r="R354">
            <v>18208.36</v>
          </cell>
          <cell r="S354">
            <v>14250.03</v>
          </cell>
          <cell r="T354">
            <v>10291.700000000001</v>
          </cell>
          <cell r="U354">
            <v>6333.37</v>
          </cell>
          <cell r="V354">
            <v>2375.04</v>
          </cell>
          <cell r="W354">
            <v>42168.51</v>
          </cell>
          <cell r="X354">
            <v>38535.01</v>
          </cell>
          <cell r="Y354">
            <v>34901.51</v>
          </cell>
          <cell r="Z354">
            <v>31268.01</v>
          </cell>
          <cell r="AA354">
            <v>27634.51</v>
          </cell>
          <cell r="AB354">
            <v>24217.82</v>
          </cell>
          <cell r="AC354">
            <v>20758.13</v>
          </cell>
          <cell r="AD354">
            <v>21623.62</v>
          </cell>
          <cell r="AE354">
            <v>22587.762499999997</v>
          </cell>
          <cell r="AF354">
            <v>23317.53</v>
          </cell>
          <cell r="AG354">
            <v>23812.922500000004</v>
          </cell>
          <cell r="AH354">
            <v>24073.940000000002</v>
          </cell>
          <cell r="AI354">
            <v>23989.681666666671</v>
          </cell>
          <cell r="AJ354">
            <v>23690.869583333333</v>
          </cell>
          <cell r="AK354">
            <v>23419.126666666667</v>
          </cell>
          <cell r="AL354">
            <v>23174.452916666665</v>
          </cell>
          <cell r="AM354">
            <v>22956.848333333339</v>
          </cell>
          <cell r="AN354">
            <v>22775.346666666668</v>
          </cell>
          <cell r="AO354">
            <v>22637.190000000002</v>
          </cell>
          <cell r="AR354" t="str">
            <v>50b</v>
          </cell>
        </row>
        <row r="355"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  <cell r="AE355">
            <v>0</v>
          </cell>
          <cell r="AF355">
            <v>0</v>
          </cell>
          <cell r="AG355">
            <v>0</v>
          </cell>
          <cell r="AH355">
            <v>0</v>
          </cell>
          <cell r="AI355">
            <v>0</v>
          </cell>
          <cell r="AJ355">
            <v>0</v>
          </cell>
          <cell r="AK355">
            <v>0</v>
          </cell>
          <cell r="AL355">
            <v>0</v>
          </cell>
          <cell r="AM355">
            <v>0</v>
          </cell>
          <cell r="AN355">
            <v>0</v>
          </cell>
          <cell r="AO355">
            <v>0</v>
          </cell>
          <cell r="AR355" t="str">
            <v>50a</v>
          </cell>
        </row>
        <row r="356">
          <cell r="R356">
            <v>80518.84</v>
          </cell>
          <cell r="S356">
            <v>72466.960000000006</v>
          </cell>
          <cell r="T356">
            <v>64415.08</v>
          </cell>
          <cell r="U356">
            <v>56363.199999999997</v>
          </cell>
          <cell r="V356">
            <v>48311.32</v>
          </cell>
          <cell r="W356">
            <v>40259.440000000002</v>
          </cell>
          <cell r="X356">
            <v>32207.56</v>
          </cell>
          <cell r="Y356">
            <v>24155.68</v>
          </cell>
          <cell r="Z356">
            <v>16103.8</v>
          </cell>
          <cell r="AA356">
            <v>8051.92</v>
          </cell>
          <cell r="AB356">
            <v>0</v>
          </cell>
          <cell r="AC356">
            <v>115364.01</v>
          </cell>
          <cell r="AD356">
            <v>39169.255833333336</v>
          </cell>
          <cell r="AE356">
            <v>40196.963749999995</v>
          </cell>
          <cell r="AF356">
            <v>41055.028333333328</v>
          </cell>
          <cell r="AG356">
            <v>41812.143750000003</v>
          </cell>
          <cell r="AH356">
            <v>42468.310000000005</v>
          </cell>
          <cell r="AI356">
            <v>43023.527083333334</v>
          </cell>
          <cell r="AJ356">
            <v>43477.795000000006</v>
          </cell>
          <cell r="AK356">
            <v>43831.113750000011</v>
          </cell>
          <cell r="AL356">
            <v>44083.483333333337</v>
          </cell>
          <cell r="AM356">
            <v>44234.903750000005</v>
          </cell>
          <cell r="AN356">
            <v>44285.376666666671</v>
          </cell>
          <cell r="AO356">
            <v>45401.763750000006</v>
          </cell>
          <cell r="AR356" t="str">
            <v>50a</v>
          </cell>
        </row>
        <row r="357">
          <cell r="R357">
            <v>18437.5</v>
          </cell>
          <cell r="S357">
            <v>14750</v>
          </cell>
          <cell r="T357">
            <v>11062.5</v>
          </cell>
          <cell r="U357">
            <v>7195.58</v>
          </cell>
          <cell r="V357">
            <v>5481.74</v>
          </cell>
          <cell r="W357">
            <v>46177</v>
          </cell>
          <cell r="X357">
            <v>42310.080000000002</v>
          </cell>
          <cell r="Y357">
            <v>38443.160000000003</v>
          </cell>
          <cell r="Z357">
            <v>34576.239999999998</v>
          </cell>
          <cell r="AA357">
            <v>30709.32</v>
          </cell>
          <cell r="AB357">
            <v>26842.400000000001</v>
          </cell>
          <cell r="AC357">
            <v>22975.48</v>
          </cell>
          <cell r="AD357">
            <v>20968.735000000001</v>
          </cell>
          <cell r="AE357">
            <v>20721.238333333335</v>
          </cell>
          <cell r="AF357">
            <v>20528.741666666665</v>
          </cell>
          <cell r="AG357">
            <v>20383.769166666665</v>
          </cell>
          <cell r="AH357">
            <v>20368.556666666667</v>
          </cell>
          <cell r="AI357">
            <v>22339.859999999997</v>
          </cell>
          <cell r="AJ357">
            <v>24336.717499999999</v>
          </cell>
          <cell r="AK357">
            <v>24474.873333333333</v>
          </cell>
          <cell r="AL357">
            <v>24598.077500000003</v>
          </cell>
          <cell r="AM357">
            <v>24706.33</v>
          </cell>
          <cell r="AN357">
            <v>24799.630833333333</v>
          </cell>
          <cell r="AO357">
            <v>24877.98</v>
          </cell>
          <cell r="AR357" t="str">
            <v>50a</v>
          </cell>
        </row>
        <row r="358">
          <cell r="R358">
            <v>254108</v>
          </cell>
          <cell r="S358">
            <v>127054</v>
          </cell>
          <cell r="T358">
            <v>0</v>
          </cell>
          <cell r="U358">
            <v>1204066.42</v>
          </cell>
          <cell r="V358">
            <v>1094605.8400000001</v>
          </cell>
          <cell r="W358">
            <v>985145.26</v>
          </cell>
          <cell r="X358">
            <v>875684.68</v>
          </cell>
          <cell r="Y358">
            <v>766224.1</v>
          </cell>
          <cell r="Z358">
            <v>656763.52</v>
          </cell>
          <cell r="AA358">
            <v>547302.93999999994</v>
          </cell>
          <cell r="AB358">
            <v>437842.36</v>
          </cell>
          <cell r="AC358">
            <v>328381.78000000003</v>
          </cell>
          <cell r="AD358">
            <v>693212.31874999998</v>
          </cell>
          <cell r="AE358">
            <v>695838.95458333334</v>
          </cell>
          <cell r="AF358">
            <v>696539.5</v>
          </cell>
          <cell r="AG358">
            <v>688672.9341666667</v>
          </cell>
          <cell r="AH358">
            <v>673654.94499999995</v>
          </cell>
          <cell r="AI358">
            <v>660067.24083333334</v>
          </cell>
          <cell r="AJ358">
            <v>647909.82166666666</v>
          </cell>
          <cell r="AK358">
            <v>637182.68749999988</v>
          </cell>
          <cell r="AL358">
            <v>627885.83833333326</v>
          </cell>
          <cell r="AM358">
            <v>620019.27416666655</v>
          </cell>
          <cell r="AN358">
            <v>613582.99499999976</v>
          </cell>
          <cell r="AO358">
            <v>608577.00083333312</v>
          </cell>
          <cell r="AR358" t="str">
            <v>50a</v>
          </cell>
        </row>
        <row r="359">
          <cell r="R359">
            <v>22045</v>
          </cell>
          <cell r="S359">
            <v>19840.5</v>
          </cell>
          <cell r="T359">
            <v>17636</v>
          </cell>
          <cell r="U359">
            <v>15431.5</v>
          </cell>
          <cell r="V359">
            <v>13227</v>
          </cell>
          <cell r="W359">
            <v>11022.5</v>
          </cell>
          <cell r="X359">
            <v>8818</v>
          </cell>
          <cell r="Y359">
            <v>6613.5</v>
          </cell>
          <cell r="Z359">
            <v>30702.75</v>
          </cell>
          <cell r="AA359">
            <v>28341</v>
          </cell>
          <cell r="AB359">
            <v>25979.25</v>
          </cell>
          <cell r="AC359">
            <v>23617.5</v>
          </cell>
          <cell r="AD359">
            <v>11925.480000000001</v>
          </cell>
          <cell r="AE359">
            <v>11963.346666666666</v>
          </cell>
          <cell r="AF359">
            <v>11997.226666666667</v>
          </cell>
          <cell r="AG359">
            <v>12027.12</v>
          </cell>
          <cell r="AH359">
            <v>12053.026666666665</v>
          </cell>
          <cell r="AI359">
            <v>12074.946666666665</v>
          </cell>
          <cell r="AJ359">
            <v>12092.88</v>
          </cell>
          <cell r="AK359">
            <v>12106.826666666668</v>
          </cell>
          <cell r="AL359">
            <v>13212.359583333333</v>
          </cell>
          <cell r="AM359">
            <v>15402.926666666666</v>
          </cell>
          <cell r="AN359">
            <v>17576.40625</v>
          </cell>
          <cell r="AO359">
            <v>18632.541666666668</v>
          </cell>
          <cell r="AR359" t="str">
            <v>50a</v>
          </cell>
        </row>
        <row r="360"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R360" t="str">
            <v>50b</v>
          </cell>
        </row>
        <row r="361">
          <cell r="R361">
            <v>-16666.669999999998</v>
          </cell>
          <cell r="S361">
            <v>16666.669999999998</v>
          </cell>
          <cell r="T361">
            <v>50000</v>
          </cell>
          <cell r="U361">
            <v>33333.339999999997</v>
          </cell>
          <cell r="V361">
            <v>16666.68</v>
          </cell>
          <cell r="W361">
            <v>50000.02</v>
          </cell>
          <cell r="X361">
            <v>33333.360000000001</v>
          </cell>
          <cell r="Y361">
            <v>16666.7</v>
          </cell>
          <cell r="Z361">
            <v>50000.04</v>
          </cell>
          <cell r="AA361">
            <v>33333.379999999997</v>
          </cell>
          <cell r="AB361">
            <v>16666.72</v>
          </cell>
          <cell r="AC361">
            <v>0</v>
          </cell>
          <cell r="AD361">
            <v>20833.337499999998</v>
          </cell>
          <cell r="AE361">
            <v>12500.00458333333</v>
          </cell>
          <cell r="AF361">
            <v>14583.338333333328</v>
          </cell>
          <cell r="AG361">
            <v>16666.671666666665</v>
          </cell>
          <cell r="AH361">
            <v>16666.671666666665</v>
          </cell>
          <cell r="AI361">
            <v>18750.005833333333</v>
          </cell>
          <cell r="AJ361">
            <v>20833.340833333332</v>
          </cell>
          <cell r="AK361">
            <v>20833.342499999999</v>
          </cell>
          <cell r="AL361">
            <v>22916.678333333333</v>
          </cell>
          <cell r="AM361">
            <v>25000.014999999996</v>
          </cell>
          <cell r="AN361">
            <v>25000.01833333333</v>
          </cell>
          <cell r="AO361">
            <v>25000.02</v>
          </cell>
          <cell r="AR361" t="str">
            <v>50a</v>
          </cell>
        </row>
        <row r="362"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  <cell r="AE362">
            <v>0</v>
          </cell>
          <cell r="AF362">
            <v>0</v>
          </cell>
          <cell r="AG362">
            <v>0</v>
          </cell>
          <cell r="AH362">
            <v>0</v>
          </cell>
          <cell r="AI362">
            <v>0</v>
          </cell>
          <cell r="AJ362">
            <v>0</v>
          </cell>
          <cell r="AK362">
            <v>0</v>
          </cell>
          <cell r="AL362">
            <v>0</v>
          </cell>
          <cell r="AM362">
            <v>0</v>
          </cell>
          <cell r="AN362">
            <v>0</v>
          </cell>
          <cell r="AO362">
            <v>0</v>
          </cell>
          <cell r="AR362" t="str">
            <v>50b</v>
          </cell>
        </row>
        <row r="363"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R363" t="str">
            <v>50b</v>
          </cell>
        </row>
        <row r="364">
          <cell r="AA364">
            <v>19708.330000000002</v>
          </cell>
          <cell r="AB364">
            <v>18416.66</v>
          </cell>
          <cell r="AC364">
            <v>35424.99</v>
          </cell>
          <cell r="AM364">
            <v>821.1804166666667</v>
          </cell>
          <cell r="AN364">
            <v>2409.7216666666668</v>
          </cell>
          <cell r="AO364">
            <v>4653.1237499999997</v>
          </cell>
          <cell r="AR364" t="str">
            <v>50b</v>
          </cell>
        </row>
        <row r="365"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R365" t="str">
            <v>50b</v>
          </cell>
        </row>
        <row r="366"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R366" t="str">
            <v>50b</v>
          </cell>
        </row>
        <row r="367"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R367" t="str">
            <v>50b</v>
          </cell>
        </row>
        <row r="368"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R368" t="str">
            <v>50b</v>
          </cell>
        </row>
        <row r="369"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R369" t="str">
            <v>50b</v>
          </cell>
        </row>
        <row r="370"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R370" t="str">
            <v>50b</v>
          </cell>
        </row>
        <row r="371"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R371" t="str">
            <v>50b</v>
          </cell>
        </row>
        <row r="372"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0</v>
          </cell>
          <cell r="AG372">
            <v>0</v>
          </cell>
          <cell r="AH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0</v>
          </cell>
          <cell r="AO372">
            <v>0</v>
          </cell>
          <cell r="AR372" t="str">
            <v>50b</v>
          </cell>
        </row>
        <row r="373"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R373" t="str">
            <v>50b</v>
          </cell>
        </row>
        <row r="374">
          <cell r="R374">
            <v>5195</v>
          </cell>
          <cell r="S374">
            <v>4321.76</v>
          </cell>
          <cell r="T374">
            <v>4486.09</v>
          </cell>
          <cell r="U374">
            <v>3648.42</v>
          </cell>
          <cell r="V374">
            <v>2810.75</v>
          </cell>
          <cell r="W374">
            <v>6817.08</v>
          </cell>
          <cell r="X374">
            <v>5979.41</v>
          </cell>
          <cell r="Y374">
            <v>5138.71</v>
          </cell>
          <cell r="Z374">
            <v>4845.1099999999997</v>
          </cell>
          <cell r="AA374">
            <v>5507.94</v>
          </cell>
          <cell r="AB374">
            <v>5627.2</v>
          </cell>
          <cell r="AC374">
            <v>22545.14</v>
          </cell>
          <cell r="AD374">
            <v>5893.100833333333</v>
          </cell>
          <cell r="AE374">
            <v>5785.7808333333332</v>
          </cell>
          <cell r="AF374">
            <v>5676.0308333333332</v>
          </cell>
          <cell r="AG374">
            <v>5570.4891666666663</v>
          </cell>
          <cell r="AH374">
            <v>5489.2808333333332</v>
          </cell>
          <cell r="AI374">
            <v>5634.2391666666663</v>
          </cell>
          <cell r="AJ374">
            <v>5765.6350000000011</v>
          </cell>
          <cell r="AK374">
            <v>5550.0295833333339</v>
          </cell>
          <cell r="AL374">
            <v>5266.9054166666674</v>
          </cell>
          <cell r="AM374">
            <v>5101.291666666667</v>
          </cell>
          <cell r="AN374">
            <v>5044.793333333334</v>
          </cell>
          <cell r="AO374">
            <v>5724.2620833333322</v>
          </cell>
          <cell r="AR374" t="str">
            <v>50a</v>
          </cell>
        </row>
        <row r="375">
          <cell r="R375">
            <v>0</v>
          </cell>
          <cell r="S375">
            <v>0</v>
          </cell>
          <cell r="T375">
            <v>1328905.98</v>
          </cell>
          <cell r="U375">
            <v>0</v>
          </cell>
          <cell r="V375">
            <v>0</v>
          </cell>
          <cell r="W375">
            <v>51762.07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328003.52250000002</v>
          </cell>
          <cell r="AE375">
            <v>328003.52250000002</v>
          </cell>
          <cell r="AF375">
            <v>309580.57666666666</v>
          </cell>
          <cell r="AG375">
            <v>291157.6308333333</v>
          </cell>
          <cell r="AH375">
            <v>291157.6308333333</v>
          </cell>
          <cell r="AI375">
            <v>259299.71958333332</v>
          </cell>
          <cell r="AJ375">
            <v>227441.80833333332</v>
          </cell>
          <cell r="AK375">
            <v>227441.80833333332</v>
          </cell>
          <cell r="AL375">
            <v>201011.3475</v>
          </cell>
          <cell r="AM375">
            <v>174580.88666666666</v>
          </cell>
          <cell r="AN375">
            <v>174580.88666666666</v>
          </cell>
          <cell r="AO375">
            <v>144818.27875</v>
          </cell>
          <cell r="AR375" t="str">
            <v>50a</v>
          </cell>
        </row>
        <row r="376">
          <cell r="R376">
            <v>47132.51</v>
          </cell>
          <cell r="S376">
            <v>41895.51</v>
          </cell>
          <cell r="T376">
            <v>36658.51</v>
          </cell>
          <cell r="U376">
            <v>31421.51</v>
          </cell>
          <cell r="V376">
            <v>26184.51</v>
          </cell>
          <cell r="W376">
            <v>20947.509999999998</v>
          </cell>
          <cell r="X376">
            <v>15710.51</v>
          </cell>
          <cell r="Y376">
            <v>10473.51</v>
          </cell>
          <cell r="Z376">
            <v>5236.51</v>
          </cell>
          <cell r="AA376">
            <v>0</v>
          </cell>
          <cell r="AB376">
            <v>0</v>
          </cell>
          <cell r="AC376">
            <v>0</v>
          </cell>
          <cell r="AD376">
            <v>78554.509999999995</v>
          </cell>
          <cell r="AE376">
            <v>73317.509999999995</v>
          </cell>
          <cell r="AF376">
            <v>68080.509999999995</v>
          </cell>
          <cell r="AG376">
            <v>62843.51</v>
          </cell>
          <cell r="AH376">
            <v>57606.51</v>
          </cell>
          <cell r="AI376">
            <v>52369.51</v>
          </cell>
          <cell r="AJ376">
            <v>47132.51</v>
          </cell>
          <cell r="AK376">
            <v>41895.51</v>
          </cell>
          <cell r="AL376">
            <v>36658.51</v>
          </cell>
          <cell r="AM376">
            <v>31421.530416666672</v>
          </cell>
          <cell r="AN376">
            <v>26402.779583333337</v>
          </cell>
          <cell r="AO376">
            <v>21820.445416666673</v>
          </cell>
        </row>
        <row r="377">
          <cell r="R377">
            <v>608774.24</v>
          </cell>
          <cell r="S377">
            <v>553431.13</v>
          </cell>
          <cell r="T377">
            <v>498088.02</v>
          </cell>
          <cell r="U377">
            <v>442744.91</v>
          </cell>
          <cell r="V377">
            <v>387401.8</v>
          </cell>
          <cell r="W377">
            <v>332058.69</v>
          </cell>
          <cell r="X377">
            <v>276715.58</v>
          </cell>
          <cell r="Y377">
            <v>221372.47</v>
          </cell>
          <cell r="Z377">
            <v>166029.35999999999</v>
          </cell>
          <cell r="AA377">
            <v>110686.25</v>
          </cell>
          <cell r="AB377">
            <v>55343.14</v>
          </cell>
          <cell r="AC377">
            <v>750013.98</v>
          </cell>
          <cell r="AD377">
            <v>359730.24500000005</v>
          </cell>
          <cell r="AE377">
            <v>359730.24500000005</v>
          </cell>
          <cell r="AF377">
            <v>359730.24499999994</v>
          </cell>
          <cell r="AG377">
            <v>359730.24499999994</v>
          </cell>
          <cell r="AH377">
            <v>359730.24500000005</v>
          </cell>
          <cell r="AI377">
            <v>359730.24499999994</v>
          </cell>
          <cell r="AJ377">
            <v>359730.24499999994</v>
          </cell>
          <cell r="AK377">
            <v>359730.24499999994</v>
          </cell>
          <cell r="AL377">
            <v>359730.24500000005</v>
          </cell>
          <cell r="AM377">
            <v>359730.24500000005</v>
          </cell>
          <cell r="AN377">
            <v>359730.24499999994</v>
          </cell>
          <cell r="AO377">
            <v>363309.27125000005</v>
          </cell>
          <cell r="AR377" t="str">
            <v>50a</v>
          </cell>
        </row>
        <row r="378"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R378" t="str">
            <v>50a</v>
          </cell>
        </row>
        <row r="379"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  <cell r="AE379">
            <v>0</v>
          </cell>
          <cell r="AF379">
            <v>0</v>
          </cell>
          <cell r="AG379">
            <v>0</v>
          </cell>
          <cell r="AH379">
            <v>0</v>
          </cell>
          <cell r="AI379">
            <v>0</v>
          </cell>
          <cell r="AJ379">
            <v>0</v>
          </cell>
          <cell r="AK379">
            <v>0</v>
          </cell>
          <cell r="AL379">
            <v>0</v>
          </cell>
          <cell r="AM379">
            <v>0</v>
          </cell>
          <cell r="AN379">
            <v>0</v>
          </cell>
          <cell r="AO379">
            <v>0</v>
          </cell>
          <cell r="AR379" t="str">
            <v>50b</v>
          </cell>
        </row>
        <row r="380">
          <cell r="R380">
            <v>1589.96</v>
          </cell>
          <cell r="S380">
            <v>1324.96</v>
          </cell>
          <cell r="T380">
            <v>1059.96</v>
          </cell>
          <cell r="U380">
            <v>794.96</v>
          </cell>
          <cell r="V380">
            <v>529.96</v>
          </cell>
          <cell r="W380">
            <v>264.95999999999998</v>
          </cell>
          <cell r="X380">
            <v>0</v>
          </cell>
          <cell r="Y380">
            <v>2915</v>
          </cell>
          <cell r="Z380">
            <v>2650</v>
          </cell>
          <cell r="AA380">
            <v>2385</v>
          </cell>
          <cell r="AB380">
            <v>2120</v>
          </cell>
          <cell r="AC380">
            <v>1855</v>
          </cell>
          <cell r="AD380">
            <v>1409.4599999999998</v>
          </cell>
          <cell r="AE380">
            <v>1424.1266666666663</v>
          </cell>
          <cell r="AF380">
            <v>1436.1266666666663</v>
          </cell>
          <cell r="AG380">
            <v>1445.4599999999998</v>
          </cell>
          <cell r="AH380">
            <v>1452.1266666666663</v>
          </cell>
          <cell r="AI380">
            <v>1456.1266666666661</v>
          </cell>
          <cell r="AJ380">
            <v>1457.4616666666661</v>
          </cell>
          <cell r="AK380">
            <v>1457.4649999999995</v>
          </cell>
          <cell r="AL380">
            <v>1457.468333333333</v>
          </cell>
          <cell r="AM380">
            <v>1457.4716666666666</v>
          </cell>
          <cell r="AN380">
            <v>1457.4750000000001</v>
          </cell>
          <cell r="AO380">
            <v>1457.4783333333335</v>
          </cell>
          <cell r="AR380" t="str">
            <v>50a</v>
          </cell>
        </row>
        <row r="381">
          <cell r="R381">
            <v>12394.15</v>
          </cell>
          <cell r="S381">
            <v>12394.15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7044.7150000000011</v>
          </cell>
          <cell r="AE381">
            <v>7554.1850000000004</v>
          </cell>
          <cell r="AF381">
            <v>7547.2320833333333</v>
          </cell>
          <cell r="AG381">
            <v>7023.8562500000007</v>
          </cell>
          <cell r="AH381">
            <v>6500.4804166666681</v>
          </cell>
          <cell r="AI381">
            <v>5977.1045833333337</v>
          </cell>
          <cell r="AJ381">
            <v>5453.7287500000002</v>
          </cell>
          <cell r="AK381">
            <v>4930.3529166666667</v>
          </cell>
          <cell r="AL381">
            <v>4406.9770833333332</v>
          </cell>
          <cell r="AM381">
            <v>3883.6012499999997</v>
          </cell>
          <cell r="AN381">
            <v>3360.2254166666662</v>
          </cell>
          <cell r="AO381">
            <v>2582.1145833333335</v>
          </cell>
          <cell r="AR381" t="str">
            <v>50b</v>
          </cell>
        </row>
        <row r="382">
          <cell r="R382">
            <v>86975.79</v>
          </cell>
          <cell r="S382">
            <v>84490.77</v>
          </cell>
          <cell r="T382">
            <v>82005.75</v>
          </cell>
          <cell r="U382">
            <v>79520.73</v>
          </cell>
          <cell r="V382">
            <v>77035.710000000006</v>
          </cell>
          <cell r="W382">
            <v>74550.69</v>
          </cell>
          <cell r="X382">
            <v>72065.67</v>
          </cell>
          <cell r="Y382">
            <v>69580.649999999994</v>
          </cell>
          <cell r="Z382">
            <v>67095.63</v>
          </cell>
          <cell r="AA382">
            <v>64610.61</v>
          </cell>
          <cell r="AB382">
            <v>62125.59</v>
          </cell>
          <cell r="AC382">
            <v>59640.57</v>
          </cell>
          <cell r="AD382">
            <v>3623.9912499999996</v>
          </cell>
          <cell r="AE382">
            <v>10768.43125</v>
          </cell>
          <cell r="AF382">
            <v>17705.786250000001</v>
          </cell>
          <cell r="AG382">
            <v>24436.056249999998</v>
          </cell>
          <cell r="AH382">
            <v>30959.241249999995</v>
          </cell>
          <cell r="AI382">
            <v>37275.341249999998</v>
          </cell>
          <cell r="AJ382">
            <v>43384.356250000004</v>
          </cell>
          <cell r="AK382">
            <v>49286.286249999997</v>
          </cell>
          <cell r="AL382">
            <v>54981.131249999999</v>
          </cell>
          <cell r="AM382">
            <v>60468.891250000008</v>
          </cell>
          <cell r="AN382">
            <v>65749.566250000003</v>
          </cell>
          <cell r="AO382">
            <v>70823.15625</v>
          </cell>
          <cell r="AR382" t="str">
            <v>50a</v>
          </cell>
        </row>
        <row r="383">
          <cell r="R383">
            <v>38000</v>
          </cell>
          <cell r="S383">
            <v>36000</v>
          </cell>
          <cell r="T383">
            <v>35000</v>
          </cell>
          <cell r="U383">
            <v>34000</v>
          </cell>
          <cell r="V383">
            <v>33000</v>
          </cell>
          <cell r="W383">
            <v>32000</v>
          </cell>
          <cell r="X383">
            <v>31000</v>
          </cell>
          <cell r="Y383">
            <v>30000</v>
          </cell>
          <cell r="Z383">
            <v>29000</v>
          </cell>
          <cell r="AA383">
            <v>28000</v>
          </cell>
          <cell r="AB383">
            <v>27000</v>
          </cell>
          <cell r="AC383">
            <v>26000</v>
          </cell>
          <cell r="AD383">
            <v>11333.333333333334</v>
          </cell>
          <cell r="AE383">
            <v>14416.666666666666</v>
          </cell>
          <cell r="AF383">
            <v>17375</v>
          </cell>
          <cell r="AG383">
            <v>20250</v>
          </cell>
          <cell r="AH383">
            <v>23041.666666666668</v>
          </cell>
          <cell r="AI383">
            <v>25750</v>
          </cell>
          <cell r="AJ383">
            <v>28375</v>
          </cell>
          <cell r="AK383">
            <v>30916.666666666668</v>
          </cell>
          <cell r="AL383">
            <v>33375</v>
          </cell>
          <cell r="AM383">
            <v>34083.333333333336</v>
          </cell>
          <cell r="AN383">
            <v>33083.333333333336</v>
          </cell>
          <cell r="AO383">
            <v>32083.333333333332</v>
          </cell>
          <cell r="AR383" t="str">
            <v>50b</v>
          </cell>
        </row>
        <row r="384">
          <cell r="R384">
            <v>28294.38</v>
          </cell>
          <cell r="S384">
            <v>11543.7</v>
          </cell>
          <cell r="T384">
            <v>0</v>
          </cell>
          <cell r="U384">
            <v>0</v>
          </cell>
          <cell r="V384">
            <v>4875</v>
          </cell>
          <cell r="W384">
            <v>6632.23</v>
          </cell>
          <cell r="X384">
            <v>0</v>
          </cell>
          <cell r="Y384">
            <v>3788.33</v>
          </cell>
          <cell r="Z384">
            <v>0</v>
          </cell>
          <cell r="AA384">
            <v>4660.09</v>
          </cell>
          <cell r="AB384">
            <v>0</v>
          </cell>
          <cell r="AC384">
            <v>0</v>
          </cell>
          <cell r="AD384">
            <v>19850.537916666664</v>
          </cell>
          <cell r="AE384">
            <v>16757.952500000003</v>
          </cell>
          <cell r="AF384">
            <v>14233.047083333333</v>
          </cell>
          <cell r="AG384">
            <v>12545.855000000001</v>
          </cell>
          <cell r="AH384">
            <v>10793.051249999999</v>
          </cell>
          <cell r="AI384">
            <v>9296.1712499999994</v>
          </cell>
          <cell r="AJ384">
            <v>7786.8112499999988</v>
          </cell>
          <cell r="AK384">
            <v>6193.5733333333337</v>
          </cell>
          <cell r="AL384">
            <v>4986.1116666666667</v>
          </cell>
          <cell r="AM384">
            <v>4808.5912500000004</v>
          </cell>
          <cell r="AN384">
            <v>4982.810833333333</v>
          </cell>
          <cell r="AO384">
            <v>4982.810833333333</v>
          </cell>
          <cell r="AR384" t="str">
            <v>50a</v>
          </cell>
        </row>
        <row r="385">
          <cell r="R385">
            <v>9066.64</v>
          </cell>
          <cell r="S385">
            <v>6799.97</v>
          </cell>
          <cell r="T385">
            <v>4533.3</v>
          </cell>
          <cell r="U385">
            <v>2266.63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14240.922083333337</v>
          </cell>
          <cell r="AE385">
            <v>13725.045833333332</v>
          </cell>
          <cell r="AF385">
            <v>13356.72875</v>
          </cell>
          <cell r="AG385">
            <v>13135.970833333333</v>
          </cell>
          <cell r="AH385">
            <v>13062.481666666667</v>
          </cell>
          <cell r="AI385">
            <v>11725.676249999999</v>
          </cell>
          <cell r="AJ385">
            <v>9444.4266666666681</v>
          </cell>
          <cell r="AK385">
            <v>7649.9829166666668</v>
          </cell>
          <cell r="AL385">
            <v>6044.4283333333333</v>
          </cell>
          <cell r="AM385">
            <v>4627.7629166666666</v>
          </cell>
          <cell r="AN385">
            <v>3399.9866666666662</v>
          </cell>
          <cell r="AO385">
            <v>2361.0995833333332</v>
          </cell>
          <cell r="AR385" t="str">
            <v>50a</v>
          </cell>
        </row>
        <row r="386">
          <cell r="R386">
            <v>93775.98</v>
          </cell>
          <cell r="S386">
            <v>85250.89</v>
          </cell>
          <cell r="T386">
            <v>76725.8</v>
          </cell>
          <cell r="U386">
            <v>68200.710000000006</v>
          </cell>
          <cell r="V386">
            <v>59675.62</v>
          </cell>
          <cell r="W386">
            <v>51150.53</v>
          </cell>
          <cell r="X386">
            <v>42625.440000000002</v>
          </cell>
          <cell r="Y386">
            <v>34100.35</v>
          </cell>
          <cell r="Z386">
            <v>25575.26</v>
          </cell>
          <cell r="AA386">
            <v>17050.169999999998</v>
          </cell>
          <cell r="AB386">
            <v>8525.08</v>
          </cell>
          <cell r="AC386">
            <v>0</v>
          </cell>
          <cell r="AD386">
            <v>46258.796666666669</v>
          </cell>
          <cell r="AE386">
            <v>46367.999583333331</v>
          </cell>
          <cell r="AF386">
            <v>46466.801666666666</v>
          </cell>
          <cell r="AG386">
            <v>46555.202916666669</v>
          </cell>
          <cell r="AH386">
            <v>46633.203333333331</v>
          </cell>
          <cell r="AI386">
            <v>46700.802916666667</v>
          </cell>
          <cell r="AJ386">
            <v>46758.001666666656</v>
          </cell>
          <cell r="AK386">
            <v>46804.799583333341</v>
          </cell>
          <cell r="AL386">
            <v>46841.196666666663</v>
          </cell>
          <cell r="AM386">
            <v>46867.19291666666</v>
          </cell>
          <cell r="AN386">
            <v>46882.78833333333</v>
          </cell>
          <cell r="AO386">
            <v>46887.985833333332</v>
          </cell>
          <cell r="AR386" t="str">
            <v>50b</v>
          </cell>
        </row>
        <row r="387">
          <cell r="R387">
            <v>93775.97</v>
          </cell>
          <cell r="S387">
            <v>85250.880000000005</v>
          </cell>
          <cell r="T387">
            <v>76725.789999999994</v>
          </cell>
          <cell r="U387">
            <v>68200.7</v>
          </cell>
          <cell r="V387">
            <v>59675.61</v>
          </cell>
          <cell r="W387">
            <v>51150.52</v>
          </cell>
          <cell r="X387">
            <v>42625.43</v>
          </cell>
          <cell r="Y387">
            <v>34100.339999999997</v>
          </cell>
          <cell r="Z387">
            <v>25575.25</v>
          </cell>
          <cell r="AA387">
            <v>17050.16</v>
          </cell>
          <cell r="AB387">
            <v>8525.07</v>
          </cell>
          <cell r="AC387">
            <v>0</v>
          </cell>
          <cell r="AD387">
            <v>46258.787500000006</v>
          </cell>
          <cell r="AE387">
            <v>46367.990416666667</v>
          </cell>
          <cell r="AF387">
            <v>46466.792500000003</v>
          </cell>
          <cell r="AG387">
            <v>46555.193749999999</v>
          </cell>
          <cell r="AH387">
            <v>46633.194166666661</v>
          </cell>
          <cell r="AI387">
            <v>46700.79374999999</v>
          </cell>
          <cell r="AJ387">
            <v>46757.992499999993</v>
          </cell>
          <cell r="AK387">
            <v>46804.790416666663</v>
          </cell>
          <cell r="AL387">
            <v>46841.1875</v>
          </cell>
          <cell r="AM387">
            <v>46867.183749999997</v>
          </cell>
          <cell r="AN387">
            <v>46882.779166666667</v>
          </cell>
          <cell r="AO387">
            <v>46887.976666666662</v>
          </cell>
          <cell r="AR387" t="str">
            <v>50b</v>
          </cell>
        </row>
        <row r="388">
          <cell r="R388">
            <v>551225.35</v>
          </cell>
          <cell r="S388">
            <v>539497.14</v>
          </cell>
          <cell r="T388">
            <v>527768.93000000005</v>
          </cell>
          <cell r="U388">
            <v>516040.72</v>
          </cell>
          <cell r="V388">
            <v>504312.51</v>
          </cell>
          <cell r="W388">
            <v>492584.3</v>
          </cell>
          <cell r="X388">
            <v>480856.09</v>
          </cell>
          <cell r="Y388">
            <v>469127.88</v>
          </cell>
          <cell r="Z388">
            <v>457399.67</v>
          </cell>
          <cell r="AA388">
            <v>445671.46</v>
          </cell>
          <cell r="AB388">
            <v>433943.25</v>
          </cell>
          <cell r="AC388">
            <v>422215.04</v>
          </cell>
          <cell r="AD388">
            <v>621594.6100000001</v>
          </cell>
          <cell r="AE388">
            <v>609866.4</v>
          </cell>
          <cell r="AF388">
            <v>598138.18999999994</v>
          </cell>
          <cell r="AG388">
            <v>586409.97999999986</v>
          </cell>
          <cell r="AH388">
            <v>574681.7699999999</v>
          </cell>
          <cell r="AI388">
            <v>562953.55999999994</v>
          </cell>
          <cell r="AJ388">
            <v>551225.35</v>
          </cell>
          <cell r="AK388">
            <v>539497.14</v>
          </cell>
          <cell r="AL388">
            <v>527768.92999999993</v>
          </cell>
          <cell r="AM388">
            <v>516040.72</v>
          </cell>
          <cell r="AN388">
            <v>504312.50999999995</v>
          </cell>
          <cell r="AO388">
            <v>492584.29999999987</v>
          </cell>
          <cell r="AR388" t="str">
            <v>50b</v>
          </cell>
        </row>
        <row r="389">
          <cell r="R389">
            <v>1269777</v>
          </cell>
          <cell r="S389">
            <v>856400</v>
          </cell>
          <cell r="T389">
            <v>864000</v>
          </cell>
          <cell r="U389">
            <v>864000</v>
          </cell>
          <cell r="V389">
            <v>864000</v>
          </cell>
          <cell r="W389">
            <v>864000</v>
          </cell>
          <cell r="X389">
            <v>864000</v>
          </cell>
          <cell r="Y389">
            <v>864000</v>
          </cell>
          <cell r="Z389">
            <v>864000</v>
          </cell>
          <cell r="AA389">
            <v>864000</v>
          </cell>
          <cell r="AB389">
            <v>864000</v>
          </cell>
          <cell r="AC389">
            <v>432000</v>
          </cell>
          <cell r="AD389">
            <v>1747988.3699999999</v>
          </cell>
          <cell r="AE389">
            <v>1691518.93625</v>
          </cell>
          <cell r="AF389">
            <v>1666618.3333333333</v>
          </cell>
          <cell r="AG389">
            <v>1622785</v>
          </cell>
          <cell r="AH389">
            <v>1542285</v>
          </cell>
          <cell r="AI389">
            <v>1461785</v>
          </cell>
          <cell r="AJ389">
            <v>1381285</v>
          </cell>
          <cell r="AK389">
            <v>1300785</v>
          </cell>
          <cell r="AL389">
            <v>1202285</v>
          </cell>
          <cell r="AM389">
            <v>1085785</v>
          </cell>
          <cell r="AN389">
            <v>984682.25</v>
          </cell>
          <cell r="AO389">
            <v>901505.45833333337</v>
          </cell>
          <cell r="AR389" t="str">
            <v>50b</v>
          </cell>
        </row>
        <row r="390"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50053.144583333335</v>
          </cell>
          <cell r="AE390">
            <v>12513.286249999999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R390" t="str">
            <v xml:space="preserve"> </v>
          </cell>
        </row>
        <row r="391"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R391" t="str">
            <v>50a</v>
          </cell>
        </row>
        <row r="392"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R392" t="str">
            <v>50a</v>
          </cell>
        </row>
        <row r="393">
          <cell r="R393">
            <v>24243.35</v>
          </cell>
          <cell r="S393">
            <v>17744.66</v>
          </cell>
          <cell r="T393">
            <v>12155.97</v>
          </cell>
          <cell r="U393">
            <v>6567.28</v>
          </cell>
          <cell r="V393">
            <v>23178.59</v>
          </cell>
          <cell r="W393">
            <v>86406.32</v>
          </cell>
          <cell r="X393">
            <v>80569.38</v>
          </cell>
          <cell r="Y393">
            <v>71672.44</v>
          </cell>
          <cell r="Z393">
            <v>-128926.58</v>
          </cell>
          <cell r="AA393">
            <v>-151563.51999999999</v>
          </cell>
          <cell r="AB393">
            <v>50791.62</v>
          </cell>
          <cell r="AC393">
            <v>-8047.27</v>
          </cell>
          <cell r="AD393">
            <v>41869.369999999995</v>
          </cell>
          <cell r="AE393">
            <v>40282.748333333329</v>
          </cell>
          <cell r="AF393">
            <v>38801.334999999992</v>
          </cell>
          <cell r="AG393">
            <v>37418.046666666654</v>
          </cell>
          <cell r="AH393">
            <v>37018.716666666653</v>
          </cell>
          <cell r="AI393">
            <v>37718.224166666667</v>
          </cell>
          <cell r="AJ393">
            <v>38672.058750000004</v>
          </cell>
          <cell r="AK393">
            <v>39823.539166666669</v>
          </cell>
          <cell r="AL393">
            <v>32961.745416666665</v>
          </cell>
          <cell r="AM393">
            <v>17330.844166666666</v>
          </cell>
          <cell r="AN393">
            <v>9699.7587500000027</v>
          </cell>
          <cell r="AO393">
            <v>8644.3245833333312</v>
          </cell>
          <cell r="AR393" t="str">
            <v>50a</v>
          </cell>
        </row>
        <row r="394">
          <cell r="R394">
            <v>132984.85999999999</v>
          </cell>
          <cell r="S394">
            <v>120895.32</v>
          </cell>
          <cell r="T394">
            <v>108805.78</v>
          </cell>
          <cell r="U394">
            <v>96716.24</v>
          </cell>
          <cell r="V394">
            <v>84626.7</v>
          </cell>
          <cell r="W394">
            <v>72537.16</v>
          </cell>
          <cell r="X394">
            <v>60447.62</v>
          </cell>
          <cell r="Y394">
            <v>48358.080000000002</v>
          </cell>
          <cell r="Z394">
            <v>36268.54</v>
          </cell>
          <cell r="AA394">
            <v>24179</v>
          </cell>
          <cell r="AB394">
            <v>151343.64000000001</v>
          </cell>
          <cell r="AC394">
            <v>143570.04999999999</v>
          </cell>
          <cell r="AD394">
            <v>83557.210833333331</v>
          </cell>
          <cell r="AE394">
            <v>82693.741250000006</v>
          </cell>
          <cell r="AF394">
            <v>81912.505833333344</v>
          </cell>
          <cell r="AG394">
            <v>81213.504583333342</v>
          </cell>
          <cell r="AH394">
            <v>80596.737500000003</v>
          </cell>
          <cell r="AI394">
            <v>80062.20458333334</v>
          </cell>
          <cell r="AJ394">
            <v>79609.905833333338</v>
          </cell>
          <cell r="AK394">
            <v>79239.841249999998</v>
          </cell>
          <cell r="AL394">
            <v>78952.010833333319</v>
          </cell>
          <cell r="AM394">
            <v>78746.414583333331</v>
          </cell>
          <cell r="AN394">
            <v>84425.31</v>
          </cell>
          <cell r="AO394">
            <v>90123.763749999998</v>
          </cell>
          <cell r="AR394" t="str">
            <v>50a</v>
          </cell>
        </row>
        <row r="395"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R395" t="str">
            <v>50b</v>
          </cell>
        </row>
        <row r="396">
          <cell r="R396">
            <v>19179.93</v>
          </cell>
          <cell r="S396">
            <v>15858.26</v>
          </cell>
          <cell r="T396">
            <v>12536.59</v>
          </cell>
          <cell r="U396">
            <v>9214.92</v>
          </cell>
          <cell r="V396">
            <v>5893.25</v>
          </cell>
          <cell r="W396">
            <v>2571.58</v>
          </cell>
          <cell r="X396">
            <v>0</v>
          </cell>
          <cell r="Y396">
            <v>36538.33</v>
          </cell>
          <cell r="Z396">
            <v>33216.660000000003</v>
          </cell>
          <cell r="AA396">
            <v>29894.99</v>
          </cell>
          <cell r="AB396">
            <v>12382.32</v>
          </cell>
          <cell r="AC396">
            <v>23251.65</v>
          </cell>
          <cell r="AD396">
            <v>16202.051249999999</v>
          </cell>
          <cell r="AE396">
            <v>17661.975833333334</v>
          </cell>
          <cell r="AF396">
            <v>18845.094583333335</v>
          </cell>
          <cell r="AG396">
            <v>19751.407499999998</v>
          </cell>
          <cell r="AH396">
            <v>20380.914583333335</v>
          </cell>
          <cell r="AI396">
            <v>20733.615833333333</v>
          </cell>
          <cell r="AJ396">
            <v>19211.18375</v>
          </cell>
          <cell r="AK396">
            <v>17612.854583333334</v>
          </cell>
          <cell r="AL396">
            <v>17675.358749999999</v>
          </cell>
          <cell r="AM396">
            <v>17737.862916666665</v>
          </cell>
          <cell r="AN396">
            <v>17209.075416666663</v>
          </cell>
          <cell r="AO396">
            <v>16680.287916666668</v>
          </cell>
          <cell r="AR396" t="str">
            <v>50a</v>
          </cell>
        </row>
        <row r="397">
          <cell r="R397">
            <v>21306.69</v>
          </cell>
          <cell r="S397">
            <v>17045.36</v>
          </cell>
          <cell r="T397">
            <v>12784.03</v>
          </cell>
          <cell r="U397">
            <v>8522.7000000000007</v>
          </cell>
          <cell r="V397">
            <v>4261.37</v>
          </cell>
          <cell r="W397">
            <v>54148.67</v>
          </cell>
          <cell r="X397">
            <v>49636.28</v>
          </cell>
          <cell r="Y397">
            <v>45123.89</v>
          </cell>
          <cell r="Z397">
            <v>40611.5</v>
          </cell>
          <cell r="AA397">
            <v>36099.11</v>
          </cell>
          <cell r="AB397">
            <v>31586.720000000001</v>
          </cell>
          <cell r="AC397">
            <v>27074.33</v>
          </cell>
          <cell r="AD397">
            <v>27166.034583333338</v>
          </cell>
          <cell r="AE397">
            <v>27357.786666666667</v>
          </cell>
          <cell r="AF397">
            <v>27506.927916666667</v>
          </cell>
          <cell r="AG397">
            <v>27613.458333333332</v>
          </cell>
          <cell r="AH397">
            <v>27677.377916666668</v>
          </cell>
          <cell r="AI397">
            <v>27824.212916666671</v>
          </cell>
          <cell r="AJ397">
            <v>28064.807916666668</v>
          </cell>
          <cell r="AK397">
            <v>28284.481250000001</v>
          </cell>
          <cell r="AL397">
            <v>28483.232916666664</v>
          </cell>
          <cell r="AM397">
            <v>28661.062916666666</v>
          </cell>
          <cell r="AN397">
            <v>28817.971249999999</v>
          </cell>
          <cell r="AO397">
            <v>28953.957916666663</v>
          </cell>
          <cell r="AR397" t="str">
            <v>50b</v>
          </cell>
        </row>
        <row r="398">
          <cell r="R398">
            <v>20400</v>
          </cell>
          <cell r="S398">
            <v>16320</v>
          </cell>
          <cell r="T398">
            <v>12240</v>
          </cell>
          <cell r="U398">
            <v>8160</v>
          </cell>
          <cell r="V398">
            <v>4080</v>
          </cell>
          <cell r="W398">
            <v>50281.919999999998</v>
          </cell>
          <cell r="X398">
            <v>46091.76</v>
          </cell>
          <cell r="Y398">
            <v>41901.599999999999</v>
          </cell>
          <cell r="Z398">
            <v>37711.440000000002</v>
          </cell>
          <cell r="AA398">
            <v>33521.279999999999</v>
          </cell>
          <cell r="AB398">
            <v>29331.119999999999</v>
          </cell>
          <cell r="AC398">
            <v>25140.959999999999</v>
          </cell>
          <cell r="AD398">
            <v>26176.25</v>
          </cell>
          <cell r="AE398">
            <v>26300</v>
          </cell>
          <cell r="AF398">
            <v>26396.25</v>
          </cell>
          <cell r="AG398">
            <v>26465</v>
          </cell>
          <cell r="AH398">
            <v>26506.25</v>
          </cell>
          <cell r="AI398">
            <v>26575.08</v>
          </cell>
          <cell r="AJ398">
            <v>26680.649999999998</v>
          </cell>
          <cell r="AK398">
            <v>26777.039999999997</v>
          </cell>
          <cell r="AL398">
            <v>26864.25</v>
          </cell>
          <cell r="AM398">
            <v>26942.28</v>
          </cell>
          <cell r="AN398">
            <v>27011.13</v>
          </cell>
          <cell r="AO398">
            <v>27070.799999999999</v>
          </cell>
        </row>
        <row r="399"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R399" t="str">
            <v>50a</v>
          </cell>
        </row>
        <row r="400">
          <cell r="R400">
            <v>488211.17</v>
          </cell>
          <cell r="S400">
            <v>443828.34</v>
          </cell>
          <cell r="T400">
            <v>399445.51</v>
          </cell>
          <cell r="U400">
            <v>355062.68</v>
          </cell>
          <cell r="V400">
            <v>310679.84999999998</v>
          </cell>
          <cell r="W400">
            <v>266297.02</v>
          </cell>
          <cell r="X400">
            <v>221914.19</v>
          </cell>
          <cell r="Y400">
            <v>177531.36</v>
          </cell>
          <cell r="Z400">
            <v>133148.53</v>
          </cell>
          <cell r="AA400">
            <v>88765.7</v>
          </cell>
          <cell r="AB400">
            <v>44382.87</v>
          </cell>
          <cell r="AC400">
            <v>0</v>
          </cell>
          <cell r="AD400">
            <v>246040.34124999997</v>
          </cell>
          <cell r="AE400">
            <v>245704.55999999997</v>
          </cell>
          <cell r="AF400">
            <v>245400.75791666665</v>
          </cell>
          <cell r="AG400">
            <v>245128.93500000003</v>
          </cell>
          <cell r="AH400">
            <v>244889.09125000006</v>
          </cell>
          <cell r="AI400">
            <v>244681.22666666668</v>
          </cell>
          <cell r="AJ400">
            <v>244505.34125000003</v>
          </cell>
          <cell r="AK400">
            <v>244361.43499999997</v>
          </cell>
          <cell r="AL400">
            <v>244249.50791666665</v>
          </cell>
          <cell r="AM400">
            <v>244169.55999999997</v>
          </cell>
          <cell r="AN400">
            <v>244121.59124999997</v>
          </cell>
          <cell r="AO400">
            <v>244105.60166666665</v>
          </cell>
          <cell r="AR400" t="str">
            <v>50b</v>
          </cell>
        </row>
        <row r="401">
          <cell r="R401">
            <v>134934.25</v>
          </cell>
          <cell r="S401">
            <v>122667.5</v>
          </cell>
          <cell r="T401">
            <v>110400.75</v>
          </cell>
          <cell r="U401">
            <v>98134</v>
          </cell>
          <cell r="V401">
            <v>85867.25</v>
          </cell>
          <cell r="W401">
            <v>73600.5</v>
          </cell>
          <cell r="X401">
            <v>61333.75</v>
          </cell>
          <cell r="Y401">
            <v>49067</v>
          </cell>
          <cell r="Z401">
            <v>36800.25</v>
          </cell>
          <cell r="AA401">
            <v>24533.5</v>
          </cell>
          <cell r="AB401">
            <v>12266.75</v>
          </cell>
          <cell r="AC401">
            <v>0</v>
          </cell>
          <cell r="AD401">
            <v>5622.260416666667</v>
          </cell>
          <cell r="AE401">
            <v>16355.666666666666</v>
          </cell>
          <cell r="AF401">
            <v>26066.84375</v>
          </cell>
          <cell r="AG401">
            <v>34755.791666666664</v>
          </cell>
          <cell r="AH401">
            <v>42422.510416666664</v>
          </cell>
          <cell r="AI401">
            <v>49067</v>
          </cell>
          <cell r="AJ401">
            <v>54689.260416666664</v>
          </cell>
          <cell r="AK401">
            <v>59289.291666666664</v>
          </cell>
          <cell r="AL401">
            <v>62867.09375</v>
          </cell>
          <cell r="AM401">
            <v>65422.666666666664</v>
          </cell>
          <cell r="AN401">
            <v>66956.010416666672</v>
          </cell>
          <cell r="AO401">
            <v>67467.125</v>
          </cell>
          <cell r="AR401" t="str">
            <v xml:space="preserve"> </v>
          </cell>
        </row>
        <row r="402"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R402" t="str">
            <v>50a</v>
          </cell>
        </row>
        <row r="403">
          <cell r="R403">
            <v>257306.67</v>
          </cell>
          <cell r="S403">
            <v>231733.34</v>
          </cell>
          <cell r="T403">
            <v>212160</v>
          </cell>
          <cell r="U403">
            <v>188586.67</v>
          </cell>
          <cell r="V403">
            <v>165013.34</v>
          </cell>
          <cell r="W403">
            <v>141440.01</v>
          </cell>
          <cell r="X403">
            <v>117866.68</v>
          </cell>
          <cell r="Y403">
            <v>94293.35</v>
          </cell>
          <cell r="Z403">
            <v>70720.02</v>
          </cell>
          <cell r="AA403">
            <v>47146.69</v>
          </cell>
          <cell r="AB403">
            <v>23573.360000000001</v>
          </cell>
          <cell r="AC403">
            <v>297589.78999999998</v>
          </cell>
          <cell r="AD403">
            <v>119957.20416666665</v>
          </cell>
          <cell r="AE403">
            <v>121375.53833333333</v>
          </cell>
          <cell r="AF403">
            <v>122718.31708333334</v>
          </cell>
          <cell r="AG403">
            <v>124068.87375000003</v>
          </cell>
          <cell r="AH403">
            <v>125260.54208333332</v>
          </cell>
          <cell r="AI403">
            <v>126293.32208333335</v>
          </cell>
          <cell r="AJ403">
            <v>127167.21375</v>
          </cell>
          <cell r="AK403">
            <v>127882.21708333334</v>
          </cell>
          <cell r="AL403">
            <v>128438.33208333336</v>
          </cell>
          <cell r="AM403">
            <v>128835.55875000003</v>
          </cell>
          <cell r="AN403">
            <v>129073.89708333334</v>
          </cell>
          <cell r="AO403">
            <v>141552.91875000001</v>
          </cell>
          <cell r="AR403" t="str">
            <v>50a</v>
          </cell>
        </row>
        <row r="404"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R404" t="str">
            <v>50b</v>
          </cell>
        </row>
        <row r="405">
          <cell r="R405">
            <v>915</v>
          </cell>
          <cell r="S405">
            <v>3915</v>
          </cell>
          <cell r="T405">
            <v>3500</v>
          </cell>
          <cell r="U405">
            <v>6100</v>
          </cell>
          <cell r="V405">
            <v>6000</v>
          </cell>
          <cell r="W405">
            <v>1800</v>
          </cell>
          <cell r="X405">
            <v>1800</v>
          </cell>
          <cell r="Y405">
            <v>800</v>
          </cell>
          <cell r="Z405">
            <v>210862.07999999999</v>
          </cell>
          <cell r="AA405">
            <v>211162.08</v>
          </cell>
          <cell r="AB405">
            <v>210012.08</v>
          </cell>
          <cell r="AC405">
            <v>108355.04</v>
          </cell>
          <cell r="AD405">
            <v>24491.008333333331</v>
          </cell>
          <cell r="AE405">
            <v>24422.883333333331</v>
          </cell>
          <cell r="AF405">
            <v>24351.841666666664</v>
          </cell>
          <cell r="AG405">
            <v>24505.8</v>
          </cell>
          <cell r="AH405">
            <v>24868.716666666664</v>
          </cell>
          <cell r="AI405">
            <v>24993.716666666664</v>
          </cell>
          <cell r="AJ405">
            <v>25010.383333333331</v>
          </cell>
          <cell r="AK405">
            <v>25004.133333333331</v>
          </cell>
          <cell r="AL405">
            <v>22311.111666666664</v>
          </cell>
          <cell r="AM405">
            <v>28468.593333333334</v>
          </cell>
          <cell r="AN405">
            <v>45988.35</v>
          </cell>
          <cell r="AO405">
            <v>59253.646666666667</v>
          </cell>
          <cell r="AR405" t="str">
            <v>50a</v>
          </cell>
        </row>
        <row r="406"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R406" t="str">
            <v>62</v>
          </cell>
        </row>
        <row r="407"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R407" t="str">
            <v>62</v>
          </cell>
        </row>
        <row r="408"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523.52166666666665</v>
          </cell>
          <cell r="AE408">
            <v>431.01416666666665</v>
          </cell>
          <cell r="AF408">
            <v>276.83499999999998</v>
          </cell>
          <cell r="AG408">
            <v>153.80375000000001</v>
          </cell>
          <cell r="AH408">
            <v>61.639999999999993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R408" t="str">
            <v>62</v>
          </cell>
        </row>
        <row r="409"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R409" t="str">
            <v>62</v>
          </cell>
        </row>
        <row r="410"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R410" t="str">
            <v>62</v>
          </cell>
        </row>
        <row r="411"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82791.157500000001</v>
          </cell>
          <cell r="AE411">
            <v>82791.157500000001</v>
          </cell>
          <cell r="AF411">
            <v>82791.157500000001</v>
          </cell>
          <cell r="AG411">
            <v>82791.157500000001</v>
          </cell>
          <cell r="AH411">
            <v>82791.157500000001</v>
          </cell>
          <cell r="AI411">
            <v>82791.157500000001</v>
          </cell>
          <cell r="AJ411">
            <v>82791.157500000001</v>
          </cell>
          <cell r="AK411">
            <v>82791.157500000001</v>
          </cell>
          <cell r="AL411">
            <v>68992.631249999991</v>
          </cell>
          <cell r="AM411">
            <v>41395.578750000001</v>
          </cell>
          <cell r="AN411">
            <v>13798.526250000001</v>
          </cell>
          <cell r="AO411">
            <v>0</v>
          </cell>
          <cell r="AR411" t="str">
            <v>62</v>
          </cell>
        </row>
        <row r="412"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13783.784166666666</v>
          </cell>
          <cell r="AE412">
            <v>13023.784166666666</v>
          </cell>
          <cell r="AF412">
            <v>12073.784166666666</v>
          </cell>
          <cell r="AG412">
            <v>11123.784166666666</v>
          </cell>
          <cell r="AH412">
            <v>10743.784166666666</v>
          </cell>
          <cell r="AI412">
            <v>10553.784166666666</v>
          </cell>
          <cell r="AJ412">
            <v>9983.7841666666664</v>
          </cell>
          <cell r="AK412">
            <v>9033.7841666666664</v>
          </cell>
          <cell r="AL412">
            <v>7703.7841666666673</v>
          </cell>
          <cell r="AM412">
            <v>5993.7841666666673</v>
          </cell>
          <cell r="AN412">
            <v>3882.1941666666667</v>
          </cell>
          <cell r="AO412">
            <v>1360.3020833333333</v>
          </cell>
          <cell r="AR412" t="str">
            <v>62</v>
          </cell>
        </row>
        <row r="413"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R413" t="str">
            <v>62</v>
          </cell>
        </row>
        <row r="414"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R414" t="str">
            <v>62</v>
          </cell>
        </row>
        <row r="415"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R415" t="str">
            <v>62</v>
          </cell>
        </row>
        <row r="416"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R416" t="str">
            <v>62</v>
          </cell>
        </row>
        <row r="417"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R417" t="str">
            <v>62</v>
          </cell>
        </row>
        <row r="418"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R418" t="str">
            <v>62</v>
          </cell>
        </row>
        <row r="419">
          <cell r="R419">
            <v>721.37</v>
          </cell>
          <cell r="S419">
            <v>719.6</v>
          </cell>
          <cell r="T419">
            <v>717.81</v>
          </cell>
          <cell r="U419">
            <v>714.22</v>
          </cell>
          <cell r="V419">
            <v>714.19</v>
          </cell>
          <cell r="W419">
            <v>1182.74</v>
          </cell>
          <cell r="X419">
            <v>710.52</v>
          </cell>
          <cell r="Y419">
            <v>708.67</v>
          </cell>
          <cell r="Z419">
            <v>706.8</v>
          </cell>
          <cell r="AA419">
            <v>704.91</v>
          </cell>
          <cell r="AB419">
            <v>703.01</v>
          </cell>
          <cell r="AC419">
            <v>701.1</v>
          </cell>
          <cell r="AD419">
            <v>731.66916666666668</v>
          </cell>
          <cell r="AE419">
            <v>729.97166666666669</v>
          </cell>
          <cell r="AF419">
            <v>728.26166666666677</v>
          </cell>
          <cell r="AG419">
            <v>726.46416666666664</v>
          </cell>
          <cell r="AH419">
            <v>724.65374999999995</v>
          </cell>
          <cell r="AI419">
            <v>742.50374999999985</v>
          </cell>
          <cell r="AJ419">
            <v>760.34041666666678</v>
          </cell>
          <cell r="AK419">
            <v>758.56500000000005</v>
          </cell>
          <cell r="AL419">
            <v>756.77666666666664</v>
          </cell>
          <cell r="AM419">
            <v>754.97458333333327</v>
          </cell>
          <cell r="AN419">
            <v>753.15875000000005</v>
          </cell>
          <cell r="AO419">
            <v>751.32958333333329</v>
          </cell>
          <cell r="AR419" t="str">
            <v>62</v>
          </cell>
        </row>
        <row r="420"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  <cell r="AE420">
            <v>0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  <cell r="AJ420">
            <v>0</v>
          </cell>
          <cell r="AK420">
            <v>0</v>
          </cell>
          <cell r="AL420">
            <v>0</v>
          </cell>
          <cell r="AM420">
            <v>0</v>
          </cell>
          <cell r="AN420">
            <v>0</v>
          </cell>
          <cell r="AO420">
            <v>0</v>
          </cell>
          <cell r="AR420" t="str">
            <v>62</v>
          </cell>
        </row>
        <row r="421"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  <cell r="AE421">
            <v>0</v>
          </cell>
          <cell r="AF421">
            <v>0</v>
          </cell>
          <cell r="AG421">
            <v>0</v>
          </cell>
          <cell r="AH421">
            <v>0</v>
          </cell>
          <cell r="AI421">
            <v>0</v>
          </cell>
          <cell r="AJ421">
            <v>0</v>
          </cell>
          <cell r="AK421">
            <v>0</v>
          </cell>
          <cell r="AL421">
            <v>0</v>
          </cell>
          <cell r="AM421">
            <v>0</v>
          </cell>
          <cell r="AN421">
            <v>0</v>
          </cell>
          <cell r="AO421">
            <v>0</v>
          </cell>
          <cell r="AR421" t="str">
            <v>62</v>
          </cell>
        </row>
        <row r="422"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  <cell r="AE422">
            <v>0</v>
          </cell>
          <cell r="AF422">
            <v>0</v>
          </cell>
          <cell r="AG422">
            <v>0</v>
          </cell>
          <cell r="AH422">
            <v>0</v>
          </cell>
          <cell r="AI422">
            <v>0</v>
          </cell>
          <cell r="AJ422">
            <v>0</v>
          </cell>
          <cell r="AK422">
            <v>0</v>
          </cell>
          <cell r="AL422">
            <v>0</v>
          </cell>
          <cell r="AM422">
            <v>0</v>
          </cell>
          <cell r="AN422">
            <v>0</v>
          </cell>
          <cell r="AO422">
            <v>0</v>
          </cell>
          <cell r="AR422" t="str">
            <v>62</v>
          </cell>
        </row>
        <row r="423"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R423" t="str">
            <v>62</v>
          </cell>
        </row>
        <row r="424"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-0.91833333333333333</v>
          </cell>
          <cell r="AE424">
            <v>-0.91833333333333333</v>
          </cell>
          <cell r="AF424">
            <v>-0.91833333333333333</v>
          </cell>
          <cell r="AG424">
            <v>-0.80458333333333332</v>
          </cell>
          <cell r="AH424">
            <v>-0.46208333333333335</v>
          </cell>
          <cell r="AI424">
            <v>-0.23333333333333331</v>
          </cell>
          <cell r="AJ424">
            <v>-0.11666666666666665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R424" t="str">
            <v>62</v>
          </cell>
        </row>
        <row r="425"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R425" t="str">
            <v>62</v>
          </cell>
        </row>
        <row r="426"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R426" t="str">
            <v>62</v>
          </cell>
        </row>
        <row r="427">
          <cell r="R427">
            <v>591.57000000000005</v>
          </cell>
          <cell r="S427">
            <v>788.76</v>
          </cell>
          <cell r="T427">
            <v>985.95</v>
          </cell>
          <cell r="U427">
            <v>1183.1400000000001</v>
          </cell>
          <cell r="V427">
            <v>1380.33</v>
          </cell>
          <cell r="W427">
            <v>1577.52</v>
          </cell>
          <cell r="X427">
            <v>1774.71</v>
          </cell>
          <cell r="Y427">
            <v>1971.9</v>
          </cell>
          <cell r="Z427">
            <v>2169.09</v>
          </cell>
          <cell r="AA427">
            <v>0</v>
          </cell>
          <cell r="AB427">
            <v>172.16</v>
          </cell>
          <cell r="AC427">
            <v>344.32</v>
          </cell>
          <cell r="AD427">
            <v>1203.2912500000002</v>
          </cell>
          <cell r="AE427">
            <v>1196.5333333333333</v>
          </cell>
          <cell r="AF427">
            <v>1187.8445833333333</v>
          </cell>
          <cell r="AG427">
            <v>1177.2250000000001</v>
          </cell>
          <cell r="AH427">
            <v>1164.6745833333332</v>
          </cell>
          <cell r="AI427">
            <v>1150.1933333333334</v>
          </cell>
          <cell r="AJ427">
            <v>1133.78125</v>
          </cell>
          <cell r="AK427">
            <v>1115.4383333333335</v>
          </cell>
          <cell r="AL427">
            <v>1095.1645833333332</v>
          </cell>
          <cell r="AM427">
            <v>1084.5449999999998</v>
          </cell>
          <cell r="AN427">
            <v>1083.5020833333333</v>
          </cell>
          <cell r="AO427">
            <v>1080.3733333333332</v>
          </cell>
          <cell r="AR427" t="str">
            <v>62</v>
          </cell>
        </row>
        <row r="428">
          <cell r="X428">
            <v>239.82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J428">
            <v>9.9924999999999997</v>
          </cell>
          <cell r="AK428">
            <v>19.984999999999999</v>
          </cell>
          <cell r="AL428">
            <v>19.984999999999999</v>
          </cell>
          <cell r="AM428">
            <v>19.984999999999999</v>
          </cell>
          <cell r="AN428">
            <v>19.984999999999999</v>
          </cell>
          <cell r="AO428">
            <v>19.984999999999999</v>
          </cell>
          <cell r="AR428" t="str">
            <v>62</v>
          </cell>
        </row>
        <row r="429">
          <cell r="R429">
            <v>72351897</v>
          </cell>
          <cell r="S429">
            <v>63230240</v>
          </cell>
          <cell r="T429">
            <v>60085725</v>
          </cell>
          <cell r="U429">
            <v>53990144</v>
          </cell>
          <cell r="V429">
            <v>56413504</v>
          </cell>
          <cell r="W429">
            <v>53181275</v>
          </cell>
          <cell r="X429">
            <v>56296130</v>
          </cell>
          <cell r="Y429">
            <v>56759995</v>
          </cell>
          <cell r="Z429">
            <v>55341923</v>
          </cell>
          <cell r="AA429">
            <v>64516869</v>
          </cell>
          <cell r="AB429">
            <v>70951402.420000002</v>
          </cell>
          <cell r="AC429">
            <v>75472123</v>
          </cell>
          <cell r="AD429">
            <v>59769949.791666664</v>
          </cell>
          <cell r="AE429">
            <v>60193772.875</v>
          </cell>
          <cell r="AF429">
            <v>60548064.375</v>
          </cell>
          <cell r="AG429">
            <v>60817278.958333336</v>
          </cell>
          <cell r="AH429">
            <v>61034513.666666664</v>
          </cell>
          <cell r="AI429">
            <v>61302357.708333336</v>
          </cell>
          <cell r="AJ429">
            <v>61548960.875</v>
          </cell>
          <cell r="AK429">
            <v>61746643.125</v>
          </cell>
          <cell r="AL429">
            <v>61812500.958333336</v>
          </cell>
          <cell r="AM429">
            <v>61824135.083333336</v>
          </cell>
          <cell r="AN429">
            <v>61727642.80916667</v>
          </cell>
          <cell r="AO429">
            <v>61583142.409999996</v>
          </cell>
          <cell r="AR429" t="str">
            <v>50b</v>
          </cell>
        </row>
        <row r="430">
          <cell r="R430">
            <v>50171321.490000002</v>
          </cell>
          <cell r="S430">
            <v>43251381.299999997</v>
          </cell>
          <cell r="T430">
            <v>35330862.229999997</v>
          </cell>
          <cell r="U430">
            <v>24271230.140000001</v>
          </cell>
          <cell r="V430">
            <v>21048965.920000002</v>
          </cell>
          <cell r="W430">
            <v>13995949.25</v>
          </cell>
          <cell r="X430">
            <v>12006220.74</v>
          </cell>
          <cell r="Y430">
            <v>14705756.02</v>
          </cell>
          <cell r="Z430">
            <v>19819749.940000001</v>
          </cell>
          <cell r="AA430">
            <v>39460225.100000001</v>
          </cell>
          <cell r="AB430">
            <v>56698387.07</v>
          </cell>
          <cell r="AC430">
            <v>63987604.689999998</v>
          </cell>
          <cell r="AD430">
            <v>25509108.249166667</v>
          </cell>
          <cell r="AE430">
            <v>26684298.230416667</v>
          </cell>
          <cell r="AF430">
            <v>27581265.361249998</v>
          </cell>
          <cell r="AG430">
            <v>28118796.346250001</v>
          </cell>
          <cell r="AH430">
            <v>28459468.534583334</v>
          </cell>
          <cell r="AI430">
            <v>28981014.832083333</v>
          </cell>
          <cell r="AJ430">
            <v>29582901.746250004</v>
          </cell>
          <cell r="AK430">
            <v>30000406.270833332</v>
          </cell>
          <cell r="AL430">
            <v>30374311.281666666</v>
          </cell>
          <cell r="AM430">
            <v>31170496.523749996</v>
          </cell>
          <cell r="AN430">
            <v>31909733.281250004</v>
          </cell>
          <cell r="AO430">
            <v>32513738.438749999</v>
          </cell>
        </row>
        <row r="431">
          <cell r="R431">
            <v>538617.48</v>
          </cell>
          <cell r="S431">
            <v>937380.07</v>
          </cell>
          <cell r="T431">
            <v>629651.44999999995</v>
          </cell>
          <cell r="U431">
            <v>773489.78</v>
          </cell>
          <cell r="V431">
            <v>648848.35</v>
          </cell>
          <cell r="W431">
            <v>906947.34</v>
          </cell>
          <cell r="X431">
            <v>1035590.13</v>
          </cell>
          <cell r="Y431">
            <v>875179.51</v>
          </cell>
          <cell r="Z431">
            <v>766135.66</v>
          </cell>
          <cell r="AA431">
            <v>751169.3</v>
          </cell>
          <cell r="AB431">
            <v>1638812.17</v>
          </cell>
          <cell r="AC431">
            <v>931678.4</v>
          </cell>
          <cell r="AD431">
            <v>985506.88833333331</v>
          </cell>
          <cell r="AE431">
            <v>953683.44125000003</v>
          </cell>
          <cell r="AF431">
            <v>929385.95458333334</v>
          </cell>
          <cell r="AG431">
            <v>893931.83666666679</v>
          </cell>
          <cell r="AH431">
            <v>854405.58625000005</v>
          </cell>
          <cell r="AI431">
            <v>819722.43833333347</v>
          </cell>
          <cell r="AJ431">
            <v>806893.05250000011</v>
          </cell>
          <cell r="AK431">
            <v>807652.83916666673</v>
          </cell>
          <cell r="AL431">
            <v>801794.85291666666</v>
          </cell>
          <cell r="AM431">
            <v>789935.94999999984</v>
          </cell>
          <cell r="AN431">
            <v>817267.58791666664</v>
          </cell>
          <cell r="AO431">
            <v>859442.13500000013</v>
          </cell>
          <cell r="AR431" t="str">
            <v>50b</v>
          </cell>
        </row>
        <row r="432">
          <cell r="R432">
            <v>-72890514</v>
          </cell>
          <cell r="S432">
            <v>-64167620</v>
          </cell>
          <cell r="T432">
            <v>-60715376</v>
          </cell>
          <cell r="U432">
            <v>-55988001</v>
          </cell>
          <cell r="V432">
            <v>-56532655</v>
          </cell>
          <cell r="W432">
            <v>-54082097</v>
          </cell>
          <cell r="X432">
            <v>-57331720</v>
          </cell>
          <cell r="Y432">
            <v>-57635175</v>
          </cell>
          <cell r="Z432">
            <v>-55341923</v>
          </cell>
          <cell r="AA432">
            <v>-65268038</v>
          </cell>
          <cell r="AB432">
            <v>-72590214</v>
          </cell>
          <cell r="AC432">
            <v>-76403801</v>
          </cell>
          <cell r="AD432">
            <v>-59585813.291666664</v>
          </cell>
          <cell r="AE432">
            <v>-61145538.25</v>
          </cell>
          <cell r="AF432">
            <v>-61475532.25</v>
          </cell>
          <cell r="AG432">
            <v>-61760308</v>
          </cell>
          <cell r="AH432">
            <v>-61967920</v>
          </cell>
          <cell r="AI432">
            <v>-62179713.916666664</v>
          </cell>
          <cell r="AJ432">
            <v>-62413232.5</v>
          </cell>
          <cell r="AK432">
            <v>-62611674.583333336</v>
          </cell>
          <cell r="AL432">
            <v>-62639752.125</v>
          </cell>
          <cell r="AM432">
            <v>-62607605</v>
          </cell>
          <cell r="AN432">
            <v>-62538444.333333336</v>
          </cell>
          <cell r="AO432">
            <v>-62436118.458333336</v>
          </cell>
          <cell r="AR432" t="str">
            <v>50b</v>
          </cell>
        </row>
        <row r="433">
          <cell r="R433">
            <v>-50171322</v>
          </cell>
          <cell r="S433">
            <v>-43251382</v>
          </cell>
          <cell r="T433">
            <v>-35330863</v>
          </cell>
          <cell r="U433">
            <v>-24271231</v>
          </cell>
          <cell r="V433">
            <v>-21048967</v>
          </cell>
          <cell r="W433">
            <v>-13995950</v>
          </cell>
          <cell r="X433">
            <v>-12006222</v>
          </cell>
          <cell r="Y433">
            <v>-14708562</v>
          </cell>
          <cell r="Z433">
            <v>-19819751</v>
          </cell>
          <cell r="AA433">
            <v>-39460226</v>
          </cell>
          <cell r="AB433">
            <v>-56698388</v>
          </cell>
          <cell r="AC433">
            <v>-63987606</v>
          </cell>
          <cell r="AD433">
            <v>-27147257.333333332</v>
          </cell>
          <cell r="AE433">
            <v>-26647086.791666668</v>
          </cell>
          <cell r="AF433">
            <v>-27544054</v>
          </cell>
          <cell r="AG433">
            <v>-28081585.083333332</v>
          </cell>
          <cell r="AH433">
            <v>-28422257.375</v>
          </cell>
          <cell r="AI433">
            <v>-28943803.75</v>
          </cell>
          <cell r="AJ433">
            <v>-29545690.75</v>
          </cell>
          <cell r="AK433">
            <v>-29963312.25</v>
          </cell>
          <cell r="AL433">
            <v>-30337334.208333332</v>
          </cell>
          <cell r="AM433">
            <v>-31152125.291666668</v>
          </cell>
          <cell r="AN433">
            <v>-31909967.875</v>
          </cell>
          <cell r="AO433">
            <v>-32513973.083333332</v>
          </cell>
        </row>
        <row r="434"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9072789.0299999993</v>
          </cell>
          <cell r="AA434">
            <v>9072789.0299999993</v>
          </cell>
          <cell r="AB434">
            <v>5164875.3099999996</v>
          </cell>
          <cell r="AC434">
            <v>0</v>
          </cell>
          <cell r="AD434">
            <v>2404107.2683333335</v>
          </cell>
          <cell r="AE434">
            <v>2404107.2683333335</v>
          </cell>
          <cell r="AF434">
            <v>2404107.2683333335</v>
          </cell>
          <cell r="AG434">
            <v>2404107.2683333335</v>
          </cell>
          <cell r="AH434">
            <v>2404107.2683333335</v>
          </cell>
          <cell r="AI434">
            <v>2404107.2683333335</v>
          </cell>
          <cell r="AJ434">
            <v>2376430.257916667</v>
          </cell>
          <cell r="AK434">
            <v>2310933.1775000002</v>
          </cell>
          <cell r="AL434">
            <v>2217141.5020833332</v>
          </cell>
          <cell r="AM434">
            <v>2105998.2595833335</v>
          </cell>
          <cell r="AN434">
            <v>1996682.2016666664</v>
          </cell>
          <cell r="AO434">
            <v>1942537.780833333</v>
          </cell>
          <cell r="AR434" t="str">
            <v>50b</v>
          </cell>
        </row>
        <row r="435"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1102958</v>
          </cell>
          <cell r="X435">
            <v>982281</v>
          </cell>
          <cell r="Y435">
            <v>715681</v>
          </cell>
          <cell r="Z435">
            <v>2440928</v>
          </cell>
          <cell r="AA435">
            <v>2137001</v>
          </cell>
          <cell r="AB435">
            <v>1878368</v>
          </cell>
          <cell r="AC435">
            <v>1858720</v>
          </cell>
          <cell r="AD435">
            <v>193761.5</v>
          </cell>
          <cell r="AE435">
            <v>197102.95833333334</v>
          </cell>
          <cell r="AF435">
            <v>174189.79166666666</v>
          </cell>
          <cell r="AG435">
            <v>130750.16666666667</v>
          </cell>
          <cell r="AH435">
            <v>95657.666666666672</v>
          </cell>
          <cell r="AI435">
            <v>99761.333333333328</v>
          </cell>
          <cell r="AJ435">
            <v>138494.83333333334</v>
          </cell>
          <cell r="AK435">
            <v>163272.54166666666</v>
          </cell>
          <cell r="AL435">
            <v>282623.875</v>
          </cell>
          <cell r="AM435">
            <v>493346.375</v>
          </cell>
          <cell r="AN435">
            <v>681064.08333333337</v>
          </cell>
          <cell r="AO435">
            <v>848881.41666666663</v>
          </cell>
          <cell r="AR435" t="str">
            <v>62</v>
          </cell>
        </row>
        <row r="436">
          <cell r="R436">
            <v>7592985</v>
          </cell>
          <cell r="S436">
            <v>7592985</v>
          </cell>
          <cell r="T436">
            <v>10650659</v>
          </cell>
          <cell r="U436">
            <v>10650659</v>
          </cell>
          <cell r="V436">
            <v>10650659</v>
          </cell>
          <cell r="W436">
            <v>9923574</v>
          </cell>
          <cell r="X436">
            <v>9923574</v>
          </cell>
          <cell r="Y436">
            <v>9923574</v>
          </cell>
          <cell r="Z436">
            <v>10864512</v>
          </cell>
          <cell r="AA436">
            <v>10864512</v>
          </cell>
          <cell r="AB436">
            <v>10864512</v>
          </cell>
          <cell r="AC436">
            <v>6228530</v>
          </cell>
          <cell r="AD436">
            <v>4800197.958333333</v>
          </cell>
          <cell r="AE436">
            <v>5432946.708333333</v>
          </cell>
          <cell r="AF436">
            <v>6193098.541666667</v>
          </cell>
          <cell r="AG436">
            <v>6837827.75</v>
          </cell>
          <cell r="AH436">
            <v>7239731.25</v>
          </cell>
          <cell r="AI436">
            <v>7553253.916666667</v>
          </cell>
          <cell r="AJ436">
            <v>7778395.75</v>
          </cell>
          <cell r="AK436">
            <v>8003537.583333333</v>
          </cell>
          <cell r="AL436">
            <v>8389745.833333334</v>
          </cell>
          <cell r="AM436">
            <v>8937020.5</v>
          </cell>
          <cell r="AN436">
            <v>9484295.166666666</v>
          </cell>
          <cell r="AO436">
            <v>9701080.208333334</v>
          </cell>
          <cell r="AR436" t="str">
            <v>62</v>
          </cell>
        </row>
        <row r="437">
          <cell r="R437">
            <v>0</v>
          </cell>
          <cell r="S437">
            <v>0</v>
          </cell>
          <cell r="T437">
            <v>7111753</v>
          </cell>
          <cell r="U437">
            <v>7111753</v>
          </cell>
          <cell r="V437">
            <v>7111753</v>
          </cell>
          <cell r="W437">
            <v>4178587</v>
          </cell>
          <cell r="X437">
            <v>4178587</v>
          </cell>
          <cell r="Y437">
            <v>4178587</v>
          </cell>
          <cell r="Z437">
            <v>10363101</v>
          </cell>
          <cell r="AA437">
            <v>10363101</v>
          </cell>
          <cell r="AB437">
            <v>10363101</v>
          </cell>
          <cell r="AC437">
            <v>0</v>
          </cell>
          <cell r="AD437">
            <v>2432194.125</v>
          </cell>
          <cell r="AE437">
            <v>2129077.875</v>
          </cell>
          <cell r="AF437">
            <v>2082249.5416666667</v>
          </cell>
          <cell r="AG437">
            <v>2291709.125</v>
          </cell>
          <cell r="AH437">
            <v>2501168.7083333335</v>
          </cell>
          <cell r="AI437">
            <v>2639517.125</v>
          </cell>
          <cell r="AJ437">
            <v>2706754.375</v>
          </cell>
          <cell r="AK437">
            <v>2773991.625</v>
          </cell>
          <cell r="AL437">
            <v>3241901.9166666665</v>
          </cell>
          <cell r="AM437">
            <v>4110485.25</v>
          </cell>
          <cell r="AN437">
            <v>4979068.583333333</v>
          </cell>
          <cell r="AO437">
            <v>5413360.25</v>
          </cell>
          <cell r="AR437" t="str">
            <v>62</v>
          </cell>
        </row>
        <row r="438">
          <cell r="R438">
            <v>8624115</v>
          </cell>
          <cell r="S438">
            <v>8624115</v>
          </cell>
          <cell r="T438">
            <v>10301199</v>
          </cell>
          <cell r="U438">
            <v>10301199</v>
          </cell>
          <cell r="V438">
            <v>10301199</v>
          </cell>
          <cell r="W438">
            <v>13771967</v>
          </cell>
          <cell r="X438">
            <v>13771967</v>
          </cell>
          <cell r="Y438">
            <v>13771967</v>
          </cell>
          <cell r="Z438">
            <v>14289072</v>
          </cell>
          <cell r="AA438">
            <v>14289072</v>
          </cell>
          <cell r="AB438">
            <v>14289072</v>
          </cell>
          <cell r="AC438">
            <v>13765107</v>
          </cell>
          <cell r="AD438">
            <v>8943829.541666666</v>
          </cell>
          <cell r="AE438">
            <v>8840020.125</v>
          </cell>
          <cell r="AF438">
            <v>8767087.333333334</v>
          </cell>
          <cell r="AG438">
            <v>8839028.125</v>
          </cell>
          <cell r="AH438">
            <v>9024965.875</v>
          </cell>
          <cell r="AI438">
            <v>9331916.875</v>
          </cell>
          <cell r="AJ438">
            <v>9759881.125</v>
          </cell>
          <cell r="AK438">
            <v>10187845.375</v>
          </cell>
          <cell r="AL438">
            <v>10625954.291666666</v>
          </cell>
          <cell r="AM438">
            <v>11074207.875</v>
          </cell>
          <cell r="AN438">
            <v>11522461.458333334</v>
          </cell>
          <cell r="AO438">
            <v>11960796.25</v>
          </cell>
          <cell r="AR438" t="str">
            <v>62</v>
          </cell>
        </row>
        <row r="439">
          <cell r="R439">
            <v>0</v>
          </cell>
          <cell r="S439">
            <v>0</v>
          </cell>
          <cell r="T439">
            <v>2559735</v>
          </cell>
          <cell r="U439">
            <v>2559735</v>
          </cell>
          <cell r="V439">
            <v>2559735</v>
          </cell>
          <cell r="W439">
            <v>20206876</v>
          </cell>
          <cell r="X439">
            <v>20206876</v>
          </cell>
          <cell r="Y439">
            <v>20206876</v>
          </cell>
          <cell r="Z439">
            <v>16240145</v>
          </cell>
          <cell r="AA439">
            <v>0</v>
          </cell>
          <cell r="AB439">
            <v>0</v>
          </cell>
          <cell r="AC439">
            <v>9214163</v>
          </cell>
          <cell r="AD439">
            <v>0</v>
          </cell>
          <cell r="AE439">
            <v>0</v>
          </cell>
          <cell r="AF439">
            <v>106655.625</v>
          </cell>
          <cell r="AG439">
            <v>319966.875</v>
          </cell>
          <cell r="AH439">
            <v>533278.125</v>
          </cell>
          <cell r="AI439">
            <v>1481886.9166666667</v>
          </cell>
          <cell r="AJ439">
            <v>3165793.25</v>
          </cell>
          <cell r="AK439">
            <v>4849699.583333333</v>
          </cell>
          <cell r="AL439">
            <v>6368325.458333333</v>
          </cell>
          <cell r="AM439">
            <v>7044998.166666667</v>
          </cell>
          <cell r="AN439">
            <v>7044998.166666667</v>
          </cell>
          <cell r="AO439">
            <v>7428921.625</v>
          </cell>
          <cell r="AR439" t="str">
            <v>62</v>
          </cell>
        </row>
        <row r="440">
          <cell r="R440">
            <v>0</v>
          </cell>
          <cell r="S440">
            <v>0</v>
          </cell>
          <cell r="T440">
            <v>7501640</v>
          </cell>
          <cell r="U440">
            <v>6990113</v>
          </cell>
          <cell r="V440">
            <v>6392166</v>
          </cell>
          <cell r="W440">
            <v>12350482</v>
          </cell>
          <cell r="X440">
            <v>11469363</v>
          </cell>
          <cell r="Y440">
            <v>10538277</v>
          </cell>
          <cell r="Z440">
            <v>9717571</v>
          </cell>
          <cell r="AA440">
            <v>9864010</v>
          </cell>
          <cell r="AB440">
            <v>9066384</v>
          </cell>
          <cell r="AC440">
            <v>4757390</v>
          </cell>
          <cell r="AD440">
            <v>0</v>
          </cell>
          <cell r="AE440">
            <v>0</v>
          </cell>
          <cell r="AF440">
            <v>312568.33333333331</v>
          </cell>
          <cell r="AG440">
            <v>916391.375</v>
          </cell>
          <cell r="AH440">
            <v>1473986.3333333333</v>
          </cell>
          <cell r="AI440">
            <v>2254930</v>
          </cell>
          <cell r="AJ440">
            <v>3247423.5416666665</v>
          </cell>
          <cell r="AK440">
            <v>4164408.5416666665</v>
          </cell>
          <cell r="AL440">
            <v>5008402.208333333</v>
          </cell>
          <cell r="AM440">
            <v>5824301.416666667</v>
          </cell>
          <cell r="AN440">
            <v>6613067.833333333</v>
          </cell>
          <cell r="AO440">
            <v>7189058.416666667</v>
          </cell>
          <cell r="AR440" t="str">
            <v>62</v>
          </cell>
        </row>
        <row r="441"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-18295621</v>
          </cell>
          <cell r="X441">
            <v>-18295621</v>
          </cell>
          <cell r="Y441">
            <v>-18295621</v>
          </cell>
          <cell r="Z441">
            <v>-5452825</v>
          </cell>
          <cell r="AA441">
            <v>0</v>
          </cell>
          <cell r="AB441">
            <v>0</v>
          </cell>
          <cell r="AC441">
            <v>-9214163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-762317.54166666663</v>
          </cell>
          <cell r="AJ441">
            <v>-2286952.625</v>
          </cell>
          <cell r="AK441">
            <v>-3811587.7083333335</v>
          </cell>
          <cell r="AL441">
            <v>-4801106.291666667</v>
          </cell>
          <cell r="AM441">
            <v>-5028307.333333333</v>
          </cell>
          <cell r="AN441">
            <v>-5028307.333333333</v>
          </cell>
          <cell r="AO441">
            <v>-5412230.791666667</v>
          </cell>
          <cell r="AR441" t="str">
            <v>62</v>
          </cell>
        </row>
        <row r="442"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-4722574</v>
          </cell>
          <cell r="X442">
            <v>-4355949</v>
          </cell>
          <cell r="Y442">
            <v>-3979100</v>
          </cell>
          <cell r="Z442">
            <v>0</v>
          </cell>
          <cell r="AA442">
            <v>0</v>
          </cell>
          <cell r="AB442">
            <v>0</v>
          </cell>
          <cell r="AC442">
            <v>-4757389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-196773.91666666666</v>
          </cell>
          <cell r="AJ442">
            <v>-575045.70833333337</v>
          </cell>
          <cell r="AK442">
            <v>-922339.41666666663</v>
          </cell>
          <cell r="AL442">
            <v>-1088135.25</v>
          </cell>
          <cell r="AM442">
            <v>-1088135.25</v>
          </cell>
          <cell r="AN442">
            <v>-1088135.25</v>
          </cell>
          <cell r="AO442">
            <v>-1286359.7916666667</v>
          </cell>
          <cell r="AR442" t="str">
            <v>62</v>
          </cell>
        </row>
        <row r="443">
          <cell r="R443">
            <v>1450855.2</v>
          </cell>
          <cell r="S443">
            <v>1442444.45</v>
          </cell>
          <cell r="T443">
            <v>1434033.7</v>
          </cell>
          <cell r="U443">
            <v>1425622.95</v>
          </cell>
          <cell r="V443">
            <v>1417212.2</v>
          </cell>
          <cell r="W443">
            <v>1408751.53</v>
          </cell>
          <cell r="X443">
            <v>1400390.69</v>
          </cell>
          <cell r="Y443">
            <v>1391979.94</v>
          </cell>
          <cell r="Z443">
            <v>1383569.19</v>
          </cell>
          <cell r="AA443">
            <v>1375158.44</v>
          </cell>
          <cell r="AB443">
            <v>1366696.24</v>
          </cell>
          <cell r="AC443">
            <v>1358337.24</v>
          </cell>
          <cell r="AD443">
            <v>1501319.6999999995</v>
          </cell>
          <cell r="AE443">
            <v>1492908.9499999995</v>
          </cell>
          <cell r="AF443">
            <v>1484498.1999999995</v>
          </cell>
          <cell r="AG443">
            <v>1476087.4499999995</v>
          </cell>
          <cell r="AH443">
            <v>1467676.6999999995</v>
          </cell>
          <cell r="AI443">
            <v>1459263.8699999994</v>
          </cell>
          <cell r="AJ443">
            <v>1450851.0395833328</v>
          </cell>
          <cell r="AK443">
            <v>1442440.2887499996</v>
          </cell>
          <cell r="AL443">
            <v>1434029.5379166661</v>
          </cell>
          <cell r="AM443">
            <v>1425618.7870833331</v>
          </cell>
          <cell r="AN443">
            <v>1417205.8924999998</v>
          </cell>
          <cell r="AO443">
            <v>1408793.0104166663</v>
          </cell>
          <cell r="AR443" t="str">
            <v>2</v>
          </cell>
        </row>
        <row r="444"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  <cell r="AE444">
            <v>0</v>
          </cell>
          <cell r="AF444">
            <v>0</v>
          </cell>
          <cell r="AG444">
            <v>0</v>
          </cell>
          <cell r="AH444">
            <v>0</v>
          </cell>
          <cell r="AI444">
            <v>0</v>
          </cell>
          <cell r="AJ444">
            <v>0</v>
          </cell>
          <cell r="AK444">
            <v>0</v>
          </cell>
          <cell r="AL444">
            <v>0</v>
          </cell>
          <cell r="AM444">
            <v>0</v>
          </cell>
          <cell r="AN444">
            <v>0</v>
          </cell>
          <cell r="AO444">
            <v>0</v>
          </cell>
          <cell r="AR444" t="str">
            <v>2</v>
          </cell>
        </row>
        <row r="445">
          <cell r="R445">
            <v>83182</v>
          </cell>
          <cell r="S445">
            <v>82764</v>
          </cell>
          <cell r="T445">
            <v>82346</v>
          </cell>
          <cell r="U445">
            <v>81928</v>
          </cell>
          <cell r="V445">
            <v>81510</v>
          </cell>
          <cell r="W445">
            <v>81092</v>
          </cell>
          <cell r="X445">
            <v>80674</v>
          </cell>
          <cell r="Y445">
            <v>80256</v>
          </cell>
          <cell r="Z445">
            <v>79838</v>
          </cell>
          <cell r="AA445">
            <v>79420</v>
          </cell>
          <cell r="AB445">
            <v>79002</v>
          </cell>
          <cell r="AC445">
            <v>78584</v>
          </cell>
          <cell r="AD445">
            <v>85690</v>
          </cell>
          <cell r="AE445">
            <v>85272</v>
          </cell>
          <cell r="AF445">
            <v>84854</v>
          </cell>
          <cell r="AG445">
            <v>84436</v>
          </cell>
          <cell r="AH445">
            <v>84018</v>
          </cell>
          <cell r="AI445">
            <v>83600</v>
          </cell>
          <cell r="AJ445">
            <v>83182</v>
          </cell>
          <cell r="AK445">
            <v>82764</v>
          </cell>
          <cell r="AL445">
            <v>82346</v>
          </cell>
          <cell r="AM445">
            <v>81928</v>
          </cell>
          <cell r="AN445">
            <v>81510</v>
          </cell>
          <cell r="AO445">
            <v>81092</v>
          </cell>
          <cell r="AR445" t="str">
            <v>2</v>
          </cell>
        </row>
        <row r="446"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60912.022083333322</v>
          </cell>
          <cell r="AE446">
            <v>40010.693749999999</v>
          </cell>
          <cell r="AF446">
            <v>22171.02791666667</v>
          </cell>
          <cell r="AG446">
            <v>7379.7583333333341</v>
          </cell>
          <cell r="AH446">
            <v>0</v>
          </cell>
          <cell r="AI446">
            <v>0</v>
          </cell>
          <cell r="AJ446">
            <v>0</v>
          </cell>
          <cell r="AK446">
            <v>0</v>
          </cell>
          <cell r="AL446">
            <v>0</v>
          </cell>
          <cell r="AM446">
            <v>0</v>
          </cell>
          <cell r="AN446">
            <v>0</v>
          </cell>
          <cell r="AO446">
            <v>0</v>
          </cell>
          <cell r="AR446" t="str">
            <v>2</v>
          </cell>
        </row>
        <row r="447">
          <cell r="R447">
            <v>88601.65</v>
          </cell>
          <cell r="S447">
            <v>87689.12</v>
          </cell>
          <cell r="T447">
            <v>86776.59</v>
          </cell>
          <cell r="U447">
            <v>85864.06</v>
          </cell>
          <cell r="V447">
            <v>84951.53</v>
          </cell>
          <cell r="W447">
            <v>84039</v>
          </cell>
          <cell r="X447">
            <v>83126.47</v>
          </cell>
          <cell r="Y447">
            <v>82213.94</v>
          </cell>
          <cell r="Z447">
            <v>81301.41</v>
          </cell>
          <cell r="AA447">
            <v>80388.88</v>
          </cell>
          <cell r="AB447">
            <v>79476.350000000006</v>
          </cell>
          <cell r="AC447">
            <v>78563.820000000007</v>
          </cell>
          <cell r="AD447">
            <v>159956.42124999998</v>
          </cell>
          <cell r="AE447">
            <v>147878.83958333332</v>
          </cell>
          <cell r="AF447">
            <v>136186.11291666664</v>
          </cell>
          <cell r="AG447">
            <v>124878.24124999998</v>
          </cell>
          <cell r="AH447">
            <v>113955.22458333331</v>
          </cell>
          <cell r="AI447">
            <v>103417.06291666668</v>
          </cell>
          <cell r="AJ447">
            <v>93263.75625000002</v>
          </cell>
          <cell r="AK447">
            <v>87758.082500000004</v>
          </cell>
          <cell r="AL447">
            <v>86776.584166666653</v>
          </cell>
          <cell r="AM447">
            <v>85864.055833333332</v>
          </cell>
          <cell r="AN447">
            <v>84951.527500000011</v>
          </cell>
          <cell r="AO447">
            <v>84038.999166666661</v>
          </cell>
          <cell r="AR447" t="str">
            <v>2</v>
          </cell>
        </row>
        <row r="448">
          <cell r="R448">
            <v>378565.23</v>
          </cell>
          <cell r="S448">
            <v>371902.98</v>
          </cell>
          <cell r="T448">
            <v>365240.73</v>
          </cell>
          <cell r="U448">
            <v>358578.48</v>
          </cell>
          <cell r="V448">
            <v>351916.23</v>
          </cell>
          <cell r="W448">
            <v>345253.98</v>
          </cell>
          <cell r="X448">
            <v>338591.73</v>
          </cell>
          <cell r="Y448">
            <v>331929.48</v>
          </cell>
          <cell r="Z448">
            <v>325267.23</v>
          </cell>
          <cell r="AA448">
            <v>318604.98</v>
          </cell>
          <cell r="AB448">
            <v>311942.73</v>
          </cell>
          <cell r="AC448">
            <v>305280.48</v>
          </cell>
          <cell r="AD448">
            <v>418538.73</v>
          </cell>
          <cell r="AE448">
            <v>411876.48</v>
          </cell>
          <cell r="AF448">
            <v>405214.23</v>
          </cell>
          <cell r="AG448">
            <v>398551.98</v>
          </cell>
          <cell r="AH448">
            <v>391889.73</v>
          </cell>
          <cell r="AI448">
            <v>385227.48</v>
          </cell>
          <cell r="AJ448">
            <v>378565.23</v>
          </cell>
          <cell r="AK448">
            <v>371902.98</v>
          </cell>
          <cell r="AL448">
            <v>365240.73</v>
          </cell>
          <cell r="AM448">
            <v>358578.48</v>
          </cell>
          <cell r="AN448">
            <v>351916.23</v>
          </cell>
          <cell r="AO448">
            <v>345253.98</v>
          </cell>
          <cell r="AR448" t="str">
            <v>2</v>
          </cell>
        </row>
        <row r="449">
          <cell r="R449">
            <v>39095.74</v>
          </cell>
          <cell r="S449">
            <v>37945.870000000003</v>
          </cell>
          <cell r="T449">
            <v>36796</v>
          </cell>
          <cell r="U449">
            <v>35646.129999999997</v>
          </cell>
          <cell r="V449">
            <v>34496.26</v>
          </cell>
          <cell r="W449">
            <v>33346.39</v>
          </cell>
          <cell r="X449">
            <v>32196.52</v>
          </cell>
          <cell r="Y449">
            <v>31046.65</v>
          </cell>
          <cell r="Z449">
            <v>29896.78</v>
          </cell>
          <cell r="AA449">
            <v>28746.91</v>
          </cell>
          <cell r="AB449">
            <v>27597.040000000001</v>
          </cell>
          <cell r="AC449">
            <v>26447.17</v>
          </cell>
          <cell r="AD449">
            <v>45994.959999999992</v>
          </cell>
          <cell r="AE449">
            <v>44845.09</v>
          </cell>
          <cell r="AF449">
            <v>43695.219999999994</v>
          </cell>
          <cell r="AG449">
            <v>42545.349999999991</v>
          </cell>
          <cell r="AH449">
            <v>41395.479999999996</v>
          </cell>
          <cell r="AI449">
            <v>40245.61</v>
          </cell>
          <cell r="AJ449">
            <v>39095.74</v>
          </cell>
          <cell r="AK449">
            <v>37945.870000000003</v>
          </cell>
          <cell r="AL449">
            <v>36796.000000000007</v>
          </cell>
          <cell r="AM449">
            <v>35646.130000000005</v>
          </cell>
          <cell r="AN449">
            <v>34496.26</v>
          </cell>
          <cell r="AO449">
            <v>33346.389999999992</v>
          </cell>
          <cell r="AR449" t="str">
            <v>2</v>
          </cell>
        </row>
        <row r="450">
          <cell r="R450">
            <v>167769.26</v>
          </cell>
          <cell r="S450">
            <v>163109</v>
          </cell>
          <cell r="T450">
            <v>158448.74</v>
          </cell>
          <cell r="U450">
            <v>153788.48000000001</v>
          </cell>
          <cell r="V450">
            <v>149128.22</v>
          </cell>
          <cell r="W450">
            <v>144467.96</v>
          </cell>
          <cell r="X450">
            <v>139807.70000000001</v>
          </cell>
          <cell r="Y450">
            <v>135147.44</v>
          </cell>
          <cell r="Z450">
            <v>130487.18</v>
          </cell>
          <cell r="AA450">
            <v>125826.92</v>
          </cell>
          <cell r="AB450">
            <v>121166.66</v>
          </cell>
          <cell r="AC450">
            <v>116506.4</v>
          </cell>
          <cell r="AD450">
            <v>195730.81999999998</v>
          </cell>
          <cell r="AE450">
            <v>191070.56000000003</v>
          </cell>
          <cell r="AF450">
            <v>186410.30000000002</v>
          </cell>
          <cell r="AG450">
            <v>181750.04</v>
          </cell>
          <cell r="AH450">
            <v>177089.78</v>
          </cell>
          <cell r="AI450">
            <v>172429.52</v>
          </cell>
          <cell r="AJ450">
            <v>167769.25999999998</v>
          </cell>
          <cell r="AK450">
            <v>163109</v>
          </cell>
          <cell r="AL450">
            <v>158448.74</v>
          </cell>
          <cell r="AM450">
            <v>153788.47999999998</v>
          </cell>
          <cell r="AN450">
            <v>149128.21999999997</v>
          </cell>
          <cell r="AO450">
            <v>144467.95999999996</v>
          </cell>
          <cell r="AR450" t="str">
            <v>2</v>
          </cell>
        </row>
        <row r="451"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5862.9541666666664</v>
          </cell>
          <cell r="AE451">
            <v>4169.0404166666667</v>
          </cell>
          <cell r="AF451">
            <v>2490.5958333333333</v>
          </cell>
          <cell r="AG451">
            <v>827.62041666666664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R451" t="str">
            <v>2</v>
          </cell>
        </row>
        <row r="452"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2938.4320833333331</v>
          </cell>
          <cell r="AE452">
            <v>972.99083333333328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R452" t="str">
            <v>2</v>
          </cell>
        </row>
        <row r="453"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56408.883333333331</v>
          </cell>
          <cell r="AE453">
            <v>18774.643333333333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R453" t="str">
            <v>2</v>
          </cell>
        </row>
        <row r="454">
          <cell r="X454">
            <v>387038.63</v>
          </cell>
          <cell r="Y454">
            <v>370210.86</v>
          </cell>
          <cell r="Z454">
            <v>486376</v>
          </cell>
          <cell r="AA454">
            <v>485475.64</v>
          </cell>
          <cell r="AB454">
            <v>499201.86</v>
          </cell>
          <cell r="AC454">
            <v>473820.36</v>
          </cell>
          <cell r="AJ454">
            <v>16126.609583333333</v>
          </cell>
          <cell r="AK454">
            <v>47678.671666666669</v>
          </cell>
          <cell r="AL454">
            <v>83369.790833333333</v>
          </cell>
          <cell r="AM454">
            <v>123863.60916666668</v>
          </cell>
          <cell r="AN454">
            <v>164891.83833333332</v>
          </cell>
          <cell r="AO454">
            <v>205434.43083333332</v>
          </cell>
          <cell r="AR454" t="str">
            <v>2</v>
          </cell>
        </row>
        <row r="455"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48109.652916666666</v>
          </cell>
          <cell r="AE455">
            <v>16012.399583333334</v>
          </cell>
          <cell r="AF455">
            <v>0</v>
          </cell>
          <cell r="AG455">
            <v>0</v>
          </cell>
          <cell r="AH455">
            <v>0</v>
          </cell>
          <cell r="AI455">
            <v>0</v>
          </cell>
          <cell r="AJ455">
            <v>0</v>
          </cell>
          <cell r="AK455">
            <v>0</v>
          </cell>
          <cell r="AL455">
            <v>0</v>
          </cell>
          <cell r="AM455">
            <v>0</v>
          </cell>
          <cell r="AN455">
            <v>0</v>
          </cell>
          <cell r="AO455">
            <v>0</v>
          </cell>
          <cell r="AR455" t="str">
            <v>2</v>
          </cell>
        </row>
        <row r="456"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160064.57083333333</v>
          </cell>
          <cell r="AE456">
            <v>53276.966666666667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R456" t="str">
            <v>2</v>
          </cell>
        </row>
        <row r="457"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48960.814166666671</v>
          </cell>
          <cell r="AE457">
            <v>16293.777499999998</v>
          </cell>
          <cell r="AF457">
            <v>0</v>
          </cell>
          <cell r="AG457">
            <v>0</v>
          </cell>
          <cell r="AH457">
            <v>0</v>
          </cell>
          <cell r="AI457">
            <v>0</v>
          </cell>
          <cell r="AJ457">
            <v>0</v>
          </cell>
          <cell r="AK457">
            <v>0</v>
          </cell>
          <cell r="AL457">
            <v>0</v>
          </cell>
          <cell r="AM457">
            <v>0</v>
          </cell>
          <cell r="AN457">
            <v>0</v>
          </cell>
          <cell r="AO457">
            <v>0</v>
          </cell>
          <cell r="AR457" t="str">
            <v>2</v>
          </cell>
        </row>
        <row r="458">
          <cell r="R458">
            <v>59570.14</v>
          </cell>
          <cell r="S458">
            <v>52167.94</v>
          </cell>
          <cell r="T458">
            <v>44765.75</v>
          </cell>
          <cell r="U458">
            <v>37253.019999999997</v>
          </cell>
          <cell r="V458">
            <v>29740.29</v>
          </cell>
          <cell r="W458">
            <v>22227.56</v>
          </cell>
          <cell r="X458">
            <v>14825.36</v>
          </cell>
          <cell r="Y458">
            <v>7423.16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131134.46041666667</v>
          </cell>
          <cell r="AE458">
            <v>117915.14875000001</v>
          </cell>
          <cell r="AF458">
            <v>105386.70583333333</v>
          </cell>
          <cell r="AG458">
            <v>93558.34375</v>
          </cell>
          <cell r="AH458">
            <v>82439.274166666655</v>
          </cell>
          <cell r="AI458">
            <v>72029.497083333335</v>
          </cell>
          <cell r="AJ458">
            <v>62347.435416666674</v>
          </cell>
          <cell r="AK458">
            <v>53411.512083333342</v>
          </cell>
          <cell r="AL458">
            <v>45220.853333333333</v>
          </cell>
          <cell r="AM458">
            <v>37775.29583333333</v>
          </cell>
          <cell r="AN458">
            <v>31075.549999999992</v>
          </cell>
          <cell r="AO458">
            <v>25121.61583333333</v>
          </cell>
          <cell r="AR458" t="str">
            <v>2</v>
          </cell>
        </row>
        <row r="459"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0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0</v>
          </cell>
          <cell r="AK459">
            <v>0</v>
          </cell>
          <cell r="AL459">
            <v>0</v>
          </cell>
          <cell r="AM459">
            <v>0</v>
          </cell>
          <cell r="AN459">
            <v>0</v>
          </cell>
          <cell r="AO459">
            <v>0</v>
          </cell>
          <cell r="AR459" t="str">
            <v>2</v>
          </cell>
        </row>
        <row r="460">
          <cell r="R460">
            <v>59422.2</v>
          </cell>
          <cell r="S460">
            <v>57299.98</v>
          </cell>
          <cell r="T460">
            <v>55177.760000000002</v>
          </cell>
          <cell r="U460">
            <v>53055.54</v>
          </cell>
          <cell r="V460">
            <v>50933.32</v>
          </cell>
          <cell r="W460">
            <v>48811.1</v>
          </cell>
          <cell r="X460">
            <v>46688.88</v>
          </cell>
          <cell r="Y460">
            <v>44566.66</v>
          </cell>
          <cell r="Z460">
            <v>42444.44</v>
          </cell>
          <cell r="AA460">
            <v>40322.22</v>
          </cell>
          <cell r="AB460">
            <v>38200</v>
          </cell>
          <cell r="AC460">
            <v>36077.78</v>
          </cell>
          <cell r="AD460">
            <v>72151.38</v>
          </cell>
          <cell r="AE460">
            <v>70032.264999999999</v>
          </cell>
          <cell r="AF460">
            <v>67911.08</v>
          </cell>
          <cell r="AG460">
            <v>65788.86</v>
          </cell>
          <cell r="AH460">
            <v>63666.640000000007</v>
          </cell>
          <cell r="AI460">
            <v>61544.420000000006</v>
          </cell>
          <cell r="AJ460">
            <v>59422.19999999999</v>
          </cell>
          <cell r="AK460">
            <v>57299.979999999989</v>
          </cell>
          <cell r="AL460">
            <v>55177.760000000002</v>
          </cell>
          <cell r="AM460">
            <v>53055.54</v>
          </cell>
          <cell r="AN460">
            <v>50933.32</v>
          </cell>
          <cell r="AO460">
            <v>48811.1</v>
          </cell>
          <cell r="AR460" t="str">
            <v>2</v>
          </cell>
        </row>
        <row r="461"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  <cell r="AE461">
            <v>0</v>
          </cell>
          <cell r="AF461">
            <v>0</v>
          </cell>
          <cell r="AG461">
            <v>0</v>
          </cell>
          <cell r="AH461">
            <v>0</v>
          </cell>
          <cell r="AI461">
            <v>0</v>
          </cell>
          <cell r="AJ461">
            <v>0</v>
          </cell>
          <cell r="AK461">
            <v>0</v>
          </cell>
          <cell r="AL461">
            <v>0</v>
          </cell>
          <cell r="AM461">
            <v>0</v>
          </cell>
          <cell r="AN461">
            <v>0</v>
          </cell>
          <cell r="AO461">
            <v>0</v>
          </cell>
          <cell r="AR461" t="str">
            <v>2</v>
          </cell>
        </row>
        <row r="462"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  <cell r="AE462">
            <v>0</v>
          </cell>
          <cell r="AF462">
            <v>0</v>
          </cell>
          <cell r="AG462">
            <v>0</v>
          </cell>
          <cell r="AH462">
            <v>0</v>
          </cell>
          <cell r="AI462">
            <v>0</v>
          </cell>
          <cell r="AJ462">
            <v>0</v>
          </cell>
          <cell r="AK462">
            <v>0</v>
          </cell>
          <cell r="AL462">
            <v>0</v>
          </cell>
          <cell r="AM462">
            <v>0</v>
          </cell>
          <cell r="AN462">
            <v>0</v>
          </cell>
          <cell r="AO462">
            <v>0</v>
          </cell>
          <cell r="AR462" t="str">
            <v>2</v>
          </cell>
        </row>
        <row r="463"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R463" t="str">
            <v>2</v>
          </cell>
        </row>
        <row r="464"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R464" t="str">
            <v>2</v>
          </cell>
        </row>
        <row r="465"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R465" t="str">
            <v>2</v>
          </cell>
        </row>
        <row r="466"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  <cell r="AE466">
            <v>0</v>
          </cell>
          <cell r="AF466">
            <v>0</v>
          </cell>
          <cell r="AG466">
            <v>0</v>
          </cell>
          <cell r="AH466">
            <v>0</v>
          </cell>
          <cell r="AI466">
            <v>0</v>
          </cell>
          <cell r="AJ466">
            <v>0</v>
          </cell>
          <cell r="AK466">
            <v>0</v>
          </cell>
          <cell r="AL466">
            <v>0</v>
          </cell>
          <cell r="AM466">
            <v>0</v>
          </cell>
          <cell r="AN466">
            <v>0</v>
          </cell>
          <cell r="AO466">
            <v>0</v>
          </cell>
          <cell r="AR466" t="str">
            <v>2</v>
          </cell>
        </row>
        <row r="467"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  <cell r="AE467">
            <v>0</v>
          </cell>
          <cell r="AF467">
            <v>0</v>
          </cell>
          <cell r="AG467">
            <v>0</v>
          </cell>
          <cell r="AH467">
            <v>0</v>
          </cell>
          <cell r="AI467">
            <v>0</v>
          </cell>
          <cell r="AJ467">
            <v>0</v>
          </cell>
          <cell r="AK467">
            <v>0</v>
          </cell>
          <cell r="AL467">
            <v>0</v>
          </cell>
          <cell r="AM467">
            <v>0</v>
          </cell>
          <cell r="AN467">
            <v>0</v>
          </cell>
          <cell r="AO467">
            <v>0</v>
          </cell>
          <cell r="AR467" t="str">
            <v>2</v>
          </cell>
        </row>
        <row r="468">
          <cell r="R468">
            <v>30713.03</v>
          </cell>
          <cell r="S468">
            <v>27641.72</v>
          </cell>
          <cell r="T468">
            <v>24570.41</v>
          </cell>
          <cell r="U468">
            <v>21499.1</v>
          </cell>
          <cell r="V468">
            <v>18427.79</v>
          </cell>
          <cell r="W468">
            <v>15356.48</v>
          </cell>
          <cell r="X468">
            <v>12285.17</v>
          </cell>
          <cell r="Y468">
            <v>9213.86</v>
          </cell>
          <cell r="Z468">
            <v>6142.55</v>
          </cell>
          <cell r="AA468">
            <v>3071.24</v>
          </cell>
          <cell r="AB468">
            <v>-7.0000000000000007E-2</v>
          </cell>
          <cell r="AC468">
            <v>0</v>
          </cell>
          <cell r="AD468">
            <v>49140.888333333343</v>
          </cell>
          <cell r="AE468">
            <v>46069.57958333334</v>
          </cell>
          <cell r="AF468">
            <v>42998.270000000011</v>
          </cell>
          <cell r="AG468">
            <v>39926.959999999999</v>
          </cell>
          <cell r="AH468">
            <v>36855.65</v>
          </cell>
          <cell r="AI468">
            <v>33784.339999999989</v>
          </cell>
          <cell r="AJ468">
            <v>30713.029999999988</v>
          </cell>
          <cell r="AK468">
            <v>27641.72</v>
          </cell>
          <cell r="AL468">
            <v>24570.41</v>
          </cell>
          <cell r="AM468">
            <v>21499.100000000002</v>
          </cell>
          <cell r="AN468">
            <v>18427.79</v>
          </cell>
          <cell r="AO468">
            <v>15484.454166666668</v>
          </cell>
          <cell r="AR468" t="str">
            <v>2</v>
          </cell>
        </row>
        <row r="469"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41654.813750000001</v>
          </cell>
          <cell r="AE469">
            <v>29629.979583333334</v>
          </cell>
          <cell r="AF469">
            <v>17706.87875</v>
          </cell>
          <cell r="AG469">
            <v>5885.3808333333336</v>
          </cell>
          <cell r="AH469">
            <v>0</v>
          </cell>
          <cell r="AI469">
            <v>0</v>
          </cell>
          <cell r="AJ469">
            <v>0</v>
          </cell>
          <cell r="AK469">
            <v>0</v>
          </cell>
          <cell r="AL469">
            <v>0</v>
          </cell>
          <cell r="AM469">
            <v>0</v>
          </cell>
          <cell r="AN469">
            <v>0</v>
          </cell>
          <cell r="AO469">
            <v>0</v>
          </cell>
          <cell r="AR469" t="str">
            <v>2</v>
          </cell>
        </row>
        <row r="470"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  <cell r="AE470">
            <v>0</v>
          </cell>
          <cell r="AF470">
            <v>0</v>
          </cell>
          <cell r="AG470">
            <v>0</v>
          </cell>
          <cell r="AH470">
            <v>0</v>
          </cell>
          <cell r="AI470">
            <v>0</v>
          </cell>
          <cell r="AJ470">
            <v>0</v>
          </cell>
          <cell r="AK470">
            <v>0</v>
          </cell>
          <cell r="AL470">
            <v>0</v>
          </cell>
          <cell r="AM470">
            <v>0</v>
          </cell>
          <cell r="AN470">
            <v>0</v>
          </cell>
          <cell r="AO470">
            <v>0</v>
          </cell>
          <cell r="AR470" t="str">
            <v>2</v>
          </cell>
        </row>
        <row r="471"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  <cell r="AE471">
            <v>0</v>
          </cell>
          <cell r="AF471">
            <v>0</v>
          </cell>
          <cell r="AG471">
            <v>0</v>
          </cell>
          <cell r="AH471">
            <v>0</v>
          </cell>
          <cell r="AI471">
            <v>0</v>
          </cell>
          <cell r="AJ471">
            <v>0</v>
          </cell>
          <cell r="AK471">
            <v>0</v>
          </cell>
          <cell r="AL471">
            <v>0</v>
          </cell>
          <cell r="AM471">
            <v>0</v>
          </cell>
          <cell r="AN471">
            <v>0</v>
          </cell>
          <cell r="AO471">
            <v>0</v>
          </cell>
          <cell r="AR471" t="str">
            <v>2</v>
          </cell>
        </row>
        <row r="472"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912.8529166666666</v>
          </cell>
          <cell r="AE472">
            <v>739.40791666666667</v>
          </cell>
          <cell r="AF472">
            <v>584.22124999999994</v>
          </cell>
          <cell r="AG472">
            <v>447.29250000000002</v>
          </cell>
          <cell r="AH472">
            <v>328.62124999999997</v>
          </cell>
          <cell r="AI472">
            <v>228.20750000000001</v>
          </cell>
          <cell r="AJ472">
            <v>146.05124999999998</v>
          </cell>
          <cell r="AK472">
            <v>82.152500000000003</v>
          </cell>
          <cell r="AL472">
            <v>36.511249999999997</v>
          </cell>
          <cell r="AM472">
            <v>9.1274999999999995</v>
          </cell>
          <cell r="AN472">
            <v>0</v>
          </cell>
          <cell r="AO472">
            <v>0</v>
          </cell>
          <cell r="AR472" t="str">
            <v>2</v>
          </cell>
        </row>
        <row r="473"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3347.2899999999995</v>
          </cell>
          <cell r="AE473">
            <v>2711.3058333333333</v>
          </cell>
          <cell r="AF473">
            <v>2142.2666666666669</v>
          </cell>
          <cell r="AG473">
            <v>1640.1729166666664</v>
          </cell>
          <cell r="AH473">
            <v>1205.0250000000003</v>
          </cell>
          <cell r="AI473">
            <v>836.82291666666663</v>
          </cell>
          <cell r="AJ473">
            <v>535.56666666666672</v>
          </cell>
          <cell r="AK473">
            <v>301.25625000000002</v>
          </cell>
          <cell r="AL473">
            <v>133.89166666666668</v>
          </cell>
          <cell r="AM473">
            <v>33.47291666666667</v>
          </cell>
          <cell r="AN473">
            <v>0</v>
          </cell>
          <cell r="AO473">
            <v>0</v>
          </cell>
          <cell r="AR473" t="str">
            <v>2</v>
          </cell>
        </row>
        <row r="474">
          <cell r="R474">
            <v>352515.83</v>
          </cell>
          <cell r="S474">
            <v>351047.01</v>
          </cell>
          <cell r="T474">
            <v>349578.19</v>
          </cell>
          <cell r="U474">
            <v>348109.37</v>
          </cell>
          <cell r="V474">
            <v>346640.55</v>
          </cell>
          <cell r="W474">
            <v>345171.73</v>
          </cell>
          <cell r="X474">
            <v>343702.91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361328.75</v>
          </cell>
          <cell r="AE474">
            <v>359859.93</v>
          </cell>
          <cell r="AF474">
            <v>358391.11000000004</v>
          </cell>
          <cell r="AG474">
            <v>356922.29000000004</v>
          </cell>
          <cell r="AH474">
            <v>355453.47000000003</v>
          </cell>
          <cell r="AI474">
            <v>353984.64999999997</v>
          </cell>
          <cell r="AJ474">
            <v>352515.83</v>
          </cell>
          <cell r="AK474">
            <v>336787.25625000003</v>
          </cell>
          <cell r="AL474">
            <v>306860.12958333339</v>
          </cell>
          <cell r="AM474">
            <v>277055.40458333335</v>
          </cell>
          <cell r="AN474">
            <v>247373.08124999996</v>
          </cell>
          <cell r="AO474">
            <v>217813.15958333333</v>
          </cell>
          <cell r="AR474" t="str">
            <v>2</v>
          </cell>
        </row>
        <row r="475">
          <cell r="R475">
            <v>8558.41</v>
          </cell>
          <cell r="S475">
            <v>6418.82</v>
          </cell>
          <cell r="T475">
            <v>4279.2299999999996</v>
          </cell>
          <cell r="U475">
            <v>2139.64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21400.255000000001</v>
          </cell>
          <cell r="AE475">
            <v>19257.436249999999</v>
          </cell>
          <cell r="AF475">
            <v>17116.77</v>
          </cell>
          <cell r="AG475">
            <v>14977.18</v>
          </cell>
          <cell r="AH475">
            <v>12837.587916666671</v>
          </cell>
          <cell r="AI475">
            <v>10787.143333333335</v>
          </cell>
          <cell r="AJ475">
            <v>8914.9979166666672</v>
          </cell>
          <cell r="AK475">
            <v>7221.1516666666648</v>
          </cell>
          <cell r="AL475">
            <v>5705.6045833333337</v>
          </cell>
          <cell r="AM475">
            <v>4368.3566666666666</v>
          </cell>
          <cell r="AN475">
            <v>3209.4079166666666</v>
          </cell>
          <cell r="AO475">
            <v>2228.7583333333332</v>
          </cell>
          <cell r="AR475" t="str">
            <v>2</v>
          </cell>
        </row>
        <row r="476">
          <cell r="R476">
            <v>882327.39</v>
          </cell>
          <cell r="S476">
            <v>879176.22</v>
          </cell>
          <cell r="T476">
            <v>876025.05</v>
          </cell>
          <cell r="U476">
            <v>872873.88</v>
          </cell>
          <cell r="V476">
            <v>869722.71</v>
          </cell>
          <cell r="W476">
            <v>866560.12</v>
          </cell>
          <cell r="X476">
            <v>863420.37</v>
          </cell>
          <cell r="Y476">
            <v>860269.2</v>
          </cell>
          <cell r="Z476">
            <v>857118.03</v>
          </cell>
          <cell r="AA476">
            <v>853966.86</v>
          </cell>
          <cell r="AB476">
            <v>850804.06</v>
          </cell>
          <cell r="AC476">
            <v>847664.56</v>
          </cell>
          <cell r="AD476">
            <v>901234.41000000015</v>
          </cell>
          <cell r="AE476">
            <v>898083.24000000022</v>
          </cell>
          <cell r="AF476">
            <v>894932.0700000003</v>
          </cell>
          <cell r="AG476">
            <v>891780.90000000026</v>
          </cell>
          <cell r="AH476">
            <v>888629.7300000001</v>
          </cell>
          <cell r="AI476">
            <v>885478.08416666661</v>
          </cell>
          <cell r="AJ476">
            <v>882326.43833333335</v>
          </cell>
          <cell r="AK476">
            <v>879175.2683333332</v>
          </cell>
          <cell r="AL476">
            <v>876024.09833333327</v>
          </cell>
          <cell r="AM476">
            <v>872872.92833333334</v>
          </cell>
          <cell r="AN476">
            <v>869721.27374999982</v>
          </cell>
          <cell r="AO476">
            <v>866569.62083333347</v>
          </cell>
          <cell r="AR476" t="str">
            <v>2</v>
          </cell>
        </row>
        <row r="477">
          <cell r="R477">
            <v>2411356.4300000002</v>
          </cell>
          <cell r="S477">
            <v>2402925.11</v>
          </cell>
          <cell r="T477">
            <v>2394493.79</v>
          </cell>
          <cell r="U477">
            <v>2386062.4700000002</v>
          </cell>
          <cell r="V477">
            <v>2377631.15</v>
          </cell>
          <cell r="W477">
            <v>2369169.94</v>
          </cell>
          <cell r="X477">
            <v>2360768.52</v>
          </cell>
          <cell r="Y477">
            <v>2352337.2000000002</v>
          </cell>
          <cell r="Z477">
            <v>2343905.88</v>
          </cell>
          <cell r="AA477">
            <v>2335474.56</v>
          </cell>
          <cell r="AB477">
            <v>2327012.81</v>
          </cell>
          <cell r="AC477">
            <v>2318612.04</v>
          </cell>
          <cell r="AD477">
            <v>2464065.4412500001</v>
          </cell>
          <cell r="AE477">
            <v>2455631.6975000002</v>
          </cell>
          <cell r="AF477">
            <v>2447197.9612499997</v>
          </cell>
          <cell r="AG477">
            <v>2438764.2324999999</v>
          </cell>
          <cell r="AH477">
            <v>2429979.2024999997</v>
          </cell>
          <cell r="AI477">
            <v>2420490.3170833332</v>
          </cell>
          <cell r="AJ477">
            <v>2411353.9395833332</v>
          </cell>
          <cell r="AK477">
            <v>2402922.6204166668</v>
          </cell>
          <cell r="AL477">
            <v>2394491.3012499996</v>
          </cell>
          <cell r="AM477">
            <v>2386059.9820833332</v>
          </cell>
          <cell r="AN477">
            <v>2377627.395</v>
          </cell>
          <cell r="AO477">
            <v>2369194.8129166663</v>
          </cell>
          <cell r="AR477" t="str">
            <v>2</v>
          </cell>
        </row>
        <row r="478">
          <cell r="R478">
            <v>560144.73</v>
          </cell>
          <cell r="S478">
            <v>551006.97</v>
          </cell>
          <cell r="T478">
            <v>541869.21</v>
          </cell>
          <cell r="U478">
            <v>532731.44999999995</v>
          </cell>
          <cell r="V478">
            <v>523593.69</v>
          </cell>
          <cell r="W478">
            <v>514296.46</v>
          </cell>
          <cell r="X478">
            <v>505318.17</v>
          </cell>
          <cell r="Y478">
            <v>496180.41</v>
          </cell>
          <cell r="Z478">
            <v>487042.65</v>
          </cell>
          <cell r="AA478">
            <v>477904.89</v>
          </cell>
          <cell r="AB478">
            <v>468592.41</v>
          </cell>
          <cell r="AC478">
            <v>459632.71</v>
          </cell>
          <cell r="AD478">
            <v>614971.28999999992</v>
          </cell>
          <cell r="AE478">
            <v>605833.53</v>
          </cell>
          <cell r="AF478">
            <v>596695.77</v>
          </cell>
          <cell r="AG478">
            <v>587558.00999999989</v>
          </cell>
          <cell r="AH478">
            <v>578420.25000000012</v>
          </cell>
          <cell r="AI478">
            <v>569275.84541666671</v>
          </cell>
          <cell r="AJ478">
            <v>560131.44083333341</v>
          </cell>
          <cell r="AK478">
            <v>550993.68083333329</v>
          </cell>
          <cell r="AL478">
            <v>541855.9208333334</v>
          </cell>
          <cell r="AM478">
            <v>532718.16083333339</v>
          </cell>
          <cell r="AN478">
            <v>523573.12083333335</v>
          </cell>
          <cell r="AO478">
            <v>514428.22</v>
          </cell>
          <cell r="AR478" t="str">
            <v>2</v>
          </cell>
        </row>
        <row r="479">
          <cell r="R479">
            <v>799310.15</v>
          </cell>
          <cell r="S479">
            <v>796657.28</v>
          </cell>
          <cell r="T479">
            <v>794004.41</v>
          </cell>
          <cell r="U479">
            <v>791351.54</v>
          </cell>
          <cell r="V479">
            <v>788698.67</v>
          </cell>
          <cell r="W479">
            <v>786036.88</v>
          </cell>
          <cell r="X479">
            <v>783392.93</v>
          </cell>
          <cell r="Y479">
            <v>780740.06</v>
          </cell>
          <cell r="Z479">
            <v>778087.19</v>
          </cell>
          <cell r="AA479">
            <v>775434.32</v>
          </cell>
          <cell r="AB479">
            <v>772772.37</v>
          </cell>
          <cell r="AC479">
            <v>770128.61</v>
          </cell>
          <cell r="AD479">
            <v>813106.81124999991</v>
          </cell>
          <cell r="AE479">
            <v>810456.24666666659</v>
          </cell>
          <cell r="AF479">
            <v>807805.6745833332</v>
          </cell>
          <cell r="AG479">
            <v>805155.09500000009</v>
          </cell>
          <cell r="AH479">
            <v>802855.81666666677</v>
          </cell>
          <cell r="AI479">
            <v>801258.83583333343</v>
          </cell>
          <cell r="AJ479">
            <v>799309.40666666673</v>
          </cell>
          <cell r="AK479">
            <v>796656.53666666662</v>
          </cell>
          <cell r="AL479">
            <v>794003.66666666663</v>
          </cell>
          <cell r="AM479">
            <v>791350.79666666652</v>
          </cell>
          <cell r="AN479">
            <v>788697.54833333334</v>
          </cell>
          <cell r="AO479">
            <v>786044.3012499999</v>
          </cell>
          <cell r="AR479" t="str">
            <v>2</v>
          </cell>
        </row>
        <row r="480">
          <cell r="R480">
            <v>1037159.04</v>
          </cell>
          <cell r="S480">
            <v>1022902.56</v>
          </cell>
          <cell r="T480">
            <v>1008646.08</v>
          </cell>
          <cell r="U480">
            <v>994389.6</v>
          </cell>
          <cell r="V480">
            <v>980133.12</v>
          </cell>
          <cell r="W480">
            <v>965669.27</v>
          </cell>
          <cell r="X480">
            <v>951620.16</v>
          </cell>
          <cell r="Y480">
            <v>937363.68</v>
          </cell>
          <cell r="Z480">
            <v>923107.2</v>
          </cell>
          <cell r="AA480">
            <v>908850.72</v>
          </cell>
          <cell r="AB480">
            <v>894370.61</v>
          </cell>
          <cell r="AC480">
            <v>880341.27</v>
          </cell>
          <cell r="AD480">
            <v>1122697.9200000002</v>
          </cell>
          <cell r="AE480">
            <v>1108441.44</v>
          </cell>
          <cell r="AF480">
            <v>1094184.96</v>
          </cell>
          <cell r="AG480">
            <v>1079928.4800000002</v>
          </cell>
          <cell r="AH480">
            <v>1065671.9999999998</v>
          </cell>
          <cell r="AI480">
            <v>1051406.8795833334</v>
          </cell>
          <cell r="AJ480">
            <v>1037141.7591666667</v>
          </cell>
          <cell r="AK480">
            <v>1022885.2791666667</v>
          </cell>
          <cell r="AL480">
            <v>1008628.7991666667</v>
          </cell>
          <cell r="AM480">
            <v>994372.31916666648</v>
          </cell>
          <cell r="AN480">
            <v>980106.52124999987</v>
          </cell>
          <cell r="AO480">
            <v>965840.86958333326</v>
          </cell>
          <cell r="AR480" t="str">
            <v>2</v>
          </cell>
        </row>
        <row r="481">
          <cell r="R481">
            <v>112206.77</v>
          </cell>
          <cell r="S481">
            <v>110177.71</v>
          </cell>
          <cell r="T481">
            <v>108148.65</v>
          </cell>
          <cell r="U481">
            <v>106119.59</v>
          </cell>
          <cell r="V481">
            <v>104090.53</v>
          </cell>
          <cell r="W481">
            <v>102021.92</v>
          </cell>
          <cell r="X481">
            <v>100032.42</v>
          </cell>
          <cell r="Y481">
            <v>98003.36</v>
          </cell>
          <cell r="Z481">
            <v>95974.3</v>
          </cell>
          <cell r="AA481">
            <v>93945.24</v>
          </cell>
          <cell r="AB481">
            <v>91872.36</v>
          </cell>
          <cell r="AC481">
            <v>89888.08</v>
          </cell>
          <cell r="AD481">
            <v>124381.13</v>
          </cell>
          <cell r="AE481">
            <v>122352.07</v>
          </cell>
          <cell r="AF481">
            <v>120323.01</v>
          </cell>
          <cell r="AG481">
            <v>118293.94999999997</v>
          </cell>
          <cell r="AH481">
            <v>116264.89</v>
          </cell>
          <cell r="AI481">
            <v>114234.18208333333</v>
          </cell>
          <cell r="AJ481">
            <v>112203.47458333331</v>
          </cell>
          <cell r="AK481">
            <v>110174.41541666666</v>
          </cell>
          <cell r="AL481">
            <v>108145.35625000001</v>
          </cell>
          <cell r="AM481">
            <v>106116.29708333335</v>
          </cell>
          <cell r="AN481">
            <v>104085.41208333334</v>
          </cell>
          <cell r="AO481">
            <v>102054.56708333334</v>
          </cell>
          <cell r="AR481" t="str">
            <v>2</v>
          </cell>
        </row>
        <row r="482">
          <cell r="R482">
            <v>1279400.23</v>
          </cell>
          <cell r="S482">
            <v>1264169.27</v>
          </cell>
          <cell r="T482">
            <v>1248938.31</v>
          </cell>
          <cell r="U482">
            <v>1233707.3500000001</v>
          </cell>
          <cell r="V482">
            <v>1218476.3999999999</v>
          </cell>
          <cell r="W482">
            <v>1203055.06</v>
          </cell>
          <cell r="X482">
            <v>1188014.49</v>
          </cell>
          <cell r="Y482">
            <v>1172783.54</v>
          </cell>
          <cell r="Z482">
            <v>1157552.5900000001</v>
          </cell>
          <cell r="AA482">
            <v>1142321.6399999999</v>
          </cell>
          <cell r="AB482">
            <v>1126887.6100000001</v>
          </cell>
          <cell r="AC482">
            <v>1111862.44</v>
          </cell>
          <cell r="AD482">
            <v>1370785.99</v>
          </cell>
          <cell r="AE482">
            <v>1355555.03</v>
          </cell>
          <cell r="AF482">
            <v>1340324.07</v>
          </cell>
          <cell r="AG482">
            <v>1325093.1100000001</v>
          </cell>
          <cell r="AH482">
            <v>1309862.1504166666</v>
          </cell>
          <cell r="AI482">
            <v>1294623.25875</v>
          </cell>
          <cell r="AJ482">
            <v>1279384.3674999999</v>
          </cell>
          <cell r="AK482">
            <v>1264153.4095833334</v>
          </cell>
          <cell r="AL482">
            <v>1248922.4525000001</v>
          </cell>
          <cell r="AM482">
            <v>1233691.4962500001</v>
          </cell>
          <cell r="AN482">
            <v>1218452.0791666666</v>
          </cell>
          <cell r="AO482">
            <v>1203212.7754166669</v>
          </cell>
          <cell r="AR482" t="str">
            <v>2</v>
          </cell>
        </row>
        <row r="483"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  <cell r="AE483">
            <v>0</v>
          </cell>
          <cell r="AF483">
            <v>0</v>
          </cell>
          <cell r="AG483">
            <v>0</v>
          </cell>
          <cell r="AH483">
            <v>0</v>
          </cell>
          <cell r="AI483">
            <v>0</v>
          </cell>
          <cell r="AJ483">
            <v>0</v>
          </cell>
          <cell r="AK483">
            <v>0</v>
          </cell>
          <cell r="AL483">
            <v>0</v>
          </cell>
          <cell r="AM483">
            <v>0</v>
          </cell>
          <cell r="AN483">
            <v>0</v>
          </cell>
          <cell r="AO483">
            <v>0</v>
          </cell>
          <cell r="AR483" t="str">
            <v>2</v>
          </cell>
        </row>
        <row r="484">
          <cell r="R484">
            <v>6307180.8399999999</v>
          </cell>
          <cell r="S484">
            <v>6293133.6699999999</v>
          </cell>
          <cell r="T484">
            <v>6279086.5</v>
          </cell>
          <cell r="U484">
            <v>6265039.3300000001</v>
          </cell>
          <cell r="V484">
            <v>6250992.1600000001</v>
          </cell>
          <cell r="W484">
            <v>6236913.4199999999</v>
          </cell>
          <cell r="X484">
            <v>6222897.8099999996</v>
          </cell>
          <cell r="Y484">
            <v>6208850.6399999997</v>
          </cell>
          <cell r="Z484">
            <v>6194803.4699999997</v>
          </cell>
          <cell r="AA484">
            <v>6180756.2999999998</v>
          </cell>
          <cell r="AB484">
            <v>6166677.2000000002</v>
          </cell>
          <cell r="AC484">
            <v>6152662.0199999996</v>
          </cell>
          <cell r="AD484">
            <v>6391463.8600000003</v>
          </cell>
          <cell r="AE484">
            <v>6377416.6899999985</v>
          </cell>
          <cell r="AF484">
            <v>6363369.5199999996</v>
          </cell>
          <cell r="AG484">
            <v>6349322.3499999987</v>
          </cell>
          <cell r="AH484">
            <v>6335275.1799999997</v>
          </cell>
          <cell r="AI484">
            <v>6321226.6945833331</v>
          </cell>
          <cell r="AJ484">
            <v>6307178.2087499993</v>
          </cell>
          <cell r="AK484">
            <v>6293131.0379166668</v>
          </cell>
          <cell r="AL484">
            <v>6279083.8670833334</v>
          </cell>
          <cell r="AM484">
            <v>6265036.69625</v>
          </cell>
          <cell r="AN484">
            <v>6250988.1950000003</v>
          </cell>
          <cell r="AO484">
            <v>6236939.6962499991</v>
          </cell>
          <cell r="AR484" t="str">
            <v>2</v>
          </cell>
        </row>
        <row r="485"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48173.355833333342</v>
          </cell>
          <cell r="AE485">
            <v>39812.689583333333</v>
          </cell>
          <cell r="AF485">
            <v>32248.2775</v>
          </cell>
          <cell r="AG485">
            <v>25480.119583333333</v>
          </cell>
          <cell r="AH485">
            <v>19508.215833333332</v>
          </cell>
          <cell r="AI485">
            <v>14332.566250000002</v>
          </cell>
          <cell r="AJ485">
            <v>9953.1708333333336</v>
          </cell>
          <cell r="AK485">
            <v>6370.0291666666672</v>
          </cell>
          <cell r="AL485">
            <v>3583.1412500000001</v>
          </cell>
          <cell r="AM485">
            <v>1592.5070833333332</v>
          </cell>
          <cell r="AN485">
            <v>398.12666666666672</v>
          </cell>
          <cell r="AO485">
            <v>0</v>
          </cell>
          <cell r="AR485" t="str">
            <v>2</v>
          </cell>
        </row>
        <row r="486">
          <cell r="R486">
            <v>5981129.5099999998</v>
          </cell>
          <cell r="S486">
            <v>5962726.0300000003</v>
          </cell>
          <cell r="T486">
            <v>5944322.5499999998</v>
          </cell>
          <cell r="U486">
            <v>5925919.0700000003</v>
          </cell>
          <cell r="V486">
            <v>5907515.5899999999</v>
          </cell>
          <cell r="W486">
            <v>5889112.1100000003</v>
          </cell>
          <cell r="X486">
            <v>5870708.6299999999</v>
          </cell>
          <cell r="Y486">
            <v>5852305.1500000004</v>
          </cell>
          <cell r="Z486">
            <v>5833901.6699999999</v>
          </cell>
          <cell r="AA486">
            <v>5815498.1900000004</v>
          </cell>
          <cell r="AB486">
            <v>5797094.71</v>
          </cell>
          <cell r="AC486">
            <v>5778691.2300000004</v>
          </cell>
          <cell r="AD486">
            <v>5226803.4087499995</v>
          </cell>
          <cell r="AE486">
            <v>5724464.0562499985</v>
          </cell>
          <cell r="AF486">
            <v>5978339.6420833329</v>
          </cell>
          <cell r="AG486">
            <v>5983552.4758333331</v>
          </cell>
          <cell r="AH486">
            <v>5983018.82125</v>
          </cell>
          <cell r="AI486">
            <v>5977827.2445833338</v>
          </cell>
          <cell r="AJ486">
            <v>5968066.6958333328</v>
          </cell>
          <cell r="AK486">
            <v>5958280.0745833339</v>
          </cell>
          <cell r="AL486">
            <v>5944202.5620833337</v>
          </cell>
          <cell r="AM486">
            <v>5925847.1212500008</v>
          </cell>
          <cell r="AN486">
            <v>5907491.5337500004</v>
          </cell>
          <cell r="AO486">
            <v>5889112.0366666662</v>
          </cell>
          <cell r="AR486" t="str">
            <v>2</v>
          </cell>
        </row>
        <row r="487">
          <cell r="R487">
            <v>1010821.9</v>
          </cell>
          <cell r="S487">
            <v>1007711.68</v>
          </cell>
          <cell r="T487">
            <v>1004601.46</v>
          </cell>
          <cell r="U487">
            <v>1001491.24</v>
          </cell>
          <cell r="V487">
            <v>998381.02</v>
          </cell>
          <cell r="W487">
            <v>995270.8</v>
          </cell>
          <cell r="X487">
            <v>992160.58</v>
          </cell>
          <cell r="Y487">
            <v>989050.36</v>
          </cell>
          <cell r="Z487">
            <v>985940.14</v>
          </cell>
          <cell r="AA487">
            <v>982829.92</v>
          </cell>
          <cell r="AB487">
            <v>979719.7</v>
          </cell>
          <cell r="AC487">
            <v>976609.48</v>
          </cell>
          <cell r="AD487">
            <v>883339.5575</v>
          </cell>
          <cell r="AE487">
            <v>967445.12333333341</v>
          </cell>
          <cell r="AF487">
            <v>1010350.55625</v>
          </cell>
          <cell r="AG487">
            <v>1011231.5175000002</v>
          </cell>
          <cell r="AH487">
            <v>1011141.3116666669</v>
          </cell>
          <cell r="AI487">
            <v>1010263.9083333332</v>
          </cell>
          <cell r="AJ487">
            <v>1008614.3404166666</v>
          </cell>
          <cell r="AK487">
            <v>1006960.3666666667</v>
          </cell>
          <cell r="AL487">
            <v>1004581.225</v>
          </cell>
          <cell r="AM487">
            <v>1001479.1062499998</v>
          </cell>
          <cell r="AN487">
            <v>998376.96333333349</v>
          </cell>
          <cell r="AO487">
            <v>995270.78791666671</v>
          </cell>
          <cell r="AR487" t="str">
            <v>2</v>
          </cell>
        </row>
        <row r="488"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1364059.3</v>
          </cell>
          <cell r="X488">
            <v>1362504.32</v>
          </cell>
          <cell r="Y488">
            <v>1322430.67</v>
          </cell>
          <cell r="Z488">
            <v>1261150.69</v>
          </cell>
          <cell r="AA488">
            <v>1221739.73</v>
          </cell>
          <cell r="AB488">
            <v>1226459.1299999999</v>
          </cell>
          <cell r="AC488">
            <v>1186895.93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56835.804166666669</v>
          </cell>
          <cell r="AJ488">
            <v>170442.62166666667</v>
          </cell>
          <cell r="AK488">
            <v>282314.91291666665</v>
          </cell>
          <cell r="AL488">
            <v>389964.13624999998</v>
          </cell>
          <cell r="AM488">
            <v>493417.90375000006</v>
          </cell>
          <cell r="AN488">
            <v>595426.18958333333</v>
          </cell>
          <cell r="AO488">
            <v>695982.65041666676</v>
          </cell>
          <cell r="AR488" t="str">
            <v>2</v>
          </cell>
        </row>
        <row r="489"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6647.67</v>
          </cell>
          <cell r="X489">
            <v>6463.01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  <cell r="AE489">
            <v>0</v>
          </cell>
          <cell r="AF489">
            <v>0</v>
          </cell>
          <cell r="AG489">
            <v>0</v>
          </cell>
          <cell r="AH489">
            <v>0</v>
          </cell>
          <cell r="AI489">
            <v>276.98624999999998</v>
          </cell>
          <cell r="AJ489">
            <v>823.26458333333323</v>
          </cell>
          <cell r="AK489">
            <v>1092.5566666666666</v>
          </cell>
          <cell r="AL489">
            <v>1092.5566666666666</v>
          </cell>
          <cell r="AM489">
            <v>1092.5566666666666</v>
          </cell>
          <cell r="AN489">
            <v>1092.5566666666666</v>
          </cell>
          <cell r="AO489">
            <v>1092.5566666666666</v>
          </cell>
          <cell r="AR489" t="str">
            <v>2</v>
          </cell>
        </row>
        <row r="490">
          <cell r="Z490">
            <v>22377.52</v>
          </cell>
          <cell r="AA490">
            <v>21678.22</v>
          </cell>
          <cell r="AB490">
            <v>20742</v>
          </cell>
          <cell r="AC490">
            <v>20072.900000000001</v>
          </cell>
          <cell r="AK490">
            <v>0</v>
          </cell>
          <cell r="AL490">
            <v>932.39666666666665</v>
          </cell>
          <cell r="AM490">
            <v>2768.0525000000002</v>
          </cell>
          <cell r="AN490">
            <v>4535.5616666666674</v>
          </cell>
          <cell r="AO490">
            <v>6236.1824999999999</v>
          </cell>
          <cell r="AR490" t="str">
            <v>2</v>
          </cell>
        </row>
        <row r="491">
          <cell r="R491">
            <v>546015.36</v>
          </cell>
          <cell r="S491">
            <v>437196.97</v>
          </cell>
          <cell r="T491">
            <v>327897.73</v>
          </cell>
          <cell r="U491">
            <v>218598.49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766548.24416666664</v>
          </cell>
          <cell r="AE491">
            <v>807515.4245833332</v>
          </cell>
          <cell r="AF491">
            <v>790115.35499999998</v>
          </cell>
          <cell r="AG491">
            <v>719803.44624999992</v>
          </cell>
          <cell r="AH491">
            <v>646780.02458333329</v>
          </cell>
          <cell r="AI491">
            <v>575599.22499999998</v>
          </cell>
          <cell r="AJ491">
            <v>515369.31791666668</v>
          </cell>
          <cell r="AK491">
            <v>443769.49791666673</v>
          </cell>
          <cell r="AL491">
            <v>358785.8</v>
          </cell>
          <cell r="AM491">
            <v>281772.03999999998</v>
          </cell>
          <cell r="AN491">
            <v>213798.31833333333</v>
          </cell>
          <cell r="AO491">
            <v>154776.48041666669</v>
          </cell>
          <cell r="AR491" t="str">
            <v>2</v>
          </cell>
        </row>
        <row r="492">
          <cell r="R492">
            <v>524895.76</v>
          </cell>
          <cell r="S492">
            <v>502215.77</v>
          </cell>
          <cell r="T492">
            <v>478837.96</v>
          </cell>
          <cell r="U492">
            <v>456036.15</v>
          </cell>
          <cell r="V492">
            <v>433234.34</v>
          </cell>
          <cell r="W492">
            <v>409232.44</v>
          </cell>
          <cell r="X492">
            <v>398705.89</v>
          </cell>
          <cell r="Y492">
            <v>364828.91</v>
          </cell>
          <cell r="Z492">
            <v>344977.5</v>
          </cell>
          <cell r="AA492">
            <v>321979</v>
          </cell>
          <cell r="AB492">
            <v>297337.75</v>
          </cell>
          <cell r="AC492">
            <v>276099.34000000003</v>
          </cell>
          <cell r="AD492">
            <v>558615.22166666668</v>
          </cell>
          <cell r="AE492">
            <v>601411.53541666665</v>
          </cell>
          <cell r="AF492">
            <v>614589.56583333341</v>
          </cell>
          <cell r="AG492">
            <v>595611.93041666655</v>
          </cell>
          <cell r="AH492">
            <v>569765.65374999994</v>
          </cell>
          <cell r="AI492">
            <v>540500.06124999991</v>
          </cell>
          <cell r="AJ492">
            <v>515180.63541666669</v>
          </cell>
          <cell r="AK492">
            <v>493369.68</v>
          </cell>
          <cell r="AL492">
            <v>472230.21875</v>
          </cell>
          <cell r="AM492">
            <v>452177.42541666661</v>
          </cell>
          <cell r="AN492">
            <v>431945.02583333332</v>
          </cell>
          <cell r="AO492">
            <v>411232.60666666675</v>
          </cell>
          <cell r="AR492" t="str">
            <v>2</v>
          </cell>
        </row>
        <row r="493">
          <cell r="R493">
            <v>1059420.68</v>
          </cell>
          <cell r="S493">
            <v>1039047.21</v>
          </cell>
          <cell r="T493">
            <v>979418.68</v>
          </cell>
          <cell r="U493">
            <v>959830.31</v>
          </cell>
          <cell r="V493">
            <v>940241.94</v>
          </cell>
          <cell r="W493">
            <v>920671.24</v>
          </cell>
          <cell r="X493">
            <v>901082.87</v>
          </cell>
          <cell r="Y493">
            <v>882397.05</v>
          </cell>
          <cell r="Z493">
            <v>862788.23</v>
          </cell>
          <cell r="AA493">
            <v>843179.41</v>
          </cell>
          <cell r="AB493">
            <v>823570.59</v>
          </cell>
          <cell r="AC493">
            <v>803961.77</v>
          </cell>
          <cell r="AD493">
            <v>664033.93333333335</v>
          </cell>
          <cell r="AE493">
            <v>751470.09541666682</v>
          </cell>
          <cell r="AF493">
            <v>835572.84083333332</v>
          </cell>
          <cell r="AG493">
            <v>916374.88208333321</v>
          </cell>
          <cell r="AH493">
            <v>990976.91124999989</v>
          </cell>
          <cell r="AI493">
            <v>1020820.60875</v>
          </cell>
          <cell r="AJ493">
            <v>1011204.5837500001</v>
          </cell>
          <cell r="AK493">
            <v>997426.53291666647</v>
          </cell>
          <cell r="AL493">
            <v>979556.29166666663</v>
          </cell>
          <cell r="AM493">
            <v>961655.27958333341</v>
          </cell>
          <cell r="AN493">
            <v>944028.66500000004</v>
          </cell>
          <cell r="AO493">
            <v>926663.87375000014</v>
          </cell>
          <cell r="AR493" t="str">
            <v>2</v>
          </cell>
        </row>
        <row r="494"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  <cell r="AE494">
            <v>0</v>
          </cell>
          <cell r="AF494">
            <v>0</v>
          </cell>
          <cell r="AG494">
            <v>0</v>
          </cell>
          <cell r="AH494">
            <v>0</v>
          </cell>
          <cell r="AI494">
            <v>0</v>
          </cell>
          <cell r="AJ494">
            <v>0</v>
          </cell>
          <cell r="AK494">
            <v>0</v>
          </cell>
          <cell r="AL494">
            <v>0</v>
          </cell>
          <cell r="AM494">
            <v>0</v>
          </cell>
          <cell r="AN494">
            <v>0</v>
          </cell>
          <cell r="AO494">
            <v>0</v>
          </cell>
          <cell r="AR494" t="str">
            <v>2</v>
          </cell>
        </row>
        <row r="495"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R495" t="str">
            <v>62</v>
          </cell>
        </row>
        <row r="496"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  <cell r="AE496">
            <v>0</v>
          </cell>
          <cell r="AF496">
            <v>0</v>
          </cell>
          <cell r="AG496">
            <v>0</v>
          </cell>
          <cell r="AH496">
            <v>0</v>
          </cell>
          <cell r="AI496">
            <v>0</v>
          </cell>
          <cell r="AJ496">
            <v>0</v>
          </cell>
          <cell r="AK496">
            <v>0</v>
          </cell>
          <cell r="AL496">
            <v>0</v>
          </cell>
          <cell r="AM496">
            <v>0</v>
          </cell>
          <cell r="AN496">
            <v>0</v>
          </cell>
          <cell r="AO496">
            <v>0</v>
          </cell>
          <cell r="AR496" t="str">
            <v>62</v>
          </cell>
        </row>
        <row r="497">
          <cell r="R497">
            <v>7869228.7199999997</v>
          </cell>
          <cell r="S497">
            <v>7369228.7199999997</v>
          </cell>
          <cell r="T497">
            <v>6869228.7199999997</v>
          </cell>
          <cell r="U497">
            <v>6369228.7199999997</v>
          </cell>
          <cell r="V497">
            <v>5869228.7199999997</v>
          </cell>
          <cell r="W497">
            <v>5369228.7199999997</v>
          </cell>
          <cell r="X497">
            <v>4869228.72</v>
          </cell>
          <cell r="Y497">
            <v>4369228.72</v>
          </cell>
          <cell r="Z497">
            <v>3869228.72</v>
          </cell>
          <cell r="AA497">
            <v>3369228.72</v>
          </cell>
          <cell r="AB497">
            <v>2869228.72</v>
          </cell>
          <cell r="AC497">
            <v>2369228.7200000002</v>
          </cell>
          <cell r="AD497">
            <v>10869228.720000001</v>
          </cell>
          <cell r="AE497">
            <v>10369228.720000001</v>
          </cell>
          <cell r="AF497">
            <v>9869228.7200000007</v>
          </cell>
          <cell r="AG497">
            <v>9369228.7200000007</v>
          </cell>
          <cell r="AH497">
            <v>8869228.7200000007</v>
          </cell>
          <cell r="AI497">
            <v>8369228.7199999997</v>
          </cell>
          <cell r="AJ497">
            <v>7869228.7199999997</v>
          </cell>
          <cell r="AK497">
            <v>7369228.7199999997</v>
          </cell>
          <cell r="AL497">
            <v>6869228.7199999997</v>
          </cell>
          <cell r="AM497">
            <v>6369228.7199999997</v>
          </cell>
          <cell r="AN497">
            <v>5869228.7199999997</v>
          </cell>
          <cell r="AO497">
            <v>5369228.7199999997</v>
          </cell>
          <cell r="AR497" t="str">
            <v>62</v>
          </cell>
        </row>
        <row r="498">
          <cell r="R498">
            <v>4776552.71</v>
          </cell>
          <cell r="S498">
            <v>4776552.71</v>
          </cell>
          <cell r="T498">
            <v>4776552.71</v>
          </cell>
          <cell r="U498">
            <v>4776552.71</v>
          </cell>
          <cell r="V498">
            <v>4776552.71</v>
          </cell>
          <cell r="W498">
            <v>4776552.71</v>
          </cell>
          <cell r="X498">
            <v>4776552.71</v>
          </cell>
          <cell r="Y498">
            <v>4776552.71</v>
          </cell>
          <cell r="Z498">
            <v>4776552.71</v>
          </cell>
          <cell r="AA498">
            <v>4776552.71</v>
          </cell>
          <cell r="AB498">
            <v>4776552.71</v>
          </cell>
          <cell r="AC498">
            <v>4776552.71</v>
          </cell>
          <cell r="AD498">
            <v>4776552.71</v>
          </cell>
          <cell r="AE498">
            <v>4776552.71</v>
          </cell>
          <cell r="AF498">
            <v>4776552.71</v>
          </cell>
          <cell r="AG498">
            <v>4776552.71</v>
          </cell>
          <cell r="AH498">
            <v>4776552.71</v>
          </cell>
          <cell r="AI498">
            <v>4776552.71</v>
          </cell>
          <cell r="AJ498">
            <v>4776552.71</v>
          </cell>
          <cell r="AK498">
            <v>4776552.71</v>
          </cell>
          <cell r="AL498">
            <v>4776552.71</v>
          </cell>
          <cell r="AM498">
            <v>4776552.71</v>
          </cell>
          <cell r="AN498">
            <v>4776552.71</v>
          </cell>
          <cell r="AO498">
            <v>4776552.71</v>
          </cell>
          <cell r="AR498" t="str">
            <v>62</v>
          </cell>
        </row>
        <row r="499">
          <cell r="R499">
            <v>2705896.42</v>
          </cell>
          <cell r="S499">
            <v>2705896.42</v>
          </cell>
          <cell r="T499">
            <v>2705896.42</v>
          </cell>
          <cell r="U499">
            <v>2705896.42</v>
          </cell>
          <cell r="V499">
            <v>2705896.42</v>
          </cell>
          <cell r="W499">
            <v>2705896.42</v>
          </cell>
          <cell r="X499">
            <v>2705896.42</v>
          </cell>
          <cell r="Y499">
            <v>2705896.42</v>
          </cell>
          <cell r="Z499">
            <v>2705896.42</v>
          </cell>
          <cell r="AA499">
            <v>2705896.42</v>
          </cell>
          <cell r="AB499">
            <v>2705896.42</v>
          </cell>
          <cell r="AC499">
            <v>2705896.42</v>
          </cell>
          <cell r="AD499">
            <v>2705896.4200000004</v>
          </cell>
          <cell r="AE499">
            <v>2705896.4200000004</v>
          </cell>
          <cell r="AF499">
            <v>2705896.4200000004</v>
          </cell>
          <cell r="AG499">
            <v>2705896.4200000004</v>
          </cell>
          <cell r="AH499">
            <v>2705896.4200000004</v>
          </cell>
          <cell r="AI499">
            <v>2705896.4200000004</v>
          </cell>
          <cell r="AJ499">
            <v>2705896.4200000004</v>
          </cell>
          <cell r="AK499">
            <v>2705896.4200000004</v>
          </cell>
          <cell r="AL499">
            <v>2705896.4200000004</v>
          </cell>
          <cell r="AM499">
            <v>2705896.4200000004</v>
          </cell>
          <cell r="AN499">
            <v>2705896.4200000004</v>
          </cell>
          <cell r="AO499">
            <v>2705896.4200000004</v>
          </cell>
          <cell r="AR499" t="str">
            <v>62</v>
          </cell>
        </row>
        <row r="500">
          <cell r="R500">
            <v>10937831.24</v>
          </cell>
          <cell r="S500">
            <v>11060666.529999999</v>
          </cell>
          <cell r="T500">
            <v>11247075.68</v>
          </cell>
          <cell r="U500">
            <v>11228837.51</v>
          </cell>
          <cell r="V500">
            <v>11234493.17</v>
          </cell>
          <cell r="W500">
            <v>11228237.460000001</v>
          </cell>
          <cell r="X500">
            <v>11238679.66</v>
          </cell>
          <cell r="Y500">
            <v>11242685.810000001</v>
          </cell>
          <cell r="Z500">
            <v>11243764.470000001</v>
          </cell>
          <cell r="AA500">
            <v>11243764.470000001</v>
          </cell>
          <cell r="AB500">
            <v>11242070.58</v>
          </cell>
          <cell r="AC500">
            <v>11242070.58</v>
          </cell>
          <cell r="AD500">
            <v>1301127.8375000001</v>
          </cell>
          <cell r="AE500">
            <v>2217731.9112500004</v>
          </cell>
          <cell r="AF500">
            <v>3147221.1700000004</v>
          </cell>
          <cell r="AG500">
            <v>4083717.552916667</v>
          </cell>
          <cell r="AH500">
            <v>5019689.6645833338</v>
          </cell>
          <cell r="AI500">
            <v>5955636.7741666669</v>
          </cell>
          <cell r="AJ500">
            <v>6891758.3208333338</v>
          </cell>
          <cell r="AK500">
            <v>7828481.882083334</v>
          </cell>
          <cell r="AL500">
            <v>8765417.3104166668</v>
          </cell>
          <cell r="AM500">
            <v>9702397.6829166673</v>
          </cell>
          <cell r="AN500">
            <v>10639307.476666668</v>
          </cell>
          <cell r="AO500">
            <v>11153454.257083332</v>
          </cell>
          <cell r="AR500" t="str">
            <v>62</v>
          </cell>
        </row>
        <row r="501">
          <cell r="R501">
            <v>212634.15</v>
          </cell>
          <cell r="S501">
            <v>205546.33</v>
          </cell>
          <cell r="T501">
            <v>202002.42</v>
          </cell>
          <cell r="U501">
            <v>198458.51</v>
          </cell>
          <cell r="V501">
            <v>194914.6</v>
          </cell>
          <cell r="W501">
            <v>191370.69</v>
          </cell>
          <cell r="X501">
            <v>187826.78</v>
          </cell>
          <cell r="Y501">
            <v>184282.87</v>
          </cell>
          <cell r="Z501">
            <v>180738.96</v>
          </cell>
          <cell r="AA501">
            <v>177195.05</v>
          </cell>
          <cell r="AB501">
            <v>173651.14</v>
          </cell>
          <cell r="AC501">
            <v>170107.23</v>
          </cell>
          <cell r="AD501">
            <v>26579.268749999999</v>
          </cell>
          <cell r="AE501">
            <v>44003.455416666664</v>
          </cell>
          <cell r="AF501">
            <v>60984.653333333328</v>
          </cell>
          <cell r="AG501">
            <v>77670.525416666671</v>
          </cell>
          <cell r="AH501">
            <v>94061.07166666667</v>
          </cell>
          <cell r="AI501">
            <v>110156.29208333335</v>
          </cell>
          <cell r="AJ501">
            <v>125956.18666666666</v>
          </cell>
          <cell r="AK501">
            <v>141460.75541666668</v>
          </cell>
          <cell r="AL501">
            <v>156669.99833333332</v>
          </cell>
          <cell r="AM501">
            <v>171583.91541666666</v>
          </cell>
          <cell r="AN501">
            <v>186202.50666666662</v>
          </cell>
          <cell r="AO501">
            <v>191666.01583333334</v>
          </cell>
          <cell r="AQ501" t="str">
            <v>6c</v>
          </cell>
          <cell r="AR501" t="str">
            <v>62</v>
          </cell>
        </row>
        <row r="502">
          <cell r="R502">
            <v>65824332.039999999</v>
          </cell>
          <cell r="S502">
            <v>65824332.039999999</v>
          </cell>
          <cell r="T502">
            <v>65824332.039999999</v>
          </cell>
          <cell r="U502">
            <v>65824332.039999999</v>
          </cell>
          <cell r="V502">
            <v>65824332.039999999</v>
          </cell>
          <cell r="W502">
            <v>65824332.039999999</v>
          </cell>
          <cell r="X502">
            <v>65824332.039999999</v>
          </cell>
          <cell r="Y502">
            <v>65824332.039999999</v>
          </cell>
          <cell r="Z502">
            <v>65824332.039999999</v>
          </cell>
          <cell r="AA502">
            <v>65824332.039999999</v>
          </cell>
          <cell r="AB502">
            <v>65824332.039999999</v>
          </cell>
          <cell r="AC502">
            <v>65824332.039999999</v>
          </cell>
          <cell r="AD502">
            <v>2742680.5016666665</v>
          </cell>
          <cell r="AE502">
            <v>8228041.5049999999</v>
          </cell>
          <cell r="AF502">
            <v>13713402.508333333</v>
          </cell>
          <cell r="AG502">
            <v>19198763.511666667</v>
          </cell>
          <cell r="AH502">
            <v>24684124.515000001</v>
          </cell>
          <cell r="AI502">
            <v>30169485.518333331</v>
          </cell>
          <cell r="AJ502">
            <v>35654846.521666668</v>
          </cell>
          <cell r="AK502">
            <v>41140207.524999999</v>
          </cell>
          <cell r="AL502">
            <v>46625568.528333336</v>
          </cell>
          <cell r="AM502">
            <v>52110929.531666666</v>
          </cell>
          <cell r="AN502">
            <v>57596290.534999996</v>
          </cell>
          <cell r="AO502">
            <v>63081651.538333327</v>
          </cell>
          <cell r="AQ502" t="str">
            <v>6c</v>
          </cell>
          <cell r="AR502" t="str">
            <v>62</v>
          </cell>
        </row>
        <row r="503">
          <cell r="R503">
            <v>836601.14</v>
          </cell>
          <cell r="S503">
            <v>836601.14</v>
          </cell>
          <cell r="T503">
            <v>836601.14</v>
          </cell>
          <cell r="U503">
            <v>836601.14</v>
          </cell>
          <cell r="V503">
            <v>836601.14</v>
          </cell>
          <cell r="W503">
            <v>836601.14</v>
          </cell>
          <cell r="X503">
            <v>836601.14</v>
          </cell>
          <cell r="Y503">
            <v>836601.14</v>
          </cell>
          <cell r="Z503">
            <v>834734.24</v>
          </cell>
          <cell r="AA503">
            <v>834734.24</v>
          </cell>
          <cell r="AB503">
            <v>834734.24</v>
          </cell>
          <cell r="AC503">
            <v>832492.97</v>
          </cell>
          <cell r="AD503">
            <v>34858.380833333336</v>
          </cell>
          <cell r="AE503">
            <v>104575.1425</v>
          </cell>
          <cell r="AF503">
            <v>174291.90416666667</v>
          </cell>
          <cell r="AG503">
            <v>244008.6658333333</v>
          </cell>
          <cell r="AH503">
            <v>313725.42749999999</v>
          </cell>
          <cell r="AI503">
            <v>383442.18916666671</v>
          </cell>
          <cell r="AJ503">
            <v>453158.95083333337</v>
          </cell>
          <cell r="AK503">
            <v>522875.71249999997</v>
          </cell>
          <cell r="AL503">
            <v>592514.68666666665</v>
          </cell>
          <cell r="AM503">
            <v>662075.87333333329</v>
          </cell>
          <cell r="AN503">
            <v>731637.05999999994</v>
          </cell>
          <cell r="AO503">
            <v>801104.8604166666</v>
          </cell>
          <cell r="AQ503" t="str">
            <v>6c</v>
          </cell>
          <cell r="AR503" t="str">
            <v>62</v>
          </cell>
        </row>
        <row r="504">
          <cell r="R504">
            <v>-18840989.280000001</v>
          </cell>
          <cell r="S504">
            <v>-18840989.280000001</v>
          </cell>
          <cell r="T504">
            <v>-18840989.280000001</v>
          </cell>
          <cell r="U504">
            <v>-18840989.280000001</v>
          </cell>
          <cell r="V504">
            <v>-18840989.280000001</v>
          </cell>
          <cell r="W504">
            <v>-18840989.280000001</v>
          </cell>
          <cell r="X504">
            <v>-18840989.280000001</v>
          </cell>
          <cell r="Y504">
            <v>-18840989.280000001</v>
          </cell>
          <cell r="Z504">
            <v>-18840989.280000001</v>
          </cell>
          <cell r="AA504">
            <v>-18840989.280000001</v>
          </cell>
          <cell r="AB504">
            <v>-18840989.280000001</v>
          </cell>
          <cell r="AC504">
            <v>-18840989.280000001</v>
          </cell>
          <cell r="AD504">
            <v>-785041.22000000009</v>
          </cell>
          <cell r="AE504">
            <v>-2355123.66</v>
          </cell>
          <cell r="AF504">
            <v>-3925206.1</v>
          </cell>
          <cell r="AG504">
            <v>-5495288.54</v>
          </cell>
          <cell r="AH504">
            <v>-7065370.9800000004</v>
          </cell>
          <cell r="AI504">
            <v>-8635453.4199999999</v>
          </cell>
          <cell r="AJ504">
            <v>-10205535.860000001</v>
          </cell>
          <cell r="AK504">
            <v>-11775618.300000003</v>
          </cell>
          <cell r="AL504">
            <v>-13345700.74</v>
          </cell>
          <cell r="AM504">
            <v>-14915783.180000002</v>
          </cell>
          <cell r="AN504">
            <v>-16485865.619999999</v>
          </cell>
          <cell r="AO504">
            <v>-18055948.060000002</v>
          </cell>
          <cell r="AQ504" t="str">
            <v>6c</v>
          </cell>
          <cell r="AR504" t="str">
            <v>62</v>
          </cell>
        </row>
        <row r="505">
          <cell r="R505">
            <v>-62279.24</v>
          </cell>
          <cell r="S505">
            <v>-186837.74</v>
          </cell>
          <cell r="T505">
            <v>-311396.24</v>
          </cell>
          <cell r="U505">
            <v>-435954.74</v>
          </cell>
          <cell r="V505">
            <v>-560513.24</v>
          </cell>
          <cell r="W505">
            <v>-685071.74</v>
          </cell>
          <cell r="X505">
            <v>-809630.24</v>
          </cell>
          <cell r="Y505">
            <v>-934188.74</v>
          </cell>
          <cell r="Z505">
            <v>-1058747.24</v>
          </cell>
          <cell r="AA505">
            <v>-1183305.74</v>
          </cell>
          <cell r="AB505">
            <v>-1307864.24</v>
          </cell>
          <cell r="AC505">
            <v>-1432422.74</v>
          </cell>
          <cell r="AD505">
            <v>-2594.9683333333332</v>
          </cell>
          <cell r="AE505">
            <v>-12974.842499999999</v>
          </cell>
          <cell r="AF505">
            <v>-33734.591666666667</v>
          </cell>
          <cell r="AG505">
            <v>-64874.215833333328</v>
          </cell>
          <cell r="AH505">
            <v>-106393.71500000001</v>
          </cell>
          <cell r="AI505">
            <v>-158293.08916666664</v>
          </cell>
          <cell r="AJ505">
            <v>-220572.33833333335</v>
          </cell>
          <cell r="AK505">
            <v>-293231.46249999997</v>
          </cell>
          <cell r="AL505">
            <v>-376270.46166666667</v>
          </cell>
          <cell r="AM505">
            <v>-469689.33583333337</v>
          </cell>
          <cell r="AN505">
            <v>-573488.08500000008</v>
          </cell>
          <cell r="AO505">
            <v>-687666.70916666673</v>
          </cell>
          <cell r="AQ505" t="str">
            <v>6c</v>
          </cell>
          <cell r="AR505" t="str">
            <v>62</v>
          </cell>
        </row>
        <row r="506">
          <cell r="R506">
            <v>215491091</v>
          </cell>
          <cell r="S506">
            <v>214262424</v>
          </cell>
          <cell r="T506">
            <v>213033757</v>
          </cell>
          <cell r="U506">
            <v>211805090</v>
          </cell>
          <cell r="V506">
            <v>210576423</v>
          </cell>
          <cell r="W506">
            <v>209347756</v>
          </cell>
          <cell r="X506">
            <v>208119089</v>
          </cell>
          <cell r="Y506">
            <v>206890422</v>
          </cell>
          <cell r="Z506">
            <v>205661755</v>
          </cell>
          <cell r="AA506">
            <v>204433088</v>
          </cell>
          <cell r="AB506">
            <v>203204421</v>
          </cell>
          <cell r="AC506">
            <v>201975754</v>
          </cell>
          <cell r="AD506">
            <v>223605134.33333334</v>
          </cell>
          <cell r="AE506">
            <v>222397030.58333334</v>
          </cell>
          <cell r="AF506">
            <v>221168055.08333334</v>
          </cell>
          <cell r="AG506">
            <v>219919496.25</v>
          </cell>
          <cell r="AH506">
            <v>218653393.75</v>
          </cell>
          <cell r="AI506">
            <v>217369747.58333334</v>
          </cell>
          <cell r="AJ506">
            <v>216066518.08333334</v>
          </cell>
          <cell r="AK506">
            <v>214743705.25</v>
          </cell>
          <cell r="AL506">
            <v>213401309.08333334</v>
          </cell>
          <cell r="AM506">
            <v>212039329.58333334</v>
          </cell>
          <cell r="AN506">
            <v>210657766.75</v>
          </cell>
          <cell r="AO506">
            <v>209347756</v>
          </cell>
          <cell r="AQ506" t="str">
            <v>6a</v>
          </cell>
          <cell r="AR506" t="str">
            <v>62</v>
          </cell>
        </row>
        <row r="507">
          <cell r="R507">
            <v>10161321.18</v>
          </cell>
          <cell r="S507">
            <v>10161321.18</v>
          </cell>
          <cell r="T507">
            <v>10161321.18</v>
          </cell>
          <cell r="U507">
            <v>10161321.18</v>
          </cell>
          <cell r="V507">
            <v>10161321.18</v>
          </cell>
          <cell r="W507">
            <v>10236321.18</v>
          </cell>
          <cell r="X507">
            <v>10236321.18</v>
          </cell>
          <cell r="Y507">
            <v>10236321.18</v>
          </cell>
          <cell r="Z507">
            <v>10246321.18</v>
          </cell>
          <cell r="AA507">
            <v>10246321.18</v>
          </cell>
          <cell r="AB507">
            <v>10246321.18</v>
          </cell>
          <cell r="AC507">
            <v>10598321.18</v>
          </cell>
          <cell r="AD507">
            <v>10161321.180000002</v>
          </cell>
          <cell r="AE507">
            <v>10161321.180000002</v>
          </cell>
          <cell r="AF507">
            <v>10161321.180000002</v>
          </cell>
          <cell r="AG507">
            <v>10161321.180000002</v>
          </cell>
          <cell r="AH507">
            <v>10161321.180000002</v>
          </cell>
          <cell r="AI507">
            <v>10164446.180000002</v>
          </cell>
          <cell r="AJ507">
            <v>10170696.180000002</v>
          </cell>
          <cell r="AK507">
            <v>10176946.180000002</v>
          </cell>
          <cell r="AL507">
            <v>10183612.846666669</v>
          </cell>
          <cell r="AM507">
            <v>10190696.180000002</v>
          </cell>
          <cell r="AN507">
            <v>10197779.513333336</v>
          </cell>
          <cell r="AO507">
            <v>10219529.513333336</v>
          </cell>
          <cell r="AR507" t="str">
            <v>45b</v>
          </cell>
          <cell r="AS507" t="str">
            <v>10</v>
          </cell>
        </row>
        <row r="508"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110784.375</v>
          </cell>
          <cell r="AE508">
            <v>101565.95833333333</v>
          </cell>
          <cell r="AF508">
            <v>92347.541666666672</v>
          </cell>
          <cell r="AG508">
            <v>83129.125</v>
          </cell>
          <cell r="AH508">
            <v>71871.041666666672</v>
          </cell>
          <cell r="AI508">
            <v>57395.458333333336</v>
          </cell>
          <cell r="AJ508">
            <v>41742.041666666664</v>
          </cell>
          <cell r="AK508">
            <v>29675.916666666668</v>
          </cell>
          <cell r="AL508">
            <v>21197.083333333332</v>
          </cell>
          <cell r="AM508">
            <v>12718.25</v>
          </cell>
          <cell r="AN508">
            <v>4239.416666666667</v>
          </cell>
          <cell r="AO508">
            <v>0</v>
          </cell>
          <cell r="AR508" t="str">
            <v>45b</v>
          </cell>
          <cell r="AS508" t="str">
            <v>10</v>
          </cell>
        </row>
        <row r="509">
          <cell r="R509">
            <v>21433036.600000001</v>
          </cell>
          <cell r="S509">
            <v>22434553.059999999</v>
          </cell>
          <cell r="T509">
            <v>24172334.469999999</v>
          </cell>
          <cell r="U509">
            <v>4612980.67</v>
          </cell>
          <cell r="V509">
            <v>5430261.9000000004</v>
          </cell>
          <cell r="W509">
            <v>6786451.1299999999</v>
          </cell>
          <cell r="X509">
            <v>7590711.2800000003</v>
          </cell>
          <cell r="Y509">
            <v>9232807.4000000004</v>
          </cell>
          <cell r="Z509">
            <v>10952139.76</v>
          </cell>
          <cell r="AA509">
            <v>12553087</v>
          </cell>
          <cell r="AB509">
            <v>15305542.41</v>
          </cell>
          <cell r="AC509">
            <v>20869468.25</v>
          </cell>
          <cell r="AD509">
            <v>12447277.340833334</v>
          </cell>
          <cell r="AE509">
            <v>13585122.818750001</v>
          </cell>
          <cell r="AF509">
            <v>14991841.219166668</v>
          </cell>
          <cell r="AG509">
            <v>15562586.859583333</v>
          </cell>
          <cell r="AH509">
            <v>15259239.772916667</v>
          </cell>
          <cell r="AI509">
            <v>14922355.209166666</v>
          </cell>
          <cell r="AJ509">
            <v>14556563.79208333</v>
          </cell>
          <cell r="AK509">
            <v>14207141.883749999</v>
          </cell>
          <cell r="AL509">
            <v>13909867.579583338</v>
          </cell>
          <cell r="AM509">
            <v>13644780.350416668</v>
          </cell>
          <cell r="AN509">
            <v>13466726.360416668</v>
          </cell>
          <cell r="AO509">
            <v>13430197.013750002</v>
          </cell>
          <cell r="AR509" t="str">
            <v>57</v>
          </cell>
        </row>
        <row r="510"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R510" t="str">
            <v>50a</v>
          </cell>
        </row>
        <row r="511">
          <cell r="R511">
            <v>30499089.399999999</v>
          </cell>
          <cell r="S511">
            <v>30466773.079999998</v>
          </cell>
          <cell r="T511">
            <v>30360841.690000001</v>
          </cell>
          <cell r="U511">
            <v>30260330.16</v>
          </cell>
          <cell r="V511">
            <v>30480029.510000002</v>
          </cell>
          <cell r="W511">
            <v>30687056.079999998</v>
          </cell>
          <cell r="X511">
            <v>30698840.620000001</v>
          </cell>
          <cell r="Y511">
            <v>30545234.140000001</v>
          </cell>
          <cell r="Z511">
            <v>30438727.5</v>
          </cell>
          <cell r="AA511">
            <v>30380316.219999999</v>
          </cell>
          <cell r="AB511">
            <v>30360465.859999999</v>
          </cell>
          <cell r="AC511">
            <v>30437954.07</v>
          </cell>
          <cell r="AD511">
            <v>30173784.75833334</v>
          </cell>
          <cell r="AE511">
            <v>30216778.945833337</v>
          </cell>
          <cell r="AF511">
            <v>30248690.340000004</v>
          </cell>
          <cell r="AG511">
            <v>30267746.622500002</v>
          </cell>
          <cell r="AH511">
            <v>30287187.86791667</v>
          </cell>
          <cell r="AI511">
            <v>30320286.551666666</v>
          </cell>
          <cell r="AJ511">
            <v>30361185.687083334</v>
          </cell>
          <cell r="AK511">
            <v>30396277.993333329</v>
          </cell>
          <cell r="AL511">
            <v>30420131.19125</v>
          </cell>
          <cell r="AM511">
            <v>30436780.996666666</v>
          </cell>
          <cell r="AN511">
            <v>30450640.704583328</v>
          </cell>
          <cell r="AO511">
            <v>30462699.734583333</v>
          </cell>
          <cell r="AR511" t="str">
            <v>57</v>
          </cell>
        </row>
        <row r="512">
          <cell r="R512">
            <v>4112219.99</v>
          </cell>
          <cell r="S512">
            <v>4349202.5199999996</v>
          </cell>
          <cell r="T512">
            <v>4604999.66</v>
          </cell>
          <cell r="U512">
            <v>1022259.88</v>
          </cell>
          <cell r="V512">
            <v>1187796.23</v>
          </cell>
          <cell r="W512">
            <v>1551323.63</v>
          </cell>
          <cell r="X512">
            <v>1802884.85</v>
          </cell>
          <cell r="Y512">
            <v>2116066.58</v>
          </cell>
          <cell r="Z512">
            <v>2348067.2000000002</v>
          </cell>
          <cell r="AA512">
            <v>2681215.8199999998</v>
          </cell>
          <cell r="AB512">
            <v>3092008.78</v>
          </cell>
          <cell r="AC512">
            <v>3981109.02</v>
          </cell>
          <cell r="AD512">
            <v>2632822.0429166667</v>
          </cell>
          <cell r="AE512">
            <v>2870007.8770833337</v>
          </cell>
          <cell r="AF512">
            <v>3096118.17</v>
          </cell>
          <cell r="AG512">
            <v>3166538.9187500007</v>
          </cell>
          <cell r="AH512">
            <v>3079328.9225000008</v>
          </cell>
          <cell r="AI512">
            <v>3003490.8983333334</v>
          </cell>
          <cell r="AJ512">
            <v>2945807.2670833333</v>
          </cell>
          <cell r="AK512">
            <v>2897117.2583333333</v>
          </cell>
          <cell r="AL512">
            <v>2861316.355</v>
          </cell>
          <cell r="AM512">
            <v>2813488.7245833334</v>
          </cell>
          <cell r="AN512">
            <v>2754774.8575000004</v>
          </cell>
          <cell r="AO512">
            <v>2733634.1687500007</v>
          </cell>
          <cell r="AR512" t="str">
            <v>42b</v>
          </cell>
        </row>
        <row r="513">
          <cell r="R513">
            <v>21589277</v>
          </cell>
          <cell r="S513">
            <v>21589277</v>
          </cell>
          <cell r="T513">
            <v>21589277</v>
          </cell>
          <cell r="U513">
            <v>21589277</v>
          </cell>
          <cell r="V513">
            <v>21589277</v>
          </cell>
          <cell r="W513">
            <v>21589277</v>
          </cell>
          <cell r="X513">
            <v>21589277</v>
          </cell>
          <cell r="Y513">
            <v>21589277</v>
          </cell>
          <cell r="Z513">
            <v>21589277</v>
          </cell>
          <cell r="AA513">
            <v>21589277</v>
          </cell>
          <cell r="AB513">
            <v>21589277</v>
          </cell>
          <cell r="AC513">
            <v>21589277</v>
          </cell>
          <cell r="AD513">
            <v>21589277</v>
          </cell>
          <cell r="AE513">
            <v>21589277</v>
          </cell>
          <cell r="AF513">
            <v>21589277</v>
          </cell>
          <cell r="AG513">
            <v>21589277</v>
          </cell>
          <cell r="AH513">
            <v>21589277</v>
          </cell>
          <cell r="AI513">
            <v>21589277</v>
          </cell>
          <cell r="AJ513">
            <v>21589277</v>
          </cell>
          <cell r="AK513">
            <v>21589277</v>
          </cell>
          <cell r="AL513">
            <v>21589277</v>
          </cell>
          <cell r="AM513">
            <v>21589277</v>
          </cell>
          <cell r="AN513">
            <v>21589277</v>
          </cell>
          <cell r="AO513">
            <v>21589277</v>
          </cell>
          <cell r="AQ513">
            <v>7</v>
          </cell>
          <cell r="AR513" t="str">
            <v>57</v>
          </cell>
        </row>
        <row r="514">
          <cell r="R514">
            <v>-1057557.1200000001</v>
          </cell>
          <cell r="S514">
            <v>-1235153.1200000001</v>
          </cell>
          <cell r="T514">
            <v>-1383650.4</v>
          </cell>
          <cell r="U514">
            <v>2333550.75</v>
          </cell>
          <cell r="V514">
            <v>2205691.4300000002</v>
          </cell>
          <cell r="W514">
            <v>2112874.6</v>
          </cell>
          <cell r="X514">
            <v>2035581.85</v>
          </cell>
          <cell r="Y514">
            <v>1949766.14</v>
          </cell>
          <cell r="Z514">
            <v>1842240.21</v>
          </cell>
          <cell r="AA514">
            <v>1655730.53</v>
          </cell>
          <cell r="AB514">
            <v>1353306.52</v>
          </cell>
          <cell r="AC514">
            <v>986867</v>
          </cell>
          <cell r="AD514">
            <v>-222839.25750000004</v>
          </cell>
          <cell r="AE514">
            <v>-349187.05041666672</v>
          </cell>
          <cell r="AF514">
            <v>-475121.5845833334</v>
          </cell>
          <cell r="AG514">
            <v>-440770.06958333333</v>
          </cell>
          <cell r="AH514">
            <v>-248276.39625000011</v>
          </cell>
          <cell r="AI514">
            <v>-59680.254583333386</v>
          </cell>
          <cell r="AJ514">
            <v>125510.72541666661</v>
          </cell>
          <cell r="AK514">
            <v>308245.25208333333</v>
          </cell>
          <cell r="AL514">
            <v>487353.7245833333</v>
          </cell>
          <cell r="AM514">
            <v>662125.95875000011</v>
          </cell>
          <cell r="AN514">
            <v>831834.83750000002</v>
          </cell>
          <cell r="AO514">
            <v>990840.44416666648</v>
          </cell>
          <cell r="AR514" t="str">
            <v>42b</v>
          </cell>
        </row>
        <row r="515">
          <cell r="R515">
            <v>-9848326.7599999998</v>
          </cell>
          <cell r="S515">
            <v>-9896366.6500000004</v>
          </cell>
          <cell r="T515">
            <v>-9944406.5399999991</v>
          </cell>
          <cell r="U515">
            <v>-9992446.4299999997</v>
          </cell>
          <cell r="V515">
            <v>-10040486.32</v>
          </cell>
          <cell r="W515">
            <v>-10088526.210000001</v>
          </cell>
          <cell r="X515">
            <v>-10136566.1</v>
          </cell>
          <cell r="Y515">
            <v>-10184605.99</v>
          </cell>
          <cell r="Z515">
            <v>-10232645.880000001</v>
          </cell>
          <cell r="AA515">
            <v>-10280685.77</v>
          </cell>
          <cell r="AB515">
            <v>-10328725.66</v>
          </cell>
          <cell r="AC515">
            <v>-10376765.550000001</v>
          </cell>
          <cell r="AD515">
            <v>-9560087.4200000018</v>
          </cell>
          <cell r="AE515">
            <v>-9608127.3100000024</v>
          </cell>
          <cell r="AF515">
            <v>-9656167.200000003</v>
          </cell>
          <cell r="AG515">
            <v>-9704207.0900000036</v>
          </cell>
          <cell r="AH515">
            <v>-9752246.9800000023</v>
          </cell>
          <cell r="AI515">
            <v>-9800286.8699999992</v>
          </cell>
          <cell r="AJ515">
            <v>-9848326.7600000016</v>
          </cell>
          <cell r="AK515">
            <v>-9896366.6500000004</v>
          </cell>
          <cell r="AL515">
            <v>-9944406.5399999991</v>
          </cell>
          <cell r="AM515">
            <v>-9992446.4299999978</v>
          </cell>
          <cell r="AN515">
            <v>-10040486.319999998</v>
          </cell>
          <cell r="AO515">
            <v>-10088526.209999999</v>
          </cell>
          <cell r="AQ515">
            <v>8</v>
          </cell>
          <cell r="AR515" t="str">
            <v>57</v>
          </cell>
        </row>
        <row r="516">
          <cell r="R516">
            <v>2831726</v>
          </cell>
          <cell r="S516">
            <v>2820159</v>
          </cell>
          <cell r="T516">
            <v>2808592</v>
          </cell>
          <cell r="U516">
            <v>2797025</v>
          </cell>
          <cell r="V516">
            <v>2785458</v>
          </cell>
          <cell r="W516">
            <v>2773891</v>
          </cell>
          <cell r="X516">
            <v>2762324</v>
          </cell>
          <cell r="Y516">
            <v>2750757</v>
          </cell>
          <cell r="Z516">
            <v>2739190</v>
          </cell>
          <cell r="AA516">
            <v>2727623</v>
          </cell>
          <cell r="AB516">
            <v>2716056</v>
          </cell>
          <cell r="AC516">
            <v>2704489</v>
          </cell>
          <cell r="AD516">
            <v>2901128</v>
          </cell>
          <cell r="AE516">
            <v>2889561</v>
          </cell>
          <cell r="AF516">
            <v>2877994</v>
          </cell>
          <cell r="AG516">
            <v>2866427</v>
          </cell>
          <cell r="AH516">
            <v>2854860</v>
          </cell>
          <cell r="AI516">
            <v>2843293</v>
          </cell>
          <cell r="AJ516">
            <v>2831726</v>
          </cell>
          <cell r="AK516">
            <v>2820159</v>
          </cell>
          <cell r="AL516">
            <v>2808592</v>
          </cell>
          <cell r="AM516">
            <v>2797025</v>
          </cell>
          <cell r="AN516">
            <v>2785458</v>
          </cell>
          <cell r="AO516">
            <v>2773891</v>
          </cell>
          <cell r="AQ516">
            <v>9</v>
          </cell>
          <cell r="AR516" t="str">
            <v>58</v>
          </cell>
        </row>
        <row r="517"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R517" t="str">
            <v>42b</v>
          </cell>
        </row>
        <row r="518">
          <cell r="R518">
            <v>113632921</v>
          </cell>
          <cell r="S518">
            <v>113632921</v>
          </cell>
          <cell r="T518">
            <v>113632921</v>
          </cell>
          <cell r="U518">
            <v>113632921</v>
          </cell>
          <cell r="V518">
            <v>113632921</v>
          </cell>
          <cell r="W518">
            <v>113632921</v>
          </cell>
          <cell r="X518">
            <v>113632921</v>
          </cell>
          <cell r="Y518">
            <v>113632921</v>
          </cell>
          <cell r="Z518">
            <v>113632921</v>
          </cell>
          <cell r="AA518">
            <v>113632921</v>
          </cell>
          <cell r="AB518">
            <v>113632921</v>
          </cell>
          <cell r="AC518">
            <v>113632921</v>
          </cell>
          <cell r="AD518">
            <v>113632921</v>
          </cell>
          <cell r="AE518">
            <v>113632921</v>
          </cell>
          <cell r="AF518">
            <v>113632921</v>
          </cell>
          <cell r="AG518">
            <v>113632921</v>
          </cell>
          <cell r="AH518">
            <v>113632921</v>
          </cell>
          <cell r="AI518">
            <v>113632921</v>
          </cell>
          <cell r="AJ518">
            <v>113632921</v>
          </cell>
          <cell r="AK518">
            <v>113632921</v>
          </cell>
          <cell r="AL518">
            <v>113632921</v>
          </cell>
          <cell r="AM518">
            <v>113632921</v>
          </cell>
          <cell r="AN518">
            <v>113632921</v>
          </cell>
          <cell r="AO518">
            <v>113632921</v>
          </cell>
          <cell r="AQ518">
            <v>10</v>
          </cell>
          <cell r="AR518" t="str">
            <v>57</v>
          </cell>
        </row>
        <row r="519">
          <cell r="R519">
            <v>-66317527.990000002</v>
          </cell>
          <cell r="S519">
            <v>-66611412.990000002</v>
          </cell>
          <cell r="T519">
            <v>-66905297.990000002</v>
          </cell>
          <cell r="U519">
            <v>-67199182.989999995</v>
          </cell>
          <cell r="V519">
            <v>-67493067.989999995</v>
          </cell>
          <cell r="W519">
            <v>-67786952.989999995</v>
          </cell>
          <cell r="X519">
            <v>-68080837.989999995</v>
          </cell>
          <cell r="Y519">
            <v>-68374722.989999995</v>
          </cell>
          <cell r="Z519">
            <v>-68668607.989999995</v>
          </cell>
          <cell r="AA519">
            <v>-68962492.989999995</v>
          </cell>
          <cell r="AB519">
            <v>-69256377.989999995</v>
          </cell>
          <cell r="AC519">
            <v>-69550262.989999995</v>
          </cell>
          <cell r="AD519">
            <v>-64554217.990000002</v>
          </cell>
          <cell r="AE519">
            <v>-64848102.990000002</v>
          </cell>
          <cell r="AF519">
            <v>-65141987.990000002</v>
          </cell>
          <cell r="AG519">
            <v>-65435872.990000002</v>
          </cell>
          <cell r="AH519">
            <v>-65729757.990000002</v>
          </cell>
          <cell r="AI519">
            <v>-66023642.990000002</v>
          </cell>
          <cell r="AJ519">
            <v>-66317527.990000002</v>
          </cell>
          <cell r="AK519">
            <v>-66611412.990000002</v>
          </cell>
          <cell r="AL519">
            <v>-66905297.990000002</v>
          </cell>
          <cell r="AM519">
            <v>-67199182.989999995</v>
          </cell>
          <cell r="AN519">
            <v>-67493067.989999995</v>
          </cell>
          <cell r="AO519">
            <v>-67786952.989999995</v>
          </cell>
          <cell r="AQ519">
            <v>11</v>
          </cell>
          <cell r="AR519" t="str">
            <v>57</v>
          </cell>
        </row>
        <row r="520"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R520" t="str">
            <v>42b</v>
          </cell>
        </row>
        <row r="521"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R521" t="str">
            <v>57</v>
          </cell>
        </row>
        <row r="522"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  <cell r="AE522">
            <v>0</v>
          </cell>
          <cell r="AF522">
            <v>0</v>
          </cell>
          <cell r="AG522">
            <v>0</v>
          </cell>
          <cell r="AH522">
            <v>0</v>
          </cell>
          <cell r="AI522">
            <v>0</v>
          </cell>
          <cell r="AJ522">
            <v>0</v>
          </cell>
          <cell r="AK522">
            <v>0</v>
          </cell>
          <cell r="AL522">
            <v>0</v>
          </cell>
          <cell r="AM522">
            <v>0</v>
          </cell>
          <cell r="AN522">
            <v>0</v>
          </cell>
          <cell r="AO522">
            <v>0</v>
          </cell>
          <cell r="AR522" t="str">
            <v>42b</v>
          </cell>
        </row>
        <row r="523"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R523" t="str">
            <v>8b</v>
          </cell>
        </row>
        <row r="524"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  <cell r="AE524">
            <v>0</v>
          </cell>
          <cell r="AF524">
            <v>0</v>
          </cell>
          <cell r="AG524">
            <v>0</v>
          </cell>
          <cell r="AH524">
            <v>0</v>
          </cell>
          <cell r="AI524">
            <v>0</v>
          </cell>
          <cell r="AJ524">
            <v>0</v>
          </cell>
          <cell r="AK524">
            <v>0</v>
          </cell>
          <cell r="AL524">
            <v>0</v>
          </cell>
          <cell r="AM524">
            <v>0</v>
          </cell>
          <cell r="AN524">
            <v>0</v>
          </cell>
          <cell r="AO524">
            <v>0</v>
          </cell>
          <cell r="AR524" t="str">
            <v>42b</v>
          </cell>
        </row>
        <row r="525"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13128.727083333337</v>
          </cell>
          <cell r="AE525">
            <v>10850.138333333332</v>
          </cell>
          <cell r="AF525">
            <v>8788.5637499999993</v>
          </cell>
          <cell r="AG525">
            <v>6944.003333333334</v>
          </cell>
          <cell r="AH525">
            <v>5316.4570833333337</v>
          </cell>
          <cell r="AI525">
            <v>3905.9249999999997</v>
          </cell>
          <cell r="AJ525">
            <v>2712.407083333333</v>
          </cell>
          <cell r="AK525">
            <v>1735.9033333333334</v>
          </cell>
          <cell r="AL525">
            <v>976.41375000000005</v>
          </cell>
          <cell r="AM525">
            <v>433.93833333333333</v>
          </cell>
          <cell r="AN525">
            <v>108.47708333333333</v>
          </cell>
          <cell r="AO525">
            <v>0</v>
          </cell>
          <cell r="AR525" t="str">
            <v>62</v>
          </cell>
        </row>
        <row r="526"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  <cell r="AE526">
            <v>0</v>
          </cell>
          <cell r="AF526">
            <v>0</v>
          </cell>
          <cell r="AG526">
            <v>0</v>
          </cell>
          <cell r="AH526">
            <v>0</v>
          </cell>
          <cell r="AI526">
            <v>0</v>
          </cell>
          <cell r="AJ526">
            <v>0</v>
          </cell>
          <cell r="AK526">
            <v>0</v>
          </cell>
          <cell r="AL526">
            <v>0</v>
          </cell>
          <cell r="AM526">
            <v>0</v>
          </cell>
          <cell r="AN526">
            <v>0</v>
          </cell>
          <cell r="AO526">
            <v>0</v>
          </cell>
          <cell r="AR526" t="str">
            <v>62</v>
          </cell>
        </row>
        <row r="527">
          <cell r="R527">
            <v>1979556</v>
          </cell>
          <cell r="S527">
            <v>1961056</v>
          </cell>
          <cell r="T527">
            <v>1942556</v>
          </cell>
          <cell r="U527">
            <v>1924056</v>
          </cell>
          <cell r="V527">
            <v>1905556</v>
          </cell>
          <cell r="W527">
            <v>1887056</v>
          </cell>
          <cell r="X527">
            <v>1868556</v>
          </cell>
          <cell r="Y527">
            <v>1850056</v>
          </cell>
          <cell r="Z527">
            <v>1831556</v>
          </cell>
          <cell r="AA527">
            <v>1813056</v>
          </cell>
          <cell r="AB527">
            <v>1794556</v>
          </cell>
          <cell r="AC527">
            <v>1776056</v>
          </cell>
          <cell r="AD527">
            <v>2090556</v>
          </cell>
          <cell r="AE527">
            <v>2072056</v>
          </cell>
          <cell r="AF527">
            <v>2053556</v>
          </cell>
          <cell r="AG527">
            <v>2035056</v>
          </cell>
          <cell r="AH527">
            <v>2016556</v>
          </cell>
          <cell r="AI527">
            <v>1998056</v>
          </cell>
          <cell r="AJ527">
            <v>1979556</v>
          </cell>
          <cell r="AK527">
            <v>1961056</v>
          </cell>
          <cell r="AL527">
            <v>1942556</v>
          </cell>
          <cell r="AM527">
            <v>1924056</v>
          </cell>
          <cell r="AN527">
            <v>1905556</v>
          </cell>
          <cell r="AO527">
            <v>1887056</v>
          </cell>
          <cell r="AR527" t="str">
            <v>62</v>
          </cell>
        </row>
        <row r="528"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R528" t="str">
            <v>8b</v>
          </cell>
        </row>
        <row r="529">
          <cell r="R529">
            <v>10885699.57</v>
          </cell>
          <cell r="S529">
            <v>10738366.24</v>
          </cell>
          <cell r="T529">
            <v>10591032.91</v>
          </cell>
          <cell r="U529">
            <v>10443699.58</v>
          </cell>
          <cell r="V529">
            <v>10296366.25</v>
          </cell>
          <cell r="W529">
            <v>10149032.92</v>
          </cell>
          <cell r="X529">
            <v>10001699.59</v>
          </cell>
          <cell r="Y529">
            <v>9854366.2599999998</v>
          </cell>
          <cell r="Z529">
            <v>9707032.9299999997</v>
          </cell>
          <cell r="AA529">
            <v>9559699.5999999996</v>
          </cell>
          <cell r="AB529">
            <v>9412366.2699999996</v>
          </cell>
          <cell r="AC529">
            <v>9265032.9399999995</v>
          </cell>
          <cell r="AD529">
            <v>11778775.9375</v>
          </cell>
          <cell r="AE529">
            <v>11642390.521666668</v>
          </cell>
          <cell r="AF529">
            <v>11503512.050833335</v>
          </cell>
          <cell r="AG529">
            <v>11362140.524999999</v>
          </cell>
          <cell r="AH529">
            <v>11218275.944166668</v>
          </cell>
          <cell r="AI529">
            <v>11071918.308333332</v>
          </cell>
          <cell r="AJ529">
            <v>10923067.6175</v>
          </cell>
          <cell r="AK529">
            <v>10771723.871666668</v>
          </cell>
          <cell r="AL529">
            <v>10617887.070833333</v>
          </cell>
          <cell r="AM529">
            <v>10461557.215000002</v>
          </cell>
          <cell r="AN529">
            <v>10302734.304166667</v>
          </cell>
          <cell r="AO529">
            <v>10149032.92</v>
          </cell>
          <cell r="AQ529" t="str">
            <v>6b</v>
          </cell>
          <cell r="AR529" t="str">
            <v>62</v>
          </cell>
        </row>
        <row r="530"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R530" t="str">
            <v>8b</v>
          </cell>
        </row>
        <row r="531">
          <cell r="R531">
            <v>2447820.0299999998</v>
          </cell>
          <cell r="S531">
            <v>2441475.83</v>
          </cell>
          <cell r="T531">
            <v>2431556.48</v>
          </cell>
          <cell r="U531">
            <v>2220118.89</v>
          </cell>
          <cell r="V531">
            <v>1744197.26</v>
          </cell>
          <cell r="W531">
            <v>1211122.3899999999</v>
          </cell>
          <cell r="X531">
            <v>694920.28</v>
          </cell>
          <cell r="Y531">
            <v>153783.26999999999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2204493.6004166668</v>
          </cell>
          <cell r="AE531">
            <v>2408214.26125</v>
          </cell>
          <cell r="AF531">
            <v>2611257.2741666669</v>
          </cell>
          <cell r="AG531">
            <v>2805077.0812500003</v>
          </cell>
          <cell r="AH531">
            <v>2970256.9208333339</v>
          </cell>
          <cell r="AI531">
            <v>3093395.2395833335</v>
          </cell>
          <cell r="AJ531">
            <v>2895729.0487500005</v>
          </cell>
          <cell r="AK531">
            <v>2424468.3783333334</v>
          </cell>
          <cell r="AL531">
            <v>2028074.4416666671</v>
          </cell>
          <cell r="AM531">
            <v>1713468.6245833335</v>
          </cell>
          <cell r="AN531">
            <v>1445774.8858333332</v>
          </cell>
          <cell r="AO531">
            <v>1215753.4716666667</v>
          </cell>
          <cell r="AQ531" t="str">
            <v>39</v>
          </cell>
          <cell r="AR531" t="str">
            <v xml:space="preserve"> </v>
          </cell>
        </row>
        <row r="532"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R532" t="str">
            <v>8b</v>
          </cell>
        </row>
        <row r="533"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R533" t="str">
            <v>8b</v>
          </cell>
        </row>
        <row r="534">
          <cell r="R534">
            <v>81585</v>
          </cell>
          <cell r="S534">
            <v>77205</v>
          </cell>
          <cell r="T534">
            <v>72825</v>
          </cell>
          <cell r="U534">
            <v>68445</v>
          </cell>
          <cell r="V534">
            <v>64065</v>
          </cell>
          <cell r="W534">
            <v>59685</v>
          </cell>
          <cell r="X534">
            <v>55305</v>
          </cell>
          <cell r="Y534">
            <v>50925</v>
          </cell>
          <cell r="Z534">
            <v>46545</v>
          </cell>
          <cell r="AA534">
            <v>42165</v>
          </cell>
          <cell r="AB534">
            <v>37785</v>
          </cell>
          <cell r="AC534">
            <v>33405</v>
          </cell>
          <cell r="AD534">
            <v>123597.13708333332</v>
          </cell>
          <cell r="AE534">
            <v>116486.77166666668</v>
          </cell>
          <cell r="AF534">
            <v>109636.44041666666</v>
          </cell>
          <cell r="AG534">
            <v>103046.14333333333</v>
          </cell>
          <cell r="AH534">
            <v>96715.880416666667</v>
          </cell>
          <cell r="AI534">
            <v>90645.651666666672</v>
          </cell>
          <cell r="AJ534">
            <v>84835.457083333327</v>
          </cell>
          <cell r="AK534">
            <v>79285.296666666662</v>
          </cell>
          <cell r="AL534">
            <v>73995.170416666675</v>
          </cell>
          <cell r="AM534">
            <v>68965.078333333324</v>
          </cell>
          <cell r="AN534">
            <v>64195.020416666666</v>
          </cell>
          <cell r="AO534">
            <v>59685</v>
          </cell>
          <cell r="AQ534">
            <v>22</v>
          </cell>
          <cell r="AR534" t="str">
            <v>61</v>
          </cell>
        </row>
        <row r="535"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R535" t="str">
            <v>62</v>
          </cell>
        </row>
        <row r="536"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R536" t="str">
            <v>57</v>
          </cell>
        </row>
        <row r="537"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R537" t="str">
            <v>57</v>
          </cell>
        </row>
        <row r="538">
          <cell r="R538">
            <v>25257988</v>
          </cell>
          <cell r="S538">
            <v>25257988</v>
          </cell>
          <cell r="T538">
            <v>25257988</v>
          </cell>
          <cell r="U538">
            <v>25257988</v>
          </cell>
          <cell r="V538">
            <v>2856530</v>
          </cell>
          <cell r="W538">
            <v>2269066</v>
          </cell>
          <cell r="X538">
            <v>2269066</v>
          </cell>
          <cell r="Y538">
            <v>2269066</v>
          </cell>
          <cell r="Z538">
            <v>2269066</v>
          </cell>
          <cell r="AA538">
            <v>2269066</v>
          </cell>
          <cell r="AB538">
            <v>2269066</v>
          </cell>
          <cell r="AC538">
            <v>2269066</v>
          </cell>
          <cell r="AD538">
            <v>21908816.230833333</v>
          </cell>
          <cell r="AE538">
            <v>23463395.962500002</v>
          </cell>
          <cell r="AF538">
            <v>24481461.860833336</v>
          </cell>
          <cell r="AG538">
            <v>25258914.217500001</v>
          </cell>
          <cell r="AH538">
            <v>25264633.416666668</v>
          </cell>
          <cell r="AI538">
            <v>23768301.375</v>
          </cell>
          <cell r="AJ538">
            <v>21609835.458333332</v>
          </cell>
          <cell r="AK538">
            <v>19451369.541666668</v>
          </cell>
          <cell r="AL538">
            <v>17292903.625</v>
          </cell>
          <cell r="AM538">
            <v>15134437.708333334</v>
          </cell>
          <cell r="AN538">
            <v>12975971.791666666</v>
          </cell>
          <cell r="AO538">
            <v>10938867.083333334</v>
          </cell>
          <cell r="AR538" t="str">
            <v>57</v>
          </cell>
        </row>
        <row r="539">
          <cell r="R539">
            <v>-25257988</v>
          </cell>
          <cell r="S539">
            <v>-25257988</v>
          </cell>
          <cell r="T539">
            <v>-25257988</v>
          </cell>
          <cell r="U539">
            <v>-25257988</v>
          </cell>
          <cell r="V539">
            <v>-2856530</v>
          </cell>
          <cell r="W539">
            <v>-2269066</v>
          </cell>
          <cell r="X539">
            <v>-2269066</v>
          </cell>
          <cell r="Y539">
            <v>-2269066</v>
          </cell>
          <cell r="Z539">
            <v>-2269066</v>
          </cell>
          <cell r="AA539">
            <v>-2269066</v>
          </cell>
          <cell r="AB539">
            <v>-2269066</v>
          </cell>
          <cell r="AC539">
            <v>-2269066</v>
          </cell>
          <cell r="AD539">
            <v>-21908816.230833333</v>
          </cell>
          <cell r="AE539">
            <v>-23463395.962500002</v>
          </cell>
          <cell r="AF539">
            <v>-24481461.860833336</v>
          </cell>
          <cell r="AG539">
            <v>-25258914.217500001</v>
          </cell>
          <cell r="AH539">
            <v>-25264633.416666668</v>
          </cell>
          <cell r="AI539">
            <v>-23768301.375</v>
          </cell>
          <cell r="AJ539">
            <v>-21609835.458333332</v>
          </cell>
          <cell r="AK539">
            <v>-19451369.541666668</v>
          </cell>
          <cell r="AL539">
            <v>-17292903.625</v>
          </cell>
          <cell r="AM539">
            <v>-15134437.708333334</v>
          </cell>
          <cell r="AN539">
            <v>-12975971.791666666</v>
          </cell>
          <cell r="AO539">
            <v>-10938867.083333334</v>
          </cell>
          <cell r="AR539" t="str">
            <v>57</v>
          </cell>
        </row>
        <row r="540"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R540" t="str">
            <v>42b</v>
          </cell>
        </row>
        <row r="541"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19859.186250000002</v>
          </cell>
          <cell r="AE541">
            <v>17962.930000000004</v>
          </cell>
          <cell r="AF541">
            <v>15954.322083333334</v>
          </cell>
          <cell r="AG541">
            <v>13857.802916666667</v>
          </cell>
          <cell r="AH541">
            <v>11664.377500000001</v>
          </cell>
          <cell r="AI541">
            <v>9333.4162500000002</v>
          </cell>
          <cell r="AJ541">
            <v>6856.5383333333339</v>
          </cell>
          <cell r="AK541">
            <v>4226.487916666666</v>
          </cell>
          <cell r="AL541">
            <v>1436.2020833333333</v>
          </cell>
          <cell r="AM541">
            <v>0</v>
          </cell>
          <cell r="AN541">
            <v>0</v>
          </cell>
          <cell r="AO541">
            <v>0</v>
          </cell>
          <cell r="AR541" t="str">
            <v>42b</v>
          </cell>
        </row>
        <row r="542"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R542" t="str">
            <v>42b</v>
          </cell>
        </row>
        <row r="543"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122599.75958333333</v>
          </cell>
          <cell r="AE543">
            <v>110326.85541666667</v>
          </cell>
          <cell r="AF543">
            <v>97565.99791666666</v>
          </cell>
          <cell r="AG543">
            <v>84310.336250000008</v>
          </cell>
          <cell r="AH543">
            <v>70476.13416666667</v>
          </cell>
          <cell r="AI543">
            <v>55978.431666666671</v>
          </cell>
          <cell r="AJ543">
            <v>40808.372083333335</v>
          </cell>
          <cell r="AK543">
            <v>24966.861249999998</v>
          </cell>
          <cell r="AL543">
            <v>8439.7195833333335</v>
          </cell>
          <cell r="AM543">
            <v>0</v>
          </cell>
          <cell r="AN543">
            <v>0</v>
          </cell>
          <cell r="AO543">
            <v>0</v>
          </cell>
          <cell r="AR543" t="str">
            <v>42b</v>
          </cell>
        </row>
        <row r="544"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466.48750000000001</v>
          </cell>
          <cell r="AE544">
            <v>155.49583333333334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R544" t="str">
            <v>42b</v>
          </cell>
        </row>
        <row r="545"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1523.5062499999997</v>
          </cell>
          <cell r="AE545">
            <v>507.83541666666662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R545" t="str">
            <v>42b</v>
          </cell>
        </row>
        <row r="546"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610.04875000000004</v>
          </cell>
          <cell r="AE546">
            <v>203.34958333333336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R546" t="str">
            <v>42b</v>
          </cell>
        </row>
        <row r="547">
          <cell r="R547">
            <v>2251.12</v>
          </cell>
          <cell r="S547">
            <v>2421.48</v>
          </cell>
          <cell r="T547">
            <v>2592.94</v>
          </cell>
          <cell r="U547">
            <v>547.96</v>
          </cell>
          <cell r="V547">
            <v>585.30999999999995</v>
          </cell>
          <cell r="W547">
            <v>670.34</v>
          </cell>
          <cell r="X547">
            <v>755.99</v>
          </cell>
          <cell r="Y547">
            <v>854.57</v>
          </cell>
          <cell r="Z547">
            <v>953.62</v>
          </cell>
          <cell r="AA547">
            <v>1052.67</v>
          </cell>
          <cell r="AB547">
            <v>1158.3699999999999</v>
          </cell>
          <cell r="AC547">
            <v>1270.51</v>
          </cell>
          <cell r="AD547">
            <v>1538.823333333333</v>
          </cell>
          <cell r="AE547">
            <v>1634.2070833333335</v>
          </cell>
          <cell r="AF547">
            <v>1732.4949999999999</v>
          </cell>
          <cell r="AG547">
            <v>1749.5345833333331</v>
          </cell>
          <cell r="AH547">
            <v>1683.1145833333333</v>
          </cell>
          <cell r="AI547">
            <v>1619.4266666666665</v>
          </cell>
          <cell r="AJ547">
            <v>1561.6929166666669</v>
          </cell>
          <cell r="AK547">
            <v>1509.1949999999999</v>
          </cell>
          <cell r="AL547">
            <v>1462.1516666666666</v>
          </cell>
          <cell r="AM547">
            <v>1416.7137499999999</v>
          </cell>
          <cell r="AN547">
            <v>1360.3158333333333</v>
          </cell>
          <cell r="AO547">
            <v>1293.3712500000001</v>
          </cell>
          <cell r="AR547" t="str">
            <v>42b</v>
          </cell>
        </row>
        <row r="548"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R548" t="str">
            <v>57</v>
          </cell>
        </row>
        <row r="549"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198404.83666666667</v>
          </cell>
          <cell r="AE549">
            <v>181053.21333333335</v>
          </cell>
          <cell r="AF549">
            <v>162169.82999999999</v>
          </cell>
          <cell r="AG549">
            <v>141235.46249999999</v>
          </cell>
          <cell r="AH549">
            <v>118629.29875</v>
          </cell>
          <cell r="AI549">
            <v>94645.611666666649</v>
          </cell>
          <cell r="AJ549">
            <v>69469.34166666666</v>
          </cell>
          <cell r="AK549">
            <v>43132.210416666669</v>
          </cell>
          <cell r="AL549">
            <v>14817.407500000001</v>
          </cell>
          <cell r="AM549">
            <v>0</v>
          </cell>
          <cell r="AN549">
            <v>0</v>
          </cell>
          <cell r="AO549">
            <v>0</v>
          </cell>
          <cell r="AR549" t="str">
            <v>42b</v>
          </cell>
        </row>
        <row r="550">
          <cell r="R550">
            <v>1110465.52</v>
          </cell>
          <cell r="S550">
            <v>1052019.94</v>
          </cell>
          <cell r="T550">
            <v>993574.36</v>
          </cell>
          <cell r="U550">
            <v>935128.78</v>
          </cell>
          <cell r="V550">
            <v>876683.2</v>
          </cell>
          <cell r="W550">
            <v>818237.62</v>
          </cell>
          <cell r="X550">
            <v>759792.04</v>
          </cell>
          <cell r="Y550">
            <v>701346.46</v>
          </cell>
          <cell r="Z550">
            <v>642900.88</v>
          </cell>
          <cell r="AA550">
            <v>584455.30000000005</v>
          </cell>
          <cell r="AB550">
            <v>526009.72</v>
          </cell>
          <cell r="AC550">
            <v>467564.14</v>
          </cell>
          <cell r="AD550">
            <v>1422862.8908333331</v>
          </cell>
          <cell r="AE550">
            <v>1368920.3824999998</v>
          </cell>
          <cell r="AF550">
            <v>1314977.8741666665</v>
          </cell>
          <cell r="AG550">
            <v>1261035.3658333332</v>
          </cell>
          <cell r="AH550">
            <v>1207092.8574999997</v>
          </cell>
          <cell r="AI550">
            <v>1153150.3491666664</v>
          </cell>
          <cell r="AJ550">
            <v>1099207.8408333331</v>
          </cell>
          <cell r="AK550">
            <v>1045265.3324999997</v>
          </cell>
          <cell r="AL550">
            <v>991322.82416666672</v>
          </cell>
          <cell r="AM550">
            <v>935128.78000000026</v>
          </cell>
          <cell r="AN550">
            <v>876683.20000000007</v>
          </cell>
          <cell r="AO550">
            <v>818237.62000000011</v>
          </cell>
          <cell r="AR550" t="str">
            <v>42b</v>
          </cell>
        </row>
        <row r="551">
          <cell r="R551">
            <v>2516694.11</v>
          </cell>
          <cell r="S551">
            <v>2514406.21</v>
          </cell>
          <cell r="T551">
            <v>2540904</v>
          </cell>
          <cell r="U551">
            <v>2561866.94</v>
          </cell>
          <cell r="V551">
            <v>2585187.73</v>
          </cell>
          <cell r="W551">
            <v>2611049.2000000002</v>
          </cell>
          <cell r="X551">
            <v>2635145.65</v>
          </cell>
          <cell r="Y551">
            <v>2657351.29</v>
          </cell>
          <cell r="Z551">
            <v>2684597.83</v>
          </cell>
          <cell r="AA551">
            <v>2707572.31</v>
          </cell>
          <cell r="AB551">
            <v>2731541.11</v>
          </cell>
          <cell r="AC551">
            <v>2754197.16</v>
          </cell>
          <cell r="AD551">
            <v>2285419.8887499999</v>
          </cell>
          <cell r="AE551">
            <v>2324387.2845833334</v>
          </cell>
          <cell r="AF551">
            <v>2360929.1199999996</v>
          </cell>
          <cell r="AG551">
            <v>2395744.9737499999</v>
          </cell>
          <cell r="AH551">
            <v>2428728.3020833335</v>
          </cell>
          <cell r="AI551">
            <v>2460929.3041666667</v>
          </cell>
          <cell r="AJ551">
            <v>2492775.9775</v>
          </cell>
          <cell r="AK551">
            <v>2521284.0020833332</v>
          </cell>
          <cell r="AL551">
            <v>2546407.552083333</v>
          </cell>
          <cell r="AM551">
            <v>2570117.7137499992</v>
          </cell>
          <cell r="AN551">
            <v>2592618.1920833332</v>
          </cell>
          <cell r="AO551">
            <v>2614406.0704166666</v>
          </cell>
          <cell r="AR551" t="str">
            <v>42b</v>
          </cell>
        </row>
        <row r="552">
          <cell r="R552">
            <v>-546253.89</v>
          </cell>
          <cell r="S552">
            <v>-570038.09</v>
          </cell>
          <cell r="T552">
            <v>-594336.16</v>
          </cell>
          <cell r="U552">
            <v>-619044.41</v>
          </cell>
          <cell r="V552">
            <v>-644242.18999999994</v>
          </cell>
          <cell r="W552">
            <v>-670021.47</v>
          </cell>
          <cell r="X552">
            <v>-696302.97</v>
          </cell>
          <cell r="Y552">
            <v>-723237.05</v>
          </cell>
          <cell r="Z552">
            <v>-750946.19</v>
          </cell>
          <cell r="AA552">
            <v>-779308.59</v>
          </cell>
          <cell r="AB552">
            <v>-808592.67</v>
          </cell>
          <cell r="AC552">
            <v>-838748.3</v>
          </cell>
          <cell r="AD552">
            <v>-414960.46458333329</v>
          </cell>
          <cell r="AE552">
            <v>-435768.79374999995</v>
          </cell>
          <cell r="AF552">
            <v>-457090.51833333325</v>
          </cell>
          <cell r="AG552">
            <v>-478922.6645833333</v>
          </cell>
          <cell r="AH552">
            <v>-501260.53250000003</v>
          </cell>
          <cell r="AI552">
            <v>-524127.5404166666</v>
          </cell>
          <cell r="AJ552">
            <v>-547551.69000000006</v>
          </cell>
          <cell r="AK552">
            <v>-571538.11124999996</v>
          </cell>
          <cell r="AL552">
            <v>-596100.13249999995</v>
          </cell>
          <cell r="AM552">
            <v>-621249.27541666664</v>
          </cell>
          <cell r="AN552">
            <v>-647004.26958333328</v>
          </cell>
          <cell r="AO552">
            <v>-673397.01124999998</v>
          </cell>
          <cell r="AR552" t="str">
            <v>42b</v>
          </cell>
        </row>
        <row r="553">
          <cell r="R553">
            <v>-29668756.66</v>
          </cell>
          <cell r="S553">
            <v>-31990634.66</v>
          </cell>
          <cell r="T553">
            <v>-34293247.659999996</v>
          </cell>
          <cell r="U553">
            <v>-14876593.939999999</v>
          </cell>
          <cell r="V553">
            <v>-15891070.939999999</v>
          </cell>
          <cell r="W553">
            <v>-16850073.940000001</v>
          </cell>
          <cell r="X553">
            <v>-17879874.940000001</v>
          </cell>
          <cell r="Y553">
            <v>-18924726.940000001</v>
          </cell>
          <cell r="Z553">
            <v>-19927070.940000001</v>
          </cell>
          <cell r="AA553">
            <v>-21087276.940000001</v>
          </cell>
          <cell r="AB553">
            <v>-22387936.940000001</v>
          </cell>
          <cell r="AC553">
            <v>-23825224.940000001</v>
          </cell>
          <cell r="AD553">
            <v>-16284323.690416664</v>
          </cell>
          <cell r="AE553">
            <v>-18283141.755833331</v>
          </cell>
          <cell r="AF553">
            <v>-20494581.993333332</v>
          </cell>
          <cell r="AG553">
            <v>-21782981.379999999</v>
          </cell>
          <cell r="AH553">
            <v>-22135307.611666668</v>
          </cell>
          <cell r="AI553">
            <v>-22410751.926666666</v>
          </cell>
          <cell r="AJ553">
            <v>-22611282.283333331</v>
          </cell>
          <cell r="AK553">
            <v>-22737795.515000001</v>
          </cell>
          <cell r="AL553">
            <v>-22791515.454999998</v>
          </cell>
          <cell r="AM553">
            <v>-22770504.811666667</v>
          </cell>
          <cell r="AN553">
            <v>-22648772.126666665</v>
          </cell>
          <cell r="AO553">
            <v>-22428341.399999995</v>
          </cell>
          <cell r="AR553" t="str">
            <v>57</v>
          </cell>
        </row>
        <row r="554">
          <cell r="R554">
            <v>132630689</v>
          </cell>
          <cell r="S554">
            <v>132630689</v>
          </cell>
          <cell r="T554">
            <v>130528689</v>
          </cell>
          <cell r="U554">
            <v>130528689</v>
          </cell>
          <cell r="V554">
            <v>130528689</v>
          </cell>
          <cell r="W554">
            <v>128228689</v>
          </cell>
          <cell r="X554">
            <v>128228689</v>
          </cell>
          <cell r="Y554">
            <v>128228689</v>
          </cell>
          <cell r="Z554">
            <v>125340689</v>
          </cell>
          <cell r="AA554">
            <v>125340689</v>
          </cell>
          <cell r="AB554">
            <v>125340689</v>
          </cell>
          <cell r="AC554">
            <v>116578689</v>
          </cell>
          <cell r="AD554">
            <v>152345439</v>
          </cell>
          <cell r="AE554">
            <v>149681605.66666666</v>
          </cell>
          <cell r="AF554">
            <v>147167147.33333334</v>
          </cell>
          <cell r="AG554">
            <v>144802064</v>
          </cell>
          <cell r="AH554">
            <v>142436980.66666666</v>
          </cell>
          <cell r="AI554">
            <v>140207105.66666666</v>
          </cell>
          <cell r="AJ554">
            <v>138112439</v>
          </cell>
          <cell r="AK554">
            <v>136017772.33333334</v>
          </cell>
          <cell r="AL554">
            <v>134005730.66666667</v>
          </cell>
          <cell r="AM554">
            <v>132076314</v>
          </cell>
          <cell r="AN554">
            <v>130146897.33333333</v>
          </cell>
          <cell r="AO554">
            <v>128513355.66666667</v>
          </cell>
          <cell r="AR554" t="str">
            <v>62</v>
          </cell>
        </row>
        <row r="555">
          <cell r="R555">
            <v>20644968.550000001</v>
          </cell>
          <cell r="S555">
            <v>20675599.039999999</v>
          </cell>
          <cell r="T555">
            <v>20675818.07</v>
          </cell>
          <cell r="U555">
            <v>20482287.300000001</v>
          </cell>
          <cell r="V555">
            <v>20531875.629999999</v>
          </cell>
          <cell r="W555">
            <v>17515346.809999999</v>
          </cell>
          <cell r="X555">
            <v>17526988.370000001</v>
          </cell>
          <cell r="Y555">
            <v>18079731.960000001</v>
          </cell>
          <cell r="Z555">
            <v>17954000.68</v>
          </cell>
          <cell r="AA555">
            <v>18024557.469999999</v>
          </cell>
          <cell r="AB555">
            <v>18159028.210000001</v>
          </cell>
          <cell r="AC555">
            <v>18393186.82</v>
          </cell>
          <cell r="AD555">
            <v>2572328.0537500004</v>
          </cell>
          <cell r="AE555">
            <v>4294018.37</v>
          </cell>
          <cell r="AF555">
            <v>6016994.0829166668</v>
          </cell>
          <cell r="AG555">
            <v>7731915.1400000006</v>
          </cell>
          <cell r="AH555">
            <v>9440838.5954166669</v>
          </cell>
          <cell r="AI555">
            <v>11026139.530416666</v>
          </cell>
          <cell r="AJ555">
            <v>12486236.829583332</v>
          </cell>
          <cell r="AK555">
            <v>13969850.176666664</v>
          </cell>
          <cell r="AL555">
            <v>15471255.703333333</v>
          </cell>
          <cell r="AM555">
            <v>16970362.292916667</v>
          </cell>
          <cell r="AN555">
            <v>18478011.696249999</v>
          </cell>
          <cell r="AO555">
            <v>19144960.140416671</v>
          </cell>
          <cell r="AQ555" t="str">
            <v xml:space="preserve"> </v>
          </cell>
          <cell r="AR555" t="str">
            <v>62</v>
          </cell>
        </row>
        <row r="556">
          <cell r="Z556">
            <v>-342056.68</v>
          </cell>
          <cell r="AA556">
            <v>-342056.68</v>
          </cell>
          <cell r="AB556">
            <v>-342056.68</v>
          </cell>
          <cell r="AC556">
            <v>-449815.01</v>
          </cell>
          <cell r="AK556">
            <v>0</v>
          </cell>
          <cell r="AL556">
            <v>-14252.361666666666</v>
          </cell>
          <cell r="AM556">
            <v>-42757.084999999999</v>
          </cell>
          <cell r="AN556">
            <v>-71261.808333333334</v>
          </cell>
          <cell r="AO556">
            <v>-104256.46208333333</v>
          </cell>
          <cell r="AQ556" t="str">
            <v xml:space="preserve"> </v>
          </cell>
          <cell r="AR556" t="str">
            <v>62</v>
          </cell>
        </row>
        <row r="557">
          <cell r="R557">
            <v>20230047</v>
          </cell>
          <cell r="S557">
            <v>27284693</v>
          </cell>
          <cell r="T557">
            <v>32366142</v>
          </cell>
          <cell r="U557">
            <v>35973453</v>
          </cell>
          <cell r="V557">
            <v>20878377</v>
          </cell>
          <cell r="W557">
            <v>24258354</v>
          </cell>
          <cell r="X557">
            <v>24258354</v>
          </cell>
          <cell r="Y557">
            <v>24258354</v>
          </cell>
          <cell r="Z557">
            <v>24258354</v>
          </cell>
          <cell r="AA557">
            <v>24258354</v>
          </cell>
          <cell r="AB557">
            <v>24258354</v>
          </cell>
          <cell r="AC557">
            <v>24107660</v>
          </cell>
          <cell r="AD557">
            <v>5189181.875</v>
          </cell>
          <cell r="AE557">
            <v>7168962.708333333</v>
          </cell>
          <cell r="AF557">
            <v>9654414.166666666</v>
          </cell>
          <cell r="AG557">
            <v>12501897.291666666</v>
          </cell>
          <cell r="AH557">
            <v>14870723.541666666</v>
          </cell>
          <cell r="AI557">
            <v>16751420.666666666</v>
          </cell>
          <cell r="AJ557">
            <v>18753801.291666668</v>
          </cell>
          <cell r="AK557">
            <v>20688467.875</v>
          </cell>
          <cell r="AL557">
            <v>22399705.833333332</v>
          </cell>
          <cell r="AM557">
            <v>23695192.083333332</v>
          </cell>
          <cell r="AN557">
            <v>24635574.291666668</v>
          </cell>
          <cell r="AO557">
            <v>25290599.416666668</v>
          </cell>
          <cell r="AR557" t="str">
            <v>57</v>
          </cell>
        </row>
        <row r="558">
          <cell r="R558">
            <v>-20230047</v>
          </cell>
          <cell r="S558">
            <v>-27284693</v>
          </cell>
          <cell r="T558">
            <v>-32366142</v>
          </cell>
          <cell r="U558">
            <v>-35973453</v>
          </cell>
          <cell r="V558">
            <v>-20878377</v>
          </cell>
          <cell r="W558">
            <v>-24258354</v>
          </cell>
          <cell r="X558">
            <v>-24258354</v>
          </cell>
          <cell r="Y558">
            <v>-24258354</v>
          </cell>
          <cell r="Z558">
            <v>-24258354</v>
          </cell>
          <cell r="AA558">
            <v>-24258354</v>
          </cell>
          <cell r="AB558">
            <v>-24258354</v>
          </cell>
          <cell r="AC558">
            <v>-24107660</v>
          </cell>
          <cell r="AD558">
            <v>-5189181.875</v>
          </cell>
          <cell r="AE558">
            <v>-7168962.708333333</v>
          </cell>
          <cell r="AF558">
            <v>-9654414.166666666</v>
          </cell>
          <cell r="AG558">
            <v>-12501897.291666666</v>
          </cell>
          <cell r="AH558">
            <v>-14870723.541666666</v>
          </cell>
          <cell r="AI558">
            <v>-16751420.666666666</v>
          </cell>
          <cell r="AJ558">
            <v>-18753801.291666668</v>
          </cell>
          <cell r="AK558">
            <v>-20688467.875</v>
          </cell>
          <cell r="AL558">
            <v>-22399705.833333332</v>
          </cell>
          <cell r="AM558">
            <v>-23695192.083333332</v>
          </cell>
          <cell r="AN558">
            <v>-24635574.291666668</v>
          </cell>
          <cell r="AO558">
            <v>-25290599.416666668</v>
          </cell>
          <cell r="AR558" t="str">
            <v>57</v>
          </cell>
        </row>
        <row r="559">
          <cell r="X559">
            <v>2999706</v>
          </cell>
          <cell r="Y559">
            <v>2085564</v>
          </cell>
          <cell r="Z559">
            <v>2433033</v>
          </cell>
          <cell r="AA559">
            <v>6994196</v>
          </cell>
          <cell r="AB559">
            <v>8753755</v>
          </cell>
          <cell r="AC559">
            <v>10699634</v>
          </cell>
          <cell r="AG559">
            <v>0</v>
          </cell>
          <cell r="AH559">
            <v>0</v>
          </cell>
          <cell r="AI559">
            <v>0</v>
          </cell>
          <cell r="AJ559">
            <v>124987.75</v>
          </cell>
          <cell r="AK559">
            <v>336874</v>
          </cell>
          <cell r="AL559">
            <v>525148.875</v>
          </cell>
          <cell r="AM559">
            <v>917950.08333333337</v>
          </cell>
          <cell r="AN559">
            <v>1574114.7083333333</v>
          </cell>
          <cell r="AO559">
            <v>2384672.5833333335</v>
          </cell>
          <cell r="AR559" t="str">
            <v>57</v>
          </cell>
        </row>
        <row r="560">
          <cell r="X560">
            <v>-2999706</v>
          </cell>
          <cell r="Y560">
            <v>-2085564</v>
          </cell>
          <cell r="Z560">
            <v>-2433033</v>
          </cell>
          <cell r="AA560">
            <v>-6994196</v>
          </cell>
          <cell r="AB560">
            <v>-8753755</v>
          </cell>
          <cell r="AC560">
            <v>-10699634</v>
          </cell>
          <cell r="AG560">
            <v>0</v>
          </cell>
          <cell r="AH560">
            <v>0</v>
          </cell>
          <cell r="AI560">
            <v>0</v>
          </cell>
          <cell r="AJ560">
            <v>-124987.75</v>
          </cell>
          <cell r="AK560">
            <v>-336874</v>
          </cell>
          <cell r="AL560">
            <v>-525148.875</v>
          </cell>
          <cell r="AM560">
            <v>-917950.08333333337</v>
          </cell>
          <cell r="AN560">
            <v>-1574114.7083333333</v>
          </cell>
          <cell r="AO560">
            <v>-2384672.5833333335</v>
          </cell>
          <cell r="AR560" t="str">
            <v>57</v>
          </cell>
        </row>
        <row r="561">
          <cell r="R561">
            <v>40142464</v>
          </cell>
          <cell r="S561">
            <v>40099138</v>
          </cell>
          <cell r="T561">
            <v>40149952</v>
          </cell>
          <cell r="U561">
            <v>40186031</v>
          </cell>
          <cell r="V561">
            <v>37563523.5</v>
          </cell>
          <cell r="W561">
            <v>24398243</v>
          </cell>
          <cell r="X561">
            <v>27397949</v>
          </cell>
          <cell r="Y561">
            <v>26483807</v>
          </cell>
          <cell r="Z561">
            <v>26831276</v>
          </cell>
          <cell r="AA561">
            <v>31392439</v>
          </cell>
          <cell r="AB561">
            <v>33151998</v>
          </cell>
          <cell r="AC561">
            <v>35022529</v>
          </cell>
          <cell r="AD561">
            <v>5006711.083333333</v>
          </cell>
          <cell r="AE561">
            <v>8350111.166666667</v>
          </cell>
          <cell r="AF561">
            <v>11693823.25</v>
          </cell>
          <cell r="AG561">
            <v>15041155.875</v>
          </cell>
          <cell r="AH561">
            <v>18280720.645833332</v>
          </cell>
          <cell r="AI561">
            <v>20862460.916666668</v>
          </cell>
          <cell r="AJ561">
            <v>23020635.583333332</v>
          </cell>
          <cell r="AK561">
            <v>25265708.75</v>
          </cell>
          <cell r="AL561">
            <v>27487170.541666668</v>
          </cell>
          <cell r="AM561">
            <v>29913158.666666668</v>
          </cell>
          <cell r="AN561">
            <v>32602510.208333332</v>
          </cell>
          <cell r="AO561">
            <v>33776061.291666664</v>
          </cell>
          <cell r="AR561" t="str">
            <v>57</v>
          </cell>
        </row>
        <row r="562">
          <cell r="R562">
            <v>-40142464</v>
          </cell>
          <cell r="S562">
            <v>-40099138</v>
          </cell>
          <cell r="T562">
            <v>-40149952</v>
          </cell>
          <cell r="U562">
            <v>-40186031</v>
          </cell>
          <cell r="V562">
            <v>-37563523.5</v>
          </cell>
          <cell r="W562">
            <v>-24398243</v>
          </cell>
          <cell r="X562">
            <v>-27397949</v>
          </cell>
          <cell r="Y562">
            <v>-26483807</v>
          </cell>
          <cell r="Z562">
            <v>-26831276</v>
          </cell>
          <cell r="AA562">
            <v>-31392439</v>
          </cell>
          <cell r="AB562">
            <v>-33151998</v>
          </cell>
          <cell r="AC562">
            <v>-35022529</v>
          </cell>
          <cell r="AD562">
            <v>-5006711.083333333</v>
          </cell>
          <cell r="AE562">
            <v>-8350111.166666667</v>
          </cell>
          <cell r="AF562">
            <v>-11693823.25</v>
          </cell>
          <cell r="AG562">
            <v>-15041155.875</v>
          </cell>
          <cell r="AH562">
            <v>-18280720.645833332</v>
          </cell>
          <cell r="AI562">
            <v>-20862460.916666668</v>
          </cell>
          <cell r="AJ562">
            <v>-23020635.583333332</v>
          </cell>
          <cell r="AK562">
            <v>-25265708.75</v>
          </cell>
          <cell r="AL562">
            <v>-27487170.541666668</v>
          </cell>
          <cell r="AM562">
            <v>-29913158.666666668</v>
          </cell>
          <cell r="AN562">
            <v>-32602510.208333332</v>
          </cell>
          <cell r="AO562">
            <v>-33776061.291666664</v>
          </cell>
          <cell r="AR562" t="str">
            <v>57</v>
          </cell>
        </row>
        <row r="563">
          <cell r="R563">
            <v>5052034</v>
          </cell>
          <cell r="S563">
            <v>12443543</v>
          </cell>
          <cell r="T563">
            <v>17474177</v>
          </cell>
          <cell r="U563">
            <v>21045962</v>
          </cell>
          <cell r="V563">
            <v>0</v>
          </cell>
          <cell r="W563">
            <v>2129178</v>
          </cell>
          <cell r="X563">
            <v>2129178</v>
          </cell>
          <cell r="Y563">
            <v>2129178</v>
          </cell>
          <cell r="Z563">
            <v>2129178</v>
          </cell>
          <cell r="AA563">
            <v>2129178</v>
          </cell>
          <cell r="AB563">
            <v>2129178</v>
          </cell>
          <cell r="AC563">
            <v>2053830</v>
          </cell>
          <cell r="AD563">
            <v>2556310.7058333331</v>
          </cell>
          <cell r="AE563">
            <v>3285293.0808333331</v>
          </cell>
          <cell r="AF563">
            <v>4531864.7474999996</v>
          </cell>
          <cell r="AG563">
            <v>6136870.5391666666</v>
          </cell>
          <cell r="AH563">
            <v>7013785.6224999996</v>
          </cell>
          <cell r="AI563">
            <v>6932279.3724999996</v>
          </cell>
          <cell r="AJ563">
            <v>6768652.4408333329</v>
          </cell>
          <cell r="AK563">
            <v>6603796.645833333</v>
          </cell>
          <cell r="AL563">
            <v>6437731.8079166664</v>
          </cell>
          <cell r="AM563">
            <v>6272895.833333333</v>
          </cell>
          <cell r="AN563">
            <v>6109883.333333333</v>
          </cell>
          <cell r="AO563">
            <v>5966047.458333333</v>
          </cell>
          <cell r="AR563" t="str">
            <v>57</v>
          </cell>
        </row>
        <row r="564"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-2145936</v>
          </cell>
          <cell r="X564">
            <v>-2153621</v>
          </cell>
          <cell r="Y564">
            <v>-2160402</v>
          </cell>
          <cell r="Z564">
            <v>-2167402</v>
          </cell>
          <cell r="AA564">
            <v>-2175033</v>
          </cell>
          <cell r="AB564">
            <v>-2182418</v>
          </cell>
          <cell r="AC564">
            <v>-2113125</v>
          </cell>
          <cell r="AD564">
            <v>0</v>
          </cell>
          <cell r="AE564">
            <v>0</v>
          </cell>
          <cell r="AF564">
            <v>0</v>
          </cell>
          <cell r="AG564">
            <v>0</v>
          </cell>
          <cell r="AH564">
            <v>0</v>
          </cell>
          <cell r="AI564">
            <v>-89414</v>
          </cell>
          <cell r="AJ564">
            <v>-268562.20833333331</v>
          </cell>
          <cell r="AK564">
            <v>-448313.16666666669</v>
          </cell>
          <cell r="AL564">
            <v>-628638.33333333337</v>
          </cell>
          <cell r="AM564">
            <v>-809573.125</v>
          </cell>
          <cell r="AN564">
            <v>-991133.58333333337</v>
          </cell>
          <cell r="AO564">
            <v>-1170114.5416666667</v>
          </cell>
          <cell r="AR564" t="str">
            <v>57</v>
          </cell>
        </row>
        <row r="565">
          <cell r="R565">
            <v>0</v>
          </cell>
          <cell r="S565">
            <v>12306.32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326.3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756890.39</v>
          </cell>
          <cell r="AD565">
            <v>0</v>
          </cell>
          <cell r="AE565">
            <v>512.76333333333332</v>
          </cell>
          <cell r="AF565">
            <v>1025.5266666666666</v>
          </cell>
          <cell r="AG565">
            <v>1025.5266666666666</v>
          </cell>
          <cell r="AH565">
            <v>1025.5266666666666</v>
          </cell>
          <cell r="AI565">
            <v>1025.5266666666666</v>
          </cell>
          <cell r="AJ565">
            <v>1039.1224999999999</v>
          </cell>
          <cell r="AK565">
            <v>1052.7183333333332</v>
          </cell>
          <cell r="AL565">
            <v>1052.7183333333332</v>
          </cell>
          <cell r="AM565">
            <v>1052.7183333333332</v>
          </cell>
          <cell r="AN565">
            <v>1052.7183333333332</v>
          </cell>
          <cell r="AO565">
            <v>32589.817916666667</v>
          </cell>
          <cell r="AR565" t="str">
            <v>62</v>
          </cell>
        </row>
        <row r="566">
          <cell r="R566">
            <v>29151744.850000001</v>
          </cell>
          <cell r="S566">
            <v>29144778.260000002</v>
          </cell>
          <cell r="T566">
            <v>29276658.600000001</v>
          </cell>
          <cell r="U566">
            <v>29330892.440000001</v>
          </cell>
          <cell r="V566">
            <v>29465078.859999999</v>
          </cell>
          <cell r="W566">
            <v>29304428.43</v>
          </cell>
          <cell r="X566">
            <v>29131689.41</v>
          </cell>
          <cell r="Y566">
            <v>28719797.670000002</v>
          </cell>
          <cell r="Z566">
            <v>28573744.390000001</v>
          </cell>
          <cell r="AA566">
            <v>28400736.719999999</v>
          </cell>
          <cell r="AB566">
            <v>28268559.57</v>
          </cell>
          <cell r="AC566">
            <v>28312670.879999999</v>
          </cell>
          <cell r="AD566">
            <v>27844010.175416667</v>
          </cell>
          <cell r="AE566">
            <v>28037787.065416668</v>
          </cell>
          <cell r="AF566">
            <v>28222793.547083333</v>
          </cell>
          <cell r="AG566">
            <v>28403546.280000001</v>
          </cell>
          <cell r="AH566">
            <v>28580101.407083333</v>
          </cell>
          <cell r="AI566">
            <v>28746036.315833334</v>
          </cell>
          <cell r="AJ566">
            <v>28890543.534166664</v>
          </cell>
          <cell r="AK566">
            <v>28993065.132083338</v>
          </cell>
          <cell r="AL566">
            <v>29045348.68041667</v>
          </cell>
          <cell r="AM566">
            <v>29047765.639999997</v>
          </cell>
          <cell r="AN566">
            <v>29009656.630833331</v>
          </cell>
          <cell r="AO566">
            <v>28954054.459583331</v>
          </cell>
          <cell r="AR566" t="str">
            <v>42b</v>
          </cell>
        </row>
        <row r="567">
          <cell r="R567">
            <v>1587484.24</v>
          </cell>
          <cell r="S567">
            <v>1523545.24</v>
          </cell>
          <cell r="T567">
            <v>1459606.24</v>
          </cell>
          <cell r="U567">
            <v>1395667.24</v>
          </cell>
          <cell r="V567">
            <v>1331728.24</v>
          </cell>
          <cell r="W567">
            <v>1267789.24</v>
          </cell>
          <cell r="X567">
            <v>1203850.24</v>
          </cell>
          <cell r="Y567">
            <v>1139911.24</v>
          </cell>
          <cell r="Z567">
            <v>1075972.24</v>
          </cell>
          <cell r="AA567">
            <v>1012033.24</v>
          </cell>
          <cell r="AB567">
            <v>948094.24</v>
          </cell>
          <cell r="AC567">
            <v>884155.24</v>
          </cell>
          <cell r="AD567">
            <v>1847207.7575000001</v>
          </cell>
          <cell r="AE567">
            <v>1795069.7558333331</v>
          </cell>
          <cell r="AF567">
            <v>1742931.7541666664</v>
          </cell>
          <cell r="AG567">
            <v>1690793.7524999997</v>
          </cell>
          <cell r="AH567">
            <v>1638655.7508333335</v>
          </cell>
          <cell r="AI567">
            <v>1586517.7491666668</v>
          </cell>
          <cell r="AJ567">
            <v>1534379.7474999998</v>
          </cell>
          <cell r="AK567">
            <v>1482241.7458333336</v>
          </cell>
          <cell r="AL567">
            <v>1430103.7441666666</v>
          </cell>
          <cell r="AM567">
            <v>1377965.7425000002</v>
          </cell>
          <cell r="AN567">
            <v>1325827.7408333335</v>
          </cell>
          <cell r="AO567">
            <v>1267789.24</v>
          </cell>
          <cell r="AR567" t="str">
            <v>57</v>
          </cell>
        </row>
        <row r="568">
          <cell r="R568">
            <v>1686169.24</v>
          </cell>
          <cell r="S568">
            <v>1636091.24</v>
          </cell>
          <cell r="T568">
            <v>1586013.24</v>
          </cell>
          <cell r="U568">
            <v>1535935.24</v>
          </cell>
          <cell r="V568">
            <v>1485857.24</v>
          </cell>
          <cell r="W568">
            <v>1435779.24</v>
          </cell>
          <cell r="X568">
            <v>1385701.24</v>
          </cell>
          <cell r="Y568">
            <v>1335623.24</v>
          </cell>
          <cell r="Z568">
            <v>1285545.24</v>
          </cell>
          <cell r="AA568">
            <v>1235467.24</v>
          </cell>
          <cell r="AB568">
            <v>1185389.24</v>
          </cell>
          <cell r="AC568">
            <v>1135311.24</v>
          </cell>
          <cell r="AD568">
            <v>1862726.7575000001</v>
          </cell>
          <cell r="AE568">
            <v>1824449.7558333331</v>
          </cell>
          <cell r="AF568">
            <v>1786172.7541666664</v>
          </cell>
          <cell r="AG568">
            <v>1747895.7524999997</v>
          </cell>
          <cell r="AH568">
            <v>1709618.7508333332</v>
          </cell>
          <cell r="AI568">
            <v>1671341.7491666665</v>
          </cell>
          <cell r="AJ568">
            <v>1633064.7474999998</v>
          </cell>
          <cell r="AK568">
            <v>1594787.7458333333</v>
          </cell>
          <cell r="AL568">
            <v>1556510.7441666666</v>
          </cell>
          <cell r="AM568">
            <v>1518233.7425000004</v>
          </cell>
          <cell r="AN568">
            <v>1479956.7408333335</v>
          </cell>
          <cell r="AO568">
            <v>1435779.24</v>
          </cell>
          <cell r="AQ568" t="str">
            <v xml:space="preserve">  </v>
          </cell>
          <cell r="AR568" t="str">
            <v xml:space="preserve"> </v>
          </cell>
        </row>
        <row r="569"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246672.16874999998</v>
          </cell>
          <cell r="AE569">
            <v>223140.73791666667</v>
          </cell>
          <cell r="AF569">
            <v>199846.80708333335</v>
          </cell>
          <cell r="AG569">
            <v>176552.87625</v>
          </cell>
          <cell r="AH569">
            <v>153258.94541666665</v>
          </cell>
          <cell r="AI569">
            <v>129810.98166666667</v>
          </cell>
          <cell r="AJ569">
            <v>106208.985</v>
          </cell>
          <cell r="AK569">
            <v>82606.988333333342</v>
          </cell>
          <cell r="AL569">
            <v>59004.991666666669</v>
          </cell>
          <cell r="AM569">
            <v>35402.995000000003</v>
          </cell>
          <cell r="AN569">
            <v>11800.998333333335</v>
          </cell>
          <cell r="AO569">
            <v>0</v>
          </cell>
          <cell r="AR569" t="str">
            <v>41b</v>
          </cell>
        </row>
        <row r="570"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  <cell r="AE570">
            <v>0</v>
          </cell>
          <cell r="AF570">
            <v>0</v>
          </cell>
          <cell r="AG570">
            <v>0</v>
          </cell>
          <cell r="AH570">
            <v>0</v>
          </cell>
          <cell r="AI570">
            <v>0</v>
          </cell>
          <cell r="AJ570">
            <v>0</v>
          </cell>
          <cell r="AK570">
            <v>0</v>
          </cell>
          <cell r="AL570">
            <v>0</v>
          </cell>
          <cell r="AM570">
            <v>0</v>
          </cell>
          <cell r="AN570">
            <v>0</v>
          </cell>
          <cell r="AO570">
            <v>0</v>
          </cell>
          <cell r="AR570" t="str">
            <v>62</v>
          </cell>
        </row>
        <row r="571"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  <cell r="AE571">
            <v>0</v>
          </cell>
          <cell r="AF571">
            <v>0</v>
          </cell>
          <cell r="AG571">
            <v>0</v>
          </cell>
          <cell r="AH571">
            <v>0</v>
          </cell>
          <cell r="AI571">
            <v>0</v>
          </cell>
          <cell r="AJ571">
            <v>0</v>
          </cell>
          <cell r="AK571">
            <v>0</v>
          </cell>
          <cell r="AL571">
            <v>0</v>
          </cell>
          <cell r="AM571">
            <v>0</v>
          </cell>
          <cell r="AN571">
            <v>0</v>
          </cell>
          <cell r="AO571">
            <v>0</v>
          </cell>
          <cell r="AR571" t="str">
            <v>62</v>
          </cell>
        </row>
        <row r="572"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R572" t="str">
            <v>62</v>
          </cell>
        </row>
        <row r="573"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  <cell r="AE573">
            <v>0</v>
          </cell>
          <cell r="AF573">
            <v>0</v>
          </cell>
          <cell r="AG573">
            <v>0</v>
          </cell>
          <cell r="AH573">
            <v>0</v>
          </cell>
          <cell r="AI573">
            <v>0</v>
          </cell>
          <cell r="AJ573">
            <v>0</v>
          </cell>
          <cell r="AK573">
            <v>0</v>
          </cell>
          <cell r="AL573">
            <v>0</v>
          </cell>
          <cell r="AM573">
            <v>0</v>
          </cell>
          <cell r="AN573">
            <v>0</v>
          </cell>
          <cell r="AO573">
            <v>0</v>
          </cell>
          <cell r="AR573" t="str">
            <v>62</v>
          </cell>
        </row>
        <row r="574"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0</v>
          </cell>
          <cell r="AF574">
            <v>0</v>
          </cell>
          <cell r="AG574">
            <v>0</v>
          </cell>
          <cell r="AH574">
            <v>0</v>
          </cell>
          <cell r="AI574">
            <v>0</v>
          </cell>
          <cell r="AJ574">
            <v>0</v>
          </cell>
          <cell r="AK574">
            <v>0</v>
          </cell>
          <cell r="AL574">
            <v>0</v>
          </cell>
          <cell r="AM574">
            <v>0</v>
          </cell>
          <cell r="AN574">
            <v>0</v>
          </cell>
          <cell r="AO574">
            <v>0</v>
          </cell>
          <cell r="AR574" t="str">
            <v>62</v>
          </cell>
        </row>
        <row r="575"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R575" t="str">
            <v>62</v>
          </cell>
        </row>
        <row r="576"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  <cell r="AE576">
            <v>0</v>
          </cell>
          <cell r="AF576">
            <v>0</v>
          </cell>
          <cell r="AG576">
            <v>0</v>
          </cell>
          <cell r="AH576">
            <v>0</v>
          </cell>
          <cell r="AI576">
            <v>0</v>
          </cell>
          <cell r="AJ576">
            <v>0</v>
          </cell>
          <cell r="AK576">
            <v>0</v>
          </cell>
          <cell r="AL576">
            <v>0</v>
          </cell>
          <cell r="AM576">
            <v>0</v>
          </cell>
          <cell r="AN576">
            <v>0</v>
          </cell>
          <cell r="AO576">
            <v>0</v>
          </cell>
          <cell r="AR576" t="str">
            <v>62</v>
          </cell>
        </row>
        <row r="577">
          <cell r="R577">
            <v>1499216.5</v>
          </cell>
          <cell r="S577">
            <v>1499216.5</v>
          </cell>
          <cell r="T577">
            <v>1495678.39</v>
          </cell>
          <cell r="U577">
            <v>1495678.39</v>
          </cell>
          <cell r="V577">
            <v>1495678.39</v>
          </cell>
          <cell r="W577">
            <v>1485186.09</v>
          </cell>
          <cell r="X577">
            <v>1485186.09</v>
          </cell>
          <cell r="Y577">
            <v>1485186.09</v>
          </cell>
          <cell r="Z577">
            <v>1453594.55</v>
          </cell>
          <cell r="AA577">
            <v>1453594.55</v>
          </cell>
          <cell r="AB577">
            <v>1453594.55</v>
          </cell>
          <cell r="AC577">
            <v>1447086.75</v>
          </cell>
          <cell r="AD577">
            <v>1496895.0112499997</v>
          </cell>
          <cell r="AE577">
            <v>1491573.7054166666</v>
          </cell>
          <cell r="AF577">
            <v>1488185.2691666668</v>
          </cell>
          <cell r="AG577">
            <v>1486729.7024999999</v>
          </cell>
          <cell r="AH577">
            <v>1485274.1358333335</v>
          </cell>
          <cell r="AI577">
            <v>1485110.5537500002</v>
          </cell>
          <cell r="AJ577">
            <v>1486238.95625</v>
          </cell>
          <cell r="AK577">
            <v>1487367.3587500004</v>
          </cell>
          <cell r="AL577">
            <v>1487179.4470833335</v>
          </cell>
          <cell r="AM577">
            <v>1485675.2212500002</v>
          </cell>
          <cell r="AN577">
            <v>1484170.9954166666</v>
          </cell>
          <cell r="AO577">
            <v>1481246.8095833336</v>
          </cell>
          <cell r="AR577" t="str">
            <v>62</v>
          </cell>
        </row>
        <row r="578"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  <cell r="AE578">
            <v>0</v>
          </cell>
          <cell r="AF578">
            <v>0</v>
          </cell>
          <cell r="AG578">
            <v>0</v>
          </cell>
          <cell r="AH578">
            <v>0</v>
          </cell>
          <cell r="AI578">
            <v>0</v>
          </cell>
          <cell r="AJ578">
            <v>0</v>
          </cell>
          <cell r="AK578">
            <v>0</v>
          </cell>
          <cell r="AL578">
            <v>0</v>
          </cell>
          <cell r="AM578">
            <v>0</v>
          </cell>
          <cell r="AN578">
            <v>0</v>
          </cell>
          <cell r="AO578">
            <v>0</v>
          </cell>
          <cell r="AR578" t="str">
            <v>62</v>
          </cell>
        </row>
        <row r="579">
          <cell r="R579">
            <v>1146935.03</v>
          </cell>
          <cell r="S579">
            <v>1124931.8</v>
          </cell>
          <cell r="T579">
            <v>1105536.42</v>
          </cell>
          <cell r="U579">
            <v>1086141.04</v>
          </cell>
          <cell r="V579">
            <v>1066745.6599999999</v>
          </cell>
          <cell r="W579">
            <v>1047350.28</v>
          </cell>
          <cell r="X579">
            <v>1027954.9</v>
          </cell>
          <cell r="Y579">
            <v>1008559.52</v>
          </cell>
          <cell r="Z579">
            <v>989164.14</v>
          </cell>
          <cell r="AA579">
            <v>969768.76</v>
          </cell>
          <cell r="AB579">
            <v>950373.38</v>
          </cell>
          <cell r="AC579">
            <v>930978</v>
          </cell>
          <cell r="AD579">
            <v>2132502.8987500002</v>
          </cell>
          <cell r="AE579">
            <v>2043164.7612499997</v>
          </cell>
          <cell r="AF579">
            <v>1950388.8020833333</v>
          </cell>
          <cell r="AG579">
            <v>1854256.5016666667</v>
          </cell>
          <cell r="AH579">
            <v>1755267.8912499996</v>
          </cell>
          <cell r="AI579">
            <v>1653981.4625000001</v>
          </cell>
          <cell r="AJ579">
            <v>1550078.9966666671</v>
          </cell>
          <cell r="AK579">
            <v>1443802.4525000004</v>
          </cell>
          <cell r="AL579">
            <v>1335635.9295833334</v>
          </cell>
          <cell r="AM579">
            <v>1225591.7295833332</v>
          </cell>
          <cell r="AN579">
            <v>1113656.70625</v>
          </cell>
          <cell r="AO579">
            <v>1047567.6008333334</v>
          </cell>
          <cell r="AR579" t="str">
            <v>62</v>
          </cell>
        </row>
        <row r="580">
          <cell r="R580">
            <v>2910.21</v>
          </cell>
          <cell r="S580">
            <v>3856.36</v>
          </cell>
          <cell r="T580">
            <v>4321.6099999999997</v>
          </cell>
          <cell r="U580">
            <v>6532.41</v>
          </cell>
          <cell r="V580">
            <v>9620.41</v>
          </cell>
          <cell r="W580">
            <v>14813.91</v>
          </cell>
          <cell r="X580">
            <v>33938.550000000003</v>
          </cell>
          <cell r="Y580">
            <v>41960.05</v>
          </cell>
          <cell r="Z580">
            <v>46405.45</v>
          </cell>
          <cell r="AA580">
            <v>51640.05</v>
          </cell>
          <cell r="AB580">
            <v>52751.7</v>
          </cell>
          <cell r="AC580">
            <v>52913.25</v>
          </cell>
          <cell r="AD580">
            <v>186.55041666666668</v>
          </cell>
          <cell r="AE580">
            <v>468.49083333333334</v>
          </cell>
          <cell r="AF580">
            <v>809.23958333333337</v>
          </cell>
          <cell r="AG580">
            <v>1261.4904166666668</v>
          </cell>
          <cell r="AH580">
            <v>1934.5245833333331</v>
          </cell>
          <cell r="AI580">
            <v>2952.6212500000001</v>
          </cell>
          <cell r="AJ580">
            <v>4983.9737500000001</v>
          </cell>
          <cell r="AK580">
            <v>8146.4154166666676</v>
          </cell>
          <cell r="AL580">
            <v>11828.311250000001</v>
          </cell>
          <cell r="AM580">
            <v>15913.540416666669</v>
          </cell>
          <cell r="AN580">
            <v>20263.196666666667</v>
          </cell>
          <cell r="AO580">
            <v>24633.257083333334</v>
          </cell>
          <cell r="AR580" t="str">
            <v>62</v>
          </cell>
        </row>
        <row r="581">
          <cell r="R581">
            <v>58267.68</v>
          </cell>
          <cell r="S581">
            <v>58267.68</v>
          </cell>
          <cell r="T581">
            <v>58267.68</v>
          </cell>
          <cell r="U581">
            <v>58425.68</v>
          </cell>
          <cell r="V581">
            <v>56800.68</v>
          </cell>
          <cell r="W581">
            <v>56800.68</v>
          </cell>
          <cell r="X581">
            <v>56800.68</v>
          </cell>
          <cell r="Y581">
            <v>56800.68</v>
          </cell>
          <cell r="Z581">
            <v>56800.68</v>
          </cell>
          <cell r="AA581">
            <v>56800.68</v>
          </cell>
          <cell r="AB581">
            <v>56800.68</v>
          </cell>
          <cell r="AC581">
            <v>56800.68</v>
          </cell>
          <cell r="AD581">
            <v>55689.778750000005</v>
          </cell>
          <cell r="AE581">
            <v>56758.527916666673</v>
          </cell>
          <cell r="AF581">
            <v>57291.676666666666</v>
          </cell>
          <cell r="AG581">
            <v>57621.065000000002</v>
          </cell>
          <cell r="AH581">
            <v>57685.286666666674</v>
          </cell>
          <cell r="AI581">
            <v>57681.799999999996</v>
          </cell>
          <cell r="AJ581">
            <v>57678.313333333332</v>
          </cell>
          <cell r="AK581">
            <v>57674.826666666668</v>
          </cell>
          <cell r="AL581">
            <v>57671.340000000004</v>
          </cell>
          <cell r="AM581">
            <v>57608.471666666679</v>
          </cell>
          <cell r="AN581">
            <v>57486.221666666679</v>
          </cell>
          <cell r="AO581">
            <v>57363.971666666679</v>
          </cell>
          <cell r="AR581" t="str">
            <v>62</v>
          </cell>
        </row>
        <row r="582">
          <cell r="R582">
            <v>103613.35</v>
          </cell>
          <cell r="S582">
            <v>103613.35</v>
          </cell>
          <cell r="T582">
            <v>103613.35</v>
          </cell>
          <cell r="U582">
            <v>108994.22</v>
          </cell>
          <cell r="V582">
            <v>105143.95</v>
          </cell>
          <cell r="W582">
            <v>133936.85999999999</v>
          </cell>
          <cell r="X582">
            <v>175389.69</v>
          </cell>
          <cell r="Y582">
            <v>232916.35</v>
          </cell>
          <cell r="Z582">
            <v>391480.2</v>
          </cell>
          <cell r="AA582">
            <v>413724.01</v>
          </cell>
          <cell r="AB582">
            <v>419183.66</v>
          </cell>
          <cell r="AC582">
            <v>422286.4</v>
          </cell>
          <cell r="AD582">
            <v>96234.817916666638</v>
          </cell>
          <cell r="AE582">
            <v>97304.05</v>
          </cell>
          <cell r="AF582">
            <v>98128.724166666667</v>
          </cell>
          <cell r="AG582">
            <v>99160.733749999999</v>
          </cell>
          <cell r="AH582">
            <v>100187.51833333333</v>
          </cell>
          <cell r="AI582">
            <v>102174.54833333332</v>
          </cell>
          <cell r="AJ582">
            <v>107076.95166666666</v>
          </cell>
          <cell r="AK582">
            <v>116101.99916666665</v>
          </cell>
          <cell r="AL582">
            <v>134103.06791666665</v>
          </cell>
          <cell r="AM582">
            <v>159514.51</v>
          </cell>
          <cell r="AN582">
            <v>185951.84624999997</v>
          </cell>
          <cell r="AO582">
            <v>212712.88125000001</v>
          </cell>
          <cell r="AR582" t="str">
            <v>62</v>
          </cell>
        </row>
        <row r="583">
          <cell r="R583">
            <v>50000</v>
          </cell>
          <cell r="S583">
            <v>50000</v>
          </cell>
          <cell r="T583">
            <v>50000</v>
          </cell>
          <cell r="U583">
            <v>50000</v>
          </cell>
          <cell r="V583">
            <v>50000</v>
          </cell>
          <cell r="W583">
            <v>50000</v>
          </cell>
          <cell r="X583">
            <v>50000</v>
          </cell>
          <cell r="Y583">
            <v>50000</v>
          </cell>
          <cell r="Z583">
            <v>50000</v>
          </cell>
          <cell r="AA583">
            <v>50000</v>
          </cell>
          <cell r="AB583">
            <v>50000</v>
          </cell>
          <cell r="AC583">
            <v>50000</v>
          </cell>
          <cell r="AD583">
            <v>50000</v>
          </cell>
          <cell r="AE583">
            <v>50000</v>
          </cell>
          <cell r="AF583">
            <v>50000</v>
          </cell>
          <cell r="AG583">
            <v>50000</v>
          </cell>
          <cell r="AH583">
            <v>50000</v>
          </cell>
          <cell r="AI583">
            <v>50000</v>
          </cell>
          <cell r="AJ583">
            <v>50000</v>
          </cell>
          <cell r="AK583">
            <v>50000</v>
          </cell>
          <cell r="AL583">
            <v>50000</v>
          </cell>
          <cell r="AM583">
            <v>50000</v>
          </cell>
          <cell r="AN583">
            <v>50000</v>
          </cell>
          <cell r="AO583">
            <v>50000</v>
          </cell>
          <cell r="AR583" t="str">
            <v>62</v>
          </cell>
        </row>
        <row r="584"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6231.6499999999987</v>
          </cell>
          <cell r="AE584">
            <v>5400.7633333333333</v>
          </cell>
          <cell r="AF584">
            <v>4569.8766666666661</v>
          </cell>
          <cell r="AG584">
            <v>3738.99</v>
          </cell>
          <cell r="AH584">
            <v>2908.103333333333</v>
          </cell>
          <cell r="AI584">
            <v>2077.2166666666667</v>
          </cell>
          <cell r="AJ584">
            <v>1246.33</v>
          </cell>
          <cell r="AK584">
            <v>415.44333333333333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R584" t="str">
            <v>62</v>
          </cell>
        </row>
        <row r="585"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  <cell r="AE585">
            <v>0</v>
          </cell>
          <cell r="AF585">
            <v>0</v>
          </cell>
          <cell r="AG585">
            <v>0</v>
          </cell>
          <cell r="AH585">
            <v>0</v>
          </cell>
          <cell r="AI585">
            <v>0</v>
          </cell>
          <cell r="AJ585">
            <v>0</v>
          </cell>
          <cell r="AK585">
            <v>0</v>
          </cell>
          <cell r="AL585">
            <v>0</v>
          </cell>
          <cell r="AM585">
            <v>0</v>
          </cell>
          <cell r="AN585">
            <v>0</v>
          </cell>
          <cell r="AO585">
            <v>0</v>
          </cell>
          <cell r="AR585" t="str">
            <v>62</v>
          </cell>
        </row>
        <row r="586">
          <cell r="R586">
            <v>13442.34</v>
          </cell>
          <cell r="S586">
            <v>13442.34</v>
          </cell>
          <cell r="T586">
            <v>13442.34</v>
          </cell>
          <cell r="U586">
            <v>13442.34</v>
          </cell>
          <cell r="V586">
            <v>13442.34</v>
          </cell>
          <cell r="W586">
            <v>13442.34</v>
          </cell>
          <cell r="X586">
            <v>13442.34</v>
          </cell>
          <cell r="Y586">
            <v>13442.34</v>
          </cell>
          <cell r="Z586">
            <v>9857.7199999999993</v>
          </cell>
          <cell r="AA586">
            <v>9633.68</v>
          </cell>
          <cell r="AB586">
            <v>9409.64</v>
          </cell>
          <cell r="AC586">
            <v>9185.6</v>
          </cell>
          <cell r="AD586">
            <v>13164.964999999998</v>
          </cell>
          <cell r="AE586">
            <v>13244.214999999998</v>
          </cell>
          <cell r="AF586">
            <v>13323.464999999998</v>
          </cell>
          <cell r="AG586">
            <v>13402.714999999998</v>
          </cell>
          <cell r="AH586">
            <v>13442.339999999998</v>
          </cell>
          <cell r="AI586">
            <v>13442.339999999998</v>
          </cell>
          <cell r="AJ586">
            <v>13442.339999999998</v>
          </cell>
          <cell r="AK586">
            <v>13442.339999999998</v>
          </cell>
          <cell r="AL586">
            <v>13292.980833333333</v>
          </cell>
          <cell r="AM586">
            <v>12984.9275</v>
          </cell>
          <cell r="AN586">
            <v>12658.204166666665</v>
          </cell>
          <cell r="AO586">
            <v>12312.810833333335</v>
          </cell>
          <cell r="AR586" t="str">
            <v>62</v>
          </cell>
        </row>
        <row r="587">
          <cell r="R587">
            <v>20000</v>
          </cell>
          <cell r="S587">
            <v>20000</v>
          </cell>
          <cell r="T587">
            <v>10000</v>
          </cell>
          <cell r="U587">
            <v>10000</v>
          </cell>
          <cell r="V587">
            <v>10000</v>
          </cell>
          <cell r="W587">
            <v>10000</v>
          </cell>
          <cell r="X587">
            <v>10000</v>
          </cell>
          <cell r="Y587">
            <v>10000</v>
          </cell>
          <cell r="Z587">
            <v>10000</v>
          </cell>
          <cell r="AA587">
            <v>10000</v>
          </cell>
          <cell r="AB587">
            <v>10000</v>
          </cell>
          <cell r="AC587">
            <v>10000</v>
          </cell>
          <cell r="AD587">
            <v>20000</v>
          </cell>
          <cell r="AE587">
            <v>20000</v>
          </cell>
          <cell r="AF587">
            <v>19583.333333333332</v>
          </cell>
          <cell r="AG587">
            <v>18750</v>
          </cell>
          <cell r="AH587">
            <v>17916.666666666668</v>
          </cell>
          <cell r="AI587">
            <v>17083.333333333332</v>
          </cell>
          <cell r="AJ587">
            <v>16250</v>
          </cell>
          <cell r="AK587">
            <v>15416.666666666666</v>
          </cell>
          <cell r="AL587">
            <v>14583.333333333334</v>
          </cell>
          <cell r="AM587">
            <v>13750</v>
          </cell>
          <cell r="AN587">
            <v>12916.666666666666</v>
          </cell>
          <cell r="AO587">
            <v>12083.333333333334</v>
          </cell>
          <cell r="AR587" t="str">
            <v>62</v>
          </cell>
        </row>
        <row r="588">
          <cell r="R588">
            <v>39588.47</v>
          </cell>
          <cell r="S588">
            <v>38122.230000000003</v>
          </cell>
          <cell r="T588">
            <v>36655.99</v>
          </cell>
          <cell r="U588">
            <v>35189.75</v>
          </cell>
          <cell r="V588">
            <v>33723.51</v>
          </cell>
          <cell r="W588">
            <v>32257.27</v>
          </cell>
          <cell r="X588">
            <v>30791.03</v>
          </cell>
          <cell r="Y588">
            <v>29324.79</v>
          </cell>
          <cell r="Z588">
            <v>27858.55</v>
          </cell>
          <cell r="AA588">
            <v>26392.31</v>
          </cell>
          <cell r="AB588">
            <v>24926.07</v>
          </cell>
          <cell r="AC588">
            <v>23459.83</v>
          </cell>
          <cell r="AD588">
            <v>5070.7454166666666</v>
          </cell>
          <cell r="AE588">
            <v>8308.6912499999999</v>
          </cell>
          <cell r="AF588">
            <v>11424.450416666667</v>
          </cell>
          <cell r="AG588">
            <v>14418.022916666667</v>
          </cell>
          <cell r="AH588">
            <v>17289.408749999999</v>
          </cell>
          <cell r="AI588">
            <v>20038.607916666668</v>
          </cell>
          <cell r="AJ588">
            <v>22665.620416666668</v>
          </cell>
          <cell r="AK588">
            <v>25170.446249999997</v>
          </cell>
          <cell r="AL588">
            <v>27553.085416666665</v>
          </cell>
          <cell r="AM588">
            <v>29813.537916666664</v>
          </cell>
          <cell r="AN588">
            <v>31951.803749999992</v>
          </cell>
          <cell r="AO588">
            <v>32257.27</v>
          </cell>
          <cell r="AR588" t="str">
            <v>62</v>
          </cell>
        </row>
        <row r="589"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216063.14</v>
          </cell>
          <cell r="X589">
            <v>216063.14</v>
          </cell>
          <cell r="Y589">
            <v>216063.14</v>
          </cell>
          <cell r="Z589">
            <v>50000</v>
          </cell>
          <cell r="AA589">
            <v>50000</v>
          </cell>
          <cell r="AB589">
            <v>50000</v>
          </cell>
          <cell r="AC589">
            <v>27713.599999999999</v>
          </cell>
          <cell r="AD589">
            <v>0</v>
          </cell>
          <cell r="AE589">
            <v>0</v>
          </cell>
          <cell r="AF589">
            <v>0</v>
          </cell>
          <cell r="AG589">
            <v>0</v>
          </cell>
          <cell r="AH589">
            <v>0</v>
          </cell>
          <cell r="AI589">
            <v>9002.6308333333345</v>
          </cell>
          <cell r="AJ589">
            <v>27007.892500000002</v>
          </cell>
          <cell r="AK589">
            <v>45013.154166666674</v>
          </cell>
          <cell r="AL589">
            <v>56099.118333333339</v>
          </cell>
          <cell r="AM589">
            <v>60265.785000000003</v>
          </cell>
          <cell r="AN589">
            <v>64432.451666666668</v>
          </cell>
          <cell r="AO589">
            <v>67670.518333333341</v>
          </cell>
          <cell r="AR589" t="str">
            <v>62</v>
          </cell>
        </row>
        <row r="590"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  <cell r="AE590">
            <v>0</v>
          </cell>
          <cell r="AF590">
            <v>0</v>
          </cell>
          <cell r="AG590">
            <v>0</v>
          </cell>
          <cell r="AH590">
            <v>0</v>
          </cell>
          <cell r="AI590">
            <v>0</v>
          </cell>
          <cell r="AJ590">
            <v>0</v>
          </cell>
          <cell r="AK590">
            <v>0</v>
          </cell>
          <cell r="AL590">
            <v>0</v>
          </cell>
          <cell r="AM590">
            <v>0</v>
          </cell>
          <cell r="AN590">
            <v>0</v>
          </cell>
          <cell r="AO590">
            <v>0</v>
          </cell>
          <cell r="AR590" t="str">
            <v>62</v>
          </cell>
        </row>
        <row r="591"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R591" t="str">
            <v>62</v>
          </cell>
        </row>
        <row r="592"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  <cell r="AE592">
            <v>0</v>
          </cell>
          <cell r="AF592">
            <v>0</v>
          </cell>
          <cell r="AG592">
            <v>0</v>
          </cell>
          <cell r="AH592">
            <v>0</v>
          </cell>
          <cell r="AI592">
            <v>0</v>
          </cell>
          <cell r="AJ592">
            <v>0</v>
          </cell>
          <cell r="AK592">
            <v>0</v>
          </cell>
          <cell r="AL592">
            <v>0</v>
          </cell>
          <cell r="AM592">
            <v>0</v>
          </cell>
          <cell r="AN592">
            <v>0</v>
          </cell>
          <cell r="AO592">
            <v>0</v>
          </cell>
          <cell r="AR592" t="str">
            <v>62</v>
          </cell>
        </row>
        <row r="593"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R593" t="str">
            <v>62</v>
          </cell>
        </row>
        <row r="594"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R594" t="str">
            <v>62</v>
          </cell>
        </row>
        <row r="595"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R595" t="str">
            <v>62</v>
          </cell>
        </row>
        <row r="596"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R596" t="str">
            <v>62</v>
          </cell>
        </row>
        <row r="597"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R597" t="str">
            <v>62</v>
          </cell>
        </row>
        <row r="598"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R598" t="str">
            <v>62</v>
          </cell>
        </row>
        <row r="599"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R599" t="str">
            <v>62</v>
          </cell>
        </row>
        <row r="600"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R600" t="str">
            <v>62</v>
          </cell>
        </row>
        <row r="601"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  <cell r="AE601">
            <v>0</v>
          </cell>
          <cell r="AF601">
            <v>0</v>
          </cell>
          <cell r="AG601">
            <v>0</v>
          </cell>
          <cell r="AH601">
            <v>0</v>
          </cell>
          <cell r="AI601">
            <v>0</v>
          </cell>
          <cell r="AJ601">
            <v>0</v>
          </cell>
          <cell r="AK601">
            <v>0</v>
          </cell>
          <cell r="AL601">
            <v>0</v>
          </cell>
          <cell r="AM601">
            <v>0</v>
          </cell>
          <cell r="AN601">
            <v>0</v>
          </cell>
          <cell r="AO601">
            <v>0</v>
          </cell>
          <cell r="AR601" t="str">
            <v>62</v>
          </cell>
        </row>
        <row r="602"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  <cell r="AE602">
            <v>0</v>
          </cell>
          <cell r="AF602">
            <v>0</v>
          </cell>
          <cell r="AG602">
            <v>0</v>
          </cell>
          <cell r="AH602">
            <v>0</v>
          </cell>
          <cell r="AI602">
            <v>0</v>
          </cell>
          <cell r="AJ602">
            <v>0</v>
          </cell>
          <cell r="AK602">
            <v>0</v>
          </cell>
          <cell r="AL602">
            <v>0</v>
          </cell>
          <cell r="AM602">
            <v>0</v>
          </cell>
          <cell r="AN602">
            <v>0</v>
          </cell>
          <cell r="AO602">
            <v>0</v>
          </cell>
          <cell r="AR602" t="str">
            <v>62</v>
          </cell>
        </row>
        <row r="603"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R603" t="str">
            <v>62</v>
          </cell>
        </row>
        <row r="604"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  <cell r="AE604">
            <v>0</v>
          </cell>
          <cell r="AF604">
            <v>0</v>
          </cell>
          <cell r="AG604">
            <v>0</v>
          </cell>
          <cell r="AH604">
            <v>0</v>
          </cell>
          <cell r="AI604">
            <v>0</v>
          </cell>
          <cell r="AJ604">
            <v>0</v>
          </cell>
          <cell r="AK604">
            <v>0</v>
          </cell>
          <cell r="AL604">
            <v>0</v>
          </cell>
          <cell r="AM604">
            <v>0</v>
          </cell>
          <cell r="AN604">
            <v>0</v>
          </cell>
          <cell r="AO604">
            <v>0</v>
          </cell>
          <cell r="AR604" t="str">
            <v>62</v>
          </cell>
        </row>
        <row r="605"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R605" t="str">
            <v>62</v>
          </cell>
        </row>
        <row r="606"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R606" t="str">
            <v>62</v>
          </cell>
        </row>
        <row r="607"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  <cell r="AE607">
            <v>0</v>
          </cell>
          <cell r="AF607">
            <v>0</v>
          </cell>
          <cell r="AG607">
            <v>0</v>
          </cell>
          <cell r="AH607">
            <v>0</v>
          </cell>
          <cell r="AI607">
            <v>0</v>
          </cell>
          <cell r="AJ607">
            <v>0</v>
          </cell>
          <cell r="AK607">
            <v>0</v>
          </cell>
          <cell r="AL607">
            <v>0</v>
          </cell>
          <cell r="AM607">
            <v>0</v>
          </cell>
          <cell r="AN607">
            <v>0</v>
          </cell>
          <cell r="AO607">
            <v>0</v>
          </cell>
          <cell r="AR607" t="str">
            <v>62</v>
          </cell>
        </row>
        <row r="608"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  <cell r="AE608">
            <v>0</v>
          </cell>
          <cell r="AF608">
            <v>0</v>
          </cell>
          <cell r="AG608">
            <v>0</v>
          </cell>
          <cell r="AH608">
            <v>0</v>
          </cell>
          <cell r="AI608">
            <v>0</v>
          </cell>
          <cell r="AJ608">
            <v>0</v>
          </cell>
          <cell r="AK608">
            <v>0</v>
          </cell>
          <cell r="AL608">
            <v>0</v>
          </cell>
          <cell r="AM608">
            <v>0</v>
          </cell>
          <cell r="AN608">
            <v>0</v>
          </cell>
          <cell r="AO608">
            <v>0</v>
          </cell>
          <cell r="AR608" t="str">
            <v>62</v>
          </cell>
        </row>
        <row r="609"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  <cell r="AE609">
            <v>0</v>
          </cell>
          <cell r="AF609">
            <v>0</v>
          </cell>
          <cell r="AG609">
            <v>0</v>
          </cell>
          <cell r="AH609">
            <v>0</v>
          </cell>
          <cell r="AI609">
            <v>0</v>
          </cell>
          <cell r="AJ609">
            <v>0</v>
          </cell>
          <cell r="AK609">
            <v>0</v>
          </cell>
          <cell r="AL609">
            <v>0</v>
          </cell>
          <cell r="AM609">
            <v>0</v>
          </cell>
          <cell r="AN609">
            <v>0</v>
          </cell>
          <cell r="AO609">
            <v>0</v>
          </cell>
          <cell r="AR609" t="str">
            <v>62</v>
          </cell>
        </row>
        <row r="610"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  <cell r="AE610">
            <v>0</v>
          </cell>
          <cell r="AF610">
            <v>0</v>
          </cell>
          <cell r="AG610">
            <v>0</v>
          </cell>
          <cell r="AH610">
            <v>0</v>
          </cell>
          <cell r="AI610">
            <v>0</v>
          </cell>
          <cell r="AJ610">
            <v>0</v>
          </cell>
          <cell r="AK610">
            <v>0</v>
          </cell>
          <cell r="AL610">
            <v>0</v>
          </cell>
          <cell r="AM610">
            <v>0</v>
          </cell>
          <cell r="AN610">
            <v>0</v>
          </cell>
          <cell r="AO610">
            <v>0</v>
          </cell>
          <cell r="AR610" t="str">
            <v>62</v>
          </cell>
        </row>
        <row r="611"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R611" t="str">
            <v>62</v>
          </cell>
        </row>
        <row r="612"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0</v>
          </cell>
          <cell r="AF612">
            <v>0</v>
          </cell>
          <cell r="AG612">
            <v>0</v>
          </cell>
          <cell r="AH612">
            <v>0</v>
          </cell>
          <cell r="AI612">
            <v>0</v>
          </cell>
          <cell r="AJ612">
            <v>0</v>
          </cell>
          <cell r="AK612">
            <v>0</v>
          </cell>
          <cell r="AL612">
            <v>0</v>
          </cell>
          <cell r="AM612">
            <v>0</v>
          </cell>
          <cell r="AN612">
            <v>0</v>
          </cell>
          <cell r="AO612">
            <v>0</v>
          </cell>
          <cell r="AR612" t="str">
            <v>62</v>
          </cell>
        </row>
        <row r="613"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  <cell r="AE613">
            <v>0</v>
          </cell>
          <cell r="AF613">
            <v>0</v>
          </cell>
          <cell r="AG613">
            <v>0</v>
          </cell>
          <cell r="AH613">
            <v>0</v>
          </cell>
          <cell r="AI613">
            <v>0</v>
          </cell>
          <cell r="AJ613">
            <v>0</v>
          </cell>
          <cell r="AK613">
            <v>0</v>
          </cell>
          <cell r="AL613">
            <v>0</v>
          </cell>
          <cell r="AM613">
            <v>0</v>
          </cell>
          <cell r="AN613">
            <v>0</v>
          </cell>
          <cell r="AO613">
            <v>0</v>
          </cell>
          <cell r="AR613" t="str">
            <v>62</v>
          </cell>
        </row>
        <row r="614"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  <cell r="AE614">
            <v>0</v>
          </cell>
          <cell r="AF614">
            <v>0</v>
          </cell>
          <cell r="AG614">
            <v>0</v>
          </cell>
          <cell r="AH614">
            <v>0</v>
          </cell>
          <cell r="AI614">
            <v>0</v>
          </cell>
          <cell r="AJ614">
            <v>0</v>
          </cell>
          <cell r="AK614">
            <v>0</v>
          </cell>
          <cell r="AL614">
            <v>0</v>
          </cell>
          <cell r="AM614">
            <v>0</v>
          </cell>
          <cell r="AN614">
            <v>0</v>
          </cell>
          <cell r="AO614">
            <v>0</v>
          </cell>
          <cell r="AR614" t="str">
            <v>62</v>
          </cell>
        </row>
        <row r="615">
          <cell r="R615">
            <v>433950.08</v>
          </cell>
          <cell r="S615">
            <v>433950.08</v>
          </cell>
          <cell r="T615">
            <v>682849.47</v>
          </cell>
          <cell r="U615">
            <v>682849.47</v>
          </cell>
          <cell r="V615">
            <v>682849.47</v>
          </cell>
          <cell r="W615">
            <v>231174.22</v>
          </cell>
          <cell r="X615">
            <v>231174.22</v>
          </cell>
          <cell r="Y615">
            <v>231174.22</v>
          </cell>
          <cell r="Z615">
            <v>186329.24</v>
          </cell>
          <cell r="AA615">
            <v>186329.24</v>
          </cell>
          <cell r="AB615">
            <v>186329.24</v>
          </cell>
          <cell r="AC615">
            <v>83090</v>
          </cell>
          <cell r="AD615">
            <v>359714.41625000007</v>
          </cell>
          <cell r="AE615">
            <v>366707.29041666677</v>
          </cell>
          <cell r="AF615">
            <v>384073.78500000009</v>
          </cell>
          <cell r="AG615">
            <v>411813.90000000008</v>
          </cell>
          <cell r="AH615">
            <v>439554.01500000007</v>
          </cell>
          <cell r="AI615">
            <v>448537.64958333335</v>
          </cell>
          <cell r="AJ615">
            <v>438764.80374999996</v>
          </cell>
          <cell r="AK615">
            <v>428991.95791666658</v>
          </cell>
          <cell r="AL615">
            <v>417350.57124999986</v>
          </cell>
          <cell r="AM615">
            <v>403840.64374999999</v>
          </cell>
          <cell r="AN615">
            <v>390330.71625</v>
          </cell>
          <cell r="AO615">
            <v>368956.58250000002</v>
          </cell>
          <cell r="AR615" t="str">
            <v>62</v>
          </cell>
        </row>
        <row r="616"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  <cell r="AE616">
            <v>0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</v>
          </cell>
          <cell r="AL616">
            <v>0</v>
          </cell>
          <cell r="AM616">
            <v>0</v>
          </cell>
          <cell r="AN616">
            <v>0</v>
          </cell>
          <cell r="AO616">
            <v>0</v>
          </cell>
          <cell r="AR616" t="str">
            <v>42b</v>
          </cell>
        </row>
        <row r="617"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766.30208333333314</v>
          </cell>
          <cell r="AE617">
            <v>543.82041666666657</v>
          </cell>
          <cell r="AF617">
            <v>370.78041666666667</v>
          </cell>
          <cell r="AG617">
            <v>247.18208333333334</v>
          </cell>
          <cell r="AH617">
            <v>173.0254166666667</v>
          </cell>
          <cell r="AI617">
            <v>123.58958333333334</v>
          </cell>
          <cell r="AJ617">
            <v>74.153750000000002</v>
          </cell>
          <cell r="AK617">
            <v>24.717916666666667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R617" t="str">
            <v>42b</v>
          </cell>
        </row>
        <row r="618"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448.67374999999998</v>
          </cell>
          <cell r="AE618">
            <v>252.38208333333333</v>
          </cell>
          <cell r="AF618">
            <v>112.17208333333333</v>
          </cell>
          <cell r="AG618">
            <v>28.043749999999999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0</v>
          </cell>
          <cell r="AM618">
            <v>0</v>
          </cell>
          <cell r="AN618">
            <v>0</v>
          </cell>
          <cell r="AO618">
            <v>0</v>
          </cell>
          <cell r="AR618" t="str">
            <v>42b</v>
          </cell>
        </row>
        <row r="619"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51.0625</v>
          </cell>
          <cell r="AE619">
            <v>2.4245833333333331</v>
          </cell>
          <cell r="AF619">
            <v>0</v>
          </cell>
          <cell r="AG619">
            <v>0</v>
          </cell>
          <cell r="AH619">
            <v>0</v>
          </cell>
          <cell r="AI619">
            <v>0</v>
          </cell>
          <cell r="AJ619">
            <v>0</v>
          </cell>
          <cell r="AK619">
            <v>0</v>
          </cell>
          <cell r="AL619">
            <v>0</v>
          </cell>
          <cell r="AM619">
            <v>0</v>
          </cell>
          <cell r="AN619">
            <v>0</v>
          </cell>
          <cell r="AO619">
            <v>0</v>
          </cell>
          <cell r="AR619" t="str">
            <v>42b</v>
          </cell>
        </row>
        <row r="620">
          <cell r="R620">
            <v>66049.919999999998</v>
          </cell>
          <cell r="S620">
            <v>66349.17</v>
          </cell>
          <cell r="T620">
            <v>67150.53</v>
          </cell>
          <cell r="U620">
            <v>67150.53</v>
          </cell>
          <cell r="V620">
            <v>67150.53</v>
          </cell>
          <cell r="W620">
            <v>68825.78</v>
          </cell>
          <cell r="X620">
            <v>88819.91</v>
          </cell>
          <cell r="Y620">
            <v>104015.73</v>
          </cell>
          <cell r="Z620">
            <v>113670.76</v>
          </cell>
          <cell r="AA620">
            <v>132450.1</v>
          </cell>
          <cell r="AB620">
            <v>157033.31</v>
          </cell>
          <cell r="AC620">
            <v>391910</v>
          </cell>
          <cell r="AD620">
            <v>54056.837083333347</v>
          </cell>
          <cell r="AE620">
            <v>55405.910833333335</v>
          </cell>
          <cell r="AF620">
            <v>56799.072500000002</v>
          </cell>
          <cell r="AG620">
            <v>58221.894999999997</v>
          </cell>
          <cell r="AH620">
            <v>59620.248749999999</v>
          </cell>
          <cell r="AI620">
            <v>61028.812083333331</v>
          </cell>
          <cell r="AJ620">
            <v>63301.413333333338</v>
          </cell>
          <cell r="AK620">
            <v>67040.262500000012</v>
          </cell>
          <cell r="AL620">
            <v>71814.563750000001</v>
          </cell>
          <cell r="AM620">
            <v>77773.630416666667</v>
          </cell>
          <cell r="AN620">
            <v>84935.374583333338</v>
          </cell>
          <cell r="AO620">
            <v>102303.85249999999</v>
          </cell>
          <cell r="AR620" t="str">
            <v>42b</v>
          </cell>
        </row>
        <row r="621"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1425.1295833333334</v>
          </cell>
          <cell r="AE621">
            <v>1122.5325</v>
          </cell>
          <cell r="AF621">
            <v>856.1329166666668</v>
          </cell>
          <cell r="AG621">
            <v>625.93083333333323</v>
          </cell>
          <cell r="AH621">
            <v>431.84874999999994</v>
          </cell>
          <cell r="AI621">
            <v>273.80916666666667</v>
          </cell>
          <cell r="AJ621">
            <v>151.81208333333333</v>
          </cell>
          <cell r="AK621">
            <v>65.857500000000002</v>
          </cell>
          <cell r="AL621">
            <v>15.945416666666667</v>
          </cell>
          <cell r="AM621">
            <v>0</v>
          </cell>
          <cell r="AN621">
            <v>0</v>
          </cell>
          <cell r="AO621">
            <v>0</v>
          </cell>
          <cell r="AR621" t="str">
            <v>42b</v>
          </cell>
        </row>
        <row r="622">
          <cell r="R622">
            <v>12051.91</v>
          </cell>
          <cell r="S622">
            <v>10956.28</v>
          </cell>
          <cell r="T622">
            <v>9860.65</v>
          </cell>
          <cell r="U622">
            <v>8765.02</v>
          </cell>
          <cell r="V622">
            <v>7669.39</v>
          </cell>
          <cell r="W622">
            <v>6573.76</v>
          </cell>
          <cell r="X622">
            <v>5478.13</v>
          </cell>
          <cell r="Y622">
            <v>4382.5</v>
          </cell>
          <cell r="Z622">
            <v>3286.87</v>
          </cell>
          <cell r="AA622">
            <v>2191.2399999999998</v>
          </cell>
          <cell r="AB622">
            <v>1095.6099999999999</v>
          </cell>
          <cell r="AC622">
            <v>0</v>
          </cell>
          <cell r="AD622">
            <v>18625.689999999999</v>
          </cell>
          <cell r="AE622">
            <v>17530.060000000001</v>
          </cell>
          <cell r="AF622">
            <v>16434.43</v>
          </cell>
          <cell r="AG622">
            <v>15338.800000000001</v>
          </cell>
          <cell r="AH622">
            <v>14243.17</v>
          </cell>
          <cell r="AI622">
            <v>13147.54</v>
          </cell>
          <cell r="AJ622">
            <v>12051.910000000002</v>
          </cell>
          <cell r="AK622">
            <v>10956.28</v>
          </cell>
          <cell r="AL622">
            <v>9860.65</v>
          </cell>
          <cell r="AM622">
            <v>8765.0199999999986</v>
          </cell>
          <cell r="AN622">
            <v>7669.39</v>
          </cell>
          <cell r="AO622">
            <v>6573.7608333333337</v>
          </cell>
          <cell r="AR622" t="str">
            <v>42b</v>
          </cell>
        </row>
        <row r="623"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76977.591249999998</v>
          </cell>
          <cell r="AE623">
            <v>69646.392083333325</v>
          </cell>
          <cell r="AF623">
            <v>62315.19291666666</v>
          </cell>
          <cell r="AG623">
            <v>54983.993749999994</v>
          </cell>
          <cell r="AH623">
            <v>47652.794583333329</v>
          </cell>
          <cell r="AI623">
            <v>40321.595416666671</v>
          </cell>
          <cell r="AJ623">
            <v>32990.396249999998</v>
          </cell>
          <cell r="AK623">
            <v>25659.197083333333</v>
          </cell>
          <cell r="AL623">
            <v>18327.997916666667</v>
          </cell>
          <cell r="AM623">
            <v>10996.79875</v>
          </cell>
          <cell r="AN623">
            <v>3665.5995833333332</v>
          </cell>
          <cell r="AO623">
            <v>0</v>
          </cell>
          <cell r="AR623" t="str">
            <v>42b</v>
          </cell>
        </row>
        <row r="624">
          <cell r="R624">
            <v>70662.600000000006</v>
          </cell>
          <cell r="S624">
            <v>69671.100000000006</v>
          </cell>
          <cell r="T624">
            <v>77909.81</v>
          </cell>
          <cell r="U624">
            <v>80135.31</v>
          </cell>
          <cell r="V624">
            <v>82291.06</v>
          </cell>
          <cell r="W624">
            <v>87752.19</v>
          </cell>
          <cell r="X624">
            <v>88358.19</v>
          </cell>
          <cell r="Y624">
            <v>89031.44</v>
          </cell>
          <cell r="Z624">
            <v>91546.07</v>
          </cell>
          <cell r="AA624">
            <v>91546.07</v>
          </cell>
          <cell r="AB624">
            <v>99340.53</v>
          </cell>
          <cell r="AC624">
            <v>101631.83</v>
          </cell>
          <cell r="AD624">
            <v>28230.660833333332</v>
          </cell>
          <cell r="AE624">
            <v>34077.898333333331</v>
          </cell>
          <cell r="AF624">
            <v>40227.102916666663</v>
          </cell>
          <cell r="AG624">
            <v>46812.316249999996</v>
          </cell>
          <cell r="AH624">
            <v>53277.879583333328</v>
          </cell>
          <cell r="AI624">
            <v>59453.042499999989</v>
          </cell>
          <cell r="AJ624">
            <v>64926.824166666665</v>
          </cell>
          <cell r="AK624">
            <v>69749.814583333326</v>
          </cell>
          <cell r="AL624">
            <v>74444.902499999997</v>
          </cell>
          <cell r="AM624">
            <v>78494.560416666674</v>
          </cell>
          <cell r="AN624">
            <v>81728.005833333329</v>
          </cell>
          <cell r="AO624">
            <v>84516.059166666673</v>
          </cell>
          <cell r="AR624" t="str">
            <v>42b</v>
          </cell>
        </row>
        <row r="625">
          <cell r="R625">
            <v>43097.78</v>
          </cell>
          <cell r="S625">
            <v>43097.78</v>
          </cell>
          <cell r="T625">
            <v>109187.35</v>
          </cell>
          <cell r="U625">
            <v>224099.77</v>
          </cell>
          <cell r="V625">
            <v>275196.01</v>
          </cell>
          <cell r="W625">
            <v>279445.96999999997</v>
          </cell>
          <cell r="X625">
            <v>340490.14</v>
          </cell>
          <cell r="Y625">
            <v>432281.04</v>
          </cell>
          <cell r="Z625">
            <v>542606.89</v>
          </cell>
          <cell r="AA625">
            <v>618771.9</v>
          </cell>
          <cell r="AB625">
            <v>655872.66</v>
          </cell>
          <cell r="AC625">
            <v>739427.73</v>
          </cell>
          <cell r="AD625">
            <v>12390.057500000001</v>
          </cell>
          <cell r="AE625">
            <v>15981.539166666669</v>
          </cell>
          <cell r="AF625">
            <v>22326.752916666668</v>
          </cell>
          <cell r="AG625">
            <v>36213.716250000005</v>
          </cell>
          <cell r="AH625">
            <v>57017.707083333335</v>
          </cell>
          <cell r="AI625">
            <v>80127.789583333331</v>
          </cell>
          <cell r="AJ625">
            <v>105958.46083333333</v>
          </cell>
          <cell r="AK625">
            <v>138157.26</v>
          </cell>
          <cell r="AL625">
            <v>178777.59041666667</v>
          </cell>
          <cell r="AM625">
            <v>225459.55000000002</v>
          </cell>
          <cell r="AN625">
            <v>275068.32250000001</v>
          </cell>
          <cell r="AO625">
            <v>329617.50374999997</v>
          </cell>
          <cell r="AR625" t="str">
            <v>57</v>
          </cell>
        </row>
        <row r="626">
          <cell r="R626">
            <v>6340.53</v>
          </cell>
          <cell r="S626">
            <v>60265.440000000002</v>
          </cell>
          <cell r="T626">
            <v>90623.360000000001</v>
          </cell>
          <cell r="U626">
            <v>144178.57999999999</v>
          </cell>
          <cell r="V626">
            <v>145478.57999999999</v>
          </cell>
          <cell r="W626">
            <v>145478.57999999999</v>
          </cell>
          <cell r="X626">
            <v>158621.10999999999</v>
          </cell>
          <cell r="Y626">
            <v>158621.10999999999</v>
          </cell>
          <cell r="Z626">
            <v>173276.71</v>
          </cell>
          <cell r="AA626">
            <v>173276.71</v>
          </cell>
          <cell r="AB626">
            <v>184156.13</v>
          </cell>
          <cell r="AC626">
            <v>188776.53</v>
          </cell>
          <cell r="AD626">
            <v>264.18874999999997</v>
          </cell>
          <cell r="AE626">
            <v>3039.4375</v>
          </cell>
          <cell r="AF626">
            <v>9326.4708333333328</v>
          </cell>
          <cell r="AG626">
            <v>19109.884999999998</v>
          </cell>
          <cell r="AH626">
            <v>31178.933333333334</v>
          </cell>
          <cell r="AI626">
            <v>43302.148333333331</v>
          </cell>
          <cell r="AJ626">
            <v>55972.96875</v>
          </cell>
          <cell r="AK626">
            <v>69191.394583333327</v>
          </cell>
          <cell r="AL626">
            <v>83020.470416666663</v>
          </cell>
          <cell r="AM626">
            <v>97460.196249999994</v>
          </cell>
          <cell r="AN626">
            <v>112353.23125</v>
          </cell>
          <cell r="AO626">
            <v>127892.09208333331</v>
          </cell>
          <cell r="AQ626" t="str">
            <v xml:space="preserve">  </v>
          </cell>
          <cell r="AR626" t="str">
            <v xml:space="preserve"> </v>
          </cell>
        </row>
        <row r="627">
          <cell r="R627">
            <v>9267.0499999999993</v>
          </cell>
          <cell r="S627">
            <v>14402.07</v>
          </cell>
          <cell r="T627">
            <v>19075.89</v>
          </cell>
          <cell r="U627">
            <v>301835.01</v>
          </cell>
          <cell r="V627">
            <v>391186.77</v>
          </cell>
          <cell r="W627">
            <v>758865.18</v>
          </cell>
          <cell r="X627">
            <v>899228.23</v>
          </cell>
          <cell r="Y627">
            <v>949695.77</v>
          </cell>
          <cell r="Z627">
            <v>1016739.37</v>
          </cell>
          <cell r="AA627">
            <v>1089069.44</v>
          </cell>
          <cell r="AB627">
            <v>1405118.22</v>
          </cell>
          <cell r="AC627">
            <v>2013628.17</v>
          </cell>
          <cell r="AD627">
            <v>702.89291666666668</v>
          </cell>
          <cell r="AE627">
            <v>1689.10625</v>
          </cell>
          <cell r="AF627">
            <v>3084.0212499999998</v>
          </cell>
          <cell r="AG627">
            <v>16455.30875</v>
          </cell>
          <cell r="AH627">
            <v>45331.216249999998</v>
          </cell>
          <cell r="AI627">
            <v>93250.047500000001</v>
          </cell>
          <cell r="AJ627">
            <v>162337.27291666667</v>
          </cell>
          <cell r="AK627">
            <v>239375.7729166667</v>
          </cell>
          <cell r="AL627">
            <v>321310.57041666668</v>
          </cell>
          <cell r="AM627">
            <v>409052.60416666669</v>
          </cell>
          <cell r="AN627">
            <v>512956.4233333334</v>
          </cell>
          <cell r="AO627">
            <v>655245.80666666653</v>
          </cell>
          <cell r="AR627" t="str">
            <v>41b</v>
          </cell>
        </row>
        <row r="628">
          <cell r="R628">
            <v>0</v>
          </cell>
          <cell r="S628">
            <v>0</v>
          </cell>
          <cell r="T628">
            <v>1405270.72</v>
          </cell>
          <cell r="U628">
            <v>1405270.72</v>
          </cell>
          <cell r="V628">
            <v>1405270.72</v>
          </cell>
          <cell r="W628">
            <v>1723048.53</v>
          </cell>
          <cell r="X628">
            <v>1723048.53</v>
          </cell>
          <cell r="Y628">
            <v>1723048.53</v>
          </cell>
          <cell r="Z628">
            <v>1723048.53</v>
          </cell>
          <cell r="AA628">
            <v>1723048.53</v>
          </cell>
          <cell r="AB628">
            <v>1723048.53</v>
          </cell>
          <cell r="AC628">
            <v>1723048.53</v>
          </cell>
          <cell r="AD628">
            <v>0</v>
          </cell>
          <cell r="AE628">
            <v>0</v>
          </cell>
          <cell r="AF628">
            <v>58552.946666666663</v>
          </cell>
          <cell r="AG628">
            <v>175658.84</v>
          </cell>
          <cell r="AH628">
            <v>292764.73333333334</v>
          </cell>
          <cell r="AI628">
            <v>423111.36874999997</v>
          </cell>
          <cell r="AJ628">
            <v>566698.74624999997</v>
          </cell>
          <cell r="AK628">
            <v>710286.12375000014</v>
          </cell>
          <cell r="AL628">
            <v>853873.50125000009</v>
          </cell>
          <cell r="AM628">
            <v>997460.87875000003</v>
          </cell>
          <cell r="AN628">
            <v>1141048.2562499999</v>
          </cell>
          <cell r="AO628">
            <v>1284635.6337499998</v>
          </cell>
          <cell r="AR628" t="str">
            <v>57</v>
          </cell>
        </row>
        <row r="629">
          <cell r="R629">
            <v>0</v>
          </cell>
          <cell r="S629">
            <v>0</v>
          </cell>
          <cell r="T629">
            <v>-1405270.72</v>
          </cell>
          <cell r="U629">
            <v>-1405270.72</v>
          </cell>
          <cell r="V629">
            <v>-1405270.72</v>
          </cell>
          <cell r="W629">
            <v>-1723048.53</v>
          </cell>
          <cell r="X629">
            <v>-1723048.53</v>
          </cell>
          <cell r="Y629">
            <v>-1723048.53</v>
          </cell>
          <cell r="Z629">
            <v>-1723048.53</v>
          </cell>
          <cell r="AA629">
            <v>-1723048.53</v>
          </cell>
          <cell r="AB629">
            <v>-1723048.53</v>
          </cell>
          <cell r="AC629">
            <v>-1723048.53</v>
          </cell>
          <cell r="AD629">
            <v>0</v>
          </cell>
          <cell r="AE629">
            <v>0</v>
          </cell>
          <cell r="AF629">
            <v>-58552.946666666663</v>
          </cell>
          <cell r="AG629">
            <v>-175658.84</v>
          </cell>
          <cell r="AH629">
            <v>-292764.73333333334</v>
          </cell>
          <cell r="AI629">
            <v>-423111.36874999997</v>
          </cell>
          <cell r="AJ629">
            <v>-566698.74624999997</v>
          </cell>
          <cell r="AK629">
            <v>-710286.12375000014</v>
          </cell>
          <cell r="AL629">
            <v>-853873.50125000009</v>
          </cell>
          <cell r="AM629">
            <v>-997460.87875000003</v>
          </cell>
          <cell r="AN629">
            <v>-1141048.2562499999</v>
          </cell>
          <cell r="AO629">
            <v>-1284635.6337499998</v>
          </cell>
          <cell r="AR629" t="str">
            <v>57</v>
          </cell>
        </row>
        <row r="630"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R630" t="str">
            <v>62</v>
          </cell>
        </row>
        <row r="631"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R631" t="str">
            <v>62</v>
          </cell>
        </row>
        <row r="632">
          <cell r="R632">
            <v>5616582.2599999998</v>
          </cell>
          <cell r="S632">
            <v>5827221.7800000003</v>
          </cell>
          <cell r="T632">
            <v>6566911.3899999997</v>
          </cell>
          <cell r="U632">
            <v>6987117.3099999996</v>
          </cell>
          <cell r="V632">
            <v>7259855.0599999996</v>
          </cell>
          <cell r="W632">
            <v>7622728.9000000004</v>
          </cell>
          <cell r="X632">
            <v>8076168.0199999996</v>
          </cell>
          <cell r="Y632">
            <v>8421072.0600000005</v>
          </cell>
          <cell r="Z632">
            <v>8762627.5700000003</v>
          </cell>
          <cell r="AA632">
            <v>8842548.5700000003</v>
          </cell>
          <cell r="AB632">
            <v>9127844.5700000003</v>
          </cell>
          <cell r="AC632">
            <v>9695589.0500000007</v>
          </cell>
          <cell r="AD632">
            <v>2885148.2325000004</v>
          </cell>
          <cell r="AE632">
            <v>3334584.3175000004</v>
          </cell>
          <cell r="AF632">
            <v>3803748.1370833335</v>
          </cell>
          <cell r="AG632">
            <v>4282511.7079166668</v>
          </cell>
          <cell r="AH632">
            <v>4754669.3691666676</v>
          </cell>
          <cell r="AI632">
            <v>5206461.6800000006</v>
          </cell>
          <cell r="AJ632">
            <v>5641053.2591666663</v>
          </cell>
          <cell r="AK632">
            <v>6058213.1462500012</v>
          </cell>
          <cell r="AL632">
            <v>6451554.9233333347</v>
          </cell>
          <cell r="AM632">
            <v>6823419.870000001</v>
          </cell>
          <cell r="AN632">
            <v>7175671.7862499999</v>
          </cell>
          <cell r="AO632">
            <v>7541855.1370833339</v>
          </cell>
          <cell r="AR632" t="str">
            <v>62</v>
          </cell>
        </row>
        <row r="633">
          <cell r="R633">
            <v>915717.73</v>
          </cell>
          <cell r="S633">
            <v>952367.21</v>
          </cell>
          <cell r="T633">
            <v>1150781.6000000001</v>
          </cell>
          <cell r="U633">
            <v>1340988.68</v>
          </cell>
          <cell r="V633">
            <v>1498338.46</v>
          </cell>
          <cell r="W633">
            <v>1687982.62</v>
          </cell>
          <cell r="X633">
            <v>1895994.93</v>
          </cell>
          <cell r="Y633">
            <v>2030187.12</v>
          </cell>
          <cell r="Z633">
            <v>2220536.2999999998</v>
          </cell>
          <cell r="AA633">
            <v>2263106.2999999998</v>
          </cell>
          <cell r="AB633">
            <v>2521342.2999999998</v>
          </cell>
          <cell r="AC633">
            <v>2862500.74</v>
          </cell>
          <cell r="AD633">
            <v>393848.46875</v>
          </cell>
          <cell r="AE633">
            <v>469187.13291666674</v>
          </cell>
          <cell r="AF633">
            <v>552953.1875</v>
          </cell>
          <cell r="AG633">
            <v>650379.36583333334</v>
          </cell>
          <cell r="AH633">
            <v>759425.3091666667</v>
          </cell>
          <cell r="AI633">
            <v>877684.79166666686</v>
          </cell>
          <cell r="AJ633">
            <v>1003431.8154166668</v>
          </cell>
          <cell r="AK633">
            <v>1131770.33125</v>
          </cell>
          <cell r="AL633">
            <v>1261438.9541666666</v>
          </cell>
          <cell r="AM633">
            <v>1391895.5391666666</v>
          </cell>
          <cell r="AN633">
            <v>1530092.0712500003</v>
          </cell>
          <cell r="AO633">
            <v>1691048.9987500003</v>
          </cell>
          <cell r="AQ633" t="str">
            <v xml:space="preserve">  </v>
          </cell>
          <cell r="AR633" t="str">
            <v xml:space="preserve"> </v>
          </cell>
        </row>
        <row r="634">
          <cell r="R634">
            <v>232596.08</v>
          </cell>
          <cell r="S634">
            <v>239508.19</v>
          </cell>
          <cell r="T634">
            <v>249911.84</v>
          </cell>
          <cell r="U634">
            <v>258241.02</v>
          </cell>
          <cell r="V634">
            <v>265709.96999999997</v>
          </cell>
          <cell r="W634">
            <v>277407.67</v>
          </cell>
          <cell r="X634">
            <v>287269.67</v>
          </cell>
          <cell r="Y634">
            <v>303633.37</v>
          </cell>
          <cell r="Z634">
            <v>354087.04</v>
          </cell>
          <cell r="AA634">
            <v>367425.23</v>
          </cell>
          <cell r="AB634">
            <v>379329.75</v>
          </cell>
          <cell r="AC634">
            <v>394078.65</v>
          </cell>
          <cell r="AD634">
            <v>168371.73291666666</v>
          </cell>
          <cell r="AE634">
            <v>178687.92250000002</v>
          </cell>
          <cell r="AF634">
            <v>188285.98874999999</v>
          </cell>
          <cell r="AG634">
            <v>198211.17874999999</v>
          </cell>
          <cell r="AH634">
            <v>208404.56166666665</v>
          </cell>
          <cell r="AI634">
            <v>218592.23958333334</v>
          </cell>
          <cell r="AJ634">
            <v>228853.62666666671</v>
          </cell>
          <cell r="AK634">
            <v>239284.86499999999</v>
          </cell>
          <cell r="AL634">
            <v>251483.76291666666</v>
          </cell>
          <cell r="AM634">
            <v>265386.64333333331</v>
          </cell>
          <cell r="AN634">
            <v>279398.23833333334</v>
          </cell>
          <cell r="AO634">
            <v>293603.89624999999</v>
          </cell>
          <cell r="AR634" t="str">
            <v>62</v>
          </cell>
        </row>
        <row r="635">
          <cell r="R635">
            <v>110552.54</v>
          </cell>
          <cell r="S635">
            <v>113799.55</v>
          </cell>
          <cell r="T635">
            <v>118686.74</v>
          </cell>
          <cell r="U635">
            <v>122599.43</v>
          </cell>
          <cell r="V635">
            <v>126108.02</v>
          </cell>
          <cell r="W635">
            <v>131603.1</v>
          </cell>
          <cell r="X635">
            <v>136235.84</v>
          </cell>
          <cell r="Y635">
            <v>143922.79999999999</v>
          </cell>
          <cell r="Z635">
            <v>167623.75</v>
          </cell>
          <cell r="AA635">
            <v>173889.46</v>
          </cell>
          <cell r="AB635">
            <v>179481.69</v>
          </cell>
          <cell r="AC635">
            <v>186410.08</v>
          </cell>
          <cell r="AD635">
            <v>81699.05041666668</v>
          </cell>
          <cell r="AE635">
            <v>86344.811666666676</v>
          </cell>
          <cell r="AF635">
            <v>90678.02416666667</v>
          </cell>
          <cell r="AG635">
            <v>95174.287083333344</v>
          </cell>
          <cell r="AH635">
            <v>99803.522916666683</v>
          </cell>
          <cell r="AI635">
            <v>104445.63791666669</v>
          </cell>
          <cell r="AJ635">
            <v>109139.44083333336</v>
          </cell>
          <cell r="AK635">
            <v>113932.12833333336</v>
          </cell>
          <cell r="AL635">
            <v>119576.21666666666</v>
          </cell>
          <cell r="AM635">
            <v>126040.50249999999</v>
          </cell>
          <cell r="AN635">
            <v>132575.37166666667</v>
          </cell>
          <cell r="AO635">
            <v>139220.36708333332</v>
          </cell>
          <cell r="AQ635" t="str">
            <v xml:space="preserve">  </v>
          </cell>
          <cell r="AR635" t="str">
            <v xml:space="preserve"> </v>
          </cell>
        </row>
        <row r="636"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R636" t="str">
            <v>50a</v>
          </cell>
        </row>
        <row r="637">
          <cell r="R637">
            <v>1184110.0900000001</v>
          </cell>
          <cell r="S637">
            <v>1274780.02</v>
          </cell>
          <cell r="T637">
            <v>1401824.86</v>
          </cell>
          <cell r="U637">
            <v>1563930.4</v>
          </cell>
          <cell r="V637">
            <v>1626436.23</v>
          </cell>
          <cell r="W637">
            <v>1657521.01</v>
          </cell>
          <cell r="X637">
            <v>1775523.53</v>
          </cell>
          <cell r="Y637">
            <v>1823435.88</v>
          </cell>
          <cell r="Z637">
            <v>2000668.66</v>
          </cell>
          <cell r="AA637">
            <v>2013048.72</v>
          </cell>
          <cell r="AB637">
            <v>2089641.01</v>
          </cell>
          <cell r="AC637">
            <v>2115689.34</v>
          </cell>
          <cell r="AD637">
            <v>695297.58416666673</v>
          </cell>
          <cell r="AE637">
            <v>767520.0279166667</v>
          </cell>
          <cell r="AF637">
            <v>843036.65499999991</v>
          </cell>
          <cell r="AG637">
            <v>926733.21833333327</v>
          </cell>
          <cell r="AH637">
            <v>1017259.7241666666</v>
          </cell>
          <cell r="AI637">
            <v>1105754.9320833331</v>
          </cell>
          <cell r="AJ637">
            <v>1192172.2558333334</v>
          </cell>
          <cell r="AK637">
            <v>1281372.6879166665</v>
          </cell>
          <cell r="AL637">
            <v>1376169.5075000001</v>
          </cell>
          <cell r="AM637">
            <v>1476304.5566666666</v>
          </cell>
          <cell r="AN637">
            <v>1575848.21875</v>
          </cell>
          <cell r="AO637">
            <v>1667808.6254166665</v>
          </cell>
          <cell r="AR637" t="str">
            <v>62</v>
          </cell>
        </row>
        <row r="638">
          <cell r="R638">
            <v>542684.44999999995</v>
          </cell>
          <cell r="S638">
            <v>585277.26</v>
          </cell>
          <cell r="T638">
            <v>644957.42000000004</v>
          </cell>
          <cell r="U638">
            <v>721107.59</v>
          </cell>
          <cell r="V638">
            <v>750470.13</v>
          </cell>
          <cell r="W638">
            <v>765072.42</v>
          </cell>
          <cell r="X638">
            <v>820504.9</v>
          </cell>
          <cell r="Y638">
            <v>843012.05</v>
          </cell>
          <cell r="Z638">
            <v>926268.34</v>
          </cell>
          <cell r="AA638">
            <v>932083.96</v>
          </cell>
          <cell r="AB638">
            <v>968063.7</v>
          </cell>
          <cell r="AC638">
            <v>980300.08</v>
          </cell>
          <cell r="AD638">
            <v>323175.68958333338</v>
          </cell>
          <cell r="AE638">
            <v>355686.45624999999</v>
          </cell>
          <cell r="AF638">
            <v>389864.22666666663</v>
          </cell>
          <cell r="AG638">
            <v>427964.6112499999</v>
          </cell>
          <cell r="AH638">
            <v>469325.73374999996</v>
          </cell>
          <cell r="AI638">
            <v>509855.35999999993</v>
          </cell>
          <cell r="AJ638">
            <v>549580.41499999992</v>
          </cell>
          <cell r="AK638">
            <v>590698.30958333332</v>
          </cell>
          <cell r="AL638">
            <v>634523.45499999996</v>
          </cell>
          <cell r="AM638">
            <v>680909.28749999998</v>
          </cell>
          <cell r="AN638">
            <v>727106.25541666662</v>
          </cell>
          <cell r="AO638">
            <v>769986.33666666655</v>
          </cell>
          <cell r="AQ638" t="str">
            <v xml:space="preserve">  </v>
          </cell>
        </row>
        <row r="639">
          <cell r="R639">
            <v>-6928634.3099999996</v>
          </cell>
          <cell r="S639">
            <v>-7723150.3799999999</v>
          </cell>
          <cell r="T639">
            <v>-8218648.0899999999</v>
          </cell>
          <cell r="U639">
            <v>-8419648.4100000001</v>
          </cell>
          <cell r="V639">
            <v>-8719614.2599999998</v>
          </cell>
          <cell r="W639">
            <v>-8879269.3900000006</v>
          </cell>
          <cell r="X639">
            <v>-9052764.6699999999</v>
          </cell>
          <cell r="Y639">
            <v>-9228127.3300000001</v>
          </cell>
          <cell r="Z639">
            <v>-9395462.9600000009</v>
          </cell>
          <cell r="AA639">
            <v>-9839400.6899999995</v>
          </cell>
          <cell r="AB639">
            <v>-10650764.15</v>
          </cell>
          <cell r="AC639">
            <v>-11430828.1</v>
          </cell>
          <cell r="AD639">
            <v>-3735016.6479166667</v>
          </cell>
          <cell r="AE639">
            <v>-4278532.4608333334</v>
          </cell>
          <cell r="AF639">
            <v>-4848712.6566666672</v>
          </cell>
          <cell r="AG639">
            <v>-5404862.9675000003</v>
          </cell>
          <cell r="AH639">
            <v>-5943489.3791666673</v>
          </cell>
          <cell r="AI639">
            <v>-6447682.2762500001</v>
          </cell>
          <cell r="AJ639">
            <v>-6905428.2020833343</v>
          </cell>
          <cell r="AK639">
            <v>-7321960.987499998</v>
          </cell>
          <cell r="AL639">
            <v>-7695551.2199999988</v>
          </cell>
          <cell r="AM639">
            <v>-8052056.5070833331</v>
          </cell>
          <cell r="AN639">
            <v>-8425514.1283333339</v>
          </cell>
          <cell r="AO639">
            <v>-8830892.8620833345</v>
          </cell>
          <cell r="AR639" t="str">
            <v>62</v>
          </cell>
        </row>
        <row r="640">
          <cell r="R640">
            <v>-1521958.18</v>
          </cell>
          <cell r="S640">
            <v>-3241266.21</v>
          </cell>
          <cell r="T640">
            <v>-1914425.76</v>
          </cell>
          <cell r="U640">
            <v>-2184695.7000000002</v>
          </cell>
          <cell r="V640">
            <v>-2374916.31</v>
          </cell>
          <cell r="W640">
            <v>-2584658.14</v>
          </cell>
          <cell r="X640">
            <v>-2852735.67</v>
          </cell>
          <cell r="Y640">
            <v>-3017121.97</v>
          </cell>
          <cell r="Z640">
            <v>-3314428.39</v>
          </cell>
          <cell r="AA640">
            <v>-3369079.72</v>
          </cell>
          <cell r="AB640">
            <v>-3668887.69</v>
          </cell>
          <cell r="AC640">
            <v>-4029210.9</v>
          </cell>
          <cell r="AD640">
            <v>-792525.70291666675</v>
          </cell>
          <cell r="AE640">
            <v>-969305.29708333325</v>
          </cell>
          <cell r="AF640">
            <v>-1157824.9258333333</v>
          </cell>
          <cell r="AG640">
            <v>-1297847.7516666667</v>
          </cell>
          <cell r="AH640">
            <v>-1452884.0408333335</v>
          </cell>
          <cell r="AI640">
            <v>-1616315.2520833332</v>
          </cell>
          <cell r="AJ640">
            <v>-1786481.1337499998</v>
          </cell>
          <cell r="AK640">
            <v>-1960730.2316666667</v>
          </cell>
          <cell r="AL640">
            <v>-2139868.0883333334</v>
          </cell>
          <cell r="AM640">
            <v>-2323174.7916666665</v>
          </cell>
          <cell r="AN640">
            <v>-2516222.8191666668</v>
          </cell>
          <cell r="AO640">
            <v>-2728824.4816666669</v>
          </cell>
          <cell r="AQ640" t="str">
            <v xml:space="preserve">  </v>
          </cell>
          <cell r="AR640" t="str">
            <v xml:space="preserve">  </v>
          </cell>
        </row>
        <row r="641">
          <cell r="R641">
            <v>3625803.92</v>
          </cell>
          <cell r="S641">
            <v>3750255.64</v>
          </cell>
          <cell r="T641">
            <v>3929777.98</v>
          </cell>
          <cell r="U641">
            <v>4195721.3099999996</v>
          </cell>
          <cell r="V641">
            <v>4568893.96</v>
          </cell>
          <cell r="W641">
            <v>4810020.5999999996</v>
          </cell>
          <cell r="X641">
            <v>5504180.6299999999</v>
          </cell>
          <cell r="Y641">
            <v>5918793.7699999996</v>
          </cell>
          <cell r="Z641">
            <v>6291827.6500000004</v>
          </cell>
          <cell r="AA641">
            <v>6513080.8700000001</v>
          </cell>
          <cell r="AB641">
            <v>6965117.6399999997</v>
          </cell>
          <cell r="AC641">
            <v>7588538.8200000003</v>
          </cell>
          <cell r="AD641">
            <v>1417502.2870833334</v>
          </cell>
          <cell r="AE641">
            <v>1708701.5133333334</v>
          </cell>
          <cell r="AF641">
            <v>2002227.5941666665</v>
          </cell>
          <cell r="AG641">
            <v>2309125.1737500001</v>
          </cell>
          <cell r="AH641">
            <v>2625954.5120833335</v>
          </cell>
          <cell r="AI641">
            <v>2950568.2558333334</v>
          </cell>
          <cell r="AJ641">
            <v>3292144.5308333333</v>
          </cell>
          <cell r="AK641">
            <v>3645276.103333333</v>
          </cell>
          <cell r="AL641">
            <v>4007824.2850000001</v>
          </cell>
          <cell r="AM641">
            <v>4374136.3354166672</v>
          </cell>
          <cell r="AN641">
            <v>4747008.8216666663</v>
          </cell>
          <cell r="AO641">
            <v>5122308.3358333334</v>
          </cell>
          <cell r="AR641" t="str">
            <v>62</v>
          </cell>
        </row>
        <row r="642">
          <cell r="R642">
            <v>-3199913.3</v>
          </cell>
          <cell r="S642">
            <v>-3199913.3</v>
          </cell>
          <cell r="T642">
            <v>-3750255.64</v>
          </cell>
          <cell r="U642">
            <v>-3750255.64</v>
          </cell>
          <cell r="V642">
            <v>-3750255.64</v>
          </cell>
          <cell r="W642">
            <v>-4810020.5999999996</v>
          </cell>
          <cell r="X642">
            <v>-4810020.5999999996</v>
          </cell>
          <cell r="Y642">
            <v>-4810020.5999999996</v>
          </cell>
          <cell r="Z642">
            <v>-6291827.6500000004</v>
          </cell>
          <cell r="AA642">
            <v>-6291827.6500000004</v>
          </cell>
          <cell r="AB642">
            <v>-6291827.6500000004</v>
          </cell>
          <cell r="AC642">
            <v>-7588538.8200000003</v>
          </cell>
          <cell r="AD642">
            <v>-595535.39749999996</v>
          </cell>
          <cell r="AE642">
            <v>-862194.8391666665</v>
          </cell>
          <cell r="AF642">
            <v>-1151785.2116666667</v>
          </cell>
          <cell r="AG642">
            <v>-1464306.5149999999</v>
          </cell>
          <cell r="AH642">
            <v>-1776827.8183333334</v>
          </cell>
          <cell r="AI642">
            <v>-2133505.9950000001</v>
          </cell>
          <cell r="AJ642">
            <v>-2534341.0450000004</v>
          </cell>
          <cell r="AK642">
            <v>-2935176.0950000002</v>
          </cell>
          <cell r="AL642">
            <v>-3397753.1054166672</v>
          </cell>
          <cell r="AM642">
            <v>-3922072.0762500004</v>
          </cell>
          <cell r="AN642">
            <v>-4348617.9295833334</v>
          </cell>
          <cell r="AO642">
            <v>-4695863.6941666668</v>
          </cell>
          <cell r="AR642" t="str">
            <v>62</v>
          </cell>
        </row>
        <row r="643">
          <cell r="R643">
            <v>67765</v>
          </cell>
          <cell r="S643">
            <v>84314.41</v>
          </cell>
          <cell r="T643">
            <v>127139.51</v>
          </cell>
          <cell r="U643">
            <v>184980.13</v>
          </cell>
          <cell r="V643">
            <v>0</v>
          </cell>
          <cell r="W643">
            <v>16758</v>
          </cell>
          <cell r="X643">
            <v>24443</v>
          </cell>
          <cell r="Y643">
            <v>31224</v>
          </cell>
          <cell r="Z643">
            <v>38224</v>
          </cell>
          <cell r="AA643">
            <v>45855</v>
          </cell>
          <cell r="AB643">
            <v>53240</v>
          </cell>
          <cell r="AC643">
            <v>59295</v>
          </cell>
          <cell r="AD643">
            <v>18253.345000000001</v>
          </cell>
          <cell r="AE643">
            <v>24589.987083333337</v>
          </cell>
          <cell r="AF643">
            <v>33400.567083333335</v>
          </cell>
          <cell r="AG643">
            <v>46405.552083333336</v>
          </cell>
          <cell r="AH643">
            <v>54113.057500000003</v>
          </cell>
          <cell r="AI643">
            <v>54811.307500000003</v>
          </cell>
          <cell r="AJ643">
            <v>56528.015833333338</v>
          </cell>
          <cell r="AK643">
            <v>58847.474166666674</v>
          </cell>
          <cell r="AL643">
            <v>61741.140833333338</v>
          </cell>
          <cell r="AM643">
            <v>62832.549583333333</v>
          </cell>
          <cell r="AN643">
            <v>61568.314583333333</v>
          </cell>
          <cell r="AO643">
            <v>60954.254166666673</v>
          </cell>
          <cell r="AR643" t="str">
            <v>57</v>
          </cell>
        </row>
        <row r="644"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  <cell r="AE644">
            <v>0</v>
          </cell>
          <cell r="AF644">
            <v>0</v>
          </cell>
          <cell r="AG644">
            <v>0</v>
          </cell>
          <cell r="AH644">
            <v>0</v>
          </cell>
          <cell r="AI644">
            <v>0</v>
          </cell>
          <cell r="AJ644">
            <v>0</v>
          </cell>
          <cell r="AK644">
            <v>0</v>
          </cell>
          <cell r="AL644">
            <v>0</v>
          </cell>
          <cell r="AM644">
            <v>0</v>
          </cell>
          <cell r="AN644">
            <v>0</v>
          </cell>
          <cell r="AO644">
            <v>0</v>
          </cell>
          <cell r="AR644" t="str">
            <v>62</v>
          </cell>
        </row>
        <row r="645"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112615.39750000001</v>
          </cell>
          <cell r="AE645">
            <v>112409.39541666668</v>
          </cell>
          <cell r="AF645">
            <v>110212.61625000002</v>
          </cell>
          <cell r="AG645">
            <v>104961.15791666669</v>
          </cell>
          <cell r="AH645">
            <v>96508.940416666679</v>
          </cell>
          <cell r="AI645">
            <v>84139.44958333332</v>
          </cell>
          <cell r="AJ645">
            <v>69783.54041666667</v>
          </cell>
          <cell r="AK645">
            <v>55427.631249999999</v>
          </cell>
          <cell r="AL645">
            <v>40425.451249999998</v>
          </cell>
          <cell r="AM645">
            <v>24449.732083333332</v>
          </cell>
          <cell r="AN645">
            <v>8149.1191666666664</v>
          </cell>
          <cell r="AO645">
            <v>0</v>
          </cell>
          <cell r="AR645" t="str">
            <v>62</v>
          </cell>
        </row>
        <row r="646">
          <cell r="R646">
            <v>329023.5</v>
          </cell>
          <cell r="S646">
            <v>392185.61</v>
          </cell>
          <cell r="T646">
            <v>443611.95</v>
          </cell>
          <cell r="U646">
            <v>470589.49</v>
          </cell>
          <cell r="V646">
            <v>487666.43</v>
          </cell>
          <cell r="W646">
            <v>487666.43</v>
          </cell>
          <cell r="X646">
            <v>487960.37</v>
          </cell>
          <cell r="Y646">
            <v>498948.74</v>
          </cell>
          <cell r="Z646">
            <v>529411.66</v>
          </cell>
          <cell r="AA646">
            <v>549517.39</v>
          </cell>
          <cell r="AB646">
            <v>638831.46</v>
          </cell>
          <cell r="AC646">
            <v>657310.29</v>
          </cell>
          <cell r="AD646">
            <v>71170.692500000005</v>
          </cell>
          <cell r="AE646">
            <v>101221.07208333333</v>
          </cell>
          <cell r="AF646">
            <v>136045.97041666668</v>
          </cell>
          <cell r="AG646">
            <v>173613.65374999997</v>
          </cell>
          <cell r="AH646">
            <v>212492.89708333332</v>
          </cell>
          <cell r="AI646">
            <v>251996.73499999999</v>
          </cell>
          <cell r="AJ646">
            <v>291425.87583333335</v>
          </cell>
          <cell r="AK646">
            <v>331191.17541666672</v>
          </cell>
          <cell r="AL646">
            <v>372549.67458333331</v>
          </cell>
          <cell r="AM646">
            <v>413939.57375000004</v>
          </cell>
          <cell r="AN646">
            <v>452574.79458333337</v>
          </cell>
          <cell r="AO646">
            <v>484430.47666666674</v>
          </cell>
          <cell r="AR646" t="str">
            <v>62</v>
          </cell>
        </row>
        <row r="647"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R647" t="str">
            <v>41b</v>
          </cell>
        </row>
        <row r="648">
          <cell r="R648">
            <v>-93055.039999999994</v>
          </cell>
          <cell r="S648">
            <v>13862.42</v>
          </cell>
          <cell r="T648">
            <v>16693.18</v>
          </cell>
          <cell r="U648">
            <v>13657.23</v>
          </cell>
          <cell r="V648">
            <v>74764.320000000007</v>
          </cell>
          <cell r="W648">
            <v>83916.32</v>
          </cell>
          <cell r="X648">
            <v>66767.88</v>
          </cell>
          <cell r="Y648">
            <v>1235.43</v>
          </cell>
          <cell r="Z648">
            <v>10850.25</v>
          </cell>
          <cell r="AA648">
            <v>5790.34</v>
          </cell>
          <cell r="AB648">
            <v>249176.16</v>
          </cell>
          <cell r="AC648">
            <v>0</v>
          </cell>
          <cell r="AD648">
            <v>-567513.80791666673</v>
          </cell>
          <cell r="AE648">
            <v>-546843.57999999996</v>
          </cell>
          <cell r="AF648">
            <v>-521114.73541666666</v>
          </cell>
          <cell r="AG648">
            <v>-494598.78416666668</v>
          </cell>
          <cell r="AH648">
            <v>-452635.20208333334</v>
          </cell>
          <cell r="AI648">
            <v>-400636.45874999993</v>
          </cell>
          <cell r="AJ648">
            <v>-330571.71583333338</v>
          </cell>
          <cell r="AK648">
            <v>-243748.02791666667</v>
          </cell>
          <cell r="AL648">
            <v>-154781.06541666665</v>
          </cell>
          <cell r="AM648">
            <v>-70013.426666666652</v>
          </cell>
          <cell r="AN648">
            <v>3697.4512500000033</v>
          </cell>
          <cell r="AO648">
            <v>36971.540833333333</v>
          </cell>
          <cell r="AR648" t="str">
            <v>41b</v>
          </cell>
        </row>
        <row r="649"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R649" t="str">
            <v>41b</v>
          </cell>
        </row>
        <row r="650">
          <cell r="R650">
            <v>177365.79</v>
          </cell>
          <cell r="S650">
            <v>477219.15</v>
          </cell>
          <cell r="T650">
            <v>590676.76</v>
          </cell>
          <cell r="U650">
            <v>596086.55000000005</v>
          </cell>
          <cell r="V650">
            <v>564129.31000000006</v>
          </cell>
          <cell r="W650">
            <v>523153.67</v>
          </cell>
          <cell r="X650">
            <v>479816.35</v>
          </cell>
          <cell r="Y650">
            <v>478128.62</v>
          </cell>
          <cell r="Z650">
            <v>396194.13</v>
          </cell>
          <cell r="AA650">
            <v>258597.44</v>
          </cell>
          <cell r="AB650">
            <v>111192.54</v>
          </cell>
          <cell r="AC650">
            <v>0</v>
          </cell>
          <cell r="AD650">
            <v>343359.59083333338</v>
          </cell>
          <cell r="AE650">
            <v>351791.98875000002</v>
          </cell>
          <cell r="AF650">
            <v>358140.98208333337</v>
          </cell>
          <cell r="AG650">
            <v>366640.0229166667</v>
          </cell>
          <cell r="AH650">
            <v>376244.62333333335</v>
          </cell>
          <cell r="AI650">
            <v>384796.3125</v>
          </cell>
          <cell r="AJ650">
            <v>391530.51374999998</v>
          </cell>
          <cell r="AK650">
            <v>396184.30083333334</v>
          </cell>
          <cell r="AL650">
            <v>397832.00416666665</v>
          </cell>
          <cell r="AM650">
            <v>396758.4908333334</v>
          </cell>
          <cell r="AN650">
            <v>391665.25291666674</v>
          </cell>
          <cell r="AO650">
            <v>387713.35916666681</v>
          </cell>
          <cell r="AR650" t="str">
            <v>41b</v>
          </cell>
        </row>
        <row r="651">
          <cell r="R651">
            <v>-103700.89</v>
          </cell>
          <cell r="S651">
            <v>48979.58</v>
          </cell>
          <cell r="T651">
            <v>159013.16</v>
          </cell>
          <cell r="U651">
            <v>110603.27</v>
          </cell>
          <cell r="V651">
            <v>-17894.28</v>
          </cell>
          <cell r="W651">
            <v>-20894.03</v>
          </cell>
          <cell r="X651">
            <v>162409.68</v>
          </cell>
          <cell r="Y651">
            <v>51938.92</v>
          </cell>
          <cell r="Z651">
            <v>-130308.91</v>
          </cell>
          <cell r="AA651">
            <v>-155212.98000000001</v>
          </cell>
          <cell r="AB651">
            <v>-281865.65000000002</v>
          </cell>
          <cell r="AC651">
            <v>0</v>
          </cell>
          <cell r="AD651">
            <v>-550393.17166666663</v>
          </cell>
          <cell r="AE651">
            <v>-557429.39</v>
          </cell>
          <cell r="AF651">
            <v>-553359.31416666659</v>
          </cell>
          <cell r="AG651">
            <v>-541634.0824999999</v>
          </cell>
          <cell r="AH651">
            <v>-529060.25583333324</v>
          </cell>
          <cell r="AI651">
            <v>-488405.21750000003</v>
          </cell>
          <cell r="AJ651">
            <v>-408069.11208333337</v>
          </cell>
          <cell r="AK651">
            <v>-317249.11249999987</v>
          </cell>
          <cell r="AL651">
            <v>-237872.46541666662</v>
          </cell>
          <cell r="AM651">
            <v>-157356.73124999998</v>
          </cell>
          <cell r="AN651">
            <v>-63489.07958333334</v>
          </cell>
          <cell r="AO651">
            <v>-14744.344166666671</v>
          </cell>
          <cell r="AR651" t="str">
            <v>41b</v>
          </cell>
        </row>
        <row r="652">
          <cell r="R652">
            <v>-1168.17</v>
          </cell>
          <cell r="S652">
            <v>3602.12</v>
          </cell>
          <cell r="T652">
            <v>3602.12</v>
          </cell>
          <cell r="U652">
            <v>3602.12</v>
          </cell>
          <cell r="V652">
            <v>2255.77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6109.6687500000007</v>
          </cell>
          <cell r="AE652">
            <v>3041.1850000000009</v>
          </cell>
          <cell r="AF652">
            <v>1449.8841666666667</v>
          </cell>
          <cell r="AG652">
            <v>1231.5041666666664</v>
          </cell>
          <cell r="AH652">
            <v>957.02625</v>
          </cell>
          <cell r="AI652">
            <v>808.35708333333332</v>
          </cell>
          <cell r="AJ652">
            <v>841.59458333333339</v>
          </cell>
          <cell r="AK652">
            <v>874.83208333333334</v>
          </cell>
          <cell r="AL652">
            <v>908.06958333333341</v>
          </cell>
          <cell r="AM652">
            <v>941.30708333333348</v>
          </cell>
          <cell r="AN652">
            <v>974.54458333333332</v>
          </cell>
          <cell r="AO652">
            <v>991.1633333333333</v>
          </cell>
          <cell r="AR652" t="str">
            <v>41b</v>
          </cell>
        </row>
        <row r="653">
          <cell r="R653">
            <v>4770.29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186</v>
          </cell>
          <cell r="AC653">
            <v>0</v>
          </cell>
          <cell r="AD653">
            <v>8340.685833333333</v>
          </cell>
          <cell r="AE653">
            <v>5510.427083333333</v>
          </cell>
          <cell r="AF653">
            <v>3797.154583333333</v>
          </cell>
          <cell r="AG653">
            <v>3399.6304166666669</v>
          </cell>
          <cell r="AH653">
            <v>3002.1062499999994</v>
          </cell>
          <cell r="AI653">
            <v>2604.5820833333332</v>
          </cell>
          <cell r="AJ653">
            <v>2207.0579166666666</v>
          </cell>
          <cell r="AK653">
            <v>1809.5337500000003</v>
          </cell>
          <cell r="AL653">
            <v>1412.0095833333335</v>
          </cell>
          <cell r="AM653">
            <v>1014.4854166666668</v>
          </cell>
          <cell r="AN653">
            <v>614.37375000000009</v>
          </cell>
          <cell r="AO653">
            <v>413.02416666666664</v>
          </cell>
          <cell r="AR653" t="str">
            <v>41b</v>
          </cell>
        </row>
        <row r="654"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R654" t="str">
            <v>41b</v>
          </cell>
        </row>
        <row r="655"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R655" t="str">
            <v>41b</v>
          </cell>
        </row>
        <row r="656"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-676.41666666666663</v>
          </cell>
          <cell r="AE656">
            <v>-676.41666666666663</v>
          </cell>
          <cell r="AF656">
            <v>-676.41666666666663</v>
          </cell>
          <cell r="AG656">
            <v>-676.41666666666663</v>
          </cell>
          <cell r="AH656">
            <v>-676.41666666666663</v>
          </cell>
          <cell r="AI656">
            <v>-676.41666666666663</v>
          </cell>
          <cell r="AJ656">
            <v>-676.41666666666663</v>
          </cell>
          <cell r="AK656">
            <v>-676.41666666666663</v>
          </cell>
          <cell r="AL656">
            <v>-676.41666666666663</v>
          </cell>
          <cell r="AM656">
            <v>-676.41666666666663</v>
          </cell>
          <cell r="AN656">
            <v>-338.20833333333331</v>
          </cell>
          <cell r="AO656">
            <v>0</v>
          </cell>
          <cell r="AR656" t="str">
            <v>41b</v>
          </cell>
        </row>
        <row r="657"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R657" t="str">
            <v>41b</v>
          </cell>
        </row>
        <row r="658">
          <cell r="R658">
            <v>0</v>
          </cell>
          <cell r="S658">
            <v>-3274.02</v>
          </cell>
          <cell r="T658">
            <v>45666.52</v>
          </cell>
          <cell r="U658">
            <v>45666.52</v>
          </cell>
          <cell r="V658">
            <v>45666.52</v>
          </cell>
          <cell r="W658">
            <v>45666.52</v>
          </cell>
          <cell r="X658">
            <v>46034.67</v>
          </cell>
          <cell r="Y658">
            <v>46034.67</v>
          </cell>
          <cell r="Z658">
            <v>-268407.26</v>
          </cell>
          <cell r="AA658">
            <v>-268407.26</v>
          </cell>
          <cell r="AB658">
            <v>-268407.26</v>
          </cell>
          <cell r="AC658">
            <v>0</v>
          </cell>
          <cell r="AD658">
            <v>-80959.555000000008</v>
          </cell>
          <cell r="AE658">
            <v>-89187.417083333348</v>
          </cell>
          <cell r="AF658">
            <v>-101890.425</v>
          </cell>
          <cell r="AG658">
            <v>-110840.71666666667</v>
          </cell>
          <cell r="AH658">
            <v>-119791.00833333335</v>
          </cell>
          <cell r="AI658">
            <v>-128741.29999999997</v>
          </cell>
          <cell r="AJ658">
            <v>-137658.6945833333</v>
          </cell>
          <cell r="AK658">
            <v>-128784.15875000002</v>
          </cell>
          <cell r="AL658">
            <v>-103636.15041666666</v>
          </cell>
          <cell r="AM658">
            <v>-79973.702916666676</v>
          </cell>
          <cell r="AN658">
            <v>-56311.255416666674</v>
          </cell>
          <cell r="AO658">
            <v>-44480.031666666677</v>
          </cell>
          <cell r="AR658" t="str">
            <v>41b</v>
          </cell>
        </row>
        <row r="659"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R659" t="str">
            <v>41b</v>
          </cell>
        </row>
        <row r="660"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R660" t="str">
            <v>41b</v>
          </cell>
        </row>
        <row r="661"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R661" t="str">
            <v>41b</v>
          </cell>
        </row>
        <row r="662"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  <cell r="AE662">
            <v>0</v>
          </cell>
          <cell r="AF662">
            <v>0</v>
          </cell>
          <cell r="AG662">
            <v>0</v>
          </cell>
          <cell r="AH662">
            <v>0</v>
          </cell>
          <cell r="AI662">
            <v>0</v>
          </cell>
          <cell r="AJ662">
            <v>0</v>
          </cell>
          <cell r="AK662">
            <v>0</v>
          </cell>
          <cell r="AL662">
            <v>0</v>
          </cell>
          <cell r="AM662">
            <v>0</v>
          </cell>
          <cell r="AN662">
            <v>0</v>
          </cell>
          <cell r="AO662">
            <v>0</v>
          </cell>
          <cell r="AR662" t="str">
            <v>41b</v>
          </cell>
        </row>
        <row r="663"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>
            <v>0</v>
          </cell>
          <cell r="X663">
            <v>0</v>
          </cell>
          <cell r="Y663">
            <v>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  <cell r="AE663">
            <v>0</v>
          </cell>
          <cell r="AF663">
            <v>0</v>
          </cell>
          <cell r="AG663">
            <v>0</v>
          </cell>
          <cell r="AH663">
            <v>0</v>
          </cell>
          <cell r="AI663">
            <v>0</v>
          </cell>
          <cell r="AJ663">
            <v>0</v>
          </cell>
          <cell r="AK663">
            <v>0</v>
          </cell>
          <cell r="AL663">
            <v>0</v>
          </cell>
          <cell r="AM663">
            <v>0</v>
          </cell>
          <cell r="AN663">
            <v>0</v>
          </cell>
          <cell r="AO663">
            <v>0</v>
          </cell>
          <cell r="AR663" t="str">
            <v>41b</v>
          </cell>
        </row>
        <row r="664"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433.82625000000002</v>
          </cell>
          <cell r="AE664">
            <v>375.69333333333333</v>
          </cell>
          <cell r="AF664">
            <v>277.25875000000002</v>
          </cell>
          <cell r="AG664">
            <v>146.51708333333332</v>
          </cell>
          <cell r="AH664">
            <v>32.626666666666665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R664" t="str">
            <v>41b</v>
          </cell>
        </row>
        <row r="665"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1358.4279166666665</v>
          </cell>
          <cell r="AE665">
            <v>1183.7250000000001</v>
          </cell>
          <cell r="AF665">
            <v>989.68166666666673</v>
          </cell>
          <cell r="AG665">
            <v>784.29083333333335</v>
          </cell>
          <cell r="AH665">
            <v>337.96083333333337</v>
          </cell>
          <cell r="AI665">
            <v>0</v>
          </cell>
          <cell r="AJ665">
            <v>0</v>
          </cell>
          <cell r="AK665">
            <v>0</v>
          </cell>
          <cell r="AL665">
            <v>0</v>
          </cell>
          <cell r="AM665">
            <v>0</v>
          </cell>
          <cell r="AN665">
            <v>0</v>
          </cell>
          <cell r="AO665">
            <v>0</v>
          </cell>
          <cell r="AR665" t="str">
            <v>41b</v>
          </cell>
        </row>
        <row r="666"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11981.306666666665</v>
          </cell>
          <cell r="AE666">
            <v>10070.203333333333</v>
          </cell>
          <cell r="AF666">
            <v>5694.07125</v>
          </cell>
          <cell r="AG666">
            <v>1780.8304166666667</v>
          </cell>
          <cell r="AH666">
            <v>614.72124999999994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R666" t="str">
            <v>41b</v>
          </cell>
        </row>
        <row r="667"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R667" t="str">
            <v>41b</v>
          </cell>
        </row>
        <row r="668"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R668" t="str">
            <v>41b</v>
          </cell>
        </row>
        <row r="669"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R669" t="str">
            <v>41b</v>
          </cell>
        </row>
        <row r="670"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-137.43583333333333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R670" t="str">
            <v>41b</v>
          </cell>
        </row>
        <row r="671"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60.588333333333331</v>
          </cell>
          <cell r="AE671">
            <v>45.441249999999997</v>
          </cell>
          <cell r="AF671">
            <v>15.147083333333333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R671" t="str">
            <v>41b</v>
          </cell>
        </row>
        <row r="672">
          <cell r="R672">
            <v>791.19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267.13541666666669</v>
          </cell>
          <cell r="AE672">
            <v>250.08166666666668</v>
          </cell>
          <cell r="AF672">
            <v>217.87333333333333</v>
          </cell>
          <cell r="AG672">
            <v>207.20666666666668</v>
          </cell>
          <cell r="AH672">
            <v>207.20666666666668</v>
          </cell>
          <cell r="AI672">
            <v>207.20666666666668</v>
          </cell>
          <cell r="AJ672">
            <v>187.30500000000004</v>
          </cell>
          <cell r="AK672">
            <v>167.40333333333334</v>
          </cell>
          <cell r="AL672">
            <v>167.40333333333334</v>
          </cell>
          <cell r="AM672">
            <v>117.40333333333335</v>
          </cell>
          <cell r="AN672">
            <v>66.66791666666667</v>
          </cell>
          <cell r="AO672">
            <v>65.932500000000005</v>
          </cell>
          <cell r="AR672" t="str">
            <v>41b</v>
          </cell>
        </row>
        <row r="673"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R673" t="str">
            <v>41b</v>
          </cell>
        </row>
        <row r="674"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R674" t="str">
            <v>41b</v>
          </cell>
        </row>
        <row r="675"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R675" t="str">
            <v>41b</v>
          </cell>
        </row>
        <row r="676"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13.296666666666667</v>
          </cell>
          <cell r="AE676">
            <v>13.296666666666667</v>
          </cell>
          <cell r="AF676">
            <v>13.296666666666667</v>
          </cell>
          <cell r="AG676">
            <v>13.296666666666667</v>
          </cell>
          <cell r="AH676">
            <v>13.296666666666667</v>
          </cell>
          <cell r="AI676">
            <v>13.296666666666667</v>
          </cell>
          <cell r="AJ676">
            <v>13.296666666666667</v>
          </cell>
          <cell r="AK676">
            <v>13.296666666666667</v>
          </cell>
          <cell r="AL676">
            <v>13.296666666666667</v>
          </cell>
          <cell r="AM676">
            <v>9.9725000000000001</v>
          </cell>
          <cell r="AN676">
            <v>3.3241666666666667</v>
          </cell>
          <cell r="AO676">
            <v>0</v>
          </cell>
          <cell r="AR676" t="str">
            <v>41b</v>
          </cell>
        </row>
        <row r="677"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R677" t="str">
            <v>41b</v>
          </cell>
        </row>
        <row r="678"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R678" t="str">
            <v>41b</v>
          </cell>
        </row>
        <row r="679"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6.708333333333333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R679" t="str">
            <v>41b</v>
          </cell>
        </row>
        <row r="680">
          <cell r="R680">
            <v>-107.23</v>
          </cell>
          <cell r="S680">
            <v>-197.6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3391.12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-20.932916666666667</v>
          </cell>
          <cell r="AE680">
            <v>-33.634166666666665</v>
          </cell>
          <cell r="AF680">
            <v>-41.8675</v>
          </cell>
          <cell r="AG680">
            <v>-41.8675</v>
          </cell>
          <cell r="AH680">
            <v>-41.8675</v>
          </cell>
          <cell r="AI680">
            <v>-41.8675</v>
          </cell>
          <cell r="AJ680">
            <v>-41.8675</v>
          </cell>
          <cell r="AK680">
            <v>107.66166666666668</v>
          </cell>
          <cell r="AL680">
            <v>257.19083333333333</v>
          </cell>
          <cell r="AM680">
            <v>257.19083333333333</v>
          </cell>
          <cell r="AN680">
            <v>257.19083333333333</v>
          </cell>
          <cell r="AO680">
            <v>257.19083333333333</v>
          </cell>
          <cell r="AR680" t="str">
            <v>41b</v>
          </cell>
        </row>
        <row r="681">
          <cell r="R681">
            <v>0</v>
          </cell>
          <cell r="S681">
            <v>16.05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0.66875000000000007</v>
          </cell>
          <cell r="AF681">
            <v>1.3375000000000001</v>
          </cell>
          <cell r="AG681">
            <v>1.3375000000000001</v>
          </cell>
          <cell r="AH681">
            <v>1.3375000000000001</v>
          </cell>
          <cell r="AI681">
            <v>1.3375000000000001</v>
          </cell>
          <cell r="AJ681">
            <v>1.3375000000000001</v>
          </cell>
          <cell r="AK681">
            <v>1.3375000000000001</v>
          </cell>
          <cell r="AL681">
            <v>1.3375000000000001</v>
          </cell>
          <cell r="AM681">
            <v>1.3375000000000001</v>
          </cell>
          <cell r="AN681">
            <v>1.3375000000000001</v>
          </cell>
          <cell r="AO681">
            <v>1.3375000000000001</v>
          </cell>
          <cell r="AR681" t="str">
            <v>41b</v>
          </cell>
        </row>
        <row r="682">
          <cell r="AA682">
            <v>20.85</v>
          </cell>
          <cell r="AB682">
            <v>0</v>
          </cell>
          <cell r="AC682">
            <v>0</v>
          </cell>
          <cell r="AM682">
            <v>0.86875000000000002</v>
          </cell>
          <cell r="AN682">
            <v>1.7375</v>
          </cell>
          <cell r="AO682">
            <v>1.7375</v>
          </cell>
          <cell r="AR682" t="str">
            <v>41b</v>
          </cell>
        </row>
        <row r="683">
          <cell r="R683">
            <v>-218928.53</v>
          </cell>
          <cell r="S683">
            <v>-201353.89</v>
          </cell>
          <cell r="T683">
            <v>-193515.45</v>
          </cell>
          <cell r="U683">
            <v>-195799.42</v>
          </cell>
          <cell r="V683">
            <v>-216453.43</v>
          </cell>
          <cell r="W683">
            <v>-235985.35</v>
          </cell>
          <cell r="X683">
            <v>-247025.71</v>
          </cell>
          <cell r="Y683">
            <v>-281532.48</v>
          </cell>
          <cell r="Z683">
            <v>-269831.71000000002</v>
          </cell>
          <cell r="AA683">
            <v>-290899.3</v>
          </cell>
          <cell r="AB683">
            <v>-239382.28</v>
          </cell>
          <cell r="AC683">
            <v>-257906.83</v>
          </cell>
          <cell r="AD683">
            <v>-135314.32083333333</v>
          </cell>
          <cell r="AE683">
            <v>-145604.53666666668</v>
          </cell>
          <cell r="AF683">
            <v>-158807.16833333333</v>
          </cell>
          <cell r="AG683">
            <v>-170911.49541666667</v>
          </cell>
          <cell r="AH683">
            <v>-180219.83374999999</v>
          </cell>
          <cell r="AI683">
            <v>-188957.44291666665</v>
          </cell>
          <cell r="AJ683">
            <v>-197539.06416666662</v>
          </cell>
          <cell r="AK683">
            <v>-207701.16916666666</v>
          </cell>
          <cell r="AL683">
            <v>-217820.21958333335</v>
          </cell>
          <cell r="AM683">
            <v>-226031.40375000003</v>
          </cell>
          <cell r="AN683">
            <v>-230913.31083333332</v>
          </cell>
          <cell r="AO683">
            <v>-234692.48791666667</v>
          </cell>
          <cell r="AR683" t="str">
            <v>42b/62</v>
          </cell>
        </row>
        <row r="684">
          <cell r="Y684">
            <v>86583.81</v>
          </cell>
          <cell r="Z684">
            <v>-368.06</v>
          </cell>
          <cell r="AA684">
            <v>0</v>
          </cell>
          <cell r="AB684">
            <v>0</v>
          </cell>
          <cell r="AC684">
            <v>0</v>
          </cell>
          <cell r="AI684">
            <v>0</v>
          </cell>
          <cell r="AJ684">
            <v>0</v>
          </cell>
          <cell r="AK684">
            <v>3607.6587500000001</v>
          </cell>
          <cell r="AL684">
            <v>7199.9816666666666</v>
          </cell>
          <cell r="AM684">
            <v>7184.645833333333</v>
          </cell>
          <cell r="AN684">
            <v>7184.645833333333</v>
          </cell>
          <cell r="AO684">
            <v>7184.645833333333</v>
          </cell>
          <cell r="AR684" t="str">
            <v>2</v>
          </cell>
        </row>
        <row r="685">
          <cell r="R685">
            <v>-3295.88</v>
          </cell>
          <cell r="S685">
            <v>-7723.53</v>
          </cell>
          <cell r="T685">
            <v>-12181.81</v>
          </cell>
          <cell r="U685">
            <v>-12181.81</v>
          </cell>
          <cell r="V685">
            <v>-12181.81</v>
          </cell>
          <cell r="W685">
            <v>-14865.79</v>
          </cell>
          <cell r="X685">
            <v>-16646.78</v>
          </cell>
          <cell r="Y685">
            <v>-22545.93</v>
          </cell>
          <cell r="Z685">
            <v>-29758.46</v>
          </cell>
          <cell r="AA685">
            <v>-31371.93</v>
          </cell>
          <cell r="AB685">
            <v>-31496.2</v>
          </cell>
          <cell r="AC685">
            <v>-33464.870000000003</v>
          </cell>
          <cell r="AD685">
            <v>13182.112499999996</v>
          </cell>
          <cell r="AE685">
            <v>11008.505416666665</v>
          </cell>
          <cell r="AF685">
            <v>7111.5804166666667</v>
          </cell>
          <cell r="AG685">
            <v>3290.2187500000005</v>
          </cell>
          <cell r="AH685">
            <v>-522.93208333333348</v>
          </cell>
          <cell r="AI685">
            <v>-4576.1441666666669</v>
          </cell>
          <cell r="AJ685">
            <v>-8338.183750000002</v>
          </cell>
          <cell r="AK685">
            <v>-11147.202083333335</v>
          </cell>
          <cell r="AL685">
            <v>-13850.292083333334</v>
          </cell>
          <cell r="AM685">
            <v>-16120.275</v>
          </cell>
          <cell r="AN685">
            <v>-16841.231250000001</v>
          </cell>
          <cell r="AO685">
            <v>-17888.956249999999</v>
          </cell>
          <cell r="AR685" t="str">
            <v>62</v>
          </cell>
        </row>
        <row r="686">
          <cell r="AC686">
            <v>3625.3</v>
          </cell>
          <cell r="AO686">
            <v>151.05416666666667</v>
          </cell>
          <cell r="AR686" t="str">
            <v>62</v>
          </cell>
        </row>
        <row r="687">
          <cell r="R687">
            <v>584327.82999999996</v>
          </cell>
          <cell r="S687">
            <v>710024.84</v>
          </cell>
          <cell r="T687">
            <v>969605.3</v>
          </cell>
          <cell r="U687">
            <v>813138.74</v>
          </cell>
          <cell r="V687">
            <v>995430.55</v>
          </cell>
          <cell r="W687">
            <v>792702.59</v>
          </cell>
          <cell r="X687">
            <v>534010.41</v>
          </cell>
          <cell r="Y687">
            <v>559968.39</v>
          </cell>
          <cell r="Z687">
            <v>523060.87</v>
          </cell>
          <cell r="AA687">
            <v>621445.06999999995</v>
          </cell>
          <cell r="AB687">
            <v>761179.87</v>
          </cell>
          <cell r="AC687">
            <v>935942.15</v>
          </cell>
          <cell r="AD687">
            <v>797340.01208333333</v>
          </cell>
          <cell r="AE687">
            <v>814821.21583333332</v>
          </cell>
          <cell r="AF687">
            <v>825361.51375000004</v>
          </cell>
          <cell r="AG687">
            <v>834094.82041666657</v>
          </cell>
          <cell r="AH687">
            <v>848442.05583333352</v>
          </cell>
          <cell r="AI687">
            <v>852487.40583333338</v>
          </cell>
          <cell r="AJ687">
            <v>835613.77333333332</v>
          </cell>
          <cell r="AK687">
            <v>814590.03083333327</v>
          </cell>
          <cell r="AL687">
            <v>785543.81666666677</v>
          </cell>
          <cell r="AM687">
            <v>758948.30958333332</v>
          </cell>
          <cell r="AN687">
            <v>738212.96666666667</v>
          </cell>
          <cell r="AO687">
            <v>728605.77</v>
          </cell>
          <cell r="AR687" t="str">
            <v>42b/62</v>
          </cell>
        </row>
        <row r="688"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R688" t="str">
            <v>2</v>
          </cell>
        </row>
        <row r="689">
          <cell r="R689">
            <v>946793.88</v>
          </cell>
          <cell r="S689">
            <v>1022809.38</v>
          </cell>
          <cell r="T689">
            <v>1136278.6599999999</v>
          </cell>
          <cell r="U689">
            <v>982803.25</v>
          </cell>
          <cell r="V689">
            <v>794893.68</v>
          </cell>
          <cell r="W689">
            <v>929372.54</v>
          </cell>
          <cell r="X689">
            <v>1006491.78</v>
          </cell>
          <cell r="Y689">
            <v>836897.37</v>
          </cell>
          <cell r="Z689">
            <v>738032.61</v>
          </cell>
          <cell r="AA689">
            <v>558454.26</v>
          </cell>
          <cell r="AB689">
            <v>594218.44999999995</v>
          </cell>
          <cell r="AC689">
            <v>542460.54</v>
          </cell>
          <cell r="AD689">
            <v>1296931.3508333333</v>
          </cell>
          <cell r="AE689">
            <v>1284830.2904166665</v>
          </cell>
          <cell r="AF689">
            <v>1267782.52</v>
          </cell>
          <cell r="AG689">
            <v>1266826.3020833335</v>
          </cell>
          <cell r="AH689">
            <v>1265260.9187500002</v>
          </cell>
          <cell r="AI689">
            <v>1251758.1825000003</v>
          </cell>
          <cell r="AJ689">
            <v>1231069.4779166665</v>
          </cell>
          <cell r="AK689">
            <v>1196265.9883333333</v>
          </cell>
          <cell r="AL689">
            <v>1133719.6174999999</v>
          </cell>
          <cell r="AM689">
            <v>1049331.9383333332</v>
          </cell>
          <cell r="AN689">
            <v>957009.99999999988</v>
          </cell>
          <cell r="AO689">
            <v>873988.75791666657</v>
          </cell>
          <cell r="AR689" t="str">
            <v>50a</v>
          </cell>
        </row>
        <row r="690"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23.29</v>
          </cell>
          <cell r="W690">
            <v>379.68</v>
          </cell>
          <cell r="X690">
            <v>648.76</v>
          </cell>
          <cell r="Y690">
            <v>726.88</v>
          </cell>
          <cell r="Z690">
            <v>909.92</v>
          </cell>
          <cell r="AA690">
            <v>918.65</v>
          </cell>
          <cell r="AB690">
            <v>922.54</v>
          </cell>
          <cell r="AC690">
            <v>0</v>
          </cell>
          <cell r="AD690">
            <v>614.59249999999997</v>
          </cell>
          <cell r="AE690">
            <v>614.59249999999997</v>
          </cell>
          <cell r="AF690">
            <v>614.59249999999997</v>
          </cell>
          <cell r="AG690">
            <v>614.59249999999997</v>
          </cell>
          <cell r="AH690">
            <v>609.87</v>
          </cell>
          <cell r="AI690">
            <v>599.35749999999996</v>
          </cell>
          <cell r="AJ690">
            <v>580.58416666666665</v>
          </cell>
          <cell r="AK690">
            <v>546.56916666666677</v>
          </cell>
          <cell r="AL690">
            <v>503.50499999999994</v>
          </cell>
          <cell r="AM690">
            <v>455.39249999999998</v>
          </cell>
          <cell r="AN690">
            <v>403.3945833333334</v>
          </cell>
          <cell r="AO690">
            <v>377.47666666666669</v>
          </cell>
          <cell r="AR690" t="str">
            <v>42b/62</v>
          </cell>
        </row>
        <row r="691"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R691" t="str">
            <v>62</v>
          </cell>
        </row>
        <row r="692">
          <cell r="R692">
            <v>9043000</v>
          </cell>
          <cell r="S692">
            <v>9043000</v>
          </cell>
          <cell r="T692">
            <v>9043582</v>
          </cell>
          <cell r="U692">
            <v>9043582</v>
          </cell>
          <cell r="V692">
            <v>9043582</v>
          </cell>
          <cell r="W692">
            <v>9043582</v>
          </cell>
          <cell r="X692">
            <v>9043582</v>
          </cell>
          <cell r="Y692">
            <v>9043582</v>
          </cell>
          <cell r="Z692">
            <v>9043582</v>
          </cell>
          <cell r="AA692">
            <v>9043582</v>
          </cell>
          <cell r="AB692">
            <v>9043582</v>
          </cell>
          <cell r="AC692">
            <v>7351000</v>
          </cell>
          <cell r="AD692">
            <v>10366000</v>
          </cell>
          <cell r="AE692">
            <v>10240000</v>
          </cell>
          <cell r="AF692">
            <v>10114024.25</v>
          </cell>
          <cell r="AG692">
            <v>9988072.75</v>
          </cell>
          <cell r="AH692">
            <v>9862121.25</v>
          </cell>
          <cell r="AI692">
            <v>9736169.75</v>
          </cell>
          <cell r="AJ692">
            <v>9610218.25</v>
          </cell>
          <cell r="AK692">
            <v>9484266.75</v>
          </cell>
          <cell r="AL692">
            <v>9358315.25</v>
          </cell>
          <cell r="AM692">
            <v>9232363.75</v>
          </cell>
          <cell r="AN692">
            <v>9106412.25</v>
          </cell>
          <cell r="AO692">
            <v>8972936.5</v>
          </cell>
          <cell r="AR692" t="str">
            <v>42b/62</v>
          </cell>
        </row>
        <row r="693">
          <cell r="R693">
            <v>113504.05</v>
          </cell>
          <cell r="S693">
            <v>113504.05</v>
          </cell>
          <cell r="T693">
            <v>113504.05</v>
          </cell>
          <cell r="U693">
            <v>113504.05</v>
          </cell>
          <cell r="V693">
            <v>4940.63</v>
          </cell>
          <cell r="W693">
            <v>4940.63</v>
          </cell>
          <cell r="X693">
            <v>4940.63</v>
          </cell>
          <cell r="Y693">
            <v>4940.63</v>
          </cell>
          <cell r="Z693">
            <v>4940.63</v>
          </cell>
          <cell r="AA693">
            <v>4940.63</v>
          </cell>
          <cell r="AB693">
            <v>4940.63</v>
          </cell>
          <cell r="AC693">
            <v>27238.240000000002</v>
          </cell>
          <cell r="AD693">
            <v>24760.18041666667</v>
          </cell>
          <cell r="AE693">
            <v>34218.85125</v>
          </cell>
          <cell r="AF693">
            <v>43677.522083333337</v>
          </cell>
          <cell r="AG693">
            <v>53136.192916666674</v>
          </cell>
          <cell r="AH693">
            <v>58071.387916666667</v>
          </cell>
          <cell r="AI693">
            <v>58483.107083333336</v>
          </cell>
          <cell r="AJ693">
            <v>58894.826250000006</v>
          </cell>
          <cell r="AK693">
            <v>59306.545416666668</v>
          </cell>
          <cell r="AL693">
            <v>59531.912916666675</v>
          </cell>
          <cell r="AM693">
            <v>58269.942916666674</v>
          </cell>
          <cell r="AN693">
            <v>53581.926666666666</v>
          </cell>
          <cell r="AO693">
            <v>46580.979583333334</v>
          </cell>
          <cell r="AR693" t="str">
            <v>62</v>
          </cell>
        </row>
        <row r="694">
          <cell r="R694">
            <v>113453659.67</v>
          </cell>
          <cell r="S694">
            <v>114170326.34</v>
          </cell>
          <cell r="T694">
            <v>114886993.01000001</v>
          </cell>
          <cell r="U694">
            <v>115603659.68000001</v>
          </cell>
          <cell r="V694">
            <v>116320326.34999999</v>
          </cell>
          <cell r="W694">
            <v>117036993.02</v>
          </cell>
          <cell r="X694">
            <v>117410350.5</v>
          </cell>
          <cell r="Y694">
            <v>118077973</v>
          </cell>
          <cell r="Z694">
            <v>118745595.5</v>
          </cell>
          <cell r="AA694">
            <v>119413218</v>
          </cell>
          <cell r="AB694">
            <v>120080840.5</v>
          </cell>
          <cell r="AC694">
            <v>120748463</v>
          </cell>
          <cell r="AD694">
            <v>96549317.632083341</v>
          </cell>
          <cell r="AE694">
            <v>99820251.715833351</v>
          </cell>
          <cell r="AF694">
            <v>103084241.35541666</v>
          </cell>
          <cell r="AG694">
            <v>106341286.55083333</v>
          </cell>
          <cell r="AH694">
            <v>109591387.30208333</v>
          </cell>
          <cell r="AI694">
            <v>111933396.71333332</v>
          </cell>
          <cell r="AJ694">
            <v>113069993.05791666</v>
          </cell>
          <cell r="AK694">
            <v>113888977.46416669</v>
          </cell>
          <cell r="AL694">
            <v>114674325.89125001</v>
          </cell>
          <cell r="AM694">
            <v>115426038.33916669</v>
          </cell>
          <cell r="AN694">
            <v>116144114.80791669</v>
          </cell>
          <cell r="AO694">
            <v>116828555.2975</v>
          </cell>
          <cell r="AR694" t="str">
            <v>42b/62</v>
          </cell>
        </row>
        <row r="695">
          <cell r="R695">
            <v>12071.8</v>
          </cell>
          <cell r="S695">
            <v>8115.17</v>
          </cell>
          <cell r="T695">
            <v>8883.58</v>
          </cell>
          <cell r="U695">
            <v>8605.68</v>
          </cell>
          <cell r="V695">
            <v>8900.98</v>
          </cell>
          <cell r="W695">
            <v>17137.7</v>
          </cell>
          <cell r="X695">
            <v>8625.75</v>
          </cell>
          <cell r="Y695">
            <v>17653.41</v>
          </cell>
          <cell r="Z695">
            <v>23487.1</v>
          </cell>
          <cell r="AA695">
            <v>32309.22</v>
          </cell>
          <cell r="AB695">
            <v>35234.22</v>
          </cell>
          <cell r="AC695">
            <v>9039.9599999999991</v>
          </cell>
          <cell r="AD695">
            <v>5786.4274999999989</v>
          </cell>
          <cell r="AE695">
            <v>6627.5512500000004</v>
          </cell>
          <cell r="AF695">
            <v>7335.8324999999995</v>
          </cell>
          <cell r="AG695">
            <v>8064.5516666666663</v>
          </cell>
          <cell r="AH695">
            <v>8793.9958333333325</v>
          </cell>
          <cell r="AI695">
            <v>9088.4016666666648</v>
          </cell>
          <cell r="AJ695">
            <v>9002.5216666666656</v>
          </cell>
          <cell r="AK695">
            <v>9374.2283333333344</v>
          </cell>
          <cell r="AL695">
            <v>10390.67375</v>
          </cell>
          <cell r="AM695">
            <v>11981.943333333335</v>
          </cell>
          <cell r="AN695">
            <v>14011.635000000002</v>
          </cell>
          <cell r="AO695">
            <v>15462.049166666669</v>
          </cell>
          <cell r="AR695" t="str">
            <v>62</v>
          </cell>
        </row>
        <row r="696">
          <cell r="R696">
            <v>41589.129999999997</v>
          </cell>
          <cell r="S696">
            <v>36437.89</v>
          </cell>
          <cell r="T696">
            <v>31286.65</v>
          </cell>
          <cell r="U696">
            <v>26135.41</v>
          </cell>
          <cell r="V696">
            <v>20984.17</v>
          </cell>
          <cell r="W696">
            <v>15832.93</v>
          </cell>
          <cell r="X696">
            <v>10681.69</v>
          </cell>
          <cell r="Y696">
            <v>5530.45</v>
          </cell>
          <cell r="Z696">
            <v>379.21</v>
          </cell>
          <cell r="AA696">
            <v>357.18</v>
          </cell>
          <cell r="AB696">
            <v>335.15</v>
          </cell>
          <cell r="AC696">
            <v>313.12</v>
          </cell>
          <cell r="AD696">
            <v>89474.356666666645</v>
          </cell>
          <cell r="AE696">
            <v>80343.947916666672</v>
          </cell>
          <cell r="AF696">
            <v>71744.094999999987</v>
          </cell>
          <cell r="AG696">
            <v>63674.797916666663</v>
          </cell>
          <cell r="AH696">
            <v>56136.056666666664</v>
          </cell>
          <cell r="AI696">
            <v>49127.871249999997</v>
          </cell>
          <cell r="AJ696">
            <v>42650.241666666661</v>
          </cell>
          <cell r="AK696">
            <v>36703.167916666665</v>
          </cell>
          <cell r="AL696">
            <v>31286.649999999998</v>
          </cell>
          <cell r="AM696">
            <v>26349.127083333336</v>
          </cell>
          <cell r="AN696">
            <v>21839.038333333334</v>
          </cell>
          <cell r="AO696">
            <v>17756.383749999997</v>
          </cell>
          <cell r="AR696" t="str">
            <v>62</v>
          </cell>
        </row>
        <row r="697"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R697" t="str">
            <v>62</v>
          </cell>
        </row>
        <row r="698">
          <cell r="R698">
            <v>0</v>
          </cell>
          <cell r="S698">
            <v>2035.82</v>
          </cell>
          <cell r="T698">
            <v>5776.98</v>
          </cell>
          <cell r="U698">
            <v>10770.62</v>
          </cell>
          <cell r="V698">
            <v>10770.62</v>
          </cell>
          <cell r="W698">
            <v>13156.72</v>
          </cell>
          <cell r="X698">
            <v>13827.82</v>
          </cell>
          <cell r="Y698">
            <v>14072.26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84.825833333333335</v>
          </cell>
          <cell r="AF698">
            <v>410.35916666666662</v>
          </cell>
          <cell r="AG698">
            <v>1099.8425</v>
          </cell>
          <cell r="AH698">
            <v>1997.3941666666667</v>
          </cell>
          <cell r="AI698">
            <v>2994.3666666666668</v>
          </cell>
          <cell r="AJ698">
            <v>4118.7224999999999</v>
          </cell>
          <cell r="AK698">
            <v>5281.225833333333</v>
          </cell>
          <cell r="AL698">
            <v>5867.57</v>
          </cell>
          <cell r="AM698">
            <v>5867.57</v>
          </cell>
          <cell r="AN698">
            <v>5867.57</v>
          </cell>
          <cell r="AO698">
            <v>5867.57</v>
          </cell>
          <cell r="AR698" t="str">
            <v>62</v>
          </cell>
        </row>
        <row r="699"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-99.884999999999991</v>
          </cell>
          <cell r="AE699">
            <v>-99.884999999999991</v>
          </cell>
          <cell r="AF699">
            <v>-99.884999999999991</v>
          </cell>
          <cell r="AG699">
            <v>-99.884999999999991</v>
          </cell>
          <cell r="AH699">
            <v>-99.884999999999991</v>
          </cell>
          <cell r="AI699">
            <v>-111.56583333333333</v>
          </cell>
          <cell r="AJ699">
            <v>-145.33666666666667</v>
          </cell>
          <cell r="AK699">
            <v>-146.49833333333333</v>
          </cell>
          <cell r="AL699">
            <v>-104.64166666666665</v>
          </cell>
          <cell r="AM699">
            <v>-62.784999999999997</v>
          </cell>
          <cell r="AN699">
            <v>-20.928333333333331</v>
          </cell>
          <cell r="AO699">
            <v>0</v>
          </cell>
          <cell r="AR699" t="str">
            <v>62</v>
          </cell>
        </row>
        <row r="700">
          <cell r="R700">
            <v>245.35</v>
          </cell>
          <cell r="S700">
            <v>269.54000000000002</v>
          </cell>
          <cell r="T700">
            <v>434.03</v>
          </cell>
          <cell r="U700">
            <v>532.70000000000005</v>
          </cell>
          <cell r="V700">
            <v>555.62</v>
          </cell>
          <cell r="W700">
            <v>737.1</v>
          </cell>
          <cell r="X700">
            <v>868.11</v>
          </cell>
          <cell r="Y700">
            <v>1134.68</v>
          </cell>
          <cell r="Z700">
            <v>1151.06</v>
          </cell>
          <cell r="AA700">
            <v>1264.3499999999999</v>
          </cell>
          <cell r="AB700">
            <v>1295.32</v>
          </cell>
          <cell r="AC700">
            <v>0</v>
          </cell>
          <cell r="AD700">
            <v>883.54208333333338</v>
          </cell>
          <cell r="AE700">
            <v>888.56083333333345</v>
          </cell>
          <cell r="AF700">
            <v>895.30666666666684</v>
          </cell>
          <cell r="AG700">
            <v>903.72833333333358</v>
          </cell>
          <cell r="AH700">
            <v>904.04291666666688</v>
          </cell>
          <cell r="AI700">
            <v>889.81333333333384</v>
          </cell>
          <cell r="AJ700">
            <v>861.7258333333333</v>
          </cell>
          <cell r="AK700">
            <v>833.81666666666661</v>
          </cell>
          <cell r="AL700">
            <v>806.90541666666661</v>
          </cell>
          <cell r="AM700">
            <v>770.21666666666658</v>
          </cell>
          <cell r="AN700">
            <v>728.44791666666663</v>
          </cell>
          <cell r="AO700">
            <v>707.32166666666672</v>
          </cell>
          <cell r="AR700" t="str">
            <v>42b/62</v>
          </cell>
        </row>
        <row r="701">
          <cell r="R701">
            <v>0</v>
          </cell>
          <cell r="S701">
            <v>0</v>
          </cell>
          <cell r="T701">
            <v>0</v>
          </cell>
          <cell r="U701">
            <v>124.75</v>
          </cell>
          <cell r="V701">
            <v>688.6</v>
          </cell>
          <cell r="W701">
            <v>1279.3</v>
          </cell>
          <cell r="X701">
            <v>1781.93</v>
          </cell>
          <cell r="Y701">
            <v>1781.93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5.197916666666667</v>
          </cell>
          <cell r="AH701">
            <v>39.087499999999999</v>
          </cell>
          <cell r="AI701">
            <v>121.08333333333333</v>
          </cell>
          <cell r="AJ701">
            <v>248.63458333333335</v>
          </cell>
          <cell r="AK701">
            <v>397.12875000000003</v>
          </cell>
          <cell r="AL701">
            <v>471.37583333333333</v>
          </cell>
          <cell r="AM701">
            <v>471.37583333333333</v>
          </cell>
          <cell r="AN701">
            <v>471.37583333333333</v>
          </cell>
          <cell r="AO701">
            <v>471.37583333333333</v>
          </cell>
          <cell r="AR701" t="str">
            <v>62</v>
          </cell>
        </row>
        <row r="702">
          <cell r="R702">
            <v>739157.7</v>
          </cell>
          <cell r="S702">
            <v>830920.62</v>
          </cell>
          <cell r="T702">
            <v>1307507.1399999999</v>
          </cell>
          <cell r="U702">
            <v>1392264.7</v>
          </cell>
          <cell r="V702">
            <v>1499111.17</v>
          </cell>
          <cell r="W702">
            <v>1818814.5</v>
          </cell>
          <cell r="X702">
            <v>1935147.08</v>
          </cell>
          <cell r="Y702">
            <v>1602815.67</v>
          </cell>
          <cell r="Z702">
            <v>1670143.3</v>
          </cell>
          <cell r="AA702">
            <v>1792326.22</v>
          </cell>
          <cell r="AB702">
            <v>2154946.7000000002</v>
          </cell>
          <cell r="AC702">
            <v>2074554.89</v>
          </cell>
          <cell r="AD702">
            <v>672558.43458333344</v>
          </cell>
          <cell r="AE702">
            <v>680133.02458333329</v>
          </cell>
          <cell r="AF702">
            <v>715492.36624999996</v>
          </cell>
          <cell r="AG702">
            <v>794272.68291666673</v>
          </cell>
          <cell r="AH702">
            <v>891759.50916666666</v>
          </cell>
          <cell r="AI702">
            <v>976802.15041666664</v>
          </cell>
          <cell r="AJ702">
            <v>1058351.9079166667</v>
          </cell>
          <cell r="AK702">
            <v>1127545.8341666665</v>
          </cell>
          <cell r="AL702">
            <v>1195987.1533333333</v>
          </cell>
          <cell r="AM702">
            <v>1288069.9841666666</v>
          </cell>
          <cell r="AN702">
            <v>1399047.6766666668</v>
          </cell>
          <cell r="AO702">
            <v>1513624.5595833333</v>
          </cell>
          <cell r="AR702" t="str">
            <v>62</v>
          </cell>
        </row>
        <row r="703">
          <cell r="R703">
            <v>352903.21</v>
          </cell>
          <cell r="S703">
            <v>348651.37</v>
          </cell>
          <cell r="T703">
            <v>344399.53</v>
          </cell>
          <cell r="U703">
            <v>340147.69</v>
          </cell>
          <cell r="V703">
            <v>335895.85</v>
          </cell>
          <cell r="W703">
            <v>331644.01</v>
          </cell>
          <cell r="X703">
            <v>327392.17</v>
          </cell>
          <cell r="Y703">
            <v>323140.33</v>
          </cell>
          <cell r="Z703">
            <v>318888.49</v>
          </cell>
          <cell r="AA703">
            <v>314636.65000000002</v>
          </cell>
          <cell r="AB703">
            <v>310384.81</v>
          </cell>
          <cell r="AC703">
            <v>306132.96999999997</v>
          </cell>
          <cell r="AD703">
            <v>378414.25</v>
          </cell>
          <cell r="AE703">
            <v>374162.41</v>
          </cell>
          <cell r="AF703">
            <v>369910.57</v>
          </cell>
          <cell r="AG703">
            <v>365658.73</v>
          </cell>
          <cell r="AH703">
            <v>361406.88999999996</v>
          </cell>
          <cell r="AI703">
            <v>357155.05</v>
          </cell>
          <cell r="AJ703">
            <v>352903.21</v>
          </cell>
          <cell r="AK703">
            <v>348651.36999999994</v>
          </cell>
          <cell r="AL703">
            <v>344399.53</v>
          </cell>
          <cell r="AM703">
            <v>340147.69000000006</v>
          </cell>
          <cell r="AN703">
            <v>335895.85000000003</v>
          </cell>
          <cell r="AO703">
            <v>331644.01</v>
          </cell>
          <cell r="AR703" t="str">
            <v>62</v>
          </cell>
        </row>
        <row r="704"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271.66666666666669</v>
          </cell>
          <cell r="AE704">
            <v>271.66666666666669</v>
          </cell>
          <cell r="AF704">
            <v>271.66666666666669</v>
          </cell>
          <cell r="AG704">
            <v>271.66666666666669</v>
          </cell>
          <cell r="AH704">
            <v>271.66666666666669</v>
          </cell>
          <cell r="AI704">
            <v>271.66666666666669</v>
          </cell>
          <cell r="AJ704">
            <v>237.70833333333334</v>
          </cell>
          <cell r="AK704">
            <v>169.79166666666666</v>
          </cell>
          <cell r="AL704">
            <v>101.875</v>
          </cell>
          <cell r="AM704">
            <v>33.958333333333336</v>
          </cell>
          <cell r="AN704">
            <v>0</v>
          </cell>
          <cell r="AO704">
            <v>0</v>
          </cell>
          <cell r="AR704" t="str">
            <v>2</v>
          </cell>
        </row>
        <row r="705"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412787.5</v>
          </cell>
          <cell r="AE705">
            <v>357749.16666666669</v>
          </cell>
          <cell r="AF705">
            <v>302710.83333333331</v>
          </cell>
          <cell r="AG705">
            <v>247672.5</v>
          </cell>
          <cell r="AH705">
            <v>192634.16666666666</v>
          </cell>
          <cell r="AI705">
            <v>137595.83333333334</v>
          </cell>
          <cell r="AJ705">
            <v>82557.5</v>
          </cell>
          <cell r="AK705">
            <v>27519.166666666668</v>
          </cell>
          <cell r="AL705">
            <v>0</v>
          </cell>
          <cell r="AM705">
            <v>0</v>
          </cell>
          <cell r="AN705">
            <v>0</v>
          </cell>
          <cell r="AO705">
            <v>0</v>
          </cell>
          <cell r="AR705" t="str">
            <v>62</v>
          </cell>
        </row>
        <row r="706">
          <cell r="R706">
            <v>0</v>
          </cell>
          <cell r="S706">
            <v>0</v>
          </cell>
          <cell r="T706">
            <v>0</v>
          </cell>
          <cell r="U706">
            <v>216.13</v>
          </cell>
          <cell r="V706">
            <v>1402669.03</v>
          </cell>
          <cell r="W706">
            <v>0</v>
          </cell>
          <cell r="X706">
            <v>0</v>
          </cell>
          <cell r="Y706">
            <v>39733.89</v>
          </cell>
          <cell r="Z706">
            <v>-214.36</v>
          </cell>
          <cell r="AA706">
            <v>45187.32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9.0054166666666671</v>
          </cell>
          <cell r="AH706">
            <v>58462.553749999999</v>
          </cell>
          <cell r="AI706">
            <v>116907.09666666666</v>
          </cell>
          <cell r="AJ706">
            <v>116907.09666666666</v>
          </cell>
          <cell r="AK706">
            <v>118562.67541666667</v>
          </cell>
          <cell r="AL706">
            <v>120209.32249999999</v>
          </cell>
          <cell r="AM706">
            <v>122083.1958333333</v>
          </cell>
          <cell r="AN706">
            <v>123966.00083333331</v>
          </cell>
          <cell r="AO706">
            <v>123966.00083333331</v>
          </cell>
          <cell r="AR706" t="str">
            <v>2</v>
          </cell>
        </row>
        <row r="707"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74937.789999999994</v>
          </cell>
          <cell r="AD707">
            <v>-5406.7300000000005</v>
          </cell>
          <cell r="AE707">
            <v>-5406.7300000000005</v>
          </cell>
          <cell r="AF707">
            <v>-5406.7300000000005</v>
          </cell>
          <cell r="AG707">
            <v>-5406.7300000000005</v>
          </cell>
          <cell r="AH707">
            <v>-5406.7300000000005</v>
          </cell>
          <cell r="AI707">
            <v>-5406.7300000000005</v>
          </cell>
          <cell r="AJ707">
            <v>-5406.7300000000005</v>
          </cell>
          <cell r="AK707">
            <v>-5406.7300000000005</v>
          </cell>
          <cell r="AL707">
            <v>-5406.7300000000005</v>
          </cell>
          <cell r="AM707">
            <v>-5406.7300000000005</v>
          </cell>
          <cell r="AN707">
            <v>-5406.7300000000005</v>
          </cell>
          <cell r="AO707">
            <v>419.04291666666631</v>
          </cell>
          <cell r="AR707" t="str">
            <v>62</v>
          </cell>
        </row>
        <row r="708"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202.3125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R708" t="str">
            <v>62</v>
          </cell>
        </row>
        <row r="709"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  <cell r="AE709">
            <v>0</v>
          </cell>
          <cell r="AF709">
            <v>0</v>
          </cell>
          <cell r="AG709">
            <v>0</v>
          </cell>
          <cell r="AH709">
            <v>0</v>
          </cell>
          <cell r="AI709">
            <v>0</v>
          </cell>
          <cell r="AJ709">
            <v>0</v>
          </cell>
          <cell r="AK709">
            <v>0</v>
          </cell>
          <cell r="AL709">
            <v>0</v>
          </cell>
          <cell r="AM709">
            <v>0</v>
          </cell>
          <cell r="AN709">
            <v>0</v>
          </cell>
          <cell r="AO709">
            <v>0</v>
          </cell>
          <cell r="AR709" t="str">
            <v>62</v>
          </cell>
        </row>
        <row r="710"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0</v>
          </cell>
          <cell r="AL710">
            <v>0</v>
          </cell>
          <cell r="AM710">
            <v>0</v>
          </cell>
          <cell r="AN710">
            <v>0</v>
          </cell>
          <cell r="AO710">
            <v>0</v>
          </cell>
          <cell r="AR710" t="str">
            <v>62</v>
          </cell>
        </row>
        <row r="711"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R711" t="str">
            <v>62</v>
          </cell>
        </row>
        <row r="712"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4528.875</v>
          </cell>
          <cell r="AE712">
            <v>4528.875</v>
          </cell>
          <cell r="AF712">
            <v>4528.875</v>
          </cell>
          <cell r="AG712">
            <v>4528.875</v>
          </cell>
          <cell r="AH712">
            <v>4528.875</v>
          </cell>
          <cell r="AI712">
            <v>4528.875</v>
          </cell>
          <cell r="AJ712">
            <v>4387.3125</v>
          </cell>
          <cell r="AK712">
            <v>3222.3333333333335</v>
          </cell>
          <cell r="AL712">
            <v>1099.4583333333333</v>
          </cell>
          <cell r="AM712">
            <v>0</v>
          </cell>
          <cell r="AN712">
            <v>0</v>
          </cell>
          <cell r="AO712">
            <v>0</v>
          </cell>
          <cell r="AR712" t="str">
            <v>2</v>
          </cell>
        </row>
        <row r="713"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11828.791666666666</v>
          </cell>
          <cell r="AE713">
            <v>11828.791666666666</v>
          </cell>
          <cell r="AF713">
            <v>11828.791666666666</v>
          </cell>
          <cell r="AG713">
            <v>11828.791666666666</v>
          </cell>
          <cell r="AH713">
            <v>11828.791666666666</v>
          </cell>
          <cell r="AI713">
            <v>11828.791666666666</v>
          </cell>
          <cell r="AJ713">
            <v>11153.791666666666</v>
          </cell>
          <cell r="AK713">
            <v>8783.0208333333339</v>
          </cell>
          <cell r="AL713">
            <v>5315.4375</v>
          </cell>
          <cell r="AM713">
            <v>1771.8125</v>
          </cell>
          <cell r="AN713">
            <v>0</v>
          </cell>
          <cell r="AO713">
            <v>0</v>
          </cell>
          <cell r="AR713" t="str">
            <v>2</v>
          </cell>
        </row>
        <row r="714"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  <cell r="AE714">
            <v>0</v>
          </cell>
          <cell r="AF714">
            <v>0</v>
          </cell>
          <cell r="AG714">
            <v>0</v>
          </cell>
          <cell r="AH714">
            <v>0</v>
          </cell>
          <cell r="AI714">
            <v>0</v>
          </cell>
          <cell r="AJ714">
            <v>0</v>
          </cell>
          <cell r="AK714">
            <v>0</v>
          </cell>
          <cell r="AL714">
            <v>0</v>
          </cell>
          <cell r="AM714">
            <v>0</v>
          </cell>
          <cell r="AN714">
            <v>0</v>
          </cell>
          <cell r="AO714">
            <v>0</v>
          </cell>
          <cell r="AR714" t="str">
            <v>2</v>
          </cell>
        </row>
        <row r="715"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  <cell r="AE715">
            <v>0</v>
          </cell>
          <cell r="AF715">
            <v>0</v>
          </cell>
          <cell r="AG715">
            <v>0</v>
          </cell>
          <cell r="AH715">
            <v>0</v>
          </cell>
          <cell r="AI715">
            <v>0</v>
          </cell>
          <cell r="AJ715">
            <v>0</v>
          </cell>
          <cell r="AK715">
            <v>0</v>
          </cell>
          <cell r="AL715">
            <v>0</v>
          </cell>
          <cell r="AM715">
            <v>0</v>
          </cell>
          <cell r="AN715">
            <v>0</v>
          </cell>
          <cell r="AO715">
            <v>0</v>
          </cell>
          <cell r="AR715" t="str">
            <v>62</v>
          </cell>
        </row>
        <row r="716"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172.70749999999998</v>
          </cell>
          <cell r="AE716">
            <v>172.70749999999998</v>
          </cell>
          <cell r="AF716">
            <v>172.70749999999998</v>
          </cell>
          <cell r="AG716">
            <v>172.70749999999998</v>
          </cell>
          <cell r="AH716">
            <v>86.353749999999991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R716" t="str">
            <v>2</v>
          </cell>
        </row>
        <row r="717">
          <cell r="R717">
            <v>5285023.66</v>
          </cell>
          <cell r="S717">
            <v>5285023.66</v>
          </cell>
          <cell r="T717">
            <v>9011727.9600000009</v>
          </cell>
          <cell r="U717">
            <v>137391.96</v>
          </cell>
          <cell r="V717">
            <v>7562486.96</v>
          </cell>
          <cell r="W717">
            <v>366928.34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-1287.79</v>
          </cell>
          <cell r="AC717">
            <v>0</v>
          </cell>
          <cell r="AD717">
            <v>220209.31916666668</v>
          </cell>
          <cell r="AE717">
            <v>660627.95750000002</v>
          </cell>
          <cell r="AF717">
            <v>1256325.9416666667</v>
          </cell>
          <cell r="AG717">
            <v>1637539.2716666667</v>
          </cell>
          <cell r="AH717">
            <v>1958367.5600000003</v>
          </cell>
          <cell r="AI717">
            <v>2288759.8641666672</v>
          </cell>
          <cell r="AJ717">
            <v>2304048.5450000004</v>
          </cell>
          <cell r="AK717">
            <v>2304048.5450000004</v>
          </cell>
          <cell r="AL717">
            <v>2304048.5450000004</v>
          </cell>
          <cell r="AM717">
            <v>2304048.5450000004</v>
          </cell>
          <cell r="AN717">
            <v>2303994.8870833335</v>
          </cell>
          <cell r="AO717">
            <v>2303941.229166667</v>
          </cell>
          <cell r="AR717" t="str">
            <v>62</v>
          </cell>
        </row>
        <row r="718">
          <cell r="R718">
            <v>-576</v>
          </cell>
          <cell r="S718">
            <v>-576</v>
          </cell>
          <cell r="T718">
            <v>0</v>
          </cell>
          <cell r="U718">
            <v>0</v>
          </cell>
          <cell r="V718">
            <v>17.670000000000002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116985.12</v>
          </cell>
          <cell r="AE718">
            <v>102472.55166666664</v>
          </cell>
          <cell r="AF718">
            <v>87963.983333333337</v>
          </cell>
          <cell r="AG718">
            <v>73125.149999999994</v>
          </cell>
          <cell r="AH718">
            <v>61179.53</v>
          </cell>
          <cell r="AI718">
            <v>52460.652083333327</v>
          </cell>
          <cell r="AJ718">
            <v>42228.064999999995</v>
          </cell>
          <cell r="AK718">
            <v>31995.477916666667</v>
          </cell>
          <cell r="AL718">
            <v>23321.999583333334</v>
          </cell>
          <cell r="AM718">
            <v>14672.865416666667</v>
          </cell>
          <cell r="AN718">
            <v>7865.2458333333334</v>
          </cell>
          <cell r="AO718">
            <v>2649.2808333333328</v>
          </cell>
          <cell r="AR718" t="str">
            <v>2</v>
          </cell>
        </row>
        <row r="719"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10277.379166666668</v>
          </cell>
          <cell r="AE719">
            <v>10115.679166666667</v>
          </cell>
          <cell r="AF719">
            <v>10015.958333333334</v>
          </cell>
          <cell r="AG719">
            <v>10015.958333333334</v>
          </cell>
          <cell r="AH719">
            <v>10015.958333333334</v>
          </cell>
          <cell r="AI719">
            <v>10015.958333333334</v>
          </cell>
          <cell r="AJ719">
            <v>10008.713750000001</v>
          </cell>
          <cell r="AK719">
            <v>5000.7345833333338</v>
          </cell>
          <cell r="AL719">
            <v>0</v>
          </cell>
          <cell r="AM719">
            <v>0</v>
          </cell>
          <cell r="AN719">
            <v>0</v>
          </cell>
          <cell r="AO719">
            <v>0</v>
          </cell>
          <cell r="AR719" t="str">
            <v>2</v>
          </cell>
        </row>
        <row r="720"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R720" t="str">
            <v>62</v>
          </cell>
        </row>
        <row r="721">
          <cell r="R721">
            <v>9233.49</v>
          </cell>
          <cell r="S721">
            <v>9350.02</v>
          </cell>
          <cell r="T721">
            <v>19105.45</v>
          </cell>
          <cell r="U721">
            <v>19273.88</v>
          </cell>
          <cell r="V721">
            <v>19284.38</v>
          </cell>
          <cell r="W721">
            <v>19284.38</v>
          </cell>
          <cell r="X721">
            <v>19284.38</v>
          </cell>
          <cell r="Y721">
            <v>19211.62</v>
          </cell>
          <cell r="Z721">
            <v>228.95</v>
          </cell>
          <cell r="AA721">
            <v>561.32000000000005</v>
          </cell>
          <cell r="AB721">
            <v>561.32000000000005</v>
          </cell>
          <cell r="AC721">
            <v>0</v>
          </cell>
          <cell r="AD721">
            <v>6264.180833333332</v>
          </cell>
          <cell r="AE721">
            <v>6688.7241666666669</v>
          </cell>
          <cell r="AF721">
            <v>7481.0408333333335</v>
          </cell>
          <cell r="AG721">
            <v>8648.2975000000006</v>
          </cell>
          <cell r="AH721">
            <v>9795.7979166666682</v>
          </cell>
          <cell r="AI721">
            <v>10926.665833333334</v>
          </cell>
          <cell r="AJ721">
            <v>12041.260833333334</v>
          </cell>
          <cell r="AK721">
            <v>13142.415416666665</v>
          </cell>
          <cell r="AL721">
            <v>13442.046666666667</v>
          </cell>
          <cell r="AM721">
            <v>12921.295416666668</v>
          </cell>
          <cell r="AN721">
            <v>12328.326666666668</v>
          </cell>
          <cell r="AO721">
            <v>11644.825833333338</v>
          </cell>
          <cell r="AR721" t="str">
            <v>62</v>
          </cell>
        </row>
        <row r="722"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R722" t="str">
            <v>62</v>
          </cell>
        </row>
        <row r="723"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0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0</v>
          </cell>
          <cell r="AN723">
            <v>0</v>
          </cell>
          <cell r="AO723">
            <v>0</v>
          </cell>
          <cell r="AR723" t="str">
            <v>62</v>
          </cell>
        </row>
        <row r="724">
          <cell r="R724">
            <v>190511</v>
          </cell>
          <cell r="S724">
            <v>190511</v>
          </cell>
          <cell r="T724">
            <v>188923.41</v>
          </cell>
          <cell r="U724">
            <v>187335.82</v>
          </cell>
          <cell r="V724">
            <v>185748.23</v>
          </cell>
          <cell r="W724">
            <v>184160.64000000001</v>
          </cell>
          <cell r="X724">
            <v>182573.05</v>
          </cell>
          <cell r="Y724">
            <v>180985.46</v>
          </cell>
          <cell r="Z724">
            <v>179397.87</v>
          </cell>
          <cell r="AA724">
            <v>177810.28</v>
          </cell>
          <cell r="AB724">
            <v>176222.69</v>
          </cell>
          <cell r="AC724">
            <v>174635.1</v>
          </cell>
          <cell r="AD724">
            <v>7937.958333333333</v>
          </cell>
          <cell r="AE724">
            <v>23813.875</v>
          </cell>
          <cell r="AF724">
            <v>39623.642083333332</v>
          </cell>
          <cell r="AG724">
            <v>55301.110000000008</v>
          </cell>
          <cell r="AH724">
            <v>70846.278749999998</v>
          </cell>
          <cell r="AI724">
            <v>86259.148333333331</v>
          </cell>
          <cell r="AJ724">
            <v>101539.71875</v>
          </cell>
          <cell r="AK724">
            <v>116687.99</v>
          </cell>
          <cell r="AL724">
            <v>131703.96208333335</v>
          </cell>
          <cell r="AM724">
            <v>146587.63499999998</v>
          </cell>
          <cell r="AN724">
            <v>161339.00875000001</v>
          </cell>
          <cell r="AO724">
            <v>175958.08333333334</v>
          </cell>
          <cell r="AR724" t="str">
            <v>62</v>
          </cell>
        </row>
        <row r="725"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  <cell r="AE725">
            <v>0</v>
          </cell>
          <cell r="AF725">
            <v>0</v>
          </cell>
          <cell r="AG725">
            <v>0</v>
          </cell>
          <cell r="AH725">
            <v>0</v>
          </cell>
          <cell r="AI725">
            <v>0</v>
          </cell>
          <cell r="AJ725">
            <v>0</v>
          </cell>
          <cell r="AK725">
            <v>0</v>
          </cell>
          <cell r="AL725">
            <v>0</v>
          </cell>
          <cell r="AM725">
            <v>0</v>
          </cell>
          <cell r="AN725">
            <v>0</v>
          </cell>
          <cell r="AO725">
            <v>0</v>
          </cell>
          <cell r="AR725" t="str">
            <v>2</v>
          </cell>
        </row>
        <row r="726"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  <cell r="AE726">
            <v>0</v>
          </cell>
          <cell r="AF726">
            <v>0</v>
          </cell>
          <cell r="AG726">
            <v>0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0</v>
          </cell>
          <cell r="AM726">
            <v>0</v>
          </cell>
          <cell r="AN726">
            <v>0</v>
          </cell>
          <cell r="AO726">
            <v>0</v>
          </cell>
          <cell r="AR726" t="str">
            <v>62</v>
          </cell>
        </row>
        <row r="727"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R727" t="str">
            <v>62</v>
          </cell>
        </row>
        <row r="728"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  <cell r="AE728">
            <v>0</v>
          </cell>
          <cell r="AF728">
            <v>0</v>
          </cell>
          <cell r="AG728">
            <v>0</v>
          </cell>
          <cell r="AH728">
            <v>0</v>
          </cell>
          <cell r="AI728">
            <v>0</v>
          </cell>
          <cell r="AJ728">
            <v>0</v>
          </cell>
          <cell r="AK728">
            <v>0</v>
          </cell>
          <cell r="AL728">
            <v>0</v>
          </cell>
          <cell r="AM728">
            <v>0</v>
          </cell>
          <cell r="AN728">
            <v>0</v>
          </cell>
          <cell r="AO728">
            <v>0</v>
          </cell>
          <cell r="AR728" t="str">
            <v>62</v>
          </cell>
        </row>
        <row r="729"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R729" t="str">
            <v>62</v>
          </cell>
        </row>
        <row r="730"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R730" t="str">
            <v>62</v>
          </cell>
        </row>
        <row r="731">
          <cell r="R731">
            <v>-24459420</v>
          </cell>
          <cell r="S731">
            <v>-24611484</v>
          </cell>
          <cell r="T731">
            <v>-21852537</v>
          </cell>
          <cell r="U731">
            <v>-21346125</v>
          </cell>
          <cell r="V731">
            <v>-20968013</v>
          </cell>
          <cell r="W731">
            <v>-36540039</v>
          </cell>
          <cell r="X731">
            <v>-36540039</v>
          </cell>
          <cell r="Y731">
            <v>-36540039</v>
          </cell>
          <cell r="Z731">
            <v>-59200663</v>
          </cell>
          <cell r="AA731">
            <v>-49175255</v>
          </cell>
          <cell r="AB731">
            <v>-48129560</v>
          </cell>
          <cell r="AC731">
            <v>-30810129</v>
          </cell>
          <cell r="AD731">
            <v>-3045566.5833333335</v>
          </cell>
          <cell r="AE731">
            <v>-5090187.583333333</v>
          </cell>
          <cell r="AF731">
            <v>-7026188.458333333</v>
          </cell>
          <cell r="AG731">
            <v>-8826132.708333334</v>
          </cell>
          <cell r="AH731">
            <v>-10589221.791666666</v>
          </cell>
          <cell r="AI731">
            <v>-12985390.625</v>
          </cell>
          <cell r="AJ731">
            <v>-16030393.875</v>
          </cell>
          <cell r="AK731">
            <v>-19075397.125</v>
          </cell>
          <cell r="AL731">
            <v>-23064593.041666668</v>
          </cell>
          <cell r="AM731">
            <v>-27580256.291666668</v>
          </cell>
          <cell r="AN731">
            <v>-31634623.583333332</v>
          </cell>
          <cell r="AO731">
            <v>-33910565.25</v>
          </cell>
          <cell r="AR731" t="str">
            <v>62</v>
          </cell>
        </row>
        <row r="732">
          <cell r="R732">
            <v>3250409</v>
          </cell>
          <cell r="S732">
            <v>3250409</v>
          </cell>
          <cell r="T732">
            <v>-7111753</v>
          </cell>
          <cell r="U732">
            <v>-7111753</v>
          </cell>
          <cell r="V732">
            <v>-7111753</v>
          </cell>
          <cell r="W732">
            <v>-4178587</v>
          </cell>
          <cell r="X732">
            <v>-4178587</v>
          </cell>
          <cell r="Y732">
            <v>-4178587</v>
          </cell>
          <cell r="Z732">
            <v>-10363101</v>
          </cell>
          <cell r="AA732">
            <v>-10363101</v>
          </cell>
          <cell r="AB732">
            <v>-10363101</v>
          </cell>
          <cell r="AC732">
            <v>12135814</v>
          </cell>
          <cell r="AD732">
            <v>-2025893</v>
          </cell>
          <cell r="AE732">
            <v>-1451909.3333333333</v>
          </cell>
          <cell r="AF732">
            <v>-1269647.2916666667</v>
          </cell>
          <cell r="AG732">
            <v>-1479106.875</v>
          </cell>
          <cell r="AH732">
            <v>-1688566.4583333333</v>
          </cell>
          <cell r="AI732">
            <v>-1826914.875</v>
          </cell>
          <cell r="AJ732">
            <v>-1894152.125</v>
          </cell>
          <cell r="AK732">
            <v>-1961389.375</v>
          </cell>
          <cell r="AL732">
            <v>-2429299.6666666665</v>
          </cell>
          <cell r="AM732">
            <v>-3297883</v>
          </cell>
          <cell r="AN732">
            <v>-4166466.3333333335</v>
          </cell>
          <cell r="AO732">
            <v>-4230532.791666667</v>
          </cell>
          <cell r="AR732" t="str">
            <v>62</v>
          </cell>
        </row>
        <row r="733"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R733" t="str">
            <v>2</v>
          </cell>
        </row>
        <row r="734">
          <cell r="AC734">
            <v>2599393</v>
          </cell>
          <cell r="AO734">
            <v>108308.04166666667</v>
          </cell>
          <cell r="AR734" t="str">
            <v>62</v>
          </cell>
        </row>
        <row r="735">
          <cell r="R735">
            <v>258.83999999999997</v>
          </cell>
          <cell r="S735">
            <v>258.83999999999997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491.64249999999993</v>
          </cell>
          <cell r="AE735">
            <v>469.4708333333333</v>
          </cell>
          <cell r="AF735">
            <v>436.51416666666665</v>
          </cell>
          <cell r="AG735">
            <v>392.77250000000004</v>
          </cell>
          <cell r="AH735">
            <v>349.03083333333342</v>
          </cell>
          <cell r="AI735">
            <v>305.28916666666669</v>
          </cell>
          <cell r="AJ735">
            <v>261.54750000000001</v>
          </cell>
          <cell r="AK735">
            <v>217.80583333333331</v>
          </cell>
          <cell r="AL735">
            <v>174.06416666666664</v>
          </cell>
          <cell r="AM735">
            <v>130.32249999999999</v>
          </cell>
          <cell r="AN735">
            <v>86.580833333333331</v>
          </cell>
          <cell r="AO735">
            <v>53.92499999999999</v>
          </cell>
          <cell r="AR735" t="str">
            <v>62</v>
          </cell>
        </row>
        <row r="736">
          <cell r="R736">
            <v>36760.44</v>
          </cell>
          <cell r="S736">
            <v>84677.87</v>
          </cell>
          <cell r="T736">
            <v>195229.06</v>
          </cell>
          <cell r="U736">
            <v>293739.88</v>
          </cell>
          <cell r="V736">
            <v>273271.32</v>
          </cell>
          <cell r="W736">
            <v>378428.29</v>
          </cell>
          <cell r="X736">
            <v>417051.43</v>
          </cell>
          <cell r="Y736">
            <v>532931.11</v>
          </cell>
          <cell r="Z736">
            <v>598250.46</v>
          </cell>
          <cell r="AA736">
            <v>692612.46</v>
          </cell>
          <cell r="AB736">
            <v>685476.22</v>
          </cell>
          <cell r="AC736">
            <v>0</v>
          </cell>
          <cell r="AD736">
            <v>1531.6850000000002</v>
          </cell>
          <cell r="AE736">
            <v>6591.614583333333</v>
          </cell>
          <cell r="AF736">
            <v>18254.403333333332</v>
          </cell>
          <cell r="AG736">
            <v>38628.109166666669</v>
          </cell>
          <cell r="AH736">
            <v>62253.575833333336</v>
          </cell>
          <cell r="AI736">
            <v>89407.726250000007</v>
          </cell>
          <cell r="AJ736">
            <v>122552.71458333335</v>
          </cell>
          <cell r="AK736">
            <v>162135.32041666665</v>
          </cell>
          <cell r="AL736">
            <v>209267.88583333333</v>
          </cell>
          <cell r="AM736">
            <v>263053.84083333332</v>
          </cell>
          <cell r="AN736">
            <v>320474.20249999996</v>
          </cell>
          <cell r="AO736">
            <v>349035.71166666667</v>
          </cell>
          <cell r="AR736" t="str">
            <v>62</v>
          </cell>
        </row>
        <row r="737">
          <cell r="R737">
            <v>226287.12</v>
          </cell>
          <cell r="S737">
            <v>222385.62</v>
          </cell>
          <cell r="T737">
            <v>218484.12</v>
          </cell>
          <cell r="U737">
            <v>214582.62</v>
          </cell>
          <cell r="V737">
            <v>210681.12</v>
          </cell>
          <cell r="W737">
            <v>206779.62</v>
          </cell>
          <cell r="X737">
            <v>202878.12</v>
          </cell>
          <cell r="Y737">
            <v>198976.62</v>
          </cell>
          <cell r="Z737">
            <v>195075.12</v>
          </cell>
          <cell r="AA737">
            <v>191173.62</v>
          </cell>
          <cell r="AB737">
            <v>187272.12</v>
          </cell>
          <cell r="AC737">
            <v>183370.62</v>
          </cell>
          <cell r="AD737">
            <v>155455.52000000002</v>
          </cell>
          <cell r="AE737">
            <v>148092.36750000002</v>
          </cell>
          <cell r="AF737">
            <v>143877.21</v>
          </cell>
          <cell r="AG737">
            <v>142810.04749999999</v>
          </cell>
          <cell r="AH737">
            <v>144890.88</v>
          </cell>
          <cell r="AI737">
            <v>150119.70750000002</v>
          </cell>
          <cell r="AJ737">
            <v>157629.03666666671</v>
          </cell>
          <cell r="AK737">
            <v>166551.3741666667</v>
          </cell>
          <cell r="AL737">
            <v>176886.72</v>
          </cell>
          <cell r="AM737">
            <v>188635.07416666672</v>
          </cell>
          <cell r="AN737">
            <v>201796.43666666673</v>
          </cell>
          <cell r="AO737">
            <v>206779.62000000008</v>
          </cell>
          <cell r="AR737" t="str">
            <v>2</v>
          </cell>
        </row>
        <row r="738"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12209.5</v>
          </cell>
          <cell r="AE738">
            <v>4069.8333333333335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R738" t="str">
            <v>2</v>
          </cell>
        </row>
        <row r="739">
          <cell r="R739">
            <v>-630.4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198583.45541666666</v>
          </cell>
          <cell r="AE739">
            <v>67146.481249999997</v>
          </cell>
          <cell r="AF739">
            <v>1441.1274999999998</v>
          </cell>
          <cell r="AG739">
            <v>1441.1274999999998</v>
          </cell>
          <cell r="AH739">
            <v>1441.1274999999998</v>
          </cell>
          <cell r="AI739">
            <v>1441.1274999999998</v>
          </cell>
          <cell r="AJ739">
            <v>695.13041666666675</v>
          </cell>
          <cell r="AK739">
            <v>-51.699999999999996</v>
          </cell>
          <cell r="AL739">
            <v>-52.533333333333331</v>
          </cell>
          <cell r="AM739">
            <v>-52.533333333333331</v>
          </cell>
          <cell r="AN739">
            <v>-52.533333333333331</v>
          </cell>
          <cell r="AO739">
            <v>-52.533333333333331</v>
          </cell>
          <cell r="AR739" t="str">
            <v>2</v>
          </cell>
        </row>
        <row r="740">
          <cell r="R740">
            <v>148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2872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61184.54</v>
          </cell>
          <cell r="AE740">
            <v>30974.964166666668</v>
          </cell>
          <cell r="AF740">
            <v>759.83333333333337</v>
          </cell>
          <cell r="AG740">
            <v>759.83333333333337</v>
          </cell>
          <cell r="AH740">
            <v>759.83333333333337</v>
          </cell>
          <cell r="AI740">
            <v>759.83333333333337</v>
          </cell>
          <cell r="AJ740">
            <v>759.83333333333337</v>
          </cell>
          <cell r="AK740">
            <v>879.5</v>
          </cell>
          <cell r="AL740">
            <v>999.16666666666663</v>
          </cell>
          <cell r="AM740">
            <v>999.16666666666663</v>
          </cell>
          <cell r="AN740">
            <v>625.41666666666663</v>
          </cell>
          <cell r="AO740">
            <v>251.66666666666666</v>
          </cell>
          <cell r="AR740" t="str">
            <v>2</v>
          </cell>
        </row>
        <row r="741"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R741" t="str">
            <v>2</v>
          </cell>
        </row>
        <row r="742">
          <cell r="Y742">
            <v>226.8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I742">
            <v>0</v>
          </cell>
          <cell r="AJ742">
            <v>0</v>
          </cell>
          <cell r="AK742">
            <v>9.4500000000000011</v>
          </cell>
          <cell r="AL742">
            <v>18.900000000000002</v>
          </cell>
          <cell r="AM742">
            <v>18.900000000000002</v>
          </cell>
          <cell r="AN742">
            <v>18.900000000000002</v>
          </cell>
          <cell r="AO742">
            <v>18.900000000000002</v>
          </cell>
          <cell r="AR742" t="str">
            <v>2</v>
          </cell>
        </row>
        <row r="743">
          <cell r="R743">
            <v>28484.9</v>
          </cell>
          <cell r="S743">
            <v>82321.899999999994</v>
          </cell>
          <cell r="T743">
            <v>83467.960000000006</v>
          </cell>
          <cell r="U743">
            <v>86052.160000000003</v>
          </cell>
          <cell r="V743">
            <v>161752.16</v>
          </cell>
          <cell r="W743">
            <v>161726.10999999999</v>
          </cell>
          <cell r="X743">
            <v>166338.01</v>
          </cell>
          <cell r="Y743">
            <v>107840.44</v>
          </cell>
          <cell r="Z743">
            <v>108399.72</v>
          </cell>
          <cell r="AA743">
            <v>108964.66</v>
          </cell>
          <cell r="AB743">
            <v>108964.66</v>
          </cell>
          <cell r="AC743">
            <v>108199.78</v>
          </cell>
          <cell r="AD743">
            <v>1186.8708333333334</v>
          </cell>
          <cell r="AE743">
            <v>5803.8208333333341</v>
          </cell>
          <cell r="AF743">
            <v>12711.731666666667</v>
          </cell>
          <cell r="AG743">
            <v>19775.070000000003</v>
          </cell>
          <cell r="AH743">
            <v>30100.250000000004</v>
          </cell>
          <cell r="AI743">
            <v>43578.511250000003</v>
          </cell>
          <cell r="AJ743">
            <v>57247.849583333336</v>
          </cell>
          <cell r="AK743">
            <v>68671.951666666675</v>
          </cell>
          <cell r="AL743">
            <v>77681.958333333343</v>
          </cell>
          <cell r="AM743">
            <v>86738.80750000001</v>
          </cell>
          <cell r="AN743">
            <v>95819.195833333346</v>
          </cell>
          <cell r="AO743">
            <v>104867.71416666666</v>
          </cell>
          <cell r="AR743" t="str">
            <v>2</v>
          </cell>
        </row>
        <row r="744"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R744" t="str">
            <v>62</v>
          </cell>
        </row>
        <row r="745">
          <cell r="R745">
            <v>31881857.5</v>
          </cell>
          <cell r="S745">
            <v>31881857.5</v>
          </cell>
          <cell r="T745">
            <v>31938944.460000001</v>
          </cell>
          <cell r="U745">
            <v>31938944.460000001</v>
          </cell>
          <cell r="V745">
            <v>31938944.460000001</v>
          </cell>
          <cell r="W745">
            <v>31384086.16</v>
          </cell>
          <cell r="X745">
            <v>31384086.16</v>
          </cell>
          <cell r="Y745">
            <v>31384086.16</v>
          </cell>
          <cell r="Z745">
            <v>31000034.600000001</v>
          </cell>
          <cell r="AA745">
            <v>31000034.600000001</v>
          </cell>
          <cell r="AB745">
            <v>31000034.600000001</v>
          </cell>
          <cell r="AC745">
            <v>30484768.050000001</v>
          </cell>
          <cell r="AD745">
            <v>32308725.966249999</v>
          </cell>
          <cell r="AE745">
            <v>32190016.170416664</v>
          </cell>
          <cell r="AF745">
            <v>32093529.618750002</v>
          </cell>
          <cell r="AG745">
            <v>32019266.311250001</v>
          </cell>
          <cell r="AH745">
            <v>31945003.003749996</v>
          </cell>
          <cell r="AI745">
            <v>31870287.171249997</v>
          </cell>
          <cell r="AJ745">
            <v>31795118.813749999</v>
          </cell>
          <cell r="AK745">
            <v>31719950.456250008</v>
          </cell>
          <cell r="AL745">
            <v>31660510.344583344</v>
          </cell>
          <cell r="AM745">
            <v>31616798.478750005</v>
          </cell>
          <cell r="AN745">
            <v>31573086.612916674</v>
          </cell>
          <cell r="AO745">
            <v>31493018.619583338</v>
          </cell>
          <cell r="AR745" t="str">
            <v>42b</v>
          </cell>
        </row>
        <row r="746">
          <cell r="R746">
            <v>-58177768.280000001</v>
          </cell>
          <cell r="S746">
            <v>-58177768.280000001</v>
          </cell>
          <cell r="T746">
            <v>-58177768.280000001</v>
          </cell>
          <cell r="U746">
            <v>-58177768.280000001</v>
          </cell>
          <cell r="V746">
            <v>-58177768.280000001</v>
          </cell>
          <cell r="W746">
            <v>-58177768.280000001</v>
          </cell>
          <cell r="X746">
            <v>-58177768.280000001</v>
          </cell>
          <cell r="Y746">
            <v>-58177768.280000001</v>
          </cell>
          <cell r="Z746">
            <v>-58177768.280000001</v>
          </cell>
          <cell r="AA746">
            <v>-58177768.280000001</v>
          </cell>
          <cell r="AB746">
            <v>-58177768.280000001</v>
          </cell>
          <cell r="AC746">
            <v>-58177768.280000001</v>
          </cell>
          <cell r="AD746">
            <v>-58187233.507083334</v>
          </cell>
          <cell r="AE746">
            <v>-58130260.671666674</v>
          </cell>
          <cell r="AF746">
            <v>-58106621.713333338</v>
          </cell>
          <cell r="AG746">
            <v>-58126111.058333337</v>
          </cell>
          <cell r="AH746">
            <v>-58141333.11583332</v>
          </cell>
          <cell r="AI746">
            <v>-58148770.980416656</v>
          </cell>
          <cell r="AJ746">
            <v>-58152691.106249988</v>
          </cell>
          <cell r="AK746">
            <v>-58156610.398749985</v>
          </cell>
          <cell r="AL746">
            <v>-58161769.75083331</v>
          </cell>
          <cell r="AM746">
            <v>-58168169.162499987</v>
          </cell>
          <cell r="AN746">
            <v>-58174568.574166656</v>
          </cell>
          <cell r="AO746">
            <v>-58177768.279999979</v>
          </cell>
          <cell r="AR746" t="str">
            <v>44b</v>
          </cell>
        </row>
        <row r="747">
          <cell r="R747">
            <v>36590301.560000002</v>
          </cell>
          <cell r="S747">
            <v>36599854.880000003</v>
          </cell>
          <cell r="T747">
            <v>36638765.049999997</v>
          </cell>
          <cell r="U747">
            <v>36670829.939999998</v>
          </cell>
          <cell r="V747">
            <v>36679808.990000002</v>
          </cell>
          <cell r="W747">
            <v>36703796.850000001</v>
          </cell>
          <cell r="X747">
            <v>36722972.229999997</v>
          </cell>
          <cell r="Y747">
            <v>36730045.479999997</v>
          </cell>
          <cell r="Z747">
            <v>36733929.890000001</v>
          </cell>
          <cell r="AA747">
            <v>36753889.859999999</v>
          </cell>
          <cell r="AB747">
            <v>36775384.340000004</v>
          </cell>
          <cell r="AC747">
            <v>36813477.909999996</v>
          </cell>
          <cell r="AD747">
            <v>36463274.133749999</v>
          </cell>
          <cell r="AE747">
            <v>36490622.334166668</v>
          </cell>
          <cell r="AF747">
            <v>36514407.562499993</v>
          </cell>
          <cell r="AG747">
            <v>36535953.212083332</v>
          </cell>
          <cell r="AH747">
            <v>36556760.461666666</v>
          </cell>
          <cell r="AI747">
            <v>36576982.172083333</v>
          </cell>
          <cell r="AJ747">
            <v>36596727.750000007</v>
          </cell>
          <cell r="AK747">
            <v>36615630.115833335</v>
          </cell>
          <cell r="AL747">
            <v>36634370.151250005</v>
          </cell>
          <cell r="AM747">
            <v>36652902.011250004</v>
          </cell>
          <cell r="AN747">
            <v>36671287.704583332</v>
          </cell>
          <cell r="AO747">
            <v>36690773.963750005</v>
          </cell>
          <cell r="AR747" t="str">
            <v>42b</v>
          </cell>
        </row>
        <row r="748">
          <cell r="R748">
            <v>9350129.5299999993</v>
          </cell>
          <cell r="S748">
            <v>9350129.5299999993</v>
          </cell>
          <cell r="T748">
            <v>9350129.5299999993</v>
          </cell>
          <cell r="U748">
            <v>9350129.5299999993</v>
          </cell>
          <cell r="V748">
            <v>9351936.5800000001</v>
          </cell>
          <cell r="W748">
            <v>9351936.5800000001</v>
          </cell>
          <cell r="X748">
            <v>9351936.5800000001</v>
          </cell>
          <cell r="Y748">
            <v>9351936.5800000001</v>
          </cell>
          <cell r="Z748">
            <v>9351936.5800000001</v>
          </cell>
          <cell r="AA748">
            <v>9351936.5800000001</v>
          </cell>
          <cell r="AB748">
            <v>9351936.5800000001</v>
          </cell>
          <cell r="AC748">
            <v>9351936.5800000001</v>
          </cell>
          <cell r="AD748">
            <v>9350129.5299999993</v>
          </cell>
          <cell r="AE748">
            <v>9350129.5299999993</v>
          </cell>
          <cell r="AF748">
            <v>9350129.5299999993</v>
          </cell>
          <cell r="AG748">
            <v>9350129.5299999993</v>
          </cell>
          <cell r="AH748">
            <v>9350204.8237499986</v>
          </cell>
          <cell r="AI748">
            <v>9350355.4112500008</v>
          </cell>
          <cell r="AJ748">
            <v>9350505.9987499993</v>
          </cell>
          <cell r="AK748">
            <v>9350656.5862499997</v>
          </cell>
          <cell r="AL748">
            <v>9350807.1737500001</v>
          </cell>
          <cell r="AM748">
            <v>9350957.7612499986</v>
          </cell>
          <cell r="AN748">
            <v>9351108.3487500008</v>
          </cell>
          <cell r="AO748">
            <v>9351258.9362499993</v>
          </cell>
          <cell r="AR748" t="str">
            <v>42b</v>
          </cell>
        </row>
        <row r="749">
          <cell r="R749">
            <v>209796.52</v>
          </cell>
          <cell r="S749">
            <v>209796.52</v>
          </cell>
          <cell r="T749">
            <v>209796.52</v>
          </cell>
          <cell r="U749">
            <v>209796.52</v>
          </cell>
          <cell r="V749">
            <v>209796.52</v>
          </cell>
          <cell r="W749">
            <v>209796.52</v>
          </cell>
          <cell r="X749">
            <v>209796.52</v>
          </cell>
          <cell r="Y749">
            <v>209796.52</v>
          </cell>
          <cell r="Z749">
            <v>209796.52</v>
          </cell>
          <cell r="AA749">
            <v>209796.52</v>
          </cell>
          <cell r="AB749">
            <v>209796.52</v>
          </cell>
          <cell r="AC749">
            <v>209796.52</v>
          </cell>
          <cell r="AD749">
            <v>209796.52</v>
          </cell>
          <cell r="AE749">
            <v>209796.52</v>
          </cell>
          <cell r="AF749">
            <v>209796.52</v>
          </cell>
          <cell r="AG749">
            <v>209796.52</v>
          </cell>
          <cell r="AH749">
            <v>209796.52</v>
          </cell>
          <cell r="AI749">
            <v>209796.52</v>
          </cell>
          <cell r="AJ749">
            <v>209796.52</v>
          </cell>
          <cell r="AK749">
            <v>209796.52</v>
          </cell>
          <cell r="AL749">
            <v>209796.52</v>
          </cell>
          <cell r="AM749">
            <v>209796.52</v>
          </cell>
          <cell r="AN749">
            <v>209796.52</v>
          </cell>
          <cell r="AO749">
            <v>209796.52</v>
          </cell>
          <cell r="AR749" t="str">
            <v>42b</v>
          </cell>
        </row>
        <row r="750">
          <cell r="R750">
            <v>1240172.07</v>
          </cell>
          <cell r="S750">
            <v>1240172.07</v>
          </cell>
          <cell r="T750">
            <v>1240172.07</v>
          </cell>
          <cell r="U750">
            <v>1243662.04</v>
          </cell>
          <cell r="V750">
            <v>1242842.5900000001</v>
          </cell>
          <cell r="W750">
            <v>1239833.58</v>
          </cell>
          <cell r="X750">
            <v>1239833.58</v>
          </cell>
          <cell r="Y750">
            <v>1239833.58</v>
          </cell>
          <cell r="Z750">
            <v>1239946.08</v>
          </cell>
          <cell r="AA750">
            <v>1240988.58</v>
          </cell>
          <cell r="AB750">
            <v>1241888.58</v>
          </cell>
          <cell r="AC750">
            <v>1241888.58</v>
          </cell>
          <cell r="AD750">
            <v>1239894.1225000001</v>
          </cell>
          <cell r="AE750">
            <v>1240079.4208333334</v>
          </cell>
          <cell r="AF750">
            <v>1240172.07</v>
          </cell>
          <cell r="AG750">
            <v>1240317.4854166668</v>
          </cell>
          <cell r="AH750">
            <v>1240574.1725000001</v>
          </cell>
          <cell r="AI750">
            <v>1240671.3404166668</v>
          </cell>
          <cell r="AJ750">
            <v>1240643.1329166668</v>
          </cell>
          <cell r="AK750">
            <v>1240614.9254166668</v>
          </cell>
          <cell r="AL750">
            <v>1240591.4054166668</v>
          </cell>
          <cell r="AM750">
            <v>1240616.0104166667</v>
          </cell>
          <cell r="AN750">
            <v>1240721.5529166667</v>
          </cell>
          <cell r="AO750">
            <v>1240864.5954166667</v>
          </cell>
          <cell r="AR750" t="str">
            <v>42b</v>
          </cell>
        </row>
        <row r="751">
          <cell r="R751">
            <v>7601.05</v>
          </cell>
          <cell r="S751">
            <v>7601.05</v>
          </cell>
          <cell r="T751">
            <v>7601.05</v>
          </cell>
          <cell r="U751">
            <v>7601.05</v>
          </cell>
          <cell r="V751">
            <v>8717.5</v>
          </cell>
          <cell r="W751">
            <v>8717.5</v>
          </cell>
          <cell r="X751">
            <v>8717.5</v>
          </cell>
          <cell r="Y751">
            <v>8717.5</v>
          </cell>
          <cell r="Z751">
            <v>8717.5</v>
          </cell>
          <cell r="AA751">
            <v>8717.5</v>
          </cell>
          <cell r="AB751">
            <v>8717.5</v>
          </cell>
          <cell r="AC751">
            <v>8717.5</v>
          </cell>
          <cell r="AD751">
            <v>7601.050000000002</v>
          </cell>
          <cell r="AE751">
            <v>7601.050000000002</v>
          </cell>
          <cell r="AF751">
            <v>7601.050000000002</v>
          </cell>
          <cell r="AG751">
            <v>7601.050000000002</v>
          </cell>
          <cell r="AH751">
            <v>7647.5687500000013</v>
          </cell>
          <cell r="AI751">
            <v>7740.6062500000007</v>
          </cell>
          <cell r="AJ751">
            <v>7833.6437500000002</v>
          </cell>
          <cell r="AK751">
            <v>7926.6812500000005</v>
          </cell>
          <cell r="AL751">
            <v>8019.71875</v>
          </cell>
          <cell r="AM751">
            <v>8112.7562499999995</v>
          </cell>
          <cell r="AN751">
            <v>8205.7937499999989</v>
          </cell>
          <cell r="AO751">
            <v>8298.8312499999993</v>
          </cell>
          <cell r="AR751" t="str">
            <v>42b</v>
          </cell>
        </row>
        <row r="752">
          <cell r="R752">
            <v>1926661.23</v>
          </cell>
          <cell r="S752">
            <v>1926661.23</v>
          </cell>
          <cell r="T752">
            <v>1930211.78</v>
          </cell>
          <cell r="U752">
            <v>1931248.71</v>
          </cell>
          <cell r="V752">
            <v>1953850.18</v>
          </cell>
          <cell r="W752">
            <v>1961210.86</v>
          </cell>
          <cell r="X752">
            <v>1976510.91</v>
          </cell>
          <cell r="Y752">
            <v>2018019.66</v>
          </cell>
          <cell r="Z752">
            <v>2083174.83</v>
          </cell>
          <cell r="AA752">
            <v>2129899.0699999998</v>
          </cell>
          <cell r="AB752">
            <v>2141716.83</v>
          </cell>
          <cell r="AC752">
            <v>2169065.88</v>
          </cell>
          <cell r="AD752">
            <v>1878573.3370833332</v>
          </cell>
          <cell r="AE752">
            <v>1886344.1879166665</v>
          </cell>
          <cell r="AF752">
            <v>1894262.9783333333</v>
          </cell>
          <cell r="AG752">
            <v>1902321.3720833333</v>
          </cell>
          <cell r="AH752">
            <v>1911029.1991666669</v>
          </cell>
          <cell r="AI752">
            <v>1919615.1316666668</v>
          </cell>
          <cell r="AJ752">
            <v>1927016.1604166667</v>
          </cell>
          <cell r="AK752">
            <v>1935504.9395833332</v>
          </cell>
          <cell r="AL752">
            <v>1947808.3995833334</v>
          </cell>
          <cell r="AM752">
            <v>1964330.1333333335</v>
          </cell>
          <cell r="AN752">
            <v>1982845.7508333332</v>
          </cell>
          <cell r="AO752">
            <v>2002252.4037499998</v>
          </cell>
          <cell r="AR752" t="str">
            <v>42b</v>
          </cell>
        </row>
        <row r="753">
          <cell r="R753">
            <v>2576812.0299999998</v>
          </cell>
          <cell r="S753">
            <v>2576812.0299999998</v>
          </cell>
          <cell r="T753">
            <v>2576812.0299999998</v>
          </cell>
          <cell r="U753">
            <v>2576812.0299999998</v>
          </cell>
          <cell r="V753">
            <v>2573828.37</v>
          </cell>
          <cell r="W753">
            <v>2573828.37</v>
          </cell>
          <cell r="X753">
            <v>2573828.37</v>
          </cell>
          <cell r="Y753">
            <v>2573828.37</v>
          </cell>
          <cell r="Z753">
            <v>2573828.37</v>
          </cell>
          <cell r="AA753">
            <v>2573828.37</v>
          </cell>
          <cell r="AB753">
            <v>2573828.37</v>
          </cell>
          <cell r="AC753">
            <v>2573828.37</v>
          </cell>
          <cell r="AD753">
            <v>2577338.3599999994</v>
          </cell>
          <cell r="AE753">
            <v>2577180.7266666666</v>
          </cell>
          <cell r="AF753">
            <v>2577023.0933333333</v>
          </cell>
          <cell r="AG753">
            <v>2576865.4600000004</v>
          </cell>
          <cell r="AH753">
            <v>2576664.1375000007</v>
          </cell>
          <cell r="AI753">
            <v>2576419.1258333339</v>
          </cell>
          <cell r="AJ753">
            <v>2576174.1141666672</v>
          </cell>
          <cell r="AK753">
            <v>2575929.1025000005</v>
          </cell>
          <cell r="AL753">
            <v>2575684.0908333338</v>
          </cell>
          <cell r="AM753">
            <v>2575439.0791666671</v>
          </cell>
          <cell r="AN753">
            <v>2575194.0675000004</v>
          </cell>
          <cell r="AO753">
            <v>2574947.2425000002</v>
          </cell>
          <cell r="AR753" t="str">
            <v>42b</v>
          </cell>
        </row>
        <row r="754">
          <cell r="R754">
            <v>709003.06</v>
          </cell>
          <cell r="S754">
            <v>726516.67</v>
          </cell>
          <cell r="T754">
            <v>739650.74</v>
          </cell>
          <cell r="U754">
            <v>750073.74</v>
          </cell>
          <cell r="V754">
            <v>763422.75</v>
          </cell>
          <cell r="W754">
            <v>776591.54</v>
          </cell>
          <cell r="X754">
            <v>797487</v>
          </cell>
          <cell r="Y754">
            <v>815025.13</v>
          </cell>
          <cell r="Z754">
            <v>829413.36</v>
          </cell>
          <cell r="AA754">
            <v>829413.36</v>
          </cell>
          <cell r="AB754">
            <v>860424.69</v>
          </cell>
          <cell r="AC754">
            <v>881434.75</v>
          </cell>
          <cell r="AD754">
            <v>594568.93166666664</v>
          </cell>
          <cell r="AE754">
            <v>612295.41708333336</v>
          </cell>
          <cell r="AF754">
            <v>630293.59625000006</v>
          </cell>
          <cell r="AG754">
            <v>648033.29125000001</v>
          </cell>
          <cell r="AH754">
            <v>665211.46750000014</v>
          </cell>
          <cell r="AI754">
            <v>681779.10458333336</v>
          </cell>
          <cell r="AJ754">
            <v>698171.79041666677</v>
          </cell>
          <cell r="AK754">
            <v>715430</v>
          </cell>
          <cell r="AL754">
            <v>733173.56083333341</v>
          </cell>
          <cell r="AM754">
            <v>750208.56333333335</v>
          </cell>
          <cell r="AN754">
            <v>766998.2895833333</v>
          </cell>
          <cell r="AO754">
            <v>782686.74541666673</v>
          </cell>
          <cell r="AR754" t="str">
            <v>42b</v>
          </cell>
        </row>
        <row r="755">
          <cell r="R755">
            <v>366.95</v>
          </cell>
          <cell r="S755">
            <v>366.95</v>
          </cell>
          <cell r="T755">
            <v>366.95</v>
          </cell>
          <cell r="U755">
            <v>366.95</v>
          </cell>
          <cell r="V755">
            <v>366.95</v>
          </cell>
          <cell r="W755">
            <v>366.95</v>
          </cell>
          <cell r="X755">
            <v>366.95</v>
          </cell>
          <cell r="Y755">
            <v>366.95</v>
          </cell>
          <cell r="Z755">
            <v>366.95</v>
          </cell>
          <cell r="AA755">
            <v>366.95</v>
          </cell>
          <cell r="AB755">
            <v>366.95</v>
          </cell>
          <cell r="AC755">
            <v>366.95</v>
          </cell>
          <cell r="AD755">
            <v>366.94999999999987</v>
          </cell>
          <cell r="AE755">
            <v>366.94999999999987</v>
          </cell>
          <cell r="AF755">
            <v>366.94999999999987</v>
          </cell>
          <cell r="AG755">
            <v>366.94999999999987</v>
          </cell>
          <cell r="AH755">
            <v>366.94999999999987</v>
          </cell>
          <cell r="AI755">
            <v>366.94999999999987</v>
          </cell>
          <cell r="AJ755">
            <v>366.94999999999987</v>
          </cell>
          <cell r="AK755">
            <v>366.94999999999987</v>
          </cell>
          <cell r="AL755">
            <v>366.94999999999987</v>
          </cell>
          <cell r="AM755">
            <v>366.94999999999987</v>
          </cell>
          <cell r="AN755">
            <v>366.94999999999987</v>
          </cell>
          <cell r="AO755">
            <v>366.94999999999987</v>
          </cell>
          <cell r="AR755" t="str">
            <v>42b</v>
          </cell>
        </row>
        <row r="756">
          <cell r="R756">
            <v>-25835.27</v>
          </cell>
          <cell r="S756">
            <v>-25835.27</v>
          </cell>
          <cell r="T756">
            <v>-25835.27</v>
          </cell>
          <cell r="U756">
            <v>-25835.27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-25835.27</v>
          </cell>
          <cell r="AE756">
            <v>-25835.27</v>
          </cell>
          <cell r="AF756">
            <v>-25835.27</v>
          </cell>
          <cell r="AG756">
            <v>-25835.27</v>
          </cell>
          <cell r="AH756">
            <v>-24758.800416666665</v>
          </cell>
          <cell r="AI756">
            <v>-22605.861249999998</v>
          </cell>
          <cell r="AJ756">
            <v>-20452.922083333331</v>
          </cell>
          <cell r="AK756">
            <v>-18299.982916666664</v>
          </cell>
          <cell r="AL756">
            <v>-16147.043749999999</v>
          </cell>
          <cell r="AM756">
            <v>-13994.104583333334</v>
          </cell>
          <cell r="AN756">
            <v>-11841.165416666669</v>
          </cell>
          <cell r="AO756">
            <v>-9688.2262499999997</v>
          </cell>
          <cell r="AR756" t="str">
            <v>42b</v>
          </cell>
        </row>
        <row r="757">
          <cell r="R757">
            <v>405426.67</v>
          </cell>
          <cell r="S757">
            <v>405426.67</v>
          </cell>
          <cell r="T757">
            <v>405426.67</v>
          </cell>
          <cell r="U757">
            <v>405426.67</v>
          </cell>
          <cell r="V757">
            <v>379591.4</v>
          </cell>
          <cell r="W757">
            <v>379591.4</v>
          </cell>
          <cell r="X757">
            <v>379591.4</v>
          </cell>
          <cell r="Y757">
            <v>379591.4</v>
          </cell>
          <cell r="Z757">
            <v>379591.4</v>
          </cell>
          <cell r="AA757">
            <v>379591.4</v>
          </cell>
          <cell r="AB757">
            <v>379591.4</v>
          </cell>
          <cell r="AC757">
            <v>379591.4</v>
          </cell>
          <cell r="AD757">
            <v>405426.67</v>
          </cell>
          <cell r="AE757">
            <v>405426.67</v>
          </cell>
          <cell r="AF757">
            <v>405426.67</v>
          </cell>
          <cell r="AG757">
            <v>405426.67</v>
          </cell>
          <cell r="AH757">
            <v>404350.20041666669</v>
          </cell>
          <cell r="AI757">
            <v>402197.26124999998</v>
          </cell>
          <cell r="AJ757">
            <v>400044.32208333333</v>
          </cell>
          <cell r="AK757">
            <v>397891.38291666663</v>
          </cell>
          <cell r="AL757">
            <v>395738.44375000003</v>
          </cell>
          <cell r="AM757">
            <v>393585.50458333333</v>
          </cell>
          <cell r="AN757">
            <v>391432.56541666668</v>
          </cell>
          <cell r="AO757">
            <v>389279.62624999997</v>
          </cell>
          <cell r="AR757" t="str">
            <v>42b</v>
          </cell>
        </row>
        <row r="758">
          <cell r="R758">
            <v>692242.38</v>
          </cell>
          <cell r="S758">
            <v>693923.51</v>
          </cell>
          <cell r="T758">
            <v>694489.81</v>
          </cell>
          <cell r="U758">
            <v>696148.98</v>
          </cell>
          <cell r="V758">
            <v>690872.43</v>
          </cell>
          <cell r="W758">
            <v>694188.08</v>
          </cell>
          <cell r="X758">
            <v>694188.08</v>
          </cell>
          <cell r="Y758">
            <v>696161.63</v>
          </cell>
          <cell r="Z758">
            <v>699738.56</v>
          </cell>
          <cell r="AA758">
            <v>701062.98</v>
          </cell>
          <cell r="AB758">
            <v>700610.52</v>
          </cell>
          <cell r="AC758">
            <v>702821.18</v>
          </cell>
          <cell r="AD758">
            <v>682695.48666666669</v>
          </cell>
          <cell r="AE758">
            <v>684721.00583333336</v>
          </cell>
          <cell r="AF758">
            <v>686621.70333333325</v>
          </cell>
          <cell r="AG758">
            <v>688399.96208333329</v>
          </cell>
          <cell r="AH758">
            <v>689573.74750000006</v>
          </cell>
          <cell r="AI758">
            <v>690227.13166666671</v>
          </cell>
          <cell r="AJ758">
            <v>690768.57208333339</v>
          </cell>
          <cell r="AK758">
            <v>691401.61125000007</v>
          </cell>
          <cell r="AL758">
            <v>692401.67041666666</v>
          </cell>
          <cell r="AM758">
            <v>693637.30624999991</v>
          </cell>
          <cell r="AN758">
            <v>694884.0029166668</v>
          </cell>
          <cell r="AO758">
            <v>695909.46958333335</v>
          </cell>
          <cell r="AR758" t="str">
            <v>42b</v>
          </cell>
        </row>
        <row r="759">
          <cell r="R759">
            <v>9152.75</v>
          </cell>
          <cell r="S759">
            <v>9152.75</v>
          </cell>
          <cell r="T759">
            <v>9152.75</v>
          </cell>
          <cell r="U759">
            <v>9152.75</v>
          </cell>
          <cell r="V759">
            <v>15888.2</v>
          </cell>
          <cell r="W759">
            <v>15888.2</v>
          </cell>
          <cell r="X759">
            <v>15888.2</v>
          </cell>
          <cell r="Y759">
            <v>15888.2</v>
          </cell>
          <cell r="Z759">
            <v>15888.2</v>
          </cell>
          <cell r="AA759">
            <v>15888.2</v>
          </cell>
          <cell r="AB759">
            <v>15888.2</v>
          </cell>
          <cell r="AC759">
            <v>15888.2</v>
          </cell>
          <cell r="AD759">
            <v>9152.75</v>
          </cell>
          <cell r="AE759">
            <v>9152.75</v>
          </cell>
          <cell r="AF759">
            <v>9152.75</v>
          </cell>
          <cell r="AG759">
            <v>9152.75</v>
          </cell>
          <cell r="AH759">
            <v>9433.3937500000011</v>
          </cell>
          <cell r="AI759">
            <v>9994.6812499999996</v>
          </cell>
          <cell r="AJ759">
            <v>10555.96875</v>
          </cell>
          <cell r="AK759">
            <v>11117.256249999999</v>
          </cell>
          <cell r="AL759">
            <v>11678.543749999999</v>
          </cell>
          <cell r="AM759">
            <v>12239.831250000001</v>
          </cell>
          <cell r="AN759">
            <v>12801.11875</v>
          </cell>
          <cell r="AO759">
            <v>13362.40625</v>
          </cell>
          <cell r="AR759" t="str">
            <v>42b</v>
          </cell>
        </row>
        <row r="760">
          <cell r="R760">
            <v>2239171.16</v>
          </cell>
          <cell r="S760">
            <v>2242580.27</v>
          </cell>
          <cell r="T760">
            <v>2261934.04</v>
          </cell>
          <cell r="U760">
            <v>2754346.29</v>
          </cell>
          <cell r="V760">
            <v>2645860.09</v>
          </cell>
          <cell r="W760">
            <v>2645811.66</v>
          </cell>
          <cell r="X760">
            <v>2647153.75</v>
          </cell>
          <cell r="Y760">
            <v>2664761.71</v>
          </cell>
          <cell r="Z760">
            <v>2667148.34</v>
          </cell>
          <cell r="AA760">
            <v>2689396.57</v>
          </cell>
          <cell r="AB760">
            <v>2696427.4</v>
          </cell>
          <cell r="AC760">
            <v>2716635.21</v>
          </cell>
          <cell r="AD760">
            <v>1515501.6933333334</v>
          </cell>
          <cell r="AE760">
            <v>1599070.57</v>
          </cell>
          <cell r="AF760">
            <v>1681420.8008333333</v>
          </cell>
          <cell r="AG760">
            <v>1780977.8066666666</v>
          </cell>
          <cell r="AH760">
            <v>1892128.0862499999</v>
          </cell>
          <cell r="AI760">
            <v>1994934.9804166667</v>
          </cell>
          <cell r="AJ760">
            <v>2095627.1345833333</v>
          </cell>
          <cell r="AK760">
            <v>2196811.2374999998</v>
          </cell>
          <cell r="AL760">
            <v>2298283.9166666665</v>
          </cell>
          <cell r="AM760">
            <v>2400569.2829166665</v>
          </cell>
          <cell r="AN760">
            <v>2492373.1629166664</v>
          </cell>
          <cell r="AO760">
            <v>2552572.2187499995</v>
          </cell>
          <cell r="AR760" t="str">
            <v>42b</v>
          </cell>
        </row>
        <row r="761">
          <cell r="R761">
            <v>2354799.7999999998</v>
          </cell>
          <cell r="S761">
            <v>2377022.5</v>
          </cell>
          <cell r="T761">
            <v>2404815.71</v>
          </cell>
          <cell r="U761">
            <v>2436916.58</v>
          </cell>
          <cell r="V761">
            <v>2560457.6</v>
          </cell>
          <cell r="W761">
            <v>2600956.84</v>
          </cell>
          <cell r="X761">
            <v>2626925.7200000002</v>
          </cell>
          <cell r="Y761">
            <v>2644929.98</v>
          </cell>
          <cell r="Z761">
            <v>2693686.9</v>
          </cell>
          <cell r="AA761">
            <v>2693686.9</v>
          </cell>
          <cell r="AB761">
            <v>2769081.07</v>
          </cell>
          <cell r="AC761">
            <v>2798208.02</v>
          </cell>
          <cell r="AD761">
            <v>2203350.706666667</v>
          </cell>
          <cell r="AE761">
            <v>2231098.3137500002</v>
          </cell>
          <cell r="AF761">
            <v>2258676.5758333337</v>
          </cell>
          <cell r="AG761">
            <v>2285740.4425000004</v>
          </cell>
          <cell r="AH761">
            <v>2316594.3479166664</v>
          </cell>
          <cell r="AI761">
            <v>2351073.5429166672</v>
          </cell>
          <cell r="AJ761">
            <v>2385220.5820833337</v>
          </cell>
          <cell r="AK761">
            <v>2419963.3120833337</v>
          </cell>
          <cell r="AL761">
            <v>2455149.5629166667</v>
          </cell>
          <cell r="AM761">
            <v>2489037.0412499998</v>
          </cell>
          <cell r="AN761">
            <v>2524329.0029166662</v>
          </cell>
          <cell r="AO761">
            <v>2561648.625833333</v>
          </cell>
          <cell r="AR761" t="str">
            <v>42b</v>
          </cell>
        </row>
        <row r="762">
          <cell r="R762">
            <v>995</v>
          </cell>
          <cell r="S762">
            <v>995</v>
          </cell>
          <cell r="T762">
            <v>995</v>
          </cell>
          <cell r="U762">
            <v>995</v>
          </cell>
          <cell r="V762">
            <v>995</v>
          </cell>
          <cell r="W762">
            <v>995</v>
          </cell>
          <cell r="X762">
            <v>995</v>
          </cell>
          <cell r="Y762">
            <v>995</v>
          </cell>
          <cell r="Z762">
            <v>995</v>
          </cell>
          <cell r="AA762">
            <v>995</v>
          </cell>
          <cell r="AB762">
            <v>995</v>
          </cell>
          <cell r="AC762">
            <v>995</v>
          </cell>
          <cell r="AD762">
            <v>995</v>
          </cell>
          <cell r="AE762">
            <v>995</v>
          </cell>
          <cell r="AF762">
            <v>995</v>
          </cell>
          <cell r="AG762">
            <v>995</v>
          </cell>
          <cell r="AH762">
            <v>995</v>
          </cell>
          <cell r="AI762">
            <v>995</v>
          </cell>
          <cell r="AJ762">
            <v>995</v>
          </cell>
          <cell r="AK762">
            <v>995</v>
          </cell>
          <cell r="AL762">
            <v>995</v>
          </cell>
          <cell r="AM762">
            <v>995</v>
          </cell>
          <cell r="AN762">
            <v>995</v>
          </cell>
          <cell r="AO762">
            <v>995</v>
          </cell>
          <cell r="AR762" t="str">
            <v>42b</v>
          </cell>
        </row>
        <row r="763">
          <cell r="R763">
            <v>1519</v>
          </cell>
          <cell r="S763">
            <v>1519</v>
          </cell>
          <cell r="T763">
            <v>1519</v>
          </cell>
          <cell r="U763">
            <v>1519</v>
          </cell>
          <cell r="V763">
            <v>1519</v>
          </cell>
          <cell r="W763">
            <v>1519</v>
          </cell>
          <cell r="X763">
            <v>1519</v>
          </cell>
          <cell r="Y763">
            <v>1519</v>
          </cell>
          <cell r="Z763">
            <v>1519</v>
          </cell>
          <cell r="AA763">
            <v>1519</v>
          </cell>
          <cell r="AB763">
            <v>1519</v>
          </cell>
          <cell r="AC763">
            <v>1519</v>
          </cell>
          <cell r="AD763">
            <v>1519</v>
          </cell>
          <cell r="AE763">
            <v>1519</v>
          </cell>
          <cell r="AF763">
            <v>1519</v>
          </cell>
          <cell r="AG763">
            <v>1519</v>
          </cell>
          <cell r="AH763">
            <v>1519</v>
          </cell>
          <cell r="AI763">
            <v>1519</v>
          </cell>
          <cell r="AJ763">
            <v>1519</v>
          </cell>
          <cell r="AK763">
            <v>1519</v>
          </cell>
          <cell r="AL763">
            <v>1519</v>
          </cell>
          <cell r="AM763">
            <v>1519</v>
          </cell>
          <cell r="AN763">
            <v>1519</v>
          </cell>
          <cell r="AO763">
            <v>1519</v>
          </cell>
          <cell r="AR763" t="str">
            <v>42b</v>
          </cell>
        </row>
        <row r="764">
          <cell r="R764">
            <v>87604.47</v>
          </cell>
          <cell r="S764">
            <v>89700.37</v>
          </cell>
          <cell r="T764">
            <v>90775.12</v>
          </cell>
          <cell r="U764">
            <v>96993.82</v>
          </cell>
          <cell r="V764">
            <v>102138.12</v>
          </cell>
          <cell r="W764">
            <v>108227.99</v>
          </cell>
          <cell r="X764">
            <v>108975.61</v>
          </cell>
          <cell r="Y764">
            <v>108975.61</v>
          </cell>
          <cell r="Z764">
            <v>108975.61</v>
          </cell>
          <cell r="AA764">
            <v>112823.03</v>
          </cell>
          <cell r="AB764">
            <v>112823.03</v>
          </cell>
          <cell r="AC764">
            <v>112823.03</v>
          </cell>
          <cell r="AD764">
            <v>54406.384583333325</v>
          </cell>
          <cell r="AE764">
            <v>61794.086249999993</v>
          </cell>
          <cell r="AF764">
            <v>69313.898333333316</v>
          </cell>
          <cell r="AG764">
            <v>77137.604166666657</v>
          </cell>
          <cell r="AH764">
            <v>83363.576666666646</v>
          </cell>
          <cell r="AI764">
            <v>87702.159583333341</v>
          </cell>
          <cell r="AJ764">
            <v>91094.440416666665</v>
          </cell>
          <cell r="AK764">
            <v>93434.037916666653</v>
          </cell>
          <cell r="AL764">
            <v>95617.567500000005</v>
          </cell>
          <cell r="AM764">
            <v>97869.763333333321</v>
          </cell>
          <cell r="AN764">
            <v>100134.35166666667</v>
          </cell>
          <cell r="AO764">
            <v>102315.96083333333</v>
          </cell>
          <cell r="AR764" t="str">
            <v>42b</v>
          </cell>
        </row>
        <row r="765">
          <cell r="R765">
            <v>1940396.8</v>
          </cell>
          <cell r="S765">
            <v>1965699.03</v>
          </cell>
          <cell r="T765">
            <v>1981760.65</v>
          </cell>
          <cell r="U765">
            <v>2041118.81</v>
          </cell>
          <cell r="V765">
            <v>2225440.39</v>
          </cell>
          <cell r="W765">
            <v>2236777.6800000002</v>
          </cell>
          <cell r="X765">
            <v>2378999.67</v>
          </cell>
          <cell r="Y765">
            <v>2424905.6</v>
          </cell>
          <cell r="Z765">
            <v>2478099.19</v>
          </cell>
          <cell r="AA765">
            <v>2479956.61</v>
          </cell>
          <cell r="AB765">
            <v>2561963.44</v>
          </cell>
          <cell r="AC765">
            <v>2685211.33</v>
          </cell>
          <cell r="AD765">
            <v>1774203.4037499998</v>
          </cell>
          <cell r="AE765">
            <v>1800908.18875</v>
          </cell>
          <cell r="AF765">
            <v>1828125.24</v>
          </cell>
          <cell r="AG765">
            <v>1857052.66</v>
          </cell>
          <cell r="AH765">
            <v>1893659.8774999997</v>
          </cell>
          <cell r="AI765">
            <v>1934961.7866666664</v>
          </cell>
          <cell r="AJ765">
            <v>1980528.1441666668</v>
          </cell>
          <cell r="AK765">
            <v>2033653.1595833332</v>
          </cell>
          <cell r="AL765">
            <v>2088769.7595833337</v>
          </cell>
          <cell r="AM765">
            <v>2141729.4333333336</v>
          </cell>
          <cell r="AN765">
            <v>2194157.0641666669</v>
          </cell>
          <cell r="AO765">
            <v>2252291.7533333339</v>
          </cell>
          <cell r="AR765" t="str">
            <v>42b</v>
          </cell>
        </row>
        <row r="766">
          <cell r="R766">
            <v>3579284.26</v>
          </cell>
          <cell r="S766">
            <v>3579918.26</v>
          </cell>
          <cell r="T766">
            <v>3582146.17</v>
          </cell>
          <cell r="U766">
            <v>3582263.67</v>
          </cell>
          <cell r="V766">
            <v>2382134.44</v>
          </cell>
          <cell r="W766">
            <v>2382134.44</v>
          </cell>
          <cell r="X766">
            <v>2382134.44</v>
          </cell>
          <cell r="Y766">
            <v>2382148.69</v>
          </cell>
          <cell r="Z766">
            <v>2382220.0099999998</v>
          </cell>
          <cell r="AA766">
            <v>2382220.0099999998</v>
          </cell>
          <cell r="AB766">
            <v>2382234.2599999998</v>
          </cell>
          <cell r="AC766">
            <v>2382234.2599999998</v>
          </cell>
          <cell r="AD766">
            <v>3571250.7737499997</v>
          </cell>
          <cell r="AE766">
            <v>3576194.9683333333</v>
          </cell>
          <cell r="AF766">
            <v>3578781.8541666665</v>
          </cell>
          <cell r="AG766">
            <v>3579172.1887500002</v>
          </cell>
          <cell r="AH766">
            <v>3529534.2641666667</v>
          </cell>
          <cell r="AI766">
            <v>3429874.6266666665</v>
          </cell>
          <cell r="AJ766">
            <v>3330206.6820833329</v>
          </cell>
          <cell r="AK766">
            <v>3230536.7533333339</v>
          </cell>
          <cell r="AL766">
            <v>3130858.2754166671</v>
          </cell>
          <cell r="AM766">
            <v>3031170.0270833336</v>
          </cell>
          <cell r="AN766">
            <v>2931477.7108333334</v>
          </cell>
          <cell r="AO766">
            <v>2831692.9541666661</v>
          </cell>
          <cell r="AR766" t="str">
            <v>42b</v>
          </cell>
        </row>
        <row r="767">
          <cell r="R767">
            <v>-1415286.74</v>
          </cell>
          <cell r="S767">
            <v>-1415286.74</v>
          </cell>
          <cell r="T767">
            <v>-1416721.82</v>
          </cell>
          <cell r="U767">
            <v>-1735431.32</v>
          </cell>
          <cell r="V767">
            <v>-1413413.82</v>
          </cell>
          <cell r="W767">
            <v>-1413413.82</v>
          </cell>
          <cell r="X767">
            <v>-1413413.82</v>
          </cell>
          <cell r="Y767">
            <v>-1413413.82</v>
          </cell>
          <cell r="Z767">
            <v>-1413413.82</v>
          </cell>
          <cell r="AA767">
            <v>-1413413.82</v>
          </cell>
          <cell r="AB767">
            <v>-1413413.82</v>
          </cell>
          <cell r="AC767">
            <v>-1413413.82</v>
          </cell>
          <cell r="AD767">
            <v>-1037137.8241666667</v>
          </cell>
          <cell r="AE767">
            <v>-1154802.7191666667</v>
          </cell>
          <cell r="AF767">
            <v>-1227019.1079166669</v>
          </cell>
          <cell r="AG767">
            <v>-1267066.5529166667</v>
          </cell>
          <cell r="AH767">
            <v>-1306976.1645833335</v>
          </cell>
          <cell r="AI767">
            <v>-1333468.3804166669</v>
          </cell>
          <cell r="AJ767">
            <v>-1359960.5962500002</v>
          </cell>
          <cell r="AK767">
            <v>-1385237.9345833336</v>
          </cell>
          <cell r="AL767">
            <v>-1408060.3358333334</v>
          </cell>
          <cell r="AM767">
            <v>-1424386.7570833333</v>
          </cell>
          <cell r="AN767">
            <v>-1435457.2579166668</v>
          </cell>
          <cell r="AO767">
            <v>-1440914.47</v>
          </cell>
          <cell r="AR767" t="str">
            <v>42b</v>
          </cell>
        </row>
        <row r="768"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1196863.98</v>
          </cell>
          <cell r="W768">
            <v>1196863.98</v>
          </cell>
          <cell r="X768">
            <v>1196863.98</v>
          </cell>
          <cell r="Y768">
            <v>1196863.98</v>
          </cell>
          <cell r="Z768">
            <v>1196863.98</v>
          </cell>
          <cell r="AA768">
            <v>1196863.98</v>
          </cell>
          <cell r="AB768">
            <v>1196863.98</v>
          </cell>
          <cell r="AC768">
            <v>1196863.98</v>
          </cell>
          <cell r="AD768">
            <v>0</v>
          </cell>
          <cell r="AE768">
            <v>0</v>
          </cell>
          <cell r="AF768">
            <v>0</v>
          </cell>
          <cell r="AG768">
            <v>0</v>
          </cell>
          <cell r="AH768">
            <v>49869.332499999997</v>
          </cell>
          <cell r="AI768">
            <v>149607.9975</v>
          </cell>
          <cell r="AJ768">
            <v>249346.66250000001</v>
          </cell>
          <cell r="AK768">
            <v>349085.32749999996</v>
          </cell>
          <cell r="AL768">
            <v>448823.99249999999</v>
          </cell>
          <cell r="AM768">
            <v>548562.65750000009</v>
          </cell>
          <cell r="AN768">
            <v>648301.32250000013</v>
          </cell>
          <cell r="AO768">
            <v>748039.98750000016</v>
          </cell>
          <cell r="AR768" t="str">
            <v>42b</v>
          </cell>
        </row>
        <row r="769"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-1075000</v>
          </cell>
          <cell r="W769">
            <v>-1075000</v>
          </cell>
          <cell r="X769">
            <v>-1075000</v>
          </cell>
          <cell r="Y769">
            <v>-1075000</v>
          </cell>
          <cell r="Z769">
            <v>-1075000</v>
          </cell>
          <cell r="AA769">
            <v>-1075000</v>
          </cell>
          <cell r="AB769">
            <v>-1075000</v>
          </cell>
          <cell r="AC769">
            <v>-1075000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-44791.666666666664</v>
          </cell>
          <cell r="AI769">
            <v>-134375</v>
          </cell>
          <cell r="AJ769">
            <v>-223958.33333333334</v>
          </cell>
          <cell r="AK769">
            <v>-313541.66666666669</v>
          </cell>
          <cell r="AL769">
            <v>-403125</v>
          </cell>
          <cell r="AM769">
            <v>-492708.33333333331</v>
          </cell>
          <cell r="AN769">
            <v>-582291.66666666663</v>
          </cell>
          <cell r="AO769">
            <v>-671875</v>
          </cell>
          <cell r="AR769" t="str">
            <v>42b</v>
          </cell>
        </row>
        <row r="770">
          <cell r="R770">
            <v>66942.149999999994</v>
          </cell>
          <cell r="S770">
            <v>66942.149999999994</v>
          </cell>
          <cell r="T770">
            <v>66942.149999999994</v>
          </cell>
          <cell r="U770">
            <v>66942.149999999994</v>
          </cell>
          <cell r="V770">
            <v>66942.149999999994</v>
          </cell>
          <cell r="W770">
            <v>66942.149999999994</v>
          </cell>
          <cell r="X770">
            <v>66942.149999999994</v>
          </cell>
          <cell r="Y770">
            <v>66942.149999999994</v>
          </cell>
          <cell r="Z770">
            <v>66942.149999999994</v>
          </cell>
          <cell r="AA770">
            <v>66942.149999999994</v>
          </cell>
          <cell r="AB770">
            <v>66942.149999999994</v>
          </cell>
          <cell r="AC770">
            <v>66942.149999999994</v>
          </cell>
          <cell r="AD770">
            <v>66942.150000000009</v>
          </cell>
          <cell r="AE770">
            <v>66942.150000000009</v>
          </cell>
          <cell r="AF770">
            <v>66942.150000000009</v>
          </cell>
          <cell r="AG770">
            <v>66942.150000000009</v>
          </cell>
          <cell r="AH770">
            <v>66942.150000000009</v>
          </cell>
          <cell r="AI770">
            <v>66942.150000000009</v>
          </cell>
          <cell r="AJ770">
            <v>66942.150000000009</v>
          </cell>
          <cell r="AK770">
            <v>66942.150000000009</v>
          </cell>
          <cell r="AL770">
            <v>66942.150000000009</v>
          </cell>
          <cell r="AM770">
            <v>66942.150000000009</v>
          </cell>
          <cell r="AN770">
            <v>66942.150000000009</v>
          </cell>
          <cell r="AO770">
            <v>66942.150000000009</v>
          </cell>
          <cell r="AR770" t="str">
            <v>42b</v>
          </cell>
        </row>
        <row r="771">
          <cell r="R771">
            <v>1757836.13</v>
          </cell>
          <cell r="S771">
            <v>1801384.73</v>
          </cell>
          <cell r="T771">
            <v>1845616.45</v>
          </cell>
          <cell r="U771">
            <v>1902801.06</v>
          </cell>
          <cell r="V771">
            <v>2056149.45</v>
          </cell>
          <cell r="W771">
            <v>2098177.9900000002</v>
          </cell>
          <cell r="X771">
            <v>2149393.52</v>
          </cell>
          <cell r="Y771">
            <v>2206055.2200000002</v>
          </cell>
          <cell r="Z771">
            <v>2284046.9900000002</v>
          </cell>
          <cell r="AA771">
            <v>2396121.7999999998</v>
          </cell>
          <cell r="AB771">
            <v>2466376.08</v>
          </cell>
          <cell r="AC771">
            <v>2658910.5</v>
          </cell>
          <cell r="AD771">
            <v>1564580.6837500001</v>
          </cell>
          <cell r="AE771">
            <v>1617767.1429166666</v>
          </cell>
          <cell r="AF771">
            <v>1664622.26875</v>
          </cell>
          <cell r="AG771">
            <v>1706347.7095833335</v>
          </cell>
          <cell r="AH771">
            <v>1747943.9849999996</v>
          </cell>
          <cell r="AI771">
            <v>1791960.8224999998</v>
          </cell>
          <cell r="AJ771">
            <v>1835373.3329166668</v>
          </cell>
          <cell r="AK771">
            <v>1877127.7191666663</v>
          </cell>
          <cell r="AL771">
            <v>1920360.5</v>
          </cell>
          <cell r="AM771">
            <v>1971176.770833333</v>
          </cell>
          <cell r="AN771">
            <v>2029517.6004166668</v>
          </cell>
          <cell r="AO771">
            <v>2097694.3945833337</v>
          </cell>
          <cell r="AR771" t="str">
            <v>42b</v>
          </cell>
        </row>
        <row r="772">
          <cell r="R772">
            <v>2331401.12</v>
          </cell>
          <cell r="S772">
            <v>2241841.52</v>
          </cell>
          <cell r="T772">
            <v>2149768.85</v>
          </cell>
          <cell r="U772">
            <v>2057696.18</v>
          </cell>
          <cell r="V772">
            <v>1965623.51</v>
          </cell>
          <cell r="W772">
            <v>1874643.24</v>
          </cell>
          <cell r="X772">
            <v>1782570.57</v>
          </cell>
          <cell r="Y772">
            <v>1690497.9</v>
          </cell>
          <cell r="Z772">
            <v>1598425.23</v>
          </cell>
          <cell r="AA772">
            <v>1506862.76</v>
          </cell>
          <cell r="AB772">
            <v>1414790.09</v>
          </cell>
          <cell r="AC772">
            <v>1323107.31</v>
          </cell>
          <cell r="AD772">
            <v>2879517.2549999994</v>
          </cell>
          <cell r="AE772">
            <v>2787964.6929166666</v>
          </cell>
          <cell r="AF772">
            <v>2696516.8420833331</v>
          </cell>
          <cell r="AG772">
            <v>2605068.99125</v>
          </cell>
          <cell r="AH772">
            <v>2513608.9629166671</v>
          </cell>
          <cell r="AI772">
            <v>2422182.2737500002</v>
          </cell>
          <cell r="AJ772">
            <v>2330801.1012499998</v>
          </cell>
          <cell r="AK772">
            <v>2239419.92875</v>
          </cell>
          <cell r="AL772">
            <v>2148038.7562499996</v>
          </cell>
          <cell r="AM772">
            <v>2056678.8420833331</v>
          </cell>
          <cell r="AN772">
            <v>1965340.18625</v>
          </cell>
          <cell r="AO772">
            <v>1873886.6075000002</v>
          </cell>
          <cell r="AR772" t="str">
            <v>62</v>
          </cell>
        </row>
        <row r="773"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R773" t="str">
            <v>57</v>
          </cell>
        </row>
        <row r="774">
          <cell r="R774">
            <v>234574</v>
          </cell>
          <cell r="S774">
            <v>233046</v>
          </cell>
          <cell r="T774">
            <v>231518</v>
          </cell>
          <cell r="U774">
            <v>229990</v>
          </cell>
          <cell r="V774">
            <v>228462</v>
          </cell>
          <cell r="W774">
            <v>226934</v>
          </cell>
          <cell r="X774">
            <v>225406</v>
          </cell>
          <cell r="Y774">
            <v>223878</v>
          </cell>
          <cell r="Z774">
            <v>222350</v>
          </cell>
          <cell r="AA774">
            <v>220822</v>
          </cell>
          <cell r="AB774">
            <v>219294</v>
          </cell>
          <cell r="AC774">
            <v>217766</v>
          </cell>
          <cell r="AD774">
            <v>243742</v>
          </cell>
          <cell r="AE774">
            <v>242214</v>
          </cell>
          <cell r="AF774">
            <v>240686</v>
          </cell>
          <cell r="AG774">
            <v>239158</v>
          </cell>
          <cell r="AH774">
            <v>237630</v>
          </cell>
          <cell r="AI774">
            <v>236102</v>
          </cell>
          <cell r="AJ774">
            <v>234574</v>
          </cell>
          <cell r="AK774">
            <v>233046</v>
          </cell>
          <cell r="AL774">
            <v>231518</v>
          </cell>
          <cell r="AM774">
            <v>229990</v>
          </cell>
          <cell r="AN774">
            <v>228462</v>
          </cell>
          <cell r="AO774">
            <v>226934</v>
          </cell>
          <cell r="AR774" t="str">
            <v>2</v>
          </cell>
        </row>
        <row r="775"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R775" t="str">
            <v>2</v>
          </cell>
        </row>
        <row r="776"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  <cell r="AE776">
            <v>0</v>
          </cell>
          <cell r="AF776">
            <v>0</v>
          </cell>
          <cell r="AG776">
            <v>0</v>
          </cell>
          <cell r="AH776">
            <v>0</v>
          </cell>
          <cell r="AI776">
            <v>0</v>
          </cell>
          <cell r="AJ776">
            <v>0</v>
          </cell>
          <cell r="AK776">
            <v>0</v>
          </cell>
          <cell r="AL776">
            <v>0</v>
          </cell>
          <cell r="AM776">
            <v>0</v>
          </cell>
          <cell r="AN776">
            <v>0</v>
          </cell>
          <cell r="AO776">
            <v>0</v>
          </cell>
          <cell r="AR776" t="str">
            <v>2</v>
          </cell>
        </row>
        <row r="777"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R777" t="str">
            <v>2</v>
          </cell>
        </row>
        <row r="778"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R778" t="str">
            <v>2</v>
          </cell>
        </row>
        <row r="779"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R779" t="str">
            <v>2</v>
          </cell>
        </row>
        <row r="780">
          <cell r="R780">
            <v>70985.789999999994</v>
          </cell>
          <cell r="S780">
            <v>68450.58</v>
          </cell>
          <cell r="T780">
            <v>65915.37</v>
          </cell>
          <cell r="U780">
            <v>63380.160000000003</v>
          </cell>
          <cell r="V780">
            <v>60844.95</v>
          </cell>
          <cell r="W780">
            <v>58309.74</v>
          </cell>
          <cell r="X780">
            <v>55774.53</v>
          </cell>
          <cell r="Y780">
            <v>53239.32</v>
          </cell>
          <cell r="Z780">
            <v>50704.11</v>
          </cell>
          <cell r="AA780">
            <v>48168.9</v>
          </cell>
          <cell r="AB780">
            <v>45633.69</v>
          </cell>
          <cell r="AC780">
            <v>43098.48</v>
          </cell>
          <cell r="AD780">
            <v>86192.32166666667</v>
          </cell>
          <cell r="AE780">
            <v>83660.657916666678</v>
          </cell>
          <cell r="AF780">
            <v>81126.62999999999</v>
          </cell>
          <cell r="AG780">
            <v>78591.42</v>
          </cell>
          <cell r="AH780">
            <v>76056.210000000006</v>
          </cell>
          <cell r="AI780">
            <v>73521</v>
          </cell>
          <cell r="AJ780">
            <v>70985.789999999994</v>
          </cell>
          <cell r="AK780">
            <v>68450.58</v>
          </cell>
          <cell r="AL780">
            <v>65915.37</v>
          </cell>
          <cell r="AM780">
            <v>63380.160000000003</v>
          </cell>
          <cell r="AN780">
            <v>60844.94999999999</v>
          </cell>
          <cell r="AO780">
            <v>58309.740000000013</v>
          </cell>
          <cell r="AR780" t="str">
            <v>2</v>
          </cell>
        </row>
        <row r="781"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R781" t="str">
            <v>2</v>
          </cell>
        </row>
        <row r="782"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  <cell r="AE782">
            <v>0</v>
          </cell>
          <cell r="AF782">
            <v>0</v>
          </cell>
          <cell r="AG782">
            <v>0</v>
          </cell>
          <cell r="AH782">
            <v>0</v>
          </cell>
          <cell r="AI782">
            <v>0</v>
          </cell>
          <cell r="AJ782">
            <v>0</v>
          </cell>
          <cell r="AK782">
            <v>0</v>
          </cell>
          <cell r="AL782">
            <v>0</v>
          </cell>
          <cell r="AM782">
            <v>0</v>
          </cell>
          <cell r="AN782">
            <v>0</v>
          </cell>
          <cell r="AO782">
            <v>0</v>
          </cell>
          <cell r="AR782" t="str">
            <v>2</v>
          </cell>
        </row>
        <row r="783">
          <cell r="R783">
            <v>327535.71000000002</v>
          </cell>
          <cell r="S783">
            <v>318437.49</v>
          </cell>
          <cell r="T783">
            <v>309339.27</v>
          </cell>
          <cell r="U783">
            <v>300241.05</v>
          </cell>
          <cell r="V783">
            <v>291142.83</v>
          </cell>
          <cell r="W783">
            <v>282044.61</v>
          </cell>
          <cell r="X783">
            <v>272946.39</v>
          </cell>
          <cell r="Y783">
            <v>263848.17</v>
          </cell>
          <cell r="Z783">
            <v>254749.95</v>
          </cell>
          <cell r="AA783">
            <v>245651.73</v>
          </cell>
          <cell r="AB783">
            <v>236553.51</v>
          </cell>
          <cell r="AC783">
            <v>227455.29</v>
          </cell>
          <cell r="AD783">
            <v>382125.0174999999</v>
          </cell>
          <cell r="AE783">
            <v>373026.80041666672</v>
          </cell>
          <cell r="AF783">
            <v>363928.58250000002</v>
          </cell>
          <cell r="AG783">
            <v>354830.3641666667</v>
          </cell>
          <cell r="AH783">
            <v>345732.1454166667</v>
          </cell>
          <cell r="AI783">
            <v>336633.92624999996</v>
          </cell>
          <cell r="AJ783">
            <v>327535.70708333334</v>
          </cell>
          <cell r="AK783">
            <v>318437.48791666661</v>
          </cell>
          <cell r="AL783">
            <v>309339.26874999999</v>
          </cell>
          <cell r="AM783">
            <v>300241.04958333337</v>
          </cell>
          <cell r="AN783">
            <v>291142.83</v>
          </cell>
          <cell r="AO783">
            <v>282044.61</v>
          </cell>
          <cell r="AR783" t="str">
            <v>2</v>
          </cell>
        </row>
        <row r="784"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R784" t="str">
            <v>2</v>
          </cell>
        </row>
        <row r="785">
          <cell r="R785">
            <v>3377602.82</v>
          </cell>
          <cell r="S785">
            <v>3363529.47</v>
          </cell>
          <cell r="T785">
            <v>3349456.12</v>
          </cell>
          <cell r="U785">
            <v>3335382.77</v>
          </cell>
          <cell r="V785">
            <v>3321309.42</v>
          </cell>
          <cell r="W785">
            <v>3307236.07</v>
          </cell>
          <cell r="X785">
            <v>3293162.72</v>
          </cell>
          <cell r="Y785">
            <v>3279089.37</v>
          </cell>
          <cell r="Z785">
            <v>3265016.02</v>
          </cell>
          <cell r="AA785">
            <v>3250942.67</v>
          </cell>
          <cell r="AB785">
            <v>3236869.32</v>
          </cell>
          <cell r="AC785">
            <v>3222795.97</v>
          </cell>
          <cell r="AD785">
            <v>3462042.918333333</v>
          </cell>
          <cell r="AE785">
            <v>3447969.5695833336</v>
          </cell>
          <cell r="AF785">
            <v>3433896.2199999993</v>
          </cell>
          <cell r="AG785">
            <v>3419822.8699999996</v>
          </cell>
          <cell r="AH785">
            <v>3405749.52</v>
          </cell>
          <cell r="AI785">
            <v>3391676.1700000004</v>
          </cell>
          <cell r="AJ785">
            <v>3377602.8200000003</v>
          </cell>
          <cell r="AK785">
            <v>3363529.4699999993</v>
          </cell>
          <cell r="AL785">
            <v>3349456.1199999996</v>
          </cell>
          <cell r="AM785">
            <v>3335382.77</v>
          </cell>
          <cell r="AN785">
            <v>3321309.4200000004</v>
          </cell>
          <cell r="AO785">
            <v>3307236.07</v>
          </cell>
          <cell r="AR785" t="str">
            <v>2</v>
          </cell>
        </row>
        <row r="786"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10534.222083333334</v>
          </cell>
          <cell r="AE786">
            <v>3505.7070833333332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R786" t="str">
            <v>2</v>
          </cell>
        </row>
        <row r="787"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100794.75958333333</v>
          </cell>
          <cell r="AE787">
            <v>33513.360833333332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R787" t="str">
            <v>2</v>
          </cell>
        </row>
        <row r="788"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68289.703333333338</v>
          </cell>
          <cell r="AE788">
            <v>22723.590833333335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R788" t="str">
            <v>2</v>
          </cell>
        </row>
        <row r="789"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43521.294166666667</v>
          </cell>
          <cell r="AE789">
            <v>14485.25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R789" t="str">
            <v>2</v>
          </cell>
        </row>
        <row r="790">
          <cell r="R790">
            <v>40999.71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286999.93333333329</v>
          </cell>
          <cell r="AE790">
            <v>245998.80958333332</v>
          </cell>
          <cell r="AF790">
            <v>206706.93958333335</v>
          </cell>
          <cell r="AG790">
            <v>170832.17916666667</v>
          </cell>
          <cell r="AH790">
            <v>138374.06291666662</v>
          </cell>
          <cell r="AI790">
            <v>109332.59083333332</v>
          </cell>
          <cell r="AJ790">
            <v>83707.762916666659</v>
          </cell>
          <cell r="AK790">
            <v>61499.57916666667</v>
          </cell>
          <cell r="AL790">
            <v>42708.039583333339</v>
          </cell>
          <cell r="AM790">
            <v>27333.144166666665</v>
          </cell>
          <cell r="AN790">
            <v>15374.892916666664</v>
          </cell>
          <cell r="AO790">
            <v>6833.2854166666657</v>
          </cell>
          <cell r="AR790" t="str">
            <v>2</v>
          </cell>
        </row>
        <row r="791">
          <cell r="R791">
            <v>50441.16</v>
          </cell>
          <cell r="S791">
            <v>50149.59</v>
          </cell>
          <cell r="T791">
            <v>49858.02</v>
          </cell>
          <cell r="U791">
            <v>49566.45</v>
          </cell>
          <cell r="V791">
            <v>49274.879999999997</v>
          </cell>
          <cell r="W791">
            <v>48983.31</v>
          </cell>
          <cell r="X791">
            <v>48691.74</v>
          </cell>
          <cell r="Y791">
            <v>48400.17</v>
          </cell>
          <cell r="Z791">
            <v>48108.6</v>
          </cell>
          <cell r="AA791">
            <v>47817.03</v>
          </cell>
          <cell r="AB791">
            <v>47525.46</v>
          </cell>
          <cell r="AC791">
            <v>47233.89</v>
          </cell>
          <cell r="AD791">
            <v>52190.65</v>
          </cell>
          <cell r="AE791">
            <v>51899.027499999997</v>
          </cell>
          <cell r="AF791">
            <v>51607.44</v>
          </cell>
          <cell r="AG791">
            <v>51315.869999999995</v>
          </cell>
          <cell r="AH791">
            <v>51024.299999999996</v>
          </cell>
          <cell r="AI791">
            <v>50732.729999999989</v>
          </cell>
          <cell r="AJ791">
            <v>50441.16</v>
          </cell>
          <cell r="AK791">
            <v>50149.59</v>
          </cell>
          <cell r="AL791">
            <v>49858.020000000011</v>
          </cell>
          <cell r="AM791">
            <v>49566.44999999999</v>
          </cell>
          <cell r="AN791">
            <v>49274.879999999997</v>
          </cell>
          <cell r="AO791">
            <v>48983.31</v>
          </cell>
          <cell r="AR791" t="str">
            <v>2</v>
          </cell>
        </row>
        <row r="792">
          <cell r="R792">
            <v>1231762.42</v>
          </cell>
          <cell r="S792">
            <v>1227972.3799999999</v>
          </cell>
          <cell r="T792">
            <v>1224182.3400000001</v>
          </cell>
          <cell r="U792">
            <v>1220392.3</v>
          </cell>
          <cell r="V792">
            <v>1216602.26</v>
          </cell>
          <cell r="W792">
            <v>1212812.22</v>
          </cell>
          <cell r="X792">
            <v>1209022.18</v>
          </cell>
          <cell r="Y792">
            <v>1205232.1399999999</v>
          </cell>
          <cell r="Z792">
            <v>1201442.1000000001</v>
          </cell>
          <cell r="AA792">
            <v>1197652.06</v>
          </cell>
          <cell r="AB792">
            <v>1193862.02</v>
          </cell>
          <cell r="AC792">
            <v>1190071.98</v>
          </cell>
          <cell r="AD792">
            <v>1095163.134166667</v>
          </cell>
          <cell r="AE792">
            <v>1197652.0841666667</v>
          </cell>
          <cell r="AF792">
            <v>1246922.5800000003</v>
          </cell>
          <cell r="AG792">
            <v>1243132.54</v>
          </cell>
          <cell r="AH792">
            <v>1239342.5</v>
          </cell>
          <cell r="AI792">
            <v>1235552.46</v>
          </cell>
          <cell r="AJ792">
            <v>1231762.4200000002</v>
          </cell>
          <cell r="AK792">
            <v>1227972.3800000001</v>
          </cell>
          <cell r="AL792">
            <v>1224182.3400000001</v>
          </cell>
          <cell r="AM792">
            <v>1220392.3</v>
          </cell>
          <cell r="AN792">
            <v>1216602.26</v>
          </cell>
          <cell r="AO792">
            <v>1212812.22</v>
          </cell>
          <cell r="AR792" t="str">
            <v>2</v>
          </cell>
        </row>
        <row r="793">
          <cell r="R793">
            <v>936038.09</v>
          </cell>
          <cell r="S793">
            <v>933157.97</v>
          </cell>
          <cell r="T793">
            <v>930277.85</v>
          </cell>
          <cell r="U793">
            <v>927397.73</v>
          </cell>
          <cell r="V793">
            <v>924517.61</v>
          </cell>
          <cell r="W793">
            <v>921637.49</v>
          </cell>
          <cell r="X793">
            <v>918757.37</v>
          </cell>
          <cell r="Y793">
            <v>915877.25</v>
          </cell>
          <cell r="Z793">
            <v>912997.13</v>
          </cell>
          <cell r="AA793">
            <v>910117.01</v>
          </cell>
          <cell r="AB793">
            <v>907236.89</v>
          </cell>
          <cell r="AC793">
            <v>904356.77</v>
          </cell>
          <cell r="AD793">
            <v>832233.87875000003</v>
          </cell>
          <cell r="AE793">
            <v>910117.0479166666</v>
          </cell>
          <cell r="AF793">
            <v>947558.57000000018</v>
          </cell>
          <cell r="AG793">
            <v>944678.45000000007</v>
          </cell>
          <cell r="AH793">
            <v>941798.33000000007</v>
          </cell>
          <cell r="AI793">
            <v>938918.21</v>
          </cell>
          <cell r="AJ793">
            <v>936038.08999999985</v>
          </cell>
          <cell r="AK793">
            <v>933157.96999999986</v>
          </cell>
          <cell r="AL793">
            <v>930277.84999999974</v>
          </cell>
          <cell r="AM793">
            <v>927397.7300000001</v>
          </cell>
          <cell r="AN793">
            <v>924517.61</v>
          </cell>
          <cell r="AO793">
            <v>921637.49000000011</v>
          </cell>
          <cell r="AR793" t="str">
            <v>2</v>
          </cell>
        </row>
        <row r="794">
          <cell r="R794">
            <v>2866105.69</v>
          </cell>
          <cell r="S794">
            <v>2857286.9</v>
          </cell>
          <cell r="T794">
            <v>2848468.11</v>
          </cell>
          <cell r="U794">
            <v>2839649.32</v>
          </cell>
          <cell r="V794">
            <v>2830830.53</v>
          </cell>
          <cell r="W794">
            <v>2822011.74</v>
          </cell>
          <cell r="X794">
            <v>2813192.95</v>
          </cell>
          <cell r="Y794">
            <v>2804374.16</v>
          </cell>
          <cell r="Z794">
            <v>2795555.37</v>
          </cell>
          <cell r="AA794">
            <v>2786736.58</v>
          </cell>
          <cell r="AB794">
            <v>2777917.79</v>
          </cell>
          <cell r="AC794">
            <v>2769099</v>
          </cell>
          <cell r="AD794">
            <v>2548261.9329166664</v>
          </cell>
          <cell r="AE794">
            <v>2786736.6241666665</v>
          </cell>
          <cell r="AF794">
            <v>2901380.8499999996</v>
          </cell>
          <cell r="AG794">
            <v>2892562.06</v>
          </cell>
          <cell r="AH794">
            <v>2883743.27</v>
          </cell>
          <cell r="AI794">
            <v>2874924.4800000004</v>
          </cell>
          <cell r="AJ794">
            <v>2866105.69</v>
          </cell>
          <cell r="AK794">
            <v>2857286.9000000004</v>
          </cell>
          <cell r="AL794">
            <v>2848468.11</v>
          </cell>
          <cell r="AM794">
            <v>2839649.3200000003</v>
          </cell>
          <cell r="AN794">
            <v>2830830.5300000007</v>
          </cell>
          <cell r="AO794">
            <v>2822011.74</v>
          </cell>
          <cell r="AR794" t="str">
            <v>2</v>
          </cell>
        </row>
        <row r="795">
          <cell r="R795">
            <v>874732.25</v>
          </cell>
          <cell r="S795">
            <v>872040.77</v>
          </cell>
          <cell r="T795">
            <v>869349.29</v>
          </cell>
          <cell r="U795">
            <v>866657.81</v>
          </cell>
          <cell r="V795">
            <v>863966.33</v>
          </cell>
          <cell r="W795">
            <v>861274.85</v>
          </cell>
          <cell r="X795">
            <v>858583.37</v>
          </cell>
          <cell r="Y795">
            <v>855891.89</v>
          </cell>
          <cell r="Z795">
            <v>853200.41</v>
          </cell>
          <cell r="AA795">
            <v>850508.93</v>
          </cell>
          <cell r="AB795">
            <v>847817.45</v>
          </cell>
          <cell r="AC795">
            <v>845125.97</v>
          </cell>
          <cell r="AD795">
            <v>738626.66874999984</v>
          </cell>
          <cell r="AE795">
            <v>811408.87791666656</v>
          </cell>
          <cell r="AF795">
            <v>865948.16999999993</v>
          </cell>
          <cell r="AG795">
            <v>882806.69</v>
          </cell>
          <cell r="AH795">
            <v>880115.21</v>
          </cell>
          <cell r="AI795">
            <v>877423.73</v>
          </cell>
          <cell r="AJ795">
            <v>874732.24999999988</v>
          </cell>
          <cell r="AK795">
            <v>872040.7699999999</v>
          </cell>
          <cell r="AL795">
            <v>869349.29</v>
          </cell>
          <cell r="AM795">
            <v>866657.81</v>
          </cell>
          <cell r="AN795">
            <v>863966.33</v>
          </cell>
          <cell r="AO795">
            <v>861274.85</v>
          </cell>
          <cell r="AR795" t="str">
            <v>2</v>
          </cell>
        </row>
        <row r="796">
          <cell r="R796">
            <v>20444.53</v>
          </cell>
          <cell r="S796">
            <v>20349.439999999999</v>
          </cell>
          <cell r="T796">
            <v>20254.349999999999</v>
          </cell>
          <cell r="U796">
            <v>20159.259999999998</v>
          </cell>
          <cell r="V796">
            <v>20064.169999999998</v>
          </cell>
          <cell r="W796">
            <v>19969.080000000002</v>
          </cell>
          <cell r="X796">
            <v>19873.990000000002</v>
          </cell>
          <cell r="Y796">
            <v>19778.900000000001</v>
          </cell>
          <cell r="Z796">
            <v>19683.810000000001</v>
          </cell>
          <cell r="AA796">
            <v>19588.72</v>
          </cell>
          <cell r="AB796">
            <v>19493.63</v>
          </cell>
          <cell r="AC796">
            <v>19398.54</v>
          </cell>
          <cell r="AD796">
            <v>18324.828749999997</v>
          </cell>
          <cell r="AE796">
            <v>20024.577499999996</v>
          </cell>
          <cell r="AF796">
            <v>20824.907916666667</v>
          </cell>
          <cell r="AG796">
            <v>20729.8</v>
          </cell>
          <cell r="AH796">
            <v>20634.71</v>
          </cell>
          <cell r="AI796">
            <v>20539.62</v>
          </cell>
          <cell r="AJ796">
            <v>20444.530000000002</v>
          </cell>
          <cell r="AK796">
            <v>20349.440000000002</v>
          </cell>
          <cell r="AL796">
            <v>20254.350000000002</v>
          </cell>
          <cell r="AM796">
            <v>20159.259999999998</v>
          </cell>
          <cell r="AN796">
            <v>20064.169999999998</v>
          </cell>
          <cell r="AO796">
            <v>19969.080000000002</v>
          </cell>
          <cell r="AR796" t="str">
            <v>2</v>
          </cell>
        </row>
        <row r="797">
          <cell r="R797">
            <v>47703.33</v>
          </cell>
          <cell r="S797">
            <v>47481.45</v>
          </cell>
          <cell r="T797">
            <v>47259.57</v>
          </cell>
          <cell r="U797">
            <v>47037.69</v>
          </cell>
          <cell r="V797">
            <v>46815.81</v>
          </cell>
          <cell r="W797">
            <v>46593.93</v>
          </cell>
          <cell r="X797">
            <v>46372.05</v>
          </cell>
          <cell r="Y797">
            <v>46150.17</v>
          </cell>
          <cell r="Z797">
            <v>45928.29</v>
          </cell>
          <cell r="AA797">
            <v>45706.41</v>
          </cell>
          <cell r="AB797">
            <v>45484.53</v>
          </cell>
          <cell r="AC797">
            <v>45262.65</v>
          </cell>
          <cell r="AD797">
            <v>42757.446249999986</v>
          </cell>
          <cell r="AE797">
            <v>46723.478749999987</v>
          </cell>
          <cell r="AF797">
            <v>48590.891249999993</v>
          </cell>
          <cell r="AG797">
            <v>48368.97</v>
          </cell>
          <cell r="AH797">
            <v>48147.09</v>
          </cell>
          <cell r="AI797">
            <v>47925.21</v>
          </cell>
          <cell r="AJ797">
            <v>47703.329999999994</v>
          </cell>
          <cell r="AK797">
            <v>47481.450000000004</v>
          </cell>
          <cell r="AL797">
            <v>47259.57</v>
          </cell>
          <cell r="AM797">
            <v>47037.69</v>
          </cell>
          <cell r="AN797">
            <v>46815.81</v>
          </cell>
          <cell r="AO797">
            <v>46593.93</v>
          </cell>
          <cell r="AR797" t="str">
            <v>2</v>
          </cell>
        </row>
        <row r="798">
          <cell r="R798">
            <v>19666.150000000001</v>
          </cell>
          <cell r="S798">
            <v>19161.89</v>
          </cell>
          <cell r="T798">
            <v>18657.63</v>
          </cell>
          <cell r="U798">
            <v>18153.37</v>
          </cell>
          <cell r="V798">
            <v>17649.11</v>
          </cell>
          <cell r="W798">
            <v>17144.849999999999</v>
          </cell>
          <cell r="X798">
            <v>16640.59</v>
          </cell>
          <cell r="Y798">
            <v>16136.33</v>
          </cell>
          <cell r="Z798">
            <v>15632.07</v>
          </cell>
          <cell r="AA798">
            <v>15127.81</v>
          </cell>
          <cell r="AB798">
            <v>14623.55</v>
          </cell>
          <cell r="AC798">
            <v>14119.29</v>
          </cell>
          <cell r="AD798">
            <v>19519.072916666668</v>
          </cell>
          <cell r="AE798">
            <v>21136.907916666667</v>
          </cell>
          <cell r="AF798">
            <v>21683.19</v>
          </cell>
          <cell r="AG798">
            <v>21178.930000000004</v>
          </cell>
          <cell r="AH798">
            <v>20674.669999999998</v>
          </cell>
          <cell r="AI798">
            <v>20170.41</v>
          </cell>
          <cell r="AJ798">
            <v>19666.149999999998</v>
          </cell>
          <cell r="AK798">
            <v>19161.89</v>
          </cell>
          <cell r="AL798">
            <v>18657.63</v>
          </cell>
          <cell r="AM798">
            <v>18153.37</v>
          </cell>
          <cell r="AN798">
            <v>17649.11</v>
          </cell>
          <cell r="AO798">
            <v>17144.849999999999</v>
          </cell>
          <cell r="AR798" t="str">
            <v>2</v>
          </cell>
        </row>
        <row r="799">
          <cell r="R799">
            <v>1161192.58</v>
          </cell>
          <cell r="S799">
            <v>1155985.44</v>
          </cell>
          <cell r="T799">
            <v>1150778.3</v>
          </cell>
          <cell r="U799">
            <v>1145571.1599999999</v>
          </cell>
          <cell r="V799">
            <v>1140364.02</v>
          </cell>
          <cell r="W799">
            <v>1135156.8799999999</v>
          </cell>
          <cell r="X799">
            <v>1129949.74</v>
          </cell>
          <cell r="Y799">
            <v>1124742.6000000001</v>
          </cell>
          <cell r="Z799">
            <v>1119535.46</v>
          </cell>
          <cell r="AA799">
            <v>1114328.32</v>
          </cell>
          <cell r="AB799">
            <v>1109121.18</v>
          </cell>
          <cell r="AC799">
            <v>1103914.04</v>
          </cell>
          <cell r="AD799">
            <v>838132.8308333332</v>
          </cell>
          <cell r="AE799">
            <v>934681.91500000004</v>
          </cell>
          <cell r="AF799">
            <v>1030797.0708333333</v>
          </cell>
          <cell r="AG799">
            <v>1126478.2983333333</v>
          </cell>
          <cell r="AH799">
            <v>1171606.8599999999</v>
          </cell>
          <cell r="AI799">
            <v>1166399.72</v>
          </cell>
          <cell r="AJ799">
            <v>1161192.5799999998</v>
          </cell>
          <cell r="AK799">
            <v>1155985.4399999997</v>
          </cell>
          <cell r="AL799">
            <v>1150778.3</v>
          </cell>
          <cell r="AM799">
            <v>1145571.1600000001</v>
          </cell>
          <cell r="AN799">
            <v>1140364.0199999998</v>
          </cell>
          <cell r="AO799">
            <v>1135156.8799999999</v>
          </cell>
          <cell r="AR799" t="str">
            <v>2</v>
          </cell>
        </row>
        <row r="800">
          <cell r="R800">
            <v>881315.65</v>
          </cell>
          <cell r="S800">
            <v>873079.06</v>
          </cell>
          <cell r="T800">
            <v>864842.47</v>
          </cell>
          <cell r="U800">
            <v>856605.88</v>
          </cell>
          <cell r="V800">
            <v>848369.29</v>
          </cell>
          <cell r="W800">
            <v>840132.7</v>
          </cell>
          <cell r="X800">
            <v>831896.11</v>
          </cell>
          <cell r="Y800">
            <v>823659.52000000002</v>
          </cell>
          <cell r="Z800">
            <v>815422.93</v>
          </cell>
          <cell r="AA800">
            <v>807186.34</v>
          </cell>
          <cell r="AB800">
            <v>798949.75</v>
          </cell>
          <cell r="AC800">
            <v>790713.16</v>
          </cell>
          <cell r="AD800">
            <v>648628.38458333339</v>
          </cell>
          <cell r="AE800">
            <v>721728.16416666668</v>
          </cell>
          <cell r="AF800">
            <v>794141.56124999991</v>
          </cell>
          <cell r="AG800">
            <v>865868.57583333331</v>
          </cell>
          <cell r="AH800">
            <v>897615.51125000033</v>
          </cell>
          <cell r="AI800">
            <v>889552.24000000011</v>
          </cell>
          <cell r="AJ800">
            <v>881315.64999999991</v>
          </cell>
          <cell r="AK800">
            <v>873079.06</v>
          </cell>
          <cell r="AL800">
            <v>864842.47000000009</v>
          </cell>
          <cell r="AM800">
            <v>856605.88</v>
          </cell>
          <cell r="AN800">
            <v>848369.29</v>
          </cell>
          <cell r="AO800">
            <v>840132.69999999984</v>
          </cell>
          <cell r="AR800" t="str">
            <v>2</v>
          </cell>
        </row>
        <row r="801">
          <cell r="R801">
            <v>126114.69</v>
          </cell>
          <cell r="S801">
            <v>124827.81</v>
          </cell>
          <cell r="T801">
            <v>123540.93</v>
          </cell>
          <cell r="U801">
            <v>122254.05</v>
          </cell>
          <cell r="V801">
            <v>120967.17</v>
          </cell>
          <cell r="W801">
            <v>119680.29</v>
          </cell>
          <cell r="X801">
            <v>118393.41</v>
          </cell>
          <cell r="Y801">
            <v>117106.53</v>
          </cell>
          <cell r="Z801">
            <v>115819.65</v>
          </cell>
          <cell r="AA801">
            <v>114532.77</v>
          </cell>
          <cell r="AB801">
            <v>113245.89</v>
          </cell>
          <cell r="AC801">
            <v>111959.01</v>
          </cell>
          <cell r="AD801">
            <v>93040.496249999982</v>
          </cell>
          <cell r="AE801">
            <v>103496.43374999998</v>
          </cell>
          <cell r="AF801">
            <v>113845.13124999999</v>
          </cell>
          <cell r="AG801">
            <v>124086.58874999998</v>
          </cell>
          <cell r="AH801">
            <v>128612.75874999999</v>
          </cell>
          <cell r="AI801">
            <v>127401.56999999999</v>
          </cell>
          <cell r="AJ801">
            <v>126114.69</v>
          </cell>
          <cell r="AK801">
            <v>124827.81</v>
          </cell>
          <cell r="AL801">
            <v>123540.93</v>
          </cell>
          <cell r="AM801">
            <v>122254.05</v>
          </cell>
          <cell r="AN801">
            <v>120967.17</v>
          </cell>
          <cell r="AO801">
            <v>119680.29</v>
          </cell>
          <cell r="AR801" t="str">
            <v>2</v>
          </cell>
        </row>
        <row r="802">
          <cell r="R802">
            <v>207791.71</v>
          </cell>
          <cell r="S802">
            <v>206903.72</v>
          </cell>
          <cell r="T802">
            <v>206015.73</v>
          </cell>
          <cell r="U802">
            <v>205127.74</v>
          </cell>
          <cell r="V802">
            <v>204239.75</v>
          </cell>
          <cell r="W802">
            <v>203351.76</v>
          </cell>
          <cell r="X802">
            <v>202463.77</v>
          </cell>
          <cell r="Y802">
            <v>201575.78</v>
          </cell>
          <cell r="Z802">
            <v>200687.79</v>
          </cell>
          <cell r="AA802">
            <v>199799.8</v>
          </cell>
          <cell r="AB802">
            <v>198911.81</v>
          </cell>
          <cell r="AC802">
            <v>198023.82</v>
          </cell>
          <cell r="AD802">
            <v>96347.854583333319</v>
          </cell>
          <cell r="AE802">
            <v>113626.83083333333</v>
          </cell>
          <cell r="AF802">
            <v>130831.80791666666</v>
          </cell>
          <cell r="AG802">
            <v>147962.7858333333</v>
          </cell>
          <cell r="AH802">
            <v>165019.76458333331</v>
          </cell>
          <cell r="AI802">
            <v>182002.74416666664</v>
          </cell>
          <cell r="AJ802">
            <v>198911.72458333327</v>
          </cell>
          <cell r="AK802">
            <v>206903.72</v>
          </cell>
          <cell r="AL802">
            <v>206015.72999999998</v>
          </cell>
          <cell r="AM802">
            <v>205127.74</v>
          </cell>
          <cell r="AN802">
            <v>204239.75</v>
          </cell>
          <cell r="AO802">
            <v>203351.76</v>
          </cell>
          <cell r="AR802" t="str">
            <v>2</v>
          </cell>
        </row>
        <row r="803">
          <cell r="Y803">
            <v>2264759.31</v>
          </cell>
          <cell r="Z803">
            <v>2161815.71</v>
          </cell>
          <cell r="AA803">
            <v>2058872.11</v>
          </cell>
          <cell r="AB803">
            <v>1955928.51</v>
          </cell>
          <cell r="AC803">
            <v>1852984.91</v>
          </cell>
          <cell r="AJ803">
            <v>0</v>
          </cell>
          <cell r="AK803">
            <v>94364.971250000002</v>
          </cell>
          <cell r="AL803">
            <v>278805.59708333336</v>
          </cell>
          <cell r="AM803">
            <v>454667.58958333329</v>
          </cell>
          <cell r="AN803">
            <v>621950.94874999998</v>
          </cell>
          <cell r="AO803">
            <v>780655.67458333343</v>
          </cell>
          <cell r="AR803" t="str">
            <v>2</v>
          </cell>
        </row>
        <row r="804">
          <cell r="R804">
            <v>-1264872.97</v>
          </cell>
          <cell r="S804">
            <v>-4362046.3899999997</v>
          </cell>
          <cell r="T804">
            <v>-5712635.0700000003</v>
          </cell>
          <cell r="U804">
            <v>-3875780.58</v>
          </cell>
          <cell r="V804">
            <v>-522519</v>
          </cell>
          <cell r="W804">
            <v>3766785.04</v>
          </cell>
          <cell r="X804">
            <v>8723362.9900000002</v>
          </cell>
          <cell r="Y804">
            <v>13464257.470000001</v>
          </cell>
          <cell r="Z804">
            <v>17594509.640000001</v>
          </cell>
          <cell r="AA804">
            <v>14864994.720000001</v>
          </cell>
          <cell r="AB804">
            <v>13536491.4</v>
          </cell>
          <cell r="AC804">
            <v>10162336.460000001</v>
          </cell>
          <cell r="AD804">
            <v>4461830.4187500002</v>
          </cell>
          <cell r="AE804">
            <v>4276866.7458333336</v>
          </cell>
          <cell r="AF804">
            <v>4106441.5562500004</v>
          </cell>
          <cell r="AG804">
            <v>4024250.0791666671</v>
          </cell>
          <cell r="AH804">
            <v>4095760.8208333333</v>
          </cell>
          <cell r="AI804">
            <v>4200439.2745833332</v>
          </cell>
          <cell r="AJ804">
            <v>4278888.9104166673</v>
          </cell>
          <cell r="AK804">
            <v>4367535.0904166671</v>
          </cell>
          <cell r="AL804">
            <v>4447986.7954166671</v>
          </cell>
          <cell r="AM804">
            <v>4549159.8104166659</v>
          </cell>
          <cell r="AN804">
            <v>4829179.2725</v>
          </cell>
          <cell r="AO804">
            <v>5283406.0766666671</v>
          </cell>
          <cell r="AR804" t="str">
            <v>44</v>
          </cell>
        </row>
        <row r="805">
          <cell r="R805">
            <v>-2572899.31</v>
          </cell>
          <cell r="S805">
            <v>3961806.21</v>
          </cell>
          <cell r="T805">
            <v>7404319.6699999999</v>
          </cell>
          <cell r="U805">
            <v>7171842.9199999999</v>
          </cell>
          <cell r="V805">
            <v>7537093.7199999997</v>
          </cell>
          <cell r="W805">
            <v>3000815.09</v>
          </cell>
          <cell r="X805">
            <v>3451965.4</v>
          </cell>
          <cell r="Y805">
            <v>1763377.59</v>
          </cell>
          <cell r="Z805">
            <v>251101.93</v>
          </cell>
          <cell r="AA805">
            <v>-10988772.52</v>
          </cell>
          <cell r="AB805">
            <v>-2659079.7999999998</v>
          </cell>
          <cell r="AC805">
            <v>2211914.21</v>
          </cell>
          <cell r="AD805">
            <v>1389425.950833333</v>
          </cell>
          <cell r="AE805">
            <v>594470.3541666664</v>
          </cell>
          <cell r="AF805">
            <v>-1056617.1012500005</v>
          </cell>
          <cell r="AG805">
            <v>-2136287.6845833338</v>
          </cell>
          <cell r="AH805">
            <v>-1738748.87</v>
          </cell>
          <cell r="AI805">
            <v>-1542109.1616666671</v>
          </cell>
          <cell r="AJ805">
            <v>-1425033.3700000003</v>
          </cell>
          <cell r="AK805">
            <v>-945979.55291666661</v>
          </cell>
          <cell r="AL805">
            <v>-258651.9512500003</v>
          </cell>
          <cell r="AM805">
            <v>65826.486249999914</v>
          </cell>
          <cell r="AN805">
            <v>391177.25541666645</v>
          </cell>
          <cell r="AO805">
            <v>1213572.8474999999</v>
          </cell>
          <cell r="AR805" t="str">
            <v>44</v>
          </cell>
        </row>
        <row r="806"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R806" t="str">
            <v>44</v>
          </cell>
        </row>
        <row r="807"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-25158116.232083332</v>
          </cell>
          <cell r="AE807">
            <v>-18588298.095416665</v>
          </cell>
          <cell r="AF807">
            <v>-12670561.45875</v>
          </cell>
          <cell r="AG807">
            <v>-8882629.1079166681</v>
          </cell>
          <cell r="AH807">
            <v>-7010535.1887499997</v>
          </cell>
          <cell r="AI807">
            <v>-5279475.4616666669</v>
          </cell>
          <cell r="AJ807">
            <v>-3641417.8649999998</v>
          </cell>
          <cell r="AK807">
            <v>-2106607.875</v>
          </cell>
          <cell r="AL807">
            <v>-685021.81625000003</v>
          </cell>
          <cell r="AM807">
            <v>0</v>
          </cell>
          <cell r="AN807">
            <v>0</v>
          </cell>
          <cell r="AO807">
            <v>0</v>
          </cell>
          <cell r="AR807" t="str">
            <v>44</v>
          </cell>
        </row>
        <row r="808">
          <cell r="R808">
            <v>-57127.09</v>
          </cell>
          <cell r="S808">
            <v>-64587.839999999997</v>
          </cell>
          <cell r="T808">
            <v>-50751.29</v>
          </cell>
          <cell r="U808">
            <v>-26433.79</v>
          </cell>
          <cell r="V808">
            <v>-2029.15</v>
          </cell>
          <cell r="W808">
            <v>22253.21</v>
          </cell>
          <cell r="X808">
            <v>45901.53</v>
          </cell>
          <cell r="Y808">
            <v>57443.71</v>
          </cell>
          <cell r="Z808">
            <v>63075.39</v>
          </cell>
          <cell r="AA808">
            <v>-20692.36</v>
          </cell>
          <cell r="AB808">
            <v>-58304.57</v>
          </cell>
          <cell r="AC808">
            <v>-67271.839999999997</v>
          </cell>
          <cell r="AD808">
            <v>2964.9704166666611</v>
          </cell>
          <cell r="AE808">
            <v>28272.577500000014</v>
          </cell>
          <cell r="AF808">
            <v>50459.491250000014</v>
          </cell>
          <cell r="AG808">
            <v>54243.098333333335</v>
          </cell>
          <cell r="AH808">
            <v>41942.508750000015</v>
          </cell>
          <cell r="AI808">
            <v>30903.953333333335</v>
          </cell>
          <cell r="AJ808">
            <v>21011.787499999999</v>
          </cell>
          <cell r="AK808">
            <v>12086.144583333333</v>
          </cell>
          <cell r="AL808">
            <v>4826.9087499999978</v>
          </cell>
          <cell r="AM808">
            <v>-1037.4437500000004</v>
          </cell>
          <cell r="AN808">
            <v>-6793.2791666666699</v>
          </cell>
          <cell r="AO808">
            <v>-11449.859583333337</v>
          </cell>
          <cell r="AR808" t="str">
            <v>44</v>
          </cell>
        </row>
        <row r="809">
          <cell r="R809">
            <v>140992.14000000001</v>
          </cell>
          <cell r="S809">
            <v>127129.2</v>
          </cell>
          <cell r="T809">
            <v>107721.89</v>
          </cell>
          <cell r="U809">
            <v>94979.6</v>
          </cell>
          <cell r="V809">
            <v>93204.47</v>
          </cell>
          <cell r="W809">
            <v>105588.42</v>
          </cell>
          <cell r="X809">
            <v>135223.96</v>
          </cell>
          <cell r="Y809">
            <v>180965.55</v>
          </cell>
          <cell r="Z809">
            <v>238810.52</v>
          </cell>
          <cell r="AA809">
            <v>211545.51</v>
          </cell>
          <cell r="AB809">
            <v>242331.51999999999</v>
          </cell>
          <cell r="AC809">
            <v>278754.44</v>
          </cell>
          <cell r="AD809">
            <v>58367.830833333333</v>
          </cell>
          <cell r="AE809">
            <v>65410.108750000007</v>
          </cell>
          <cell r="AF809">
            <v>72005.412083333329</v>
          </cell>
          <cell r="AG809">
            <v>79740.68541666666</v>
          </cell>
          <cell r="AH809">
            <v>89078.841666666674</v>
          </cell>
          <cell r="AI809">
            <v>98762.244166666685</v>
          </cell>
          <cell r="AJ809">
            <v>108614.41875</v>
          </cell>
          <cell r="AK809">
            <v>118590.27499999998</v>
          </cell>
          <cell r="AL809">
            <v>128583.565</v>
          </cell>
          <cell r="AM809">
            <v>138117.005</v>
          </cell>
          <cell r="AN809">
            <v>147331.42166666666</v>
          </cell>
          <cell r="AO809">
            <v>157542.88541666666</v>
          </cell>
          <cell r="AR809" t="str">
            <v>44</v>
          </cell>
        </row>
        <row r="810">
          <cell r="R810">
            <v>2364217.3199999998</v>
          </cell>
          <cell r="S810">
            <v>1761877.23</v>
          </cell>
          <cell r="T810">
            <v>1269914.73</v>
          </cell>
          <cell r="U810">
            <v>996069.21</v>
          </cell>
          <cell r="V810">
            <v>773946.05</v>
          </cell>
          <cell r="W810">
            <v>618568.95999999996</v>
          </cell>
          <cell r="X810">
            <v>488557.3</v>
          </cell>
          <cell r="Y810">
            <v>344561.77</v>
          </cell>
          <cell r="Z810">
            <v>155887.6</v>
          </cell>
          <cell r="AA810">
            <v>5173374.72</v>
          </cell>
          <cell r="AB810">
            <v>4551586.37</v>
          </cell>
          <cell r="AC810">
            <v>3782238.7</v>
          </cell>
          <cell r="AD810">
            <v>1045539.3366666666</v>
          </cell>
          <cell r="AE810">
            <v>1217459.9429166666</v>
          </cell>
          <cell r="AF810">
            <v>1343784.6079166667</v>
          </cell>
          <cell r="AG810">
            <v>1438200.6054166667</v>
          </cell>
          <cell r="AH810">
            <v>1511951.24125</v>
          </cell>
          <cell r="AI810">
            <v>1569972.7000000002</v>
          </cell>
          <cell r="AJ810">
            <v>1616102.9608333334</v>
          </cell>
          <cell r="AK810">
            <v>1650816.2554166671</v>
          </cell>
          <cell r="AL810">
            <v>1671668.3125000002</v>
          </cell>
          <cell r="AM810">
            <v>1708304.9762500003</v>
          </cell>
          <cell r="AN810">
            <v>1769645.1033333335</v>
          </cell>
          <cell r="AO810">
            <v>1828788.6066666665</v>
          </cell>
          <cell r="AR810" t="str">
            <v>44</v>
          </cell>
        </row>
        <row r="811">
          <cell r="R811">
            <v>-7379747.9199999999</v>
          </cell>
          <cell r="S811">
            <v>-5498944.75</v>
          </cell>
          <cell r="T811">
            <v>-3919497.08</v>
          </cell>
          <cell r="U811">
            <v>-2994508.02</v>
          </cell>
          <cell r="V811">
            <v>-2252766.73</v>
          </cell>
          <cell r="W811">
            <v>-1712695.28</v>
          </cell>
          <cell r="X811">
            <v>-1264501.17</v>
          </cell>
          <cell r="Y811">
            <v>-762145.56</v>
          </cell>
          <cell r="Z811">
            <v>-131056.25</v>
          </cell>
          <cell r="AA811">
            <v>3670147.74</v>
          </cell>
          <cell r="AB811">
            <v>3247024.92</v>
          </cell>
          <cell r="AC811">
            <v>2720498.24</v>
          </cell>
          <cell r="AD811">
            <v>-3267403.6108333338</v>
          </cell>
          <cell r="AE811">
            <v>-3804015.8054166674</v>
          </cell>
          <cell r="AF811">
            <v>-4196450.8816666668</v>
          </cell>
          <cell r="AG811">
            <v>-4484534.4275000002</v>
          </cell>
          <cell r="AH811">
            <v>-4703170.8754166672</v>
          </cell>
          <cell r="AI811">
            <v>-4868398.4591666674</v>
          </cell>
          <cell r="AJ811">
            <v>-4992448.3112500003</v>
          </cell>
          <cell r="AK811">
            <v>-5076891.9250000007</v>
          </cell>
          <cell r="AL811">
            <v>-5114108.6670833342</v>
          </cell>
          <cell r="AM811">
            <v>-4386755.9637500001</v>
          </cell>
          <cell r="AN811">
            <v>-3022801.9725000001</v>
          </cell>
          <cell r="AO811">
            <v>-1874088.675</v>
          </cell>
          <cell r="AR811" t="str">
            <v>44</v>
          </cell>
        </row>
        <row r="812"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</row>
        <row r="813">
          <cell r="R813">
            <v>5269627728.3599968</v>
          </cell>
          <cell r="S813">
            <v>5311623829.9799995</v>
          </cell>
          <cell r="T813">
            <v>5254973849.8399973</v>
          </cell>
          <cell r="U813">
            <v>5202890360.1200018</v>
          </cell>
          <cell r="V813">
            <v>5198796705.8000031</v>
          </cell>
          <cell r="W813">
            <v>5156274329.7900038</v>
          </cell>
          <cell r="X813">
            <v>5347915777.9699965</v>
          </cell>
          <cell r="Y813">
            <v>5313557295.0699997</v>
          </cell>
          <cell r="Z813">
            <v>5275417958.2300043</v>
          </cell>
          <cell r="AA813">
            <v>5385977432.8899965</v>
          </cell>
          <cell r="AB813">
            <v>5385667283.6500034</v>
          </cell>
          <cell r="AC813">
            <v>5393609371.0699997</v>
          </cell>
          <cell r="AD813">
            <v>5230477485.534586</v>
          </cell>
          <cell r="AE813">
            <v>5228146323.8500023</v>
          </cell>
          <cell r="AF813">
            <v>5226912960.5612516</v>
          </cell>
          <cell r="AG813">
            <v>5223976800.5541677</v>
          </cell>
          <cell r="AH813">
            <v>5225522741.9020844</v>
          </cell>
          <cell r="AI813">
            <v>5223548998.5008335</v>
          </cell>
          <cell r="AJ813">
            <v>5221209024.9929171</v>
          </cell>
          <cell r="AK813">
            <v>5227843247.4712505</v>
          </cell>
          <cell r="AL813">
            <v>5236267256.3466673</v>
          </cell>
          <cell r="AM813">
            <v>5252183485.0395842</v>
          </cell>
          <cell r="AN813">
            <v>5269706020.076251</v>
          </cell>
          <cell r="AO813">
            <v>5283400789.2787504</v>
          </cell>
        </row>
        <row r="815">
          <cell r="R815">
            <v>-28001959.109999999</v>
          </cell>
          <cell r="S815">
            <v>-50474762.490000002</v>
          </cell>
          <cell r="T815">
            <v>-66898247.82</v>
          </cell>
          <cell r="U815">
            <v>-73464490.469999999</v>
          </cell>
          <cell r="V815">
            <v>-56917330.5</v>
          </cell>
          <cell r="W815">
            <v>-57358595.450000003</v>
          </cell>
          <cell r="X815">
            <v>-59729955.810000002</v>
          </cell>
          <cell r="Y815">
            <v>-63272306.579999998</v>
          </cell>
          <cell r="Z815">
            <v>-67005730.189999998</v>
          </cell>
          <cell r="AA815">
            <v>-77307902.689999998</v>
          </cell>
          <cell r="AB815">
            <v>-98553496.950000003</v>
          </cell>
          <cell r="AC815">
            <v>-126192237.68000001</v>
          </cell>
          <cell r="AD815">
            <v>-68579413.074583337</v>
          </cell>
          <cell r="AE815">
            <v>-69549546.896249995</v>
          </cell>
          <cell r="AF815">
            <v>-70972168.355833337</v>
          </cell>
          <cell r="AG815">
            <v>-72350151.284166679</v>
          </cell>
          <cell r="AH815">
            <v>-72620128.228333339</v>
          </cell>
          <cell r="AI815">
            <v>-71863878.768333346</v>
          </cell>
          <cell r="AJ815">
            <v>-71073573.924583346</v>
          </cell>
          <cell r="AK815">
            <v>-70434819.430833325</v>
          </cell>
          <cell r="AL815">
            <v>-69730050.900416672</v>
          </cell>
          <cell r="AM815">
            <v>-69152113.549999997</v>
          </cell>
          <cell r="AN815">
            <v>-68784105.231666669</v>
          </cell>
          <cell r="AO815">
            <v>-68666977.160416663</v>
          </cell>
          <cell r="AR815" t="str">
            <v>8b</v>
          </cell>
        </row>
        <row r="816">
          <cell r="Z816">
            <v>13216433.33</v>
          </cell>
          <cell r="AA816">
            <v>13216433.33</v>
          </cell>
          <cell r="AB816">
            <v>13216433.33</v>
          </cell>
          <cell r="AC816">
            <v>13657433.33</v>
          </cell>
          <cell r="AK816">
            <v>0</v>
          </cell>
          <cell r="AL816">
            <v>550684.7220833333</v>
          </cell>
          <cell r="AM816">
            <v>1652054.16625</v>
          </cell>
          <cell r="AN816">
            <v>2753423.6104166666</v>
          </cell>
          <cell r="AO816">
            <v>3873168.0545833334</v>
          </cell>
          <cell r="AR816" t="str">
            <v>50a</v>
          </cell>
        </row>
        <row r="817"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4840000</v>
          </cell>
          <cell r="W817">
            <v>5526000</v>
          </cell>
          <cell r="X817">
            <v>4487000</v>
          </cell>
          <cell r="Y817">
            <v>4804000</v>
          </cell>
          <cell r="Z817">
            <v>4684000</v>
          </cell>
          <cell r="AA817">
            <v>3104000</v>
          </cell>
          <cell r="AB817">
            <v>2494000</v>
          </cell>
          <cell r="AC817">
            <v>1846000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201666.66666666666</v>
          </cell>
          <cell r="AI817">
            <v>633583.33333333337</v>
          </cell>
          <cell r="AJ817">
            <v>1050791.6666666667</v>
          </cell>
          <cell r="AK817">
            <v>1437916.6666666667</v>
          </cell>
          <cell r="AL817">
            <v>1833250</v>
          </cell>
          <cell r="AM817">
            <v>2157750</v>
          </cell>
          <cell r="AN817">
            <v>2391000</v>
          </cell>
          <cell r="AO817">
            <v>2571833.3333333335</v>
          </cell>
          <cell r="AQ817" t="str">
            <v>37a</v>
          </cell>
          <cell r="AR817" t="str">
            <v>56</v>
          </cell>
        </row>
        <row r="818">
          <cell r="R818">
            <v>50532715</v>
          </cell>
          <cell r="S818">
            <v>50532715</v>
          </cell>
          <cell r="T818">
            <v>50532715</v>
          </cell>
          <cell r="U818">
            <v>50532715</v>
          </cell>
          <cell r="V818">
            <v>50532715</v>
          </cell>
          <cell r="W818">
            <v>50532715</v>
          </cell>
          <cell r="X818">
            <v>50532715</v>
          </cell>
          <cell r="Y818">
            <v>50532715</v>
          </cell>
          <cell r="Z818">
            <v>61170606</v>
          </cell>
          <cell r="AA818">
            <v>61170606</v>
          </cell>
          <cell r="AB818">
            <v>61170606</v>
          </cell>
          <cell r="AC818">
            <v>61170606</v>
          </cell>
          <cell r="AD818">
            <v>48213215</v>
          </cell>
          <cell r="AE818">
            <v>48529881.666666664</v>
          </cell>
          <cell r="AF818">
            <v>48869048.333333336</v>
          </cell>
          <cell r="AG818">
            <v>49179590</v>
          </cell>
          <cell r="AH818">
            <v>49460548.333333336</v>
          </cell>
          <cell r="AI818">
            <v>49697298.333333336</v>
          </cell>
          <cell r="AJ818">
            <v>49888215</v>
          </cell>
          <cell r="AK818">
            <v>50048298.333333336</v>
          </cell>
          <cell r="AL818">
            <v>50646460.458333336</v>
          </cell>
          <cell r="AM818">
            <v>51686493.041666664</v>
          </cell>
          <cell r="AN818">
            <v>52696900.625</v>
          </cell>
          <cell r="AO818">
            <v>53635433.208333336</v>
          </cell>
          <cell r="AR818" t="str">
            <v>42b</v>
          </cell>
        </row>
        <row r="819">
          <cell r="Z819">
            <v>2876367</v>
          </cell>
          <cell r="AA819">
            <v>2876367</v>
          </cell>
          <cell r="AB819">
            <v>2876367</v>
          </cell>
          <cell r="AC819">
            <v>2967367</v>
          </cell>
          <cell r="AK819">
            <v>0</v>
          </cell>
          <cell r="AL819">
            <v>119848.625</v>
          </cell>
          <cell r="AM819">
            <v>359545.875</v>
          </cell>
          <cell r="AN819">
            <v>599243.125</v>
          </cell>
          <cell r="AO819">
            <v>842732.04166666663</v>
          </cell>
          <cell r="AR819" t="str">
            <v>62</v>
          </cell>
        </row>
        <row r="820"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1085000</v>
          </cell>
          <cell r="X820">
            <v>1085000</v>
          </cell>
          <cell r="Y820">
            <v>1085000</v>
          </cell>
          <cell r="Z820">
            <v>1205000</v>
          </cell>
          <cell r="AA820">
            <v>1205000</v>
          </cell>
          <cell r="AB820">
            <v>1205000</v>
          </cell>
          <cell r="AC820">
            <v>1407000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45208.333333333336</v>
          </cell>
          <cell r="AJ820">
            <v>135625</v>
          </cell>
          <cell r="AK820">
            <v>226041.66666666666</v>
          </cell>
          <cell r="AL820">
            <v>321458.33333333331</v>
          </cell>
          <cell r="AM820">
            <v>421875</v>
          </cell>
          <cell r="AN820">
            <v>522291.66666666669</v>
          </cell>
          <cell r="AO820">
            <v>631125</v>
          </cell>
          <cell r="AQ820" t="str">
            <v>37c</v>
          </cell>
          <cell r="AR820" t="str">
            <v>56</v>
          </cell>
        </row>
        <row r="821">
          <cell r="R821">
            <v>-1024751.45</v>
          </cell>
          <cell r="S821">
            <v>-1024751.45</v>
          </cell>
          <cell r="T821">
            <v>-1024751.45</v>
          </cell>
          <cell r="U821">
            <v>-1024751.45</v>
          </cell>
          <cell r="V821">
            <v>-1024751.45</v>
          </cell>
          <cell r="W821">
            <v>-1024751.45</v>
          </cell>
          <cell r="X821">
            <v>-1024751.45</v>
          </cell>
          <cell r="Y821">
            <v>-1024751.45</v>
          </cell>
          <cell r="Z821">
            <v>-1024751.45</v>
          </cell>
          <cell r="AA821">
            <v>-1024751.45</v>
          </cell>
          <cell r="AB821">
            <v>-1024751.45</v>
          </cell>
          <cell r="AC821">
            <v>-1024751.45</v>
          </cell>
          <cell r="AD821">
            <v>-1024751.4499999998</v>
          </cell>
          <cell r="AE821">
            <v>-1024751.4499999998</v>
          </cell>
          <cell r="AF821">
            <v>-1024751.4499999998</v>
          </cell>
          <cell r="AG821">
            <v>-1024751.4499999998</v>
          </cell>
          <cell r="AH821">
            <v>-1024751.4499999998</v>
          </cell>
          <cell r="AI821">
            <v>-1024751.4499999998</v>
          </cell>
          <cell r="AJ821">
            <v>-1024751.4499999998</v>
          </cell>
          <cell r="AK821">
            <v>-1024751.4499999998</v>
          </cell>
          <cell r="AL821">
            <v>-1024751.4499999998</v>
          </cell>
          <cell r="AM821">
            <v>-1024751.4499999998</v>
          </cell>
          <cell r="AN821">
            <v>-1024751.4499999998</v>
          </cell>
          <cell r="AO821">
            <v>-1024751.4499999998</v>
          </cell>
          <cell r="AR821" t="str">
            <v>17/21</v>
          </cell>
          <cell r="AS821" t="str">
            <v>10</v>
          </cell>
        </row>
        <row r="822">
          <cell r="R822">
            <v>-663000</v>
          </cell>
          <cell r="S822">
            <v>-714000</v>
          </cell>
          <cell r="T822">
            <v>-765000</v>
          </cell>
          <cell r="U822">
            <v>-816000</v>
          </cell>
          <cell r="V822">
            <v>-867000</v>
          </cell>
          <cell r="W822">
            <v>-918000</v>
          </cell>
          <cell r="X822">
            <v>-969000</v>
          </cell>
          <cell r="Y822">
            <v>-1020000</v>
          </cell>
          <cell r="Z822">
            <v>4221000</v>
          </cell>
          <cell r="AA822">
            <v>4170000</v>
          </cell>
          <cell r="AB822">
            <v>4119000</v>
          </cell>
          <cell r="AC822">
            <v>4068000</v>
          </cell>
          <cell r="AD822">
            <v>-346375</v>
          </cell>
          <cell r="AE822">
            <v>-403750</v>
          </cell>
          <cell r="AF822">
            <v>-459000</v>
          </cell>
          <cell r="AG822">
            <v>-510000</v>
          </cell>
          <cell r="AH822">
            <v>-561000</v>
          </cell>
          <cell r="AI822">
            <v>-612000</v>
          </cell>
          <cell r="AJ822">
            <v>-663000</v>
          </cell>
          <cell r="AK822">
            <v>-714000</v>
          </cell>
          <cell r="AL822">
            <v>-544500</v>
          </cell>
          <cell r="AM822">
            <v>-154500</v>
          </cell>
          <cell r="AN822">
            <v>235500</v>
          </cell>
          <cell r="AO822">
            <v>625500</v>
          </cell>
          <cell r="AR822" t="str">
            <v>62</v>
          </cell>
        </row>
        <row r="823">
          <cell r="R823">
            <v>28917.58</v>
          </cell>
          <cell r="S823">
            <v>27917.58</v>
          </cell>
          <cell r="T823">
            <v>27917.58</v>
          </cell>
          <cell r="U823">
            <v>26917.58</v>
          </cell>
          <cell r="V823">
            <v>25917.58</v>
          </cell>
          <cell r="W823">
            <v>24917.58</v>
          </cell>
          <cell r="X823">
            <v>23917.58</v>
          </cell>
          <cell r="Y823">
            <v>22917.58</v>
          </cell>
          <cell r="Z823">
            <v>22917.58</v>
          </cell>
          <cell r="AA823">
            <v>21917.58</v>
          </cell>
          <cell r="AB823">
            <v>21917.58</v>
          </cell>
          <cell r="AC823">
            <v>20698.580000000002</v>
          </cell>
          <cell r="AD823">
            <v>36167.580000000009</v>
          </cell>
          <cell r="AE823">
            <v>35000.913333333345</v>
          </cell>
          <cell r="AF823">
            <v>33875.913333333345</v>
          </cell>
          <cell r="AG823">
            <v>32792.580000000009</v>
          </cell>
          <cell r="AH823">
            <v>31709.246666666677</v>
          </cell>
          <cell r="AI823">
            <v>30667.580000000013</v>
          </cell>
          <cell r="AJ823">
            <v>29667.580000000013</v>
          </cell>
          <cell r="AK823">
            <v>28667.580000000013</v>
          </cell>
          <cell r="AL823">
            <v>27709.246666666677</v>
          </cell>
          <cell r="AM823">
            <v>26792.580000000013</v>
          </cell>
          <cell r="AN823">
            <v>25917.580000000013</v>
          </cell>
          <cell r="AO823">
            <v>25116.788333333345</v>
          </cell>
          <cell r="AQ823">
            <v>23</v>
          </cell>
          <cell r="AR823" t="str">
            <v>56</v>
          </cell>
        </row>
        <row r="824">
          <cell r="R824">
            <v>80427</v>
          </cell>
          <cell r="S824">
            <v>77427</v>
          </cell>
          <cell r="T824">
            <v>74427</v>
          </cell>
          <cell r="U824">
            <v>71427</v>
          </cell>
          <cell r="V824">
            <v>68427</v>
          </cell>
          <cell r="W824">
            <v>65427</v>
          </cell>
          <cell r="X824">
            <v>62427</v>
          </cell>
          <cell r="Y824">
            <v>59427</v>
          </cell>
          <cell r="Z824">
            <v>56427</v>
          </cell>
          <cell r="AA824">
            <v>53427</v>
          </cell>
          <cell r="AB824">
            <v>50427</v>
          </cell>
          <cell r="AC824">
            <v>48427</v>
          </cell>
          <cell r="AD824">
            <v>97552</v>
          </cell>
          <cell r="AE824">
            <v>94635.333333333328</v>
          </cell>
          <cell r="AF824">
            <v>91718.666666666672</v>
          </cell>
          <cell r="AG824">
            <v>88802</v>
          </cell>
          <cell r="AH824">
            <v>85885.333333333328</v>
          </cell>
          <cell r="AI824">
            <v>82968.666666666672</v>
          </cell>
          <cell r="AJ824">
            <v>80052</v>
          </cell>
          <cell r="AK824">
            <v>77135.333333333328</v>
          </cell>
          <cell r="AL824">
            <v>74218.666666666672</v>
          </cell>
          <cell r="AM824">
            <v>71302</v>
          </cell>
          <cell r="AN824">
            <v>68385.333333333328</v>
          </cell>
          <cell r="AO824">
            <v>65468.666666666664</v>
          </cell>
          <cell r="AQ824">
            <v>24</v>
          </cell>
          <cell r="AR824" t="str">
            <v>56</v>
          </cell>
        </row>
        <row r="825">
          <cell r="R825">
            <v>39210432</v>
          </cell>
          <cell r="S825">
            <v>39244432</v>
          </cell>
          <cell r="T825">
            <v>39378432</v>
          </cell>
          <cell r="U825">
            <v>39463432</v>
          </cell>
          <cell r="V825">
            <v>39902432</v>
          </cell>
          <cell r="W825">
            <v>39692432</v>
          </cell>
          <cell r="X825">
            <v>40078432</v>
          </cell>
          <cell r="Y825">
            <v>40464432</v>
          </cell>
          <cell r="Z825">
            <v>41045560</v>
          </cell>
          <cell r="AA825">
            <v>41510560</v>
          </cell>
          <cell r="AB825">
            <v>41584560</v>
          </cell>
          <cell r="AC825">
            <v>41144560</v>
          </cell>
          <cell r="AD825">
            <v>38902140.333333336</v>
          </cell>
          <cell r="AE825">
            <v>39006265.333333336</v>
          </cell>
          <cell r="AF825">
            <v>39101640.333333336</v>
          </cell>
          <cell r="AG825">
            <v>39191557</v>
          </cell>
          <cell r="AH825">
            <v>39305390.333333336</v>
          </cell>
          <cell r="AI825">
            <v>39430348.666666664</v>
          </cell>
          <cell r="AJ825">
            <v>39539765.333333336</v>
          </cell>
          <cell r="AK825">
            <v>39643348.666666664</v>
          </cell>
          <cell r="AL825">
            <v>39758062.333333336</v>
          </cell>
          <cell r="AM825">
            <v>39889864.666666664</v>
          </cell>
          <cell r="AN825">
            <v>40017042</v>
          </cell>
          <cell r="AO825">
            <v>40151344.333333336</v>
          </cell>
          <cell r="AQ825">
            <v>25</v>
          </cell>
          <cell r="AR825" t="str">
            <v>56</v>
          </cell>
        </row>
        <row r="826"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R826" t="str">
            <v>8b</v>
          </cell>
        </row>
        <row r="827">
          <cell r="R827">
            <v>-29613000</v>
          </cell>
          <cell r="S827">
            <v>-29774000</v>
          </cell>
          <cell r="T827">
            <v>-29935000</v>
          </cell>
          <cell r="U827">
            <v>-30096000</v>
          </cell>
          <cell r="V827">
            <v>-30257000</v>
          </cell>
          <cell r="W827">
            <v>-30416000</v>
          </cell>
          <cell r="X827">
            <v>-30500000</v>
          </cell>
          <cell r="Y827">
            <v>-30649000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-26205708.333333332</v>
          </cell>
          <cell r="AE827">
            <v>-26925791.666666668</v>
          </cell>
          <cell r="AF827">
            <v>-27643208.333333332</v>
          </cell>
          <cell r="AG827">
            <v>-28357958.333333332</v>
          </cell>
          <cell r="AH827">
            <v>-29070041.666666668</v>
          </cell>
          <cell r="AI827">
            <v>-29562375</v>
          </cell>
          <cell r="AJ827">
            <v>-29763583.333333332</v>
          </cell>
          <cell r="AK827">
            <v>-29890250</v>
          </cell>
          <cell r="AL827">
            <v>-28730916.666666668</v>
          </cell>
          <cell r="AM827">
            <v>-26276666.666666668</v>
          </cell>
          <cell r="AN827">
            <v>-23800916.666666668</v>
          </cell>
          <cell r="AO827">
            <v>-21330500</v>
          </cell>
          <cell r="AR827" t="str">
            <v>62</v>
          </cell>
        </row>
        <row r="828">
          <cell r="R828">
            <v>2457000</v>
          </cell>
          <cell r="S828">
            <v>2457000</v>
          </cell>
          <cell r="T828">
            <v>2414000</v>
          </cell>
          <cell r="U828">
            <v>2414000</v>
          </cell>
          <cell r="V828">
            <v>2414000</v>
          </cell>
          <cell r="W828">
            <v>2649000</v>
          </cell>
          <cell r="X828">
            <v>2649000</v>
          </cell>
          <cell r="Y828">
            <v>2649000</v>
          </cell>
          <cell r="Z828">
            <v>2493590</v>
          </cell>
          <cell r="AA828">
            <v>2493590</v>
          </cell>
          <cell r="AB828">
            <v>2493590</v>
          </cell>
          <cell r="AC828">
            <v>2831590</v>
          </cell>
          <cell r="AD828">
            <v>2539375</v>
          </cell>
          <cell r="AE828">
            <v>2533958.3333333335</v>
          </cell>
          <cell r="AF828">
            <v>2528125</v>
          </cell>
          <cell r="AG828">
            <v>2521875</v>
          </cell>
          <cell r="AH828">
            <v>2515625</v>
          </cell>
          <cell r="AI828">
            <v>2527458.3333333335</v>
          </cell>
          <cell r="AJ828">
            <v>2557375</v>
          </cell>
          <cell r="AK828">
            <v>2587291.6666666665</v>
          </cell>
          <cell r="AL828">
            <v>2585774.5833333335</v>
          </cell>
          <cell r="AM828">
            <v>2552823.75</v>
          </cell>
          <cell r="AN828">
            <v>2519872.9166666665</v>
          </cell>
          <cell r="AO828">
            <v>2519005.4166666665</v>
          </cell>
          <cell r="AQ828">
            <v>26</v>
          </cell>
          <cell r="AR828" t="str">
            <v>56</v>
          </cell>
        </row>
        <row r="829">
          <cell r="R829">
            <v>1950018</v>
          </cell>
          <cell r="S829">
            <v>1812018</v>
          </cell>
          <cell r="T829">
            <v>1673018</v>
          </cell>
          <cell r="U829">
            <v>1535018</v>
          </cell>
          <cell r="V829">
            <v>1397018</v>
          </cell>
          <cell r="W829">
            <v>1259018</v>
          </cell>
          <cell r="X829">
            <v>1121018</v>
          </cell>
          <cell r="Y829">
            <v>983018</v>
          </cell>
          <cell r="Z829">
            <v>877892</v>
          </cell>
          <cell r="AA829">
            <v>739892</v>
          </cell>
          <cell r="AB829">
            <v>601892</v>
          </cell>
          <cell r="AC829">
            <v>419892</v>
          </cell>
          <cell r="AD829">
            <v>2327809.6666666665</v>
          </cell>
          <cell r="AE829">
            <v>2234559.6666666665</v>
          </cell>
          <cell r="AF829">
            <v>2141268</v>
          </cell>
          <cell r="AG829">
            <v>2047809.6666666667</v>
          </cell>
          <cell r="AH829">
            <v>1953393</v>
          </cell>
          <cell r="AI829">
            <v>1858143</v>
          </cell>
          <cell r="AJ829">
            <v>1762893</v>
          </cell>
          <cell r="AK829">
            <v>1667226.3333333333</v>
          </cell>
          <cell r="AL829">
            <v>1572512.75</v>
          </cell>
          <cell r="AM829">
            <v>1479002.25</v>
          </cell>
          <cell r="AN829">
            <v>1384366.75</v>
          </cell>
          <cell r="AO829">
            <v>1267022.9166666667</v>
          </cell>
          <cell r="AR829" t="str">
            <v>56</v>
          </cell>
        </row>
        <row r="830">
          <cell r="R830">
            <v>2224000</v>
          </cell>
          <cell r="S830">
            <v>2224000</v>
          </cell>
          <cell r="T830">
            <v>2100000</v>
          </cell>
          <cell r="U830">
            <v>2100000</v>
          </cell>
          <cell r="V830">
            <v>2100000</v>
          </cell>
          <cell r="W830">
            <v>1976000</v>
          </cell>
          <cell r="X830">
            <v>1976000</v>
          </cell>
          <cell r="Y830">
            <v>1976000</v>
          </cell>
          <cell r="Z830">
            <v>1852000</v>
          </cell>
          <cell r="AA830">
            <v>1852000</v>
          </cell>
          <cell r="AB830">
            <v>1852000</v>
          </cell>
          <cell r="AC830">
            <v>1729000</v>
          </cell>
          <cell r="AD830">
            <v>2656250</v>
          </cell>
          <cell r="AE830">
            <v>2615083.3333333335</v>
          </cell>
          <cell r="AF830">
            <v>2568750</v>
          </cell>
          <cell r="AG830">
            <v>2517250</v>
          </cell>
          <cell r="AH830">
            <v>2465750</v>
          </cell>
          <cell r="AI830">
            <v>2409083.3333333335</v>
          </cell>
          <cell r="AJ830">
            <v>2347250</v>
          </cell>
          <cell r="AK830">
            <v>2285416.6666666665</v>
          </cell>
          <cell r="AL830">
            <v>2218416.6666666665</v>
          </cell>
          <cell r="AM830">
            <v>2146250</v>
          </cell>
          <cell r="AN830">
            <v>2074083.3333333333</v>
          </cell>
          <cell r="AO830">
            <v>2017375</v>
          </cell>
          <cell r="AR830" t="str">
            <v>62</v>
          </cell>
        </row>
        <row r="831">
          <cell r="R831">
            <v>699108</v>
          </cell>
          <cell r="S831">
            <v>699108</v>
          </cell>
          <cell r="T831">
            <v>307132</v>
          </cell>
          <cell r="U831">
            <v>307132</v>
          </cell>
          <cell r="V831">
            <v>307132</v>
          </cell>
          <cell r="W831">
            <v>276882</v>
          </cell>
          <cell r="X831">
            <v>276882</v>
          </cell>
          <cell r="Y831">
            <v>276882</v>
          </cell>
          <cell r="Z831">
            <v>252382</v>
          </cell>
          <cell r="AA831">
            <v>252382</v>
          </cell>
          <cell r="AB831">
            <v>252382</v>
          </cell>
          <cell r="AC831">
            <v>263887</v>
          </cell>
          <cell r="AD831">
            <v>531888.25</v>
          </cell>
          <cell r="AE831">
            <v>543900.25</v>
          </cell>
          <cell r="AF831">
            <v>536288.25</v>
          </cell>
          <cell r="AG831">
            <v>509052.25</v>
          </cell>
          <cell r="AH831">
            <v>481816.25</v>
          </cell>
          <cell r="AI831">
            <v>452194.83333333331</v>
          </cell>
          <cell r="AJ831">
            <v>420188</v>
          </cell>
          <cell r="AK831">
            <v>388181.16666666669</v>
          </cell>
          <cell r="AL831">
            <v>374127.45833333331</v>
          </cell>
          <cell r="AM831">
            <v>378026.875</v>
          </cell>
          <cell r="AN831">
            <v>381926.29166666669</v>
          </cell>
          <cell r="AO831">
            <v>365741.79166666669</v>
          </cell>
          <cell r="AR831" t="str">
            <v>62</v>
          </cell>
        </row>
        <row r="832">
          <cell r="R832">
            <v>4618558</v>
          </cell>
          <cell r="S832">
            <v>4618558</v>
          </cell>
          <cell r="T832">
            <v>4618558</v>
          </cell>
          <cell r="U832">
            <v>4618558</v>
          </cell>
          <cell r="V832">
            <v>4618558</v>
          </cell>
          <cell r="W832">
            <v>2997558</v>
          </cell>
          <cell r="X832">
            <v>2997558</v>
          </cell>
          <cell r="Y832">
            <v>2997558</v>
          </cell>
          <cell r="Z832">
            <v>5369169</v>
          </cell>
          <cell r="AA832">
            <v>5369169</v>
          </cell>
          <cell r="AB832">
            <v>5369169</v>
          </cell>
          <cell r="AC832">
            <v>5828169</v>
          </cell>
          <cell r="AD832">
            <v>4159636.125</v>
          </cell>
          <cell r="AE832">
            <v>4247104.875</v>
          </cell>
          <cell r="AF832">
            <v>4325948.625</v>
          </cell>
          <cell r="AG832">
            <v>4396167.375</v>
          </cell>
          <cell r="AH832">
            <v>4466386.125</v>
          </cell>
          <cell r="AI832">
            <v>4461979.875</v>
          </cell>
          <cell r="AJ832">
            <v>4382948.625</v>
          </cell>
          <cell r="AK832">
            <v>4303917.375</v>
          </cell>
          <cell r="AL832">
            <v>4287161.583333333</v>
          </cell>
          <cell r="AM832">
            <v>4332681.25</v>
          </cell>
          <cell r="AN832">
            <v>4378200.916666667</v>
          </cell>
          <cell r="AO832">
            <v>4451361.208333333</v>
          </cell>
          <cell r="AR832" t="str">
            <v>62</v>
          </cell>
        </row>
        <row r="833">
          <cell r="R833">
            <v>2537</v>
          </cell>
          <cell r="S833">
            <v>2537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6726.125</v>
          </cell>
          <cell r="AE833">
            <v>6573.541666666667</v>
          </cell>
          <cell r="AF833">
            <v>6393.666666666667</v>
          </cell>
          <cell r="AG833">
            <v>6186.5</v>
          </cell>
          <cell r="AH833">
            <v>5979.333333333333</v>
          </cell>
          <cell r="AI833">
            <v>5438.958333333333</v>
          </cell>
          <cell r="AJ833">
            <v>4565.375</v>
          </cell>
          <cell r="AK833">
            <v>3691.7916666666665</v>
          </cell>
          <cell r="AL833">
            <v>2818.2083333333335</v>
          </cell>
          <cell r="AM833">
            <v>1944.625</v>
          </cell>
          <cell r="AN833">
            <v>1071.0416666666667</v>
          </cell>
          <cell r="AO833">
            <v>528.54166666666663</v>
          </cell>
          <cell r="AR833" t="str">
            <v>62</v>
          </cell>
        </row>
        <row r="834">
          <cell r="R834">
            <v>49000</v>
          </cell>
          <cell r="S834">
            <v>49000</v>
          </cell>
          <cell r="T834">
            <v>49000</v>
          </cell>
          <cell r="U834">
            <v>49000</v>
          </cell>
          <cell r="V834">
            <v>49000</v>
          </cell>
          <cell r="W834">
            <v>49000</v>
          </cell>
          <cell r="X834">
            <v>49000</v>
          </cell>
          <cell r="Y834">
            <v>49000</v>
          </cell>
          <cell r="Z834">
            <v>49000</v>
          </cell>
          <cell r="AA834">
            <v>49000</v>
          </cell>
          <cell r="AB834">
            <v>49000</v>
          </cell>
          <cell r="AC834">
            <v>0</v>
          </cell>
          <cell r="AD834">
            <v>49000</v>
          </cell>
          <cell r="AE834">
            <v>49000</v>
          </cell>
          <cell r="AF834">
            <v>49000</v>
          </cell>
          <cell r="AG834">
            <v>49000</v>
          </cell>
          <cell r="AH834">
            <v>49000</v>
          </cell>
          <cell r="AI834">
            <v>49000</v>
          </cell>
          <cell r="AJ834">
            <v>49000</v>
          </cell>
          <cell r="AK834">
            <v>49000</v>
          </cell>
          <cell r="AL834">
            <v>49000</v>
          </cell>
          <cell r="AM834">
            <v>49000</v>
          </cell>
          <cell r="AN834">
            <v>49000</v>
          </cell>
          <cell r="AO834">
            <v>46958.333333333336</v>
          </cell>
          <cell r="AR834" t="str">
            <v>62</v>
          </cell>
        </row>
        <row r="835">
          <cell r="R835">
            <v>530000</v>
          </cell>
          <cell r="S835">
            <v>530000</v>
          </cell>
          <cell r="T835">
            <v>530000</v>
          </cell>
          <cell r="U835">
            <v>530000</v>
          </cell>
          <cell r="V835">
            <v>530000</v>
          </cell>
          <cell r="W835">
            <v>516000</v>
          </cell>
          <cell r="X835">
            <v>516000</v>
          </cell>
          <cell r="Y835">
            <v>516000</v>
          </cell>
          <cell r="Z835">
            <v>516000</v>
          </cell>
          <cell r="AA835">
            <v>516000</v>
          </cell>
          <cell r="AB835">
            <v>516000</v>
          </cell>
          <cell r="AC835">
            <v>-533000</v>
          </cell>
          <cell r="AD835">
            <v>-155000</v>
          </cell>
          <cell r="AE835">
            <v>-87500</v>
          </cell>
          <cell r="AF835">
            <v>-20000</v>
          </cell>
          <cell r="AG835">
            <v>47500</v>
          </cell>
          <cell r="AH835">
            <v>115000</v>
          </cell>
          <cell r="AI835">
            <v>179791.66666666666</v>
          </cell>
          <cell r="AJ835">
            <v>241875</v>
          </cell>
          <cell r="AK835">
            <v>303958.33333333331</v>
          </cell>
          <cell r="AL835">
            <v>366333.33333333331</v>
          </cell>
          <cell r="AM835">
            <v>429000</v>
          </cell>
          <cell r="AN835">
            <v>491666.66666666669</v>
          </cell>
          <cell r="AO835">
            <v>478708.33333333331</v>
          </cell>
          <cell r="AR835" t="str">
            <v>62</v>
          </cell>
        </row>
        <row r="836"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Q836">
            <v>27</v>
          </cell>
          <cell r="AR836" t="str">
            <v>56</v>
          </cell>
        </row>
        <row r="837">
          <cell r="R837">
            <v>2167000</v>
          </cell>
          <cell r="S837">
            <v>2167000</v>
          </cell>
          <cell r="T837">
            <v>2171000</v>
          </cell>
          <cell r="U837">
            <v>2171000</v>
          </cell>
          <cell r="V837">
            <v>2171000</v>
          </cell>
          <cell r="W837">
            <v>2173000</v>
          </cell>
          <cell r="X837">
            <v>2173000</v>
          </cell>
          <cell r="Y837">
            <v>2173000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2110500</v>
          </cell>
          <cell r="AE837">
            <v>2113500</v>
          </cell>
          <cell r="AF837">
            <v>2116666.6666666665</v>
          </cell>
          <cell r="AG837">
            <v>2120000</v>
          </cell>
          <cell r="AH837">
            <v>2123333.3333333335</v>
          </cell>
          <cell r="AI837">
            <v>2128375</v>
          </cell>
          <cell r="AJ837">
            <v>2135125</v>
          </cell>
          <cell r="AK837">
            <v>2141875</v>
          </cell>
          <cell r="AL837">
            <v>2059000</v>
          </cell>
          <cell r="AM837">
            <v>1886500</v>
          </cell>
          <cell r="AN837">
            <v>1714000</v>
          </cell>
          <cell r="AO837">
            <v>1537458.3333333333</v>
          </cell>
          <cell r="AR837" t="str">
            <v>62</v>
          </cell>
        </row>
        <row r="838">
          <cell r="R838">
            <v>365575</v>
          </cell>
          <cell r="S838">
            <v>365575</v>
          </cell>
          <cell r="T838">
            <v>365575</v>
          </cell>
          <cell r="U838">
            <v>365575</v>
          </cell>
          <cell r="V838">
            <v>365575</v>
          </cell>
          <cell r="W838">
            <v>365575</v>
          </cell>
          <cell r="X838">
            <v>365575</v>
          </cell>
          <cell r="Y838">
            <v>365575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352515.625</v>
          </cell>
          <cell r="AE838">
            <v>355417.70833333331</v>
          </cell>
          <cell r="AF838">
            <v>358319.79166666669</v>
          </cell>
          <cell r="AG838">
            <v>361221.875</v>
          </cell>
          <cell r="AH838">
            <v>364123.95833333331</v>
          </cell>
          <cell r="AI838">
            <v>365575</v>
          </cell>
          <cell r="AJ838">
            <v>365575</v>
          </cell>
          <cell r="AK838">
            <v>365575</v>
          </cell>
          <cell r="AL838">
            <v>350342.70833333331</v>
          </cell>
          <cell r="AM838">
            <v>319878.125</v>
          </cell>
          <cell r="AN838">
            <v>289413.54166666669</v>
          </cell>
          <cell r="AO838">
            <v>258948.95833333334</v>
          </cell>
          <cell r="AR838" t="str">
            <v>62</v>
          </cell>
        </row>
        <row r="839">
          <cell r="R839">
            <v>455000</v>
          </cell>
          <cell r="S839">
            <v>455000</v>
          </cell>
          <cell r="T839">
            <v>455000</v>
          </cell>
          <cell r="U839">
            <v>455000</v>
          </cell>
          <cell r="V839">
            <v>455000</v>
          </cell>
          <cell r="W839">
            <v>455000</v>
          </cell>
          <cell r="X839">
            <v>455000</v>
          </cell>
          <cell r="Y839">
            <v>455000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455000</v>
          </cell>
          <cell r="AE839">
            <v>455000</v>
          </cell>
          <cell r="AF839">
            <v>455000</v>
          </cell>
          <cell r="AG839">
            <v>455000</v>
          </cell>
          <cell r="AH839">
            <v>455000</v>
          </cell>
          <cell r="AI839">
            <v>455000</v>
          </cell>
          <cell r="AJ839">
            <v>455000</v>
          </cell>
          <cell r="AK839">
            <v>455000</v>
          </cell>
          <cell r="AL839">
            <v>436041.66666666669</v>
          </cell>
          <cell r="AM839">
            <v>398125</v>
          </cell>
          <cell r="AN839">
            <v>360208.33333333331</v>
          </cell>
          <cell r="AO839">
            <v>322291.66666666669</v>
          </cell>
          <cell r="AR839" t="str">
            <v>62</v>
          </cell>
        </row>
        <row r="840">
          <cell r="R840">
            <v>926000</v>
          </cell>
          <cell r="S840">
            <v>926000</v>
          </cell>
          <cell r="T840">
            <v>892000</v>
          </cell>
          <cell r="U840">
            <v>892000</v>
          </cell>
          <cell r="V840">
            <v>892000</v>
          </cell>
          <cell r="W840">
            <v>877000</v>
          </cell>
          <cell r="X840">
            <v>877000</v>
          </cell>
          <cell r="Y840">
            <v>877000</v>
          </cell>
          <cell r="Z840">
            <v>843000</v>
          </cell>
          <cell r="AA840">
            <v>843000</v>
          </cell>
          <cell r="AB840">
            <v>843000</v>
          </cell>
          <cell r="AC840">
            <v>808000</v>
          </cell>
          <cell r="AD840">
            <v>990375</v>
          </cell>
          <cell r="AE840">
            <v>979791.66666666663</v>
          </cell>
          <cell r="AF840">
            <v>968916.66666666663</v>
          </cell>
          <cell r="AG840">
            <v>957750</v>
          </cell>
          <cell r="AH840">
            <v>946583.33333333337</v>
          </cell>
          <cell r="AI840">
            <v>936458.33333333337</v>
          </cell>
          <cell r="AJ840">
            <v>927375</v>
          </cell>
          <cell r="AK840">
            <v>918291.66666666663</v>
          </cell>
          <cell r="AL840">
            <v>908875</v>
          </cell>
          <cell r="AM840">
            <v>899125</v>
          </cell>
          <cell r="AN840">
            <v>889375</v>
          </cell>
          <cell r="AO840">
            <v>879583.33333333337</v>
          </cell>
          <cell r="AR840" t="str">
            <v>62</v>
          </cell>
        </row>
        <row r="841">
          <cell r="R841">
            <v>1259000</v>
          </cell>
          <cell r="S841">
            <v>1259000</v>
          </cell>
          <cell r="T841">
            <v>1259000</v>
          </cell>
          <cell r="U841">
            <v>1259000</v>
          </cell>
          <cell r="V841">
            <v>1259000</v>
          </cell>
          <cell r="W841">
            <v>1259000</v>
          </cell>
          <cell r="X841">
            <v>1259000</v>
          </cell>
          <cell r="Y841">
            <v>1259000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1259000</v>
          </cell>
          <cell r="AE841">
            <v>1259000</v>
          </cell>
          <cell r="AF841">
            <v>1259000</v>
          </cell>
          <cell r="AG841">
            <v>1259000</v>
          </cell>
          <cell r="AH841">
            <v>1259000</v>
          </cell>
          <cell r="AI841">
            <v>1259000</v>
          </cell>
          <cell r="AJ841">
            <v>1259000</v>
          </cell>
          <cell r="AK841">
            <v>1259000</v>
          </cell>
          <cell r="AL841">
            <v>1206541.6666666667</v>
          </cell>
          <cell r="AM841">
            <v>1101625</v>
          </cell>
          <cell r="AN841">
            <v>996708.33333333337</v>
          </cell>
          <cell r="AO841">
            <v>891791.66666666663</v>
          </cell>
          <cell r="AR841" t="str">
            <v>62</v>
          </cell>
        </row>
        <row r="842"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R842" t="str">
            <v>62</v>
          </cell>
        </row>
        <row r="843">
          <cell r="R843">
            <v>7044734.3300000001</v>
          </cell>
          <cell r="S843">
            <v>7044734.3300000001</v>
          </cell>
          <cell r="T843">
            <v>9561734.3300000001</v>
          </cell>
          <cell r="U843">
            <v>9561734.3300000001</v>
          </cell>
          <cell r="V843">
            <v>9561734.3300000001</v>
          </cell>
          <cell r="W843">
            <v>9409734.3300000001</v>
          </cell>
          <cell r="X843">
            <v>9409734.3300000001</v>
          </cell>
          <cell r="Y843">
            <v>9409734.3300000001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6668147.0412500007</v>
          </cell>
          <cell r="AE843">
            <v>6768941.0687500006</v>
          </cell>
          <cell r="AF843">
            <v>6948901.7629166665</v>
          </cell>
          <cell r="AG843">
            <v>7208029.1237500003</v>
          </cell>
          <cell r="AH843">
            <v>7467156.4845833331</v>
          </cell>
          <cell r="AI843">
            <v>7702825.512083333</v>
          </cell>
          <cell r="AJ843">
            <v>7915036.2062499998</v>
          </cell>
          <cell r="AK843">
            <v>8127246.9004166657</v>
          </cell>
          <cell r="AL843">
            <v>7945135.3308333317</v>
          </cell>
          <cell r="AM843">
            <v>7368701.4974999996</v>
          </cell>
          <cell r="AN843">
            <v>6792267.6641666666</v>
          </cell>
          <cell r="AO843">
            <v>6210520.1504166676</v>
          </cell>
          <cell r="AR843" t="str">
            <v>62</v>
          </cell>
        </row>
        <row r="844"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  <cell r="AE844">
            <v>0</v>
          </cell>
          <cell r="AF844">
            <v>0</v>
          </cell>
          <cell r="AG844">
            <v>0</v>
          </cell>
          <cell r="AH844">
            <v>0</v>
          </cell>
          <cell r="AI844">
            <v>0</v>
          </cell>
          <cell r="AJ844">
            <v>0</v>
          </cell>
          <cell r="AK844">
            <v>0</v>
          </cell>
          <cell r="AL844">
            <v>0</v>
          </cell>
          <cell r="AM844">
            <v>0</v>
          </cell>
          <cell r="AN844">
            <v>0</v>
          </cell>
          <cell r="AO844">
            <v>0</v>
          </cell>
          <cell r="AR844" t="str">
            <v>62</v>
          </cell>
        </row>
        <row r="845">
          <cell r="R845">
            <v>0</v>
          </cell>
          <cell r="S845">
            <v>0</v>
          </cell>
          <cell r="T845">
            <v>1280000</v>
          </cell>
          <cell r="U845">
            <v>1280000</v>
          </cell>
          <cell r="V845">
            <v>1280000</v>
          </cell>
          <cell r="W845">
            <v>1331000</v>
          </cell>
          <cell r="X845">
            <v>1331000</v>
          </cell>
          <cell r="Y845">
            <v>1331000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53333.333333333336</v>
          </cell>
          <cell r="AG845">
            <v>160000</v>
          </cell>
          <cell r="AH845">
            <v>266666.66666666669</v>
          </cell>
          <cell r="AI845">
            <v>375458.33333333331</v>
          </cell>
          <cell r="AJ845">
            <v>486375</v>
          </cell>
          <cell r="AK845">
            <v>597291.66666666663</v>
          </cell>
          <cell r="AL845">
            <v>652750</v>
          </cell>
          <cell r="AM845">
            <v>652750</v>
          </cell>
          <cell r="AN845">
            <v>652750</v>
          </cell>
          <cell r="AO845">
            <v>652750</v>
          </cell>
          <cell r="AR845" t="str">
            <v>17</v>
          </cell>
        </row>
        <row r="846">
          <cell r="R846">
            <v>3020901</v>
          </cell>
          <cell r="S846">
            <v>3020901</v>
          </cell>
          <cell r="T846">
            <v>1069682</v>
          </cell>
          <cell r="U846">
            <v>1069682</v>
          </cell>
          <cell r="V846">
            <v>1069682</v>
          </cell>
          <cell r="W846">
            <v>1142320</v>
          </cell>
          <cell r="X846">
            <v>1142320</v>
          </cell>
          <cell r="Y846">
            <v>1142320</v>
          </cell>
          <cell r="Z846">
            <v>1142320</v>
          </cell>
          <cell r="AA846">
            <v>1142320</v>
          </cell>
          <cell r="AB846">
            <v>1142320</v>
          </cell>
          <cell r="AC846">
            <v>1112042</v>
          </cell>
          <cell r="AD846">
            <v>2523960</v>
          </cell>
          <cell r="AE846">
            <v>2583645</v>
          </cell>
          <cell r="AF846">
            <v>2581312.5416666665</v>
          </cell>
          <cell r="AG846">
            <v>2516962.625</v>
          </cell>
          <cell r="AH846">
            <v>2452612.7083333335</v>
          </cell>
          <cell r="AI846">
            <v>2353995.25</v>
          </cell>
          <cell r="AJ846">
            <v>2221110.25</v>
          </cell>
          <cell r="AK846">
            <v>2088225.25</v>
          </cell>
          <cell r="AL846">
            <v>1950453.25</v>
          </cell>
          <cell r="AM846">
            <v>1807794.25</v>
          </cell>
          <cell r="AN846">
            <v>1665135.25</v>
          </cell>
          <cell r="AO846">
            <v>1514269.9583333333</v>
          </cell>
          <cell r="AR846" t="str">
            <v>62</v>
          </cell>
        </row>
        <row r="847">
          <cell r="R847">
            <v>2458000</v>
          </cell>
          <cell r="S847">
            <v>2458000</v>
          </cell>
          <cell r="T847">
            <v>2458000</v>
          </cell>
          <cell r="U847">
            <v>2458000</v>
          </cell>
          <cell r="V847">
            <v>2458000</v>
          </cell>
          <cell r="W847">
            <v>2458000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2458000</v>
          </cell>
          <cell r="AE847">
            <v>2458000</v>
          </cell>
          <cell r="AF847">
            <v>2458000</v>
          </cell>
          <cell r="AG847">
            <v>2458000</v>
          </cell>
          <cell r="AH847">
            <v>2458000</v>
          </cell>
          <cell r="AI847">
            <v>2458000</v>
          </cell>
          <cell r="AJ847">
            <v>2355583.3333333335</v>
          </cell>
          <cell r="AK847">
            <v>2150750</v>
          </cell>
          <cell r="AL847">
            <v>1945916.6666666667</v>
          </cell>
          <cell r="AM847">
            <v>1741083.3333333333</v>
          </cell>
          <cell r="AN847">
            <v>1536250</v>
          </cell>
          <cell r="AO847">
            <v>1331416.6666666667</v>
          </cell>
          <cell r="AR847" t="str">
            <v>50a</v>
          </cell>
        </row>
        <row r="848">
          <cell r="R848">
            <v>1553352</v>
          </cell>
          <cell r="S848">
            <v>1553352</v>
          </cell>
          <cell r="T848">
            <v>1553352</v>
          </cell>
          <cell r="U848">
            <v>1553352</v>
          </cell>
          <cell r="V848">
            <v>1553352</v>
          </cell>
          <cell r="W848">
            <v>1553352</v>
          </cell>
          <cell r="X848">
            <v>1553352</v>
          </cell>
          <cell r="Y848">
            <v>1553352</v>
          </cell>
          <cell r="Z848">
            <v>537046</v>
          </cell>
          <cell r="AA848">
            <v>537046</v>
          </cell>
          <cell r="AB848">
            <v>537046</v>
          </cell>
          <cell r="AC848">
            <v>537046</v>
          </cell>
          <cell r="AD848">
            <v>1702102</v>
          </cell>
          <cell r="AE848">
            <v>1682268.6666666667</v>
          </cell>
          <cell r="AF848">
            <v>1662435.3333333333</v>
          </cell>
          <cell r="AG848">
            <v>1642602</v>
          </cell>
          <cell r="AH848">
            <v>1622768.6666666667</v>
          </cell>
          <cell r="AI848">
            <v>1602935.3333333333</v>
          </cell>
          <cell r="AJ848">
            <v>1583102</v>
          </cell>
          <cell r="AK848">
            <v>1563268.6666666667</v>
          </cell>
          <cell r="AL848">
            <v>1511005.9166666667</v>
          </cell>
          <cell r="AM848">
            <v>1426313.75</v>
          </cell>
          <cell r="AN848">
            <v>1341621.5833333333</v>
          </cell>
          <cell r="AO848">
            <v>1256929.4166666667</v>
          </cell>
          <cell r="AR848" t="str">
            <v>62</v>
          </cell>
        </row>
        <row r="849">
          <cell r="R849">
            <v>340757</v>
          </cell>
          <cell r="S849">
            <v>340757</v>
          </cell>
          <cell r="T849">
            <v>380583</v>
          </cell>
          <cell r="U849">
            <v>380583</v>
          </cell>
          <cell r="V849">
            <v>380583</v>
          </cell>
          <cell r="W849">
            <v>616371</v>
          </cell>
          <cell r="X849">
            <v>616371</v>
          </cell>
          <cell r="Y849">
            <v>616371</v>
          </cell>
          <cell r="Z849">
            <v>614370</v>
          </cell>
          <cell r="AA849">
            <v>614370</v>
          </cell>
          <cell r="AB849">
            <v>614370</v>
          </cell>
          <cell r="AC849">
            <v>962562</v>
          </cell>
          <cell r="AD849">
            <v>42594.625</v>
          </cell>
          <cell r="AE849">
            <v>70991.041666666672</v>
          </cell>
          <cell r="AF849">
            <v>101046.875</v>
          </cell>
          <cell r="AG849">
            <v>132762.125</v>
          </cell>
          <cell r="AH849">
            <v>164477.375</v>
          </cell>
          <cell r="AI849">
            <v>206017.125</v>
          </cell>
          <cell r="AJ849">
            <v>257381.375</v>
          </cell>
          <cell r="AK849">
            <v>308745.625</v>
          </cell>
          <cell r="AL849">
            <v>360026.5</v>
          </cell>
          <cell r="AM849">
            <v>411224</v>
          </cell>
          <cell r="AN849">
            <v>462421.5</v>
          </cell>
          <cell r="AO849">
            <v>513928.79166666669</v>
          </cell>
          <cell r="AR849" t="str">
            <v>62</v>
          </cell>
        </row>
        <row r="850">
          <cell r="R850">
            <v>16000</v>
          </cell>
          <cell r="S850">
            <v>16000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2000</v>
          </cell>
          <cell r="AE850">
            <v>3333.3333333333335</v>
          </cell>
          <cell r="AF850">
            <v>4000</v>
          </cell>
          <cell r="AG850">
            <v>4000</v>
          </cell>
          <cell r="AH850">
            <v>4000</v>
          </cell>
          <cell r="AI850">
            <v>4000</v>
          </cell>
          <cell r="AJ850">
            <v>4000</v>
          </cell>
          <cell r="AK850">
            <v>4000</v>
          </cell>
          <cell r="AL850">
            <v>4000</v>
          </cell>
          <cell r="AM850">
            <v>4000</v>
          </cell>
          <cell r="AN850">
            <v>4000</v>
          </cell>
          <cell r="AO850">
            <v>3333.3333333333335</v>
          </cell>
          <cell r="AR850" t="str">
            <v>62</v>
          </cell>
        </row>
        <row r="851">
          <cell r="R851">
            <v>863861</v>
          </cell>
          <cell r="S851">
            <v>863861</v>
          </cell>
          <cell r="T851">
            <v>863861</v>
          </cell>
          <cell r="U851">
            <v>863861</v>
          </cell>
          <cell r="V851">
            <v>863861</v>
          </cell>
          <cell r="W851">
            <v>863861</v>
          </cell>
          <cell r="X851">
            <v>863861</v>
          </cell>
          <cell r="Y851">
            <v>863861</v>
          </cell>
          <cell r="Z851">
            <v>863861</v>
          </cell>
          <cell r="AA851">
            <v>863861</v>
          </cell>
          <cell r="AB851">
            <v>863861</v>
          </cell>
          <cell r="AC851">
            <v>0</v>
          </cell>
          <cell r="AD851">
            <v>863861</v>
          </cell>
          <cell r="AE851">
            <v>863861</v>
          </cell>
          <cell r="AF851">
            <v>863861</v>
          </cell>
          <cell r="AG851">
            <v>863861</v>
          </cell>
          <cell r="AH851">
            <v>863861</v>
          </cell>
          <cell r="AI851">
            <v>863861</v>
          </cell>
          <cell r="AJ851">
            <v>863861</v>
          </cell>
          <cell r="AK851">
            <v>863861</v>
          </cell>
          <cell r="AL851">
            <v>863861</v>
          </cell>
          <cell r="AM851">
            <v>863861</v>
          </cell>
          <cell r="AN851">
            <v>863861</v>
          </cell>
          <cell r="AO851">
            <v>827866.79166666663</v>
          </cell>
          <cell r="AR851" t="str">
            <v>62</v>
          </cell>
        </row>
        <row r="852"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R852" t="str">
            <v>62</v>
          </cell>
        </row>
        <row r="853">
          <cell r="R853">
            <v>14000</v>
          </cell>
          <cell r="S853">
            <v>14000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3000</v>
          </cell>
          <cell r="AD853">
            <v>20625</v>
          </cell>
          <cell r="AE853">
            <v>20208.333333333332</v>
          </cell>
          <cell r="AF853">
            <v>19333.333333333332</v>
          </cell>
          <cell r="AG853">
            <v>18000</v>
          </cell>
          <cell r="AH853">
            <v>16666.666666666668</v>
          </cell>
          <cell r="AI853">
            <v>14791.666666666666</v>
          </cell>
          <cell r="AJ853">
            <v>12375</v>
          </cell>
          <cell r="AK853">
            <v>9958.3333333333339</v>
          </cell>
          <cell r="AL853">
            <v>7875</v>
          </cell>
          <cell r="AM853">
            <v>6125</v>
          </cell>
          <cell r="AN853">
            <v>4375</v>
          </cell>
          <cell r="AO853">
            <v>3041.6666666666665</v>
          </cell>
        </row>
        <row r="854"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R854" t="str">
            <v>62</v>
          </cell>
        </row>
        <row r="855">
          <cell r="R855">
            <v>159437</v>
          </cell>
          <cell r="S855">
            <v>159437</v>
          </cell>
          <cell r="T855">
            <v>159437</v>
          </cell>
          <cell r="U855">
            <v>159437</v>
          </cell>
          <cell r="V855">
            <v>159437</v>
          </cell>
          <cell r="W855">
            <v>159437</v>
          </cell>
          <cell r="X855">
            <v>159437</v>
          </cell>
          <cell r="Y855">
            <v>159437</v>
          </cell>
          <cell r="Z855">
            <v>159437</v>
          </cell>
          <cell r="AA855">
            <v>159437</v>
          </cell>
          <cell r="AB855">
            <v>159437</v>
          </cell>
          <cell r="AC855">
            <v>159437</v>
          </cell>
          <cell r="AD855">
            <v>159437</v>
          </cell>
          <cell r="AE855">
            <v>159437</v>
          </cell>
          <cell r="AF855">
            <v>159437</v>
          </cell>
          <cell r="AG855">
            <v>159437</v>
          </cell>
          <cell r="AH855">
            <v>159437</v>
          </cell>
          <cell r="AI855">
            <v>159437</v>
          </cell>
          <cell r="AJ855">
            <v>159437</v>
          </cell>
          <cell r="AK855">
            <v>159437</v>
          </cell>
          <cell r="AL855">
            <v>159437</v>
          </cell>
          <cell r="AM855">
            <v>159437</v>
          </cell>
          <cell r="AN855">
            <v>159437</v>
          </cell>
          <cell r="AO855">
            <v>159437</v>
          </cell>
          <cell r="AR855" t="str">
            <v>56</v>
          </cell>
        </row>
        <row r="856">
          <cell r="R856">
            <v>156000</v>
          </cell>
          <cell r="S856">
            <v>156000</v>
          </cell>
          <cell r="T856">
            <v>1000</v>
          </cell>
          <cell r="U856">
            <v>1000</v>
          </cell>
          <cell r="V856">
            <v>1000</v>
          </cell>
          <cell r="W856">
            <v>394000</v>
          </cell>
          <cell r="X856">
            <v>394000</v>
          </cell>
          <cell r="Y856">
            <v>394000</v>
          </cell>
          <cell r="Z856">
            <v>396586</v>
          </cell>
          <cell r="AA856">
            <v>396586</v>
          </cell>
          <cell r="AB856">
            <v>396586</v>
          </cell>
          <cell r="AC856">
            <v>427586</v>
          </cell>
          <cell r="AD856">
            <v>880875</v>
          </cell>
          <cell r="AE856">
            <v>823958.33333333337</v>
          </cell>
          <cell r="AF856">
            <v>755625</v>
          </cell>
          <cell r="AG856">
            <v>675875</v>
          </cell>
          <cell r="AH856">
            <v>596125</v>
          </cell>
          <cell r="AI856">
            <v>531500</v>
          </cell>
          <cell r="AJ856">
            <v>482000</v>
          </cell>
          <cell r="AK856">
            <v>432500</v>
          </cell>
          <cell r="AL856">
            <v>379274.41666666669</v>
          </cell>
          <cell r="AM856">
            <v>322323.25</v>
          </cell>
          <cell r="AN856">
            <v>265372.08333333331</v>
          </cell>
          <cell r="AO856">
            <v>248212.58333333334</v>
          </cell>
          <cell r="AR856" t="str">
            <v>62</v>
          </cell>
        </row>
        <row r="857">
          <cell r="R857">
            <v>-7000</v>
          </cell>
          <cell r="S857">
            <v>-7000</v>
          </cell>
          <cell r="T857">
            <v>-7000</v>
          </cell>
          <cell r="U857">
            <v>-7000</v>
          </cell>
          <cell r="V857">
            <v>-7000</v>
          </cell>
          <cell r="W857">
            <v>-7000</v>
          </cell>
          <cell r="X857">
            <v>-7000</v>
          </cell>
          <cell r="Y857">
            <v>-7000</v>
          </cell>
          <cell r="Z857">
            <v>-7000</v>
          </cell>
          <cell r="AA857">
            <v>-7000</v>
          </cell>
          <cell r="AB857">
            <v>-7000</v>
          </cell>
          <cell r="AC857">
            <v>0</v>
          </cell>
          <cell r="AD857">
            <v>-7000</v>
          </cell>
          <cell r="AE857">
            <v>-7000</v>
          </cell>
          <cell r="AF857">
            <v>-7000</v>
          </cell>
          <cell r="AG857">
            <v>-7000</v>
          </cell>
          <cell r="AH857">
            <v>-7000</v>
          </cell>
          <cell r="AI857">
            <v>-7000</v>
          </cell>
          <cell r="AJ857">
            <v>-7000</v>
          </cell>
          <cell r="AK857">
            <v>-7000</v>
          </cell>
          <cell r="AL857">
            <v>-7000</v>
          </cell>
          <cell r="AM857">
            <v>-7000</v>
          </cell>
          <cell r="AN857">
            <v>-7000</v>
          </cell>
          <cell r="AO857">
            <v>-6708.333333333333</v>
          </cell>
          <cell r="AR857" t="str">
            <v>62</v>
          </cell>
        </row>
        <row r="858"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R858" t="str">
            <v>62</v>
          </cell>
        </row>
        <row r="859">
          <cell r="R859">
            <v>12777000</v>
          </cell>
          <cell r="S859">
            <v>12777000</v>
          </cell>
          <cell r="T859">
            <v>12777000</v>
          </cell>
          <cell r="U859">
            <v>12777000</v>
          </cell>
          <cell r="V859">
            <v>12777000</v>
          </cell>
          <cell r="W859">
            <v>12777000</v>
          </cell>
          <cell r="X859">
            <v>12777000</v>
          </cell>
          <cell r="Y859">
            <v>12777000</v>
          </cell>
          <cell r="Z859">
            <v>-699695</v>
          </cell>
          <cell r="AA859">
            <v>-699695</v>
          </cell>
          <cell r="AB859">
            <v>-699695</v>
          </cell>
          <cell r="AC859">
            <v>-699695</v>
          </cell>
          <cell r="AD859">
            <v>12777000</v>
          </cell>
          <cell r="AE859">
            <v>12777000</v>
          </cell>
          <cell r="AF859">
            <v>12777000</v>
          </cell>
          <cell r="AG859">
            <v>12777000</v>
          </cell>
          <cell r="AH859">
            <v>12777000</v>
          </cell>
          <cell r="AI859">
            <v>12777000</v>
          </cell>
          <cell r="AJ859">
            <v>12777000</v>
          </cell>
          <cell r="AK859">
            <v>12777000</v>
          </cell>
          <cell r="AL859">
            <v>12215471.041666666</v>
          </cell>
          <cell r="AM859">
            <v>11092413.125</v>
          </cell>
          <cell r="AN859">
            <v>9969355.208333334</v>
          </cell>
          <cell r="AO859">
            <v>8846297.291666666</v>
          </cell>
          <cell r="AR859" t="str">
            <v>62</v>
          </cell>
        </row>
        <row r="860">
          <cell r="R860">
            <v>1044000</v>
          </cell>
          <cell r="S860">
            <v>1044000</v>
          </cell>
          <cell r="T860">
            <v>1044000</v>
          </cell>
          <cell r="U860">
            <v>1044000</v>
          </cell>
          <cell r="V860">
            <v>1044000</v>
          </cell>
          <cell r="W860">
            <v>1044000</v>
          </cell>
          <cell r="X860">
            <v>1044000</v>
          </cell>
          <cell r="Y860">
            <v>1044000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1044000</v>
          </cell>
          <cell r="AE860">
            <v>1044000</v>
          </cell>
          <cell r="AF860">
            <v>1044000</v>
          </cell>
          <cell r="AG860">
            <v>1044000</v>
          </cell>
          <cell r="AH860">
            <v>1044000</v>
          </cell>
          <cell r="AI860">
            <v>1044000</v>
          </cell>
          <cell r="AJ860">
            <v>1044000</v>
          </cell>
          <cell r="AK860">
            <v>1044000</v>
          </cell>
          <cell r="AL860">
            <v>1000500</v>
          </cell>
          <cell r="AM860">
            <v>913500</v>
          </cell>
          <cell r="AN860">
            <v>826500</v>
          </cell>
          <cell r="AO860">
            <v>739500</v>
          </cell>
          <cell r="AR860" t="str">
            <v>62</v>
          </cell>
        </row>
        <row r="861">
          <cell r="R861">
            <v>5292000</v>
          </cell>
          <cell r="S861">
            <v>5292000</v>
          </cell>
          <cell r="T861">
            <v>5292000</v>
          </cell>
          <cell r="U861">
            <v>5292000</v>
          </cell>
          <cell r="V861">
            <v>5292000</v>
          </cell>
          <cell r="W861">
            <v>5292000</v>
          </cell>
          <cell r="X861">
            <v>5292000</v>
          </cell>
          <cell r="Y861">
            <v>5292000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5281375</v>
          </cell>
          <cell r="AE861">
            <v>5287750</v>
          </cell>
          <cell r="AF861">
            <v>5292000</v>
          </cell>
          <cell r="AG861">
            <v>5292000</v>
          </cell>
          <cell r="AH861">
            <v>5292000</v>
          </cell>
          <cell r="AI861">
            <v>5292000</v>
          </cell>
          <cell r="AJ861">
            <v>5292000</v>
          </cell>
          <cell r="AK861">
            <v>5292000</v>
          </cell>
          <cell r="AL861">
            <v>5071500</v>
          </cell>
          <cell r="AM861">
            <v>4630500</v>
          </cell>
          <cell r="AN861">
            <v>4189500</v>
          </cell>
          <cell r="AO861">
            <v>3748500</v>
          </cell>
          <cell r="AR861" t="str">
            <v>62</v>
          </cell>
        </row>
        <row r="862">
          <cell r="R862">
            <v>863211</v>
          </cell>
          <cell r="S862">
            <v>863211</v>
          </cell>
          <cell r="T862">
            <v>863211</v>
          </cell>
          <cell r="U862">
            <v>863211</v>
          </cell>
          <cell r="V862">
            <v>863211</v>
          </cell>
          <cell r="W862">
            <v>863211</v>
          </cell>
          <cell r="X862">
            <v>863211</v>
          </cell>
          <cell r="Y862">
            <v>863211</v>
          </cell>
          <cell r="Z862">
            <v>863211</v>
          </cell>
          <cell r="AA862">
            <v>863211</v>
          </cell>
          <cell r="AB862">
            <v>3270608</v>
          </cell>
          <cell r="AC862">
            <v>3270608</v>
          </cell>
          <cell r="AD862">
            <v>1048451.125</v>
          </cell>
          <cell r="AE862">
            <v>1030809.2083333334</v>
          </cell>
          <cell r="AF862">
            <v>1013167.2916666666</v>
          </cell>
          <cell r="AG862">
            <v>995525.375</v>
          </cell>
          <cell r="AH862">
            <v>977883.45833333337</v>
          </cell>
          <cell r="AI862">
            <v>960241.54166666663</v>
          </cell>
          <cell r="AJ862">
            <v>942599.625</v>
          </cell>
          <cell r="AK862">
            <v>924957.70833333337</v>
          </cell>
          <cell r="AL862">
            <v>907315.79166666663</v>
          </cell>
          <cell r="AM862">
            <v>889673.875</v>
          </cell>
          <cell r="AN862">
            <v>972340.16666666663</v>
          </cell>
          <cell r="AO862">
            <v>1164135.625</v>
          </cell>
          <cell r="AR862" t="str">
            <v>62</v>
          </cell>
        </row>
        <row r="863">
          <cell r="R863">
            <v>30097</v>
          </cell>
          <cell r="S863">
            <v>30097</v>
          </cell>
          <cell r="T863">
            <v>35097</v>
          </cell>
          <cell r="U863">
            <v>35097</v>
          </cell>
          <cell r="V863">
            <v>35097</v>
          </cell>
          <cell r="W863">
            <v>42097</v>
          </cell>
          <cell r="X863">
            <v>42097</v>
          </cell>
          <cell r="Y863">
            <v>42097</v>
          </cell>
          <cell r="Z863">
            <v>72918</v>
          </cell>
          <cell r="AA863">
            <v>72918</v>
          </cell>
          <cell r="AB863">
            <v>72918</v>
          </cell>
          <cell r="AC863">
            <v>82918</v>
          </cell>
          <cell r="AD863">
            <v>91834.875</v>
          </cell>
          <cell r="AE863">
            <v>94342.958333333328</v>
          </cell>
          <cell r="AF863">
            <v>93263.666666666672</v>
          </cell>
          <cell r="AG863">
            <v>88597</v>
          </cell>
          <cell r="AH863">
            <v>83930.333333333328</v>
          </cell>
          <cell r="AI863">
            <v>78222</v>
          </cell>
          <cell r="AJ863">
            <v>71472</v>
          </cell>
          <cell r="AK863">
            <v>64722</v>
          </cell>
          <cell r="AL863">
            <v>58631.208333333336</v>
          </cell>
          <cell r="AM863">
            <v>53199.625</v>
          </cell>
          <cell r="AN863">
            <v>47768.041666666664</v>
          </cell>
          <cell r="AO863">
            <v>47253.125</v>
          </cell>
          <cell r="AR863" t="str">
            <v>62</v>
          </cell>
        </row>
        <row r="864">
          <cell r="AC864">
            <v>526000</v>
          </cell>
          <cell r="AO864">
            <v>21916.666666666668</v>
          </cell>
          <cell r="AQ864" t="str">
            <v>37d</v>
          </cell>
          <cell r="AR864" t="str">
            <v>56</v>
          </cell>
        </row>
        <row r="865">
          <cell r="R865">
            <v>448000</v>
          </cell>
          <cell r="S865">
            <v>448000</v>
          </cell>
          <cell r="T865">
            <v>448000</v>
          </cell>
          <cell r="U865">
            <v>448000</v>
          </cell>
          <cell r="V865">
            <v>448000</v>
          </cell>
          <cell r="W865">
            <v>448000</v>
          </cell>
          <cell r="X865">
            <v>448000</v>
          </cell>
          <cell r="Y865">
            <v>448000</v>
          </cell>
          <cell r="Z865">
            <v>-726946</v>
          </cell>
          <cell r="AA865">
            <v>-726946</v>
          </cell>
          <cell r="AB865">
            <v>-726946</v>
          </cell>
          <cell r="AC865">
            <v>-726946</v>
          </cell>
          <cell r="AD865">
            <v>629875</v>
          </cell>
          <cell r="AE865">
            <v>605625</v>
          </cell>
          <cell r="AF865">
            <v>581375</v>
          </cell>
          <cell r="AG865">
            <v>557125</v>
          </cell>
          <cell r="AH865">
            <v>532875</v>
          </cell>
          <cell r="AI865">
            <v>508625</v>
          </cell>
          <cell r="AJ865">
            <v>484375</v>
          </cell>
          <cell r="AK865">
            <v>460125</v>
          </cell>
          <cell r="AL865">
            <v>399043.91666666669</v>
          </cell>
          <cell r="AM865">
            <v>301131.75</v>
          </cell>
          <cell r="AN865">
            <v>203219.58333333334</v>
          </cell>
          <cell r="AO865">
            <v>105307.41666666667</v>
          </cell>
          <cell r="AR865" t="str">
            <v>62</v>
          </cell>
        </row>
        <row r="866">
          <cell r="R866">
            <v>601000</v>
          </cell>
          <cell r="S866">
            <v>601000</v>
          </cell>
          <cell r="T866">
            <v>601000</v>
          </cell>
          <cell r="U866">
            <v>601000</v>
          </cell>
          <cell r="V866">
            <v>601000</v>
          </cell>
          <cell r="W866">
            <v>601000</v>
          </cell>
          <cell r="X866">
            <v>601000</v>
          </cell>
          <cell r="Y866">
            <v>601000</v>
          </cell>
          <cell r="Z866">
            <v>601000</v>
          </cell>
          <cell r="AA866">
            <v>601000</v>
          </cell>
          <cell r="AB866">
            <v>601000</v>
          </cell>
          <cell r="AC866">
            <v>0</v>
          </cell>
          <cell r="AD866">
            <v>209208.33333333334</v>
          </cell>
          <cell r="AE866">
            <v>259291.66666666666</v>
          </cell>
          <cell r="AF866">
            <v>309375</v>
          </cell>
          <cell r="AG866">
            <v>359458.33333333331</v>
          </cell>
          <cell r="AH866">
            <v>409541.66666666669</v>
          </cell>
          <cell r="AI866">
            <v>459625</v>
          </cell>
          <cell r="AJ866">
            <v>509708.33333333331</v>
          </cell>
          <cell r="AK866">
            <v>559791.66666666663</v>
          </cell>
          <cell r="AL866">
            <v>586958.33333333337</v>
          </cell>
          <cell r="AM866">
            <v>591208.33333333337</v>
          </cell>
          <cell r="AN866">
            <v>595458.33333333337</v>
          </cell>
          <cell r="AO866">
            <v>574250</v>
          </cell>
          <cell r="AR866" t="str">
            <v>62</v>
          </cell>
        </row>
        <row r="867"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245000</v>
          </cell>
          <cell r="AA867">
            <v>245000</v>
          </cell>
          <cell r="AB867">
            <v>245000</v>
          </cell>
          <cell r="AC867">
            <v>245000</v>
          </cell>
          <cell r="AD867">
            <v>175000</v>
          </cell>
          <cell r="AE867">
            <v>175000</v>
          </cell>
          <cell r="AF867">
            <v>175000</v>
          </cell>
          <cell r="AG867">
            <v>175000</v>
          </cell>
          <cell r="AH867">
            <v>175000</v>
          </cell>
          <cell r="AI867">
            <v>175000</v>
          </cell>
          <cell r="AJ867">
            <v>175000</v>
          </cell>
          <cell r="AK867">
            <v>175000</v>
          </cell>
          <cell r="AL867">
            <v>156041.66666666666</v>
          </cell>
          <cell r="AM867">
            <v>118125</v>
          </cell>
          <cell r="AN867">
            <v>80208.333333333328</v>
          </cell>
          <cell r="AO867">
            <v>71458.333333333328</v>
          </cell>
          <cell r="AR867" t="str">
            <v>62</v>
          </cell>
        </row>
        <row r="868">
          <cell r="R868">
            <v>22000</v>
          </cell>
          <cell r="S868">
            <v>9000</v>
          </cell>
          <cell r="T868">
            <v>-24000</v>
          </cell>
          <cell r="U868">
            <v>-93000</v>
          </cell>
          <cell r="V868">
            <v>-81000</v>
          </cell>
          <cell r="W868">
            <v>-105000</v>
          </cell>
          <cell r="X868">
            <v>-132000</v>
          </cell>
          <cell r="Y868">
            <v>-159000</v>
          </cell>
          <cell r="Z868">
            <v>62967</v>
          </cell>
          <cell r="AA868">
            <v>33967</v>
          </cell>
          <cell r="AB868">
            <v>118967</v>
          </cell>
          <cell r="AC868">
            <v>148967</v>
          </cell>
          <cell r="AD868">
            <v>916.66666666666663</v>
          </cell>
          <cell r="AE868">
            <v>2208.3333333333335</v>
          </cell>
          <cell r="AF868">
            <v>1583.3333333333333</v>
          </cell>
          <cell r="AG868">
            <v>-3291.6666666666665</v>
          </cell>
          <cell r="AH868">
            <v>-10541.666666666666</v>
          </cell>
          <cell r="AI868">
            <v>-18291.666666666668</v>
          </cell>
          <cell r="AJ868">
            <v>-28166.666666666668</v>
          </cell>
          <cell r="AK868">
            <v>-40291.666666666664</v>
          </cell>
          <cell r="AL868">
            <v>-44293.041666666664</v>
          </cell>
          <cell r="AM868">
            <v>-40254.125</v>
          </cell>
          <cell r="AN868">
            <v>-33881.875</v>
          </cell>
          <cell r="AO868">
            <v>-22717.958333333332</v>
          </cell>
          <cell r="AR868" t="str">
            <v>17</v>
          </cell>
        </row>
        <row r="869">
          <cell r="Z869">
            <v>805234</v>
          </cell>
          <cell r="AA869">
            <v>805234</v>
          </cell>
          <cell r="AB869">
            <v>805234</v>
          </cell>
          <cell r="AC869">
            <v>893234</v>
          </cell>
          <cell r="AK869">
            <v>0</v>
          </cell>
          <cell r="AL869">
            <v>33551.416666666664</v>
          </cell>
          <cell r="AM869">
            <v>100654.25</v>
          </cell>
          <cell r="AN869">
            <v>167757.08333333334</v>
          </cell>
          <cell r="AO869">
            <v>238526.58333333334</v>
          </cell>
        </row>
        <row r="870">
          <cell r="Z870">
            <v>117818</v>
          </cell>
          <cell r="AA870">
            <v>117818</v>
          </cell>
          <cell r="AB870">
            <v>117818</v>
          </cell>
          <cell r="AC870">
            <v>227818</v>
          </cell>
          <cell r="AK870">
            <v>0</v>
          </cell>
          <cell r="AL870">
            <v>4909.083333333333</v>
          </cell>
          <cell r="AM870">
            <v>14727.25</v>
          </cell>
          <cell r="AN870">
            <v>24545.416666666668</v>
          </cell>
          <cell r="AO870">
            <v>38946.916666666664</v>
          </cell>
        </row>
        <row r="871">
          <cell r="R871">
            <v>49000</v>
          </cell>
          <cell r="S871">
            <v>98000</v>
          </cell>
          <cell r="T871">
            <v>147000</v>
          </cell>
          <cell r="U871">
            <v>196000</v>
          </cell>
          <cell r="V871">
            <v>245000</v>
          </cell>
          <cell r="W871">
            <v>-910000</v>
          </cell>
          <cell r="X871">
            <v>-910000</v>
          </cell>
          <cell r="Y871">
            <v>-910000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2041.6666666666667</v>
          </cell>
          <cell r="AE871">
            <v>8166.666666666667</v>
          </cell>
          <cell r="AF871">
            <v>18375</v>
          </cell>
          <cell r="AG871">
            <v>32666.666666666668</v>
          </cell>
          <cell r="AH871">
            <v>51041.666666666664</v>
          </cell>
          <cell r="AI871">
            <v>23333.333333333332</v>
          </cell>
          <cell r="AJ871">
            <v>-52500</v>
          </cell>
          <cell r="AK871">
            <v>-128333.33333333333</v>
          </cell>
          <cell r="AL871">
            <v>-166250</v>
          </cell>
          <cell r="AM871">
            <v>-166250</v>
          </cell>
          <cell r="AN871">
            <v>-166250</v>
          </cell>
          <cell r="AO871">
            <v>-166250</v>
          </cell>
          <cell r="AR871" t="str">
            <v>17</v>
          </cell>
        </row>
        <row r="872">
          <cell r="R872">
            <v>0</v>
          </cell>
          <cell r="S872">
            <v>0</v>
          </cell>
          <cell r="T872">
            <v>2000</v>
          </cell>
          <cell r="U872">
            <v>2000</v>
          </cell>
          <cell r="V872">
            <v>2000</v>
          </cell>
          <cell r="W872">
            <v>4000</v>
          </cell>
          <cell r="X872">
            <v>4000</v>
          </cell>
          <cell r="Y872">
            <v>4000</v>
          </cell>
          <cell r="Z872">
            <v>447324</v>
          </cell>
          <cell r="AA872">
            <v>447324</v>
          </cell>
          <cell r="AB872">
            <v>447324</v>
          </cell>
          <cell r="AC872">
            <v>452324</v>
          </cell>
          <cell r="AD872">
            <v>0</v>
          </cell>
          <cell r="AE872">
            <v>0</v>
          </cell>
          <cell r="AF872">
            <v>83.333333333333329</v>
          </cell>
          <cell r="AG872">
            <v>250</v>
          </cell>
          <cell r="AH872">
            <v>416.66666666666669</v>
          </cell>
          <cell r="AI872">
            <v>666.66666666666663</v>
          </cell>
          <cell r="AJ872">
            <v>1000</v>
          </cell>
          <cell r="AK872">
            <v>1333.3333333333333</v>
          </cell>
          <cell r="AL872">
            <v>20138.5</v>
          </cell>
          <cell r="AM872">
            <v>57415.5</v>
          </cell>
          <cell r="AN872">
            <v>94692.5</v>
          </cell>
          <cell r="AO872">
            <v>132177.83333333334</v>
          </cell>
          <cell r="AR872" t="str">
            <v>17</v>
          </cell>
        </row>
        <row r="873">
          <cell r="R873">
            <v>0</v>
          </cell>
          <cell r="S873">
            <v>0</v>
          </cell>
          <cell r="T873">
            <v>-24000</v>
          </cell>
          <cell r="U873">
            <v>-24000</v>
          </cell>
          <cell r="V873">
            <v>-24000</v>
          </cell>
          <cell r="W873">
            <v>108000</v>
          </cell>
          <cell r="X873">
            <v>108000</v>
          </cell>
          <cell r="Y873">
            <v>108000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-1000</v>
          </cell>
          <cell r="AG873">
            <v>-3000</v>
          </cell>
          <cell r="AH873">
            <v>-5000</v>
          </cell>
          <cell r="AI873">
            <v>-1500</v>
          </cell>
          <cell r="AJ873">
            <v>7500</v>
          </cell>
          <cell r="AK873">
            <v>16500</v>
          </cell>
          <cell r="AL873">
            <v>21000</v>
          </cell>
          <cell r="AM873">
            <v>21000</v>
          </cell>
          <cell r="AN873">
            <v>21000</v>
          </cell>
          <cell r="AO873">
            <v>21000</v>
          </cell>
          <cell r="AR873" t="str">
            <v>17</v>
          </cell>
        </row>
        <row r="874">
          <cell r="R874">
            <v>0</v>
          </cell>
          <cell r="S874">
            <v>0</v>
          </cell>
          <cell r="T874">
            <v>2000</v>
          </cell>
          <cell r="U874">
            <v>2000</v>
          </cell>
          <cell r="V874">
            <v>2000</v>
          </cell>
          <cell r="W874">
            <v>3000</v>
          </cell>
          <cell r="X874">
            <v>3000</v>
          </cell>
          <cell r="Y874">
            <v>3000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83.333333333333329</v>
          </cell>
          <cell r="AG874">
            <v>250</v>
          </cell>
          <cell r="AH874">
            <v>416.66666666666669</v>
          </cell>
          <cell r="AI874">
            <v>625</v>
          </cell>
          <cell r="AJ874">
            <v>875</v>
          </cell>
          <cell r="AK874">
            <v>1125</v>
          </cell>
          <cell r="AL874">
            <v>1250</v>
          </cell>
          <cell r="AM874">
            <v>1250</v>
          </cell>
          <cell r="AN874">
            <v>1250</v>
          </cell>
          <cell r="AO874">
            <v>1250</v>
          </cell>
          <cell r="AR874" t="str">
            <v>17</v>
          </cell>
        </row>
        <row r="875">
          <cell r="R875">
            <v>52000</v>
          </cell>
          <cell r="S875">
            <v>57000</v>
          </cell>
          <cell r="T875">
            <v>98000</v>
          </cell>
          <cell r="U875">
            <v>121000</v>
          </cell>
          <cell r="V875">
            <v>367000</v>
          </cell>
          <cell r="W875">
            <v>369000</v>
          </cell>
          <cell r="X875">
            <v>374000</v>
          </cell>
          <cell r="Y875">
            <v>379000</v>
          </cell>
          <cell r="Z875">
            <v>509000</v>
          </cell>
          <cell r="AA875">
            <v>543000</v>
          </cell>
          <cell r="AB875">
            <v>643000</v>
          </cell>
          <cell r="AC875">
            <v>690000</v>
          </cell>
          <cell r="AD875">
            <v>2166.6666666666665</v>
          </cell>
          <cell r="AE875">
            <v>6708.333333333333</v>
          </cell>
          <cell r="AF875">
            <v>13166.666666666666</v>
          </cell>
          <cell r="AG875">
            <v>22291.666666666668</v>
          </cell>
          <cell r="AH875">
            <v>42625</v>
          </cell>
          <cell r="AI875">
            <v>73291.666666666672</v>
          </cell>
          <cell r="AJ875">
            <v>104250</v>
          </cell>
          <cell r="AK875">
            <v>135625</v>
          </cell>
          <cell r="AL875">
            <v>172625</v>
          </cell>
          <cell r="AM875">
            <v>216458.33333333334</v>
          </cell>
          <cell r="AN875">
            <v>265875</v>
          </cell>
          <cell r="AO875">
            <v>321416.66666666669</v>
          </cell>
          <cell r="AR875" t="str">
            <v>17</v>
          </cell>
        </row>
        <row r="876">
          <cell r="R876">
            <v>-90000</v>
          </cell>
          <cell r="S876">
            <v>-180000</v>
          </cell>
          <cell r="T876">
            <v>-270000</v>
          </cell>
          <cell r="U876">
            <v>-360000</v>
          </cell>
          <cell r="V876">
            <v>-450000</v>
          </cell>
          <cell r="W876">
            <v>-542000</v>
          </cell>
          <cell r="X876">
            <v>-589000</v>
          </cell>
          <cell r="Y876">
            <v>-673000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-3750</v>
          </cell>
          <cell r="AE876">
            <v>-15000</v>
          </cell>
          <cell r="AF876">
            <v>-33750</v>
          </cell>
          <cell r="AG876">
            <v>-60000</v>
          </cell>
          <cell r="AH876">
            <v>-93750</v>
          </cell>
          <cell r="AI876">
            <v>-135083.33333333334</v>
          </cell>
          <cell r="AJ876">
            <v>-182208.33333333334</v>
          </cell>
          <cell r="AK876">
            <v>-234791.66666666666</v>
          </cell>
          <cell r="AL876">
            <v>-262833.33333333331</v>
          </cell>
          <cell r="AM876">
            <v>-262833.33333333331</v>
          </cell>
          <cell r="AN876">
            <v>-262833.33333333331</v>
          </cell>
          <cell r="AO876">
            <v>-262833.33333333331</v>
          </cell>
          <cell r="AR876" t="str">
            <v>17</v>
          </cell>
        </row>
        <row r="877">
          <cell r="R877">
            <v>0</v>
          </cell>
          <cell r="S877">
            <v>0</v>
          </cell>
          <cell r="T877">
            <v>-114000</v>
          </cell>
          <cell r="U877">
            <v>-114000</v>
          </cell>
          <cell r="V877">
            <v>-114000</v>
          </cell>
          <cell r="W877">
            <v>-232000</v>
          </cell>
          <cell r="X877">
            <v>-232000</v>
          </cell>
          <cell r="Y877">
            <v>-232000</v>
          </cell>
          <cell r="Z877">
            <v>-2606240</v>
          </cell>
          <cell r="AA877">
            <v>-2606240</v>
          </cell>
          <cell r="AB877">
            <v>-2606240</v>
          </cell>
          <cell r="AC877">
            <v>-3121240</v>
          </cell>
          <cell r="AD877">
            <v>0</v>
          </cell>
          <cell r="AE877">
            <v>0</v>
          </cell>
          <cell r="AF877">
            <v>-4750</v>
          </cell>
          <cell r="AG877">
            <v>-14250</v>
          </cell>
          <cell r="AH877">
            <v>-23750</v>
          </cell>
          <cell r="AI877">
            <v>-38166.666666666664</v>
          </cell>
          <cell r="AJ877">
            <v>-57500</v>
          </cell>
          <cell r="AK877">
            <v>-76833.333333333328</v>
          </cell>
          <cell r="AL877">
            <v>-195093.33333333334</v>
          </cell>
          <cell r="AM877">
            <v>-412280</v>
          </cell>
          <cell r="AN877">
            <v>-629466.66666666663</v>
          </cell>
          <cell r="AO877">
            <v>-868111.66666666663</v>
          </cell>
          <cell r="AR877" t="str">
            <v>17</v>
          </cell>
        </row>
        <row r="878">
          <cell r="R878">
            <v>8000</v>
          </cell>
          <cell r="S878">
            <v>15000</v>
          </cell>
          <cell r="T878">
            <v>-180000</v>
          </cell>
          <cell r="U878">
            <v>-242000</v>
          </cell>
          <cell r="V878">
            <v>-296000</v>
          </cell>
          <cell r="W878">
            <v>-350000</v>
          </cell>
          <cell r="X878">
            <v>-405000</v>
          </cell>
          <cell r="Y878">
            <v>-462000</v>
          </cell>
          <cell r="Z878">
            <v>-2039616</v>
          </cell>
          <cell r="AA878">
            <v>-2096616</v>
          </cell>
          <cell r="AB878">
            <v>-1908616</v>
          </cell>
          <cell r="AC878">
            <v>-1973616</v>
          </cell>
          <cell r="AD878">
            <v>333.33333333333331</v>
          </cell>
          <cell r="AE878">
            <v>1291.6666666666667</v>
          </cell>
          <cell r="AF878">
            <v>-5583.333333333333</v>
          </cell>
          <cell r="AG878">
            <v>-23166.666666666668</v>
          </cell>
          <cell r="AH878">
            <v>-45583.333333333336</v>
          </cell>
          <cell r="AI878">
            <v>-72500</v>
          </cell>
          <cell r="AJ878">
            <v>-103958.33333333333</v>
          </cell>
          <cell r="AK878">
            <v>-140083.33333333334</v>
          </cell>
          <cell r="AL878">
            <v>-244317.33333333334</v>
          </cell>
          <cell r="AM878">
            <v>-416660.33333333331</v>
          </cell>
          <cell r="AN878">
            <v>-583545</v>
          </cell>
          <cell r="AO878">
            <v>-745304.66666666663</v>
          </cell>
          <cell r="AR878" t="str">
            <v>17</v>
          </cell>
        </row>
        <row r="879">
          <cell r="R879">
            <v>50000</v>
          </cell>
          <cell r="S879">
            <v>100000</v>
          </cell>
          <cell r="T879">
            <v>150000</v>
          </cell>
          <cell r="U879">
            <v>200000</v>
          </cell>
          <cell r="V879">
            <v>250000</v>
          </cell>
          <cell r="W879">
            <v>300000</v>
          </cell>
          <cell r="X879">
            <v>350000</v>
          </cell>
          <cell r="Y879">
            <v>400000</v>
          </cell>
          <cell r="Z879">
            <v>-1464596</v>
          </cell>
          <cell r="AA879">
            <v>-1414596</v>
          </cell>
          <cell r="AB879">
            <v>-1364596</v>
          </cell>
          <cell r="AC879">
            <v>-1349596</v>
          </cell>
          <cell r="AD879">
            <v>2083.3333333333335</v>
          </cell>
          <cell r="AE879">
            <v>8333.3333333333339</v>
          </cell>
          <cell r="AF879">
            <v>18750</v>
          </cell>
          <cell r="AG879">
            <v>33333.333333333336</v>
          </cell>
          <cell r="AH879">
            <v>52083.333333333336</v>
          </cell>
          <cell r="AI879">
            <v>75000</v>
          </cell>
          <cell r="AJ879">
            <v>102083.33333333333</v>
          </cell>
          <cell r="AK879">
            <v>133333.33333333334</v>
          </cell>
          <cell r="AL879">
            <v>88975.166666666672</v>
          </cell>
          <cell r="AM879">
            <v>-30991.166666666668</v>
          </cell>
          <cell r="AN879">
            <v>-146790.83333333334</v>
          </cell>
          <cell r="AO879">
            <v>-259882.16666666666</v>
          </cell>
          <cell r="AR879" t="str">
            <v>17</v>
          </cell>
        </row>
        <row r="880">
          <cell r="R880">
            <v>15000</v>
          </cell>
          <cell r="S880">
            <v>13000</v>
          </cell>
          <cell r="T880">
            <v>21000</v>
          </cell>
          <cell r="U880">
            <v>28000</v>
          </cell>
          <cell r="V880">
            <v>-262000</v>
          </cell>
          <cell r="W880">
            <v>-21000</v>
          </cell>
          <cell r="X880">
            <v>-33000</v>
          </cell>
          <cell r="Y880">
            <v>-21000</v>
          </cell>
          <cell r="Z880">
            <v>-577173</v>
          </cell>
          <cell r="AA880">
            <v>-651173</v>
          </cell>
          <cell r="AB880">
            <v>-693173</v>
          </cell>
          <cell r="AC880">
            <v>-783173</v>
          </cell>
          <cell r="AD880">
            <v>625</v>
          </cell>
          <cell r="AE880">
            <v>1791.6666666666667</v>
          </cell>
          <cell r="AF880">
            <v>3208.3333333333335</v>
          </cell>
          <cell r="AG880">
            <v>5250</v>
          </cell>
          <cell r="AH880">
            <v>-4500</v>
          </cell>
          <cell r="AI880">
            <v>-16291.666666666666</v>
          </cell>
          <cell r="AJ880">
            <v>-18541.666666666668</v>
          </cell>
          <cell r="AK880">
            <v>-20791.666666666668</v>
          </cell>
          <cell r="AL880">
            <v>-45715.541666666664</v>
          </cell>
          <cell r="AM880">
            <v>-96896.625</v>
          </cell>
          <cell r="AN880">
            <v>-152911.04166666666</v>
          </cell>
          <cell r="AO880">
            <v>-214425.45833333334</v>
          </cell>
          <cell r="AR880" t="str">
            <v>17</v>
          </cell>
        </row>
        <row r="881">
          <cell r="R881">
            <v>-4000</v>
          </cell>
          <cell r="S881">
            <v>-8000</v>
          </cell>
          <cell r="T881">
            <v>-12000</v>
          </cell>
          <cell r="U881">
            <v>-16000</v>
          </cell>
          <cell r="V881">
            <v>-20000</v>
          </cell>
          <cell r="W881">
            <v>-24000</v>
          </cell>
          <cell r="X881">
            <v>-28000</v>
          </cell>
          <cell r="Y881">
            <v>-32000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-166.66666666666666</v>
          </cell>
          <cell r="AE881">
            <v>-666.66666666666663</v>
          </cell>
          <cell r="AF881">
            <v>-1500</v>
          </cell>
          <cell r="AG881">
            <v>-2666.6666666666665</v>
          </cell>
          <cell r="AH881">
            <v>-4166.666666666667</v>
          </cell>
          <cell r="AI881">
            <v>-6000</v>
          </cell>
          <cell r="AJ881">
            <v>-8166.666666666667</v>
          </cell>
          <cell r="AK881">
            <v>-10666.666666666666</v>
          </cell>
          <cell r="AL881">
            <v>-12000</v>
          </cell>
          <cell r="AM881">
            <v>-12000</v>
          </cell>
          <cell r="AN881">
            <v>-12000</v>
          </cell>
          <cell r="AO881">
            <v>-12000</v>
          </cell>
          <cell r="AR881" t="str">
            <v>17</v>
          </cell>
        </row>
        <row r="882">
          <cell r="R882">
            <v>-859037900</v>
          </cell>
          <cell r="S882">
            <v>-859037900</v>
          </cell>
          <cell r="T882">
            <v>-859037900</v>
          </cell>
          <cell r="U882">
            <v>-859037900</v>
          </cell>
          <cell r="V882">
            <v>-859037900</v>
          </cell>
          <cell r="W882">
            <v>-859037900</v>
          </cell>
          <cell r="X882">
            <v>-859037900</v>
          </cell>
          <cell r="Y882">
            <v>-859037900</v>
          </cell>
          <cell r="Z882">
            <v>-859037900</v>
          </cell>
          <cell r="AA882">
            <v>-859037900</v>
          </cell>
          <cell r="AB882">
            <v>-859037900</v>
          </cell>
          <cell r="AC882">
            <v>-859037900</v>
          </cell>
          <cell r="AD882">
            <v>-859037900</v>
          </cell>
          <cell r="AE882">
            <v>-859037900</v>
          </cell>
          <cell r="AF882">
            <v>-859037900</v>
          </cell>
          <cell r="AG882">
            <v>-859037900</v>
          </cell>
          <cell r="AH882">
            <v>-859037900</v>
          </cell>
          <cell r="AI882">
            <v>-859037900</v>
          </cell>
          <cell r="AJ882">
            <v>-859037900</v>
          </cell>
          <cell r="AK882">
            <v>-859037900</v>
          </cell>
          <cell r="AL882">
            <v>-859037900</v>
          </cell>
          <cell r="AM882">
            <v>-859037900</v>
          </cell>
          <cell r="AN882">
            <v>-859037900</v>
          </cell>
          <cell r="AO882">
            <v>-859037900</v>
          </cell>
          <cell r="AR882" t="str">
            <v>6b</v>
          </cell>
        </row>
        <row r="883"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-42500000</v>
          </cell>
          <cell r="AE883">
            <v>-37500000</v>
          </cell>
          <cell r="AF883">
            <v>-32500000</v>
          </cell>
          <cell r="AG883">
            <v>-27500000</v>
          </cell>
          <cell r="AH883">
            <v>-22500000</v>
          </cell>
          <cell r="AI883">
            <v>-17500000</v>
          </cell>
          <cell r="AJ883">
            <v>-12500000</v>
          </cell>
          <cell r="AK883">
            <v>-7500000</v>
          </cell>
          <cell r="AL883">
            <v>-2500000</v>
          </cell>
          <cell r="AM883">
            <v>0</v>
          </cell>
          <cell r="AN883">
            <v>0</v>
          </cell>
          <cell r="AO883">
            <v>0</v>
          </cell>
          <cell r="AR883" t="str">
            <v>5</v>
          </cell>
        </row>
        <row r="884"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R884" t="str">
            <v>5</v>
          </cell>
        </row>
        <row r="885"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-377212.5</v>
          </cell>
          <cell r="AE885">
            <v>-341287.5</v>
          </cell>
          <cell r="AF885">
            <v>-305362.5</v>
          </cell>
          <cell r="AG885">
            <v>-269437.5</v>
          </cell>
          <cell r="AH885">
            <v>-233512.5</v>
          </cell>
          <cell r="AI885">
            <v>-197587.5</v>
          </cell>
          <cell r="AJ885">
            <v>-161662.5</v>
          </cell>
          <cell r="AK885">
            <v>-125737.5</v>
          </cell>
          <cell r="AL885">
            <v>-89812.5</v>
          </cell>
          <cell r="AM885">
            <v>-53887.5</v>
          </cell>
          <cell r="AN885">
            <v>-17962.5</v>
          </cell>
          <cell r="AO885">
            <v>0</v>
          </cell>
          <cell r="AR885" t="str">
            <v>5</v>
          </cell>
        </row>
        <row r="886"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-1280700</v>
          </cell>
          <cell r="AE886">
            <v>-1157300</v>
          </cell>
          <cell r="AF886">
            <v>-1033900</v>
          </cell>
          <cell r="AG886">
            <v>-911437.5</v>
          </cell>
          <cell r="AH886">
            <v>-789912.5</v>
          </cell>
          <cell r="AI886">
            <v>-668387.5</v>
          </cell>
          <cell r="AJ886">
            <v>-546862.5</v>
          </cell>
          <cell r="AK886">
            <v>-425337.5</v>
          </cell>
          <cell r="AL886">
            <v>-303812.5</v>
          </cell>
          <cell r="AM886">
            <v>-182287.5</v>
          </cell>
          <cell r="AN886">
            <v>-60762.5</v>
          </cell>
          <cell r="AO886">
            <v>0</v>
          </cell>
          <cell r="AR886" t="str">
            <v>5</v>
          </cell>
        </row>
        <row r="887"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-18593750</v>
          </cell>
          <cell r="AE887">
            <v>-15468750</v>
          </cell>
          <cell r="AF887">
            <v>-12656250</v>
          </cell>
          <cell r="AG887">
            <v>-9843750</v>
          </cell>
          <cell r="AH887">
            <v>-7031250</v>
          </cell>
          <cell r="AI887">
            <v>-4218750</v>
          </cell>
          <cell r="AJ887">
            <v>-1406250</v>
          </cell>
          <cell r="AK887">
            <v>0</v>
          </cell>
          <cell r="AL887">
            <v>0</v>
          </cell>
          <cell r="AM887">
            <v>0</v>
          </cell>
          <cell r="AN887">
            <v>0</v>
          </cell>
          <cell r="AO887">
            <v>0</v>
          </cell>
          <cell r="AR887" t="str">
            <v>5</v>
          </cell>
        </row>
        <row r="888"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-71041666.666666672</v>
          </cell>
          <cell r="AE888">
            <v>-63531250</v>
          </cell>
          <cell r="AF888">
            <v>-56843750</v>
          </cell>
          <cell r="AG888">
            <v>-50156250</v>
          </cell>
          <cell r="AH888">
            <v>-43468750</v>
          </cell>
          <cell r="AI888">
            <v>-36781250</v>
          </cell>
          <cell r="AJ888">
            <v>-30093750</v>
          </cell>
          <cell r="AK888">
            <v>-23406250</v>
          </cell>
          <cell r="AL888">
            <v>-16718750</v>
          </cell>
          <cell r="AM888">
            <v>-10031250</v>
          </cell>
          <cell r="AN888">
            <v>-3343750</v>
          </cell>
          <cell r="AO888">
            <v>0</v>
          </cell>
          <cell r="AR888" t="str">
            <v>5</v>
          </cell>
        </row>
        <row r="889"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-175000000</v>
          </cell>
          <cell r="AE889">
            <v>-158333333.33333334</v>
          </cell>
          <cell r="AF889">
            <v>-141666666.66666666</v>
          </cell>
          <cell r="AG889">
            <v>-125000000</v>
          </cell>
          <cell r="AH889">
            <v>-108333333.33333333</v>
          </cell>
          <cell r="AI889">
            <v>-91666666.666666672</v>
          </cell>
          <cell r="AJ889">
            <v>-75000000</v>
          </cell>
          <cell r="AK889">
            <v>-58333333.333333336</v>
          </cell>
          <cell r="AL889">
            <v>-41666666.666666664</v>
          </cell>
          <cell r="AM889">
            <v>-25000000</v>
          </cell>
          <cell r="AN889">
            <v>-8333333.333333333</v>
          </cell>
          <cell r="AO889">
            <v>0</v>
          </cell>
          <cell r="AR889" t="str">
            <v>5</v>
          </cell>
        </row>
        <row r="890">
          <cell r="R890">
            <v>-122847945.22</v>
          </cell>
          <cell r="S890">
            <v>-122847945.22</v>
          </cell>
          <cell r="T890">
            <v>-122847945.22</v>
          </cell>
          <cell r="U890">
            <v>-122847945.22</v>
          </cell>
          <cell r="V890">
            <v>-122847945.22</v>
          </cell>
          <cell r="W890">
            <v>-122847945.22</v>
          </cell>
          <cell r="X890">
            <v>-122847945.22</v>
          </cell>
          <cell r="Y890">
            <v>-122847945.22</v>
          </cell>
          <cell r="Z890">
            <v>-122847945.22</v>
          </cell>
          <cell r="AA890">
            <v>-122847945.22</v>
          </cell>
          <cell r="AB890">
            <v>-122847945.22</v>
          </cell>
          <cell r="AC890">
            <v>-122847945.22</v>
          </cell>
          <cell r="AD890">
            <v>-122847945.22000001</v>
          </cell>
          <cell r="AE890">
            <v>-122847945.22000001</v>
          </cell>
          <cell r="AF890">
            <v>-122847945.22000001</v>
          </cell>
          <cell r="AG890">
            <v>-122847945.22000001</v>
          </cell>
          <cell r="AH890">
            <v>-122847945.22000001</v>
          </cell>
          <cell r="AI890">
            <v>-122847945.22000001</v>
          </cell>
          <cell r="AJ890">
            <v>-122847945.22000001</v>
          </cell>
          <cell r="AK890">
            <v>-122847945.22000001</v>
          </cell>
          <cell r="AL890">
            <v>-122847945.22000001</v>
          </cell>
          <cell r="AM890">
            <v>-122847945.22000001</v>
          </cell>
          <cell r="AN890">
            <v>-122847945.22000001</v>
          </cell>
          <cell r="AO890">
            <v>-122847945.22000001</v>
          </cell>
          <cell r="AR890" t="str">
            <v>7b</v>
          </cell>
        </row>
        <row r="891">
          <cell r="R891">
            <v>-338395484.31</v>
          </cell>
          <cell r="S891">
            <v>-338395484.31</v>
          </cell>
          <cell r="T891">
            <v>-338395484.31</v>
          </cell>
          <cell r="U891">
            <v>-338395484.31</v>
          </cell>
          <cell r="V891">
            <v>-338395484.31</v>
          </cell>
          <cell r="W891">
            <v>-338395484.31</v>
          </cell>
          <cell r="X891">
            <v>-338395484.31</v>
          </cell>
          <cell r="Y891">
            <v>-338395484.31</v>
          </cell>
          <cell r="Z891">
            <v>-338395484.31</v>
          </cell>
          <cell r="AA891">
            <v>-338395484.31</v>
          </cell>
          <cell r="AB891">
            <v>-338395484.31</v>
          </cell>
          <cell r="AC891">
            <v>-338395484.31</v>
          </cell>
          <cell r="AD891">
            <v>-338395484.31</v>
          </cell>
          <cell r="AE891">
            <v>-338395484.31</v>
          </cell>
          <cell r="AF891">
            <v>-338395484.31</v>
          </cell>
          <cell r="AG891">
            <v>-338395484.31</v>
          </cell>
          <cell r="AH891">
            <v>-338395484.31</v>
          </cell>
          <cell r="AI891">
            <v>-338395484.31</v>
          </cell>
          <cell r="AJ891">
            <v>-338395484.31</v>
          </cell>
          <cell r="AK891">
            <v>-338395484.31</v>
          </cell>
          <cell r="AL891">
            <v>-338395484.31</v>
          </cell>
          <cell r="AM891">
            <v>-338395484.31</v>
          </cell>
          <cell r="AN891">
            <v>-338395484.31</v>
          </cell>
          <cell r="AO891">
            <v>-338395484.31</v>
          </cell>
          <cell r="AR891" t="str">
            <v>7b</v>
          </cell>
        </row>
        <row r="892">
          <cell r="R892">
            <v>-16901820.34</v>
          </cell>
          <cell r="S892">
            <v>-16901820.34</v>
          </cell>
          <cell r="T892">
            <v>-16901820.34</v>
          </cell>
          <cell r="U892">
            <v>-16901820.34</v>
          </cell>
          <cell r="V892">
            <v>-16901820.34</v>
          </cell>
          <cell r="W892">
            <v>-16901820.34</v>
          </cell>
          <cell r="X892">
            <v>-16901820.34</v>
          </cell>
          <cell r="Y892">
            <v>-16901820.34</v>
          </cell>
          <cell r="Z892">
            <v>-16901820.34</v>
          </cell>
          <cell r="AA892">
            <v>-16901820.34</v>
          </cell>
          <cell r="AB892">
            <v>-16901820.34</v>
          </cell>
          <cell r="AC892">
            <v>-16901820.34</v>
          </cell>
          <cell r="AD892">
            <v>-16901820.34</v>
          </cell>
          <cell r="AE892">
            <v>-16901820.34</v>
          </cell>
          <cell r="AF892">
            <v>-16901820.34</v>
          </cell>
          <cell r="AG892">
            <v>-16901820.34</v>
          </cell>
          <cell r="AH892">
            <v>-16901820.34</v>
          </cell>
          <cell r="AI892">
            <v>-16901820.34</v>
          </cell>
          <cell r="AJ892">
            <v>-16901820.34</v>
          </cell>
          <cell r="AK892">
            <v>-16901820.34</v>
          </cell>
          <cell r="AL892">
            <v>-16901820.34</v>
          </cell>
          <cell r="AM892">
            <v>-16901820.34</v>
          </cell>
          <cell r="AN892">
            <v>-16901820.34</v>
          </cell>
          <cell r="AO892">
            <v>-16901820.34</v>
          </cell>
          <cell r="AR892" t="str">
            <v>7b</v>
          </cell>
        </row>
        <row r="893">
          <cell r="R893">
            <v>-337.5</v>
          </cell>
          <cell r="S893">
            <v>-337.5</v>
          </cell>
          <cell r="T893">
            <v>-337.5</v>
          </cell>
          <cell r="U893">
            <v>-337.5</v>
          </cell>
          <cell r="V893">
            <v>-337.5</v>
          </cell>
          <cell r="W893">
            <v>-337.5</v>
          </cell>
          <cell r="X893">
            <v>-337.5</v>
          </cell>
          <cell r="Y893">
            <v>-337.5</v>
          </cell>
          <cell r="Z893">
            <v>-337.5</v>
          </cell>
          <cell r="AA893">
            <v>-337.5</v>
          </cell>
          <cell r="AB893">
            <v>-337.5</v>
          </cell>
          <cell r="AC893">
            <v>-337.5</v>
          </cell>
          <cell r="AD893">
            <v>-267.1875</v>
          </cell>
          <cell r="AE893">
            <v>-295.3125</v>
          </cell>
          <cell r="AF893">
            <v>-323.4375</v>
          </cell>
          <cell r="AG893">
            <v>-337.5</v>
          </cell>
          <cell r="AH893">
            <v>-337.5</v>
          </cell>
          <cell r="AI893">
            <v>-337.5</v>
          </cell>
          <cell r="AJ893">
            <v>-337.5</v>
          </cell>
          <cell r="AK893">
            <v>-337.5</v>
          </cell>
          <cell r="AL893">
            <v>-337.5</v>
          </cell>
          <cell r="AM893">
            <v>-337.5</v>
          </cell>
          <cell r="AN893">
            <v>-337.5</v>
          </cell>
          <cell r="AO893">
            <v>-337.5</v>
          </cell>
          <cell r="AR893" t="str">
            <v>7b</v>
          </cell>
        </row>
        <row r="894">
          <cell r="R894">
            <v>-136260519.41</v>
          </cell>
          <cell r="S894">
            <v>-136577010.22</v>
          </cell>
          <cell r="T894">
            <v>-136924719.47999999</v>
          </cell>
          <cell r="U894">
            <v>-137283911.02000001</v>
          </cell>
          <cell r="V894">
            <v>-137601920.41</v>
          </cell>
          <cell r="W894">
            <v>-138486889.63</v>
          </cell>
          <cell r="X894">
            <v>-138804946.22</v>
          </cell>
          <cell r="Y894">
            <v>-139063395.75999999</v>
          </cell>
          <cell r="Z894">
            <v>-139476265.50999999</v>
          </cell>
          <cell r="AA894">
            <v>-139746289.34</v>
          </cell>
          <cell r="AB894">
            <v>-139977639.15000001</v>
          </cell>
          <cell r="AC894">
            <v>-140901148.61000001</v>
          </cell>
          <cell r="AD894">
            <v>-53121103.004583329</v>
          </cell>
          <cell r="AE894">
            <v>-61984959.866666675</v>
          </cell>
          <cell r="AF894">
            <v>-70863556.560000002</v>
          </cell>
          <cell r="AG894">
            <v>-79758000.538333341</v>
          </cell>
          <cell r="AH894">
            <v>-88663587.380416676</v>
          </cell>
          <cell r="AI894">
            <v>-97584190.236666679</v>
          </cell>
          <cell r="AJ894">
            <v>-106520461.3775</v>
          </cell>
          <cell r="AK894">
            <v>-115459134.71083336</v>
          </cell>
          <cell r="AL894">
            <v>-124397963.06833333</v>
          </cell>
          <cell r="AM894">
            <v>-133237454.51124997</v>
          </cell>
          <cell r="AN894">
            <v>-137807074.54416665</v>
          </cell>
          <cell r="AO894">
            <v>-138216395.43125001</v>
          </cell>
          <cell r="AR894" t="str">
            <v>7b</v>
          </cell>
        </row>
        <row r="895"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R895" t="str">
            <v>62</v>
          </cell>
        </row>
        <row r="896"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R896" t="str">
            <v>62</v>
          </cell>
        </row>
        <row r="897"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R897" t="str">
            <v>62</v>
          </cell>
        </row>
        <row r="898"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  <cell r="AE898">
            <v>0</v>
          </cell>
          <cell r="AF898">
            <v>0</v>
          </cell>
          <cell r="AG898">
            <v>0</v>
          </cell>
          <cell r="AH898">
            <v>0</v>
          </cell>
          <cell r="AI898">
            <v>0</v>
          </cell>
          <cell r="AJ898">
            <v>0</v>
          </cell>
          <cell r="AK898">
            <v>0</v>
          </cell>
          <cell r="AL898">
            <v>0</v>
          </cell>
          <cell r="AM898">
            <v>0</v>
          </cell>
          <cell r="AN898">
            <v>0</v>
          </cell>
          <cell r="AO898">
            <v>0</v>
          </cell>
          <cell r="AR898" t="str">
            <v>62</v>
          </cell>
        </row>
        <row r="899"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R899" t="str">
            <v>62</v>
          </cell>
        </row>
        <row r="900"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  <cell r="AE900">
            <v>0</v>
          </cell>
          <cell r="AF900">
            <v>0</v>
          </cell>
          <cell r="AG900">
            <v>0</v>
          </cell>
          <cell r="AH900">
            <v>0</v>
          </cell>
          <cell r="AI900">
            <v>0</v>
          </cell>
          <cell r="AJ900">
            <v>0</v>
          </cell>
          <cell r="AK900">
            <v>0</v>
          </cell>
          <cell r="AL900">
            <v>0</v>
          </cell>
          <cell r="AM900">
            <v>0</v>
          </cell>
          <cell r="AN900">
            <v>0</v>
          </cell>
          <cell r="AO900">
            <v>0</v>
          </cell>
          <cell r="AR900" t="str">
            <v>62</v>
          </cell>
        </row>
        <row r="901">
          <cell r="R901">
            <v>2148854.7200000002</v>
          </cell>
          <cell r="S901">
            <v>2148854.7200000002</v>
          </cell>
          <cell r="T901">
            <v>2148854.7200000002</v>
          </cell>
          <cell r="U901">
            <v>2148854.7200000002</v>
          </cell>
          <cell r="V901">
            <v>2148854.7200000002</v>
          </cell>
          <cell r="W901">
            <v>2148854.7200000002</v>
          </cell>
          <cell r="X901">
            <v>2148854.7200000002</v>
          </cell>
          <cell r="Y901">
            <v>2148854.7200000002</v>
          </cell>
          <cell r="Z901">
            <v>2148854.7200000002</v>
          </cell>
          <cell r="AA901">
            <v>2148854.7200000002</v>
          </cell>
          <cell r="AB901">
            <v>2148854.7200000002</v>
          </cell>
          <cell r="AC901">
            <v>2148854.7200000002</v>
          </cell>
          <cell r="AD901">
            <v>2148854.7199999997</v>
          </cell>
          <cell r="AE901">
            <v>2148854.7199999997</v>
          </cell>
          <cell r="AF901">
            <v>2148854.7199999997</v>
          </cell>
          <cell r="AG901">
            <v>2148854.7199999997</v>
          </cell>
          <cell r="AH901">
            <v>2148854.7199999997</v>
          </cell>
          <cell r="AI901">
            <v>2148854.7199999997</v>
          </cell>
          <cell r="AJ901">
            <v>2148854.7199999997</v>
          </cell>
          <cell r="AK901">
            <v>2148854.7199999997</v>
          </cell>
          <cell r="AL901">
            <v>2148854.7199999997</v>
          </cell>
          <cell r="AM901">
            <v>2148854.7199999997</v>
          </cell>
          <cell r="AN901">
            <v>2148854.7199999997</v>
          </cell>
          <cell r="AO901">
            <v>2148854.7199999997</v>
          </cell>
          <cell r="AR901" t="str">
            <v>7b</v>
          </cell>
        </row>
        <row r="902">
          <cell r="R902">
            <v>1658853.74</v>
          </cell>
          <cell r="S902">
            <v>1658853.74</v>
          </cell>
          <cell r="T902">
            <v>1658853.74</v>
          </cell>
          <cell r="U902">
            <v>1658853.74</v>
          </cell>
          <cell r="V902">
            <v>1658853.74</v>
          </cell>
          <cell r="W902">
            <v>1658853.74</v>
          </cell>
          <cell r="X902">
            <v>1658853.74</v>
          </cell>
          <cell r="Y902">
            <v>1658853.74</v>
          </cell>
          <cell r="Z902">
            <v>1658853.74</v>
          </cell>
          <cell r="AA902">
            <v>1658853.74</v>
          </cell>
          <cell r="AB902">
            <v>1658853.74</v>
          </cell>
          <cell r="AC902">
            <v>1658853.74</v>
          </cell>
          <cell r="AD902">
            <v>1651849.365</v>
          </cell>
          <cell r="AE902">
            <v>1652516.4483333332</v>
          </cell>
          <cell r="AF902">
            <v>1653183.5316666665</v>
          </cell>
          <cell r="AG902">
            <v>1653850.615</v>
          </cell>
          <cell r="AH902">
            <v>1654517.6983333332</v>
          </cell>
          <cell r="AI902">
            <v>1655184.7816666665</v>
          </cell>
          <cell r="AJ902">
            <v>1655851.865</v>
          </cell>
          <cell r="AK902">
            <v>1656518.9483333332</v>
          </cell>
          <cell r="AL902">
            <v>1657186.0316666665</v>
          </cell>
          <cell r="AM902">
            <v>1657853.115</v>
          </cell>
          <cell r="AN902">
            <v>1658520.1983333332</v>
          </cell>
          <cell r="AO902">
            <v>1658853.74</v>
          </cell>
          <cell r="AR902" t="str">
            <v>7b</v>
          </cell>
        </row>
        <row r="903">
          <cell r="R903">
            <v>4985024.68</v>
          </cell>
          <cell r="S903">
            <v>4985024.68</v>
          </cell>
          <cell r="T903">
            <v>4985024.68</v>
          </cell>
          <cell r="U903">
            <v>4985024.68</v>
          </cell>
          <cell r="V903">
            <v>4985024.68</v>
          </cell>
          <cell r="W903">
            <v>4985024.68</v>
          </cell>
          <cell r="X903">
            <v>4985024.68</v>
          </cell>
          <cell r="Y903">
            <v>4985024.68</v>
          </cell>
          <cell r="Z903">
            <v>4985024.68</v>
          </cell>
          <cell r="AA903">
            <v>4985024.68</v>
          </cell>
          <cell r="AB903">
            <v>4985024.68</v>
          </cell>
          <cell r="AC903">
            <v>4985024.68</v>
          </cell>
          <cell r="AD903">
            <v>4985024.68</v>
          </cell>
          <cell r="AE903">
            <v>4985024.68</v>
          </cell>
          <cell r="AF903">
            <v>4985024.68</v>
          </cell>
          <cell r="AG903">
            <v>4985024.68</v>
          </cell>
          <cell r="AH903">
            <v>4985024.68</v>
          </cell>
          <cell r="AI903">
            <v>4985024.68</v>
          </cell>
          <cell r="AJ903">
            <v>4985024.68</v>
          </cell>
          <cell r="AK903">
            <v>4985024.68</v>
          </cell>
          <cell r="AL903">
            <v>4985024.68</v>
          </cell>
          <cell r="AM903">
            <v>4985024.68</v>
          </cell>
          <cell r="AN903">
            <v>4985024.68</v>
          </cell>
          <cell r="AO903">
            <v>4985024.68</v>
          </cell>
          <cell r="AR903" t="str">
            <v>7b</v>
          </cell>
        </row>
        <row r="904">
          <cell r="R904">
            <v>786587.56</v>
          </cell>
          <cell r="S904">
            <v>786587.56</v>
          </cell>
          <cell r="T904">
            <v>786587.56</v>
          </cell>
          <cell r="U904">
            <v>786587.56</v>
          </cell>
          <cell r="V904">
            <v>786587.56</v>
          </cell>
          <cell r="W904">
            <v>786587.56</v>
          </cell>
          <cell r="X904">
            <v>786587.56</v>
          </cell>
          <cell r="Y904">
            <v>786587.56</v>
          </cell>
          <cell r="Z904">
            <v>786587.56</v>
          </cell>
          <cell r="AA904">
            <v>786587.56</v>
          </cell>
          <cell r="AB904">
            <v>786587.56</v>
          </cell>
          <cell r="AC904">
            <v>786587.56</v>
          </cell>
          <cell r="AD904">
            <v>786587.56000000017</v>
          </cell>
          <cell r="AE904">
            <v>786587.56000000017</v>
          </cell>
          <cell r="AF904">
            <v>786587.56000000017</v>
          </cell>
          <cell r="AG904">
            <v>786587.56000000017</v>
          </cell>
          <cell r="AH904">
            <v>786587.56000000017</v>
          </cell>
          <cell r="AI904">
            <v>786587.56000000017</v>
          </cell>
          <cell r="AJ904">
            <v>786587.56000000017</v>
          </cell>
          <cell r="AK904">
            <v>786587.56000000017</v>
          </cell>
          <cell r="AL904">
            <v>786587.56000000017</v>
          </cell>
          <cell r="AM904">
            <v>786587.56000000017</v>
          </cell>
          <cell r="AN904">
            <v>786587.56000000017</v>
          </cell>
          <cell r="AO904">
            <v>786587.56000000017</v>
          </cell>
          <cell r="AR904" t="str">
            <v>7b</v>
          </cell>
        </row>
        <row r="905">
          <cell r="R905">
            <v>-5700440</v>
          </cell>
          <cell r="S905">
            <v>-5700440</v>
          </cell>
          <cell r="T905">
            <v>-5700440</v>
          </cell>
          <cell r="U905">
            <v>-5700440</v>
          </cell>
          <cell r="V905">
            <v>-5700440</v>
          </cell>
          <cell r="W905">
            <v>-5700440</v>
          </cell>
          <cell r="X905">
            <v>-5700440</v>
          </cell>
          <cell r="Y905">
            <v>-5700440</v>
          </cell>
          <cell r="Z905">
            <v>-5700440</v>
          </cell>
          <cell r="AA905">
            <v>-5700440</v>
          </cell>
          <cell r="AB905">
            <v>-5700440</v>
          </cell>
          <cell r="AC905">
            <v>-6083160</v>
          </cell>
          <cell r="AD905">
            <v>-5411807.25</v>
          </cell>
          <cell r="AE905">
            <v>-5439296.083333333</v>
          </cell>
          <cell r="AF905">
            <v>-5466784.916666667</v>
          </cell>
          <cell r="AG905">
            <v>-5494273.75</v>
          </cell>
          <cell r="AH905">
            <v>-5521762.583333333</v>
          </cell>
          <cell r="AI905">
            <v>-5549251.416666667</v>
          </cell>
          <cell r="AJ905">
            <v>-5576740.25</v>
          </cell>
          <cell r="AK905">
            <v>-5604229.083333333</v>
          </cell>
          <cell r="AL905">
            <v>-5631717.916666667</v>
          </cell>
          <cell r="AM905">
            <v>-5659206.75</v>
          </cell>
          <cell r="AN905">
            <v>-5686695.583333333</v>
          </cell>
          <cell r="AO905">
            <v>-5716386.666666667</v>
          </cell>
          <cell r="AR905" t="str">
            <v>8b</v>
          </cell>
        </row>
        <row r="906">
          <cell r="R906">
            <v>-849343</v>
          </cell>
          <cell r="S906">
            <v>-849343</v>
          </cell>
          <cell r="T906">
            <v>-849343</v>
          </cell>
          <cell r="U906">
            <v>-849343</v>
          </cell>
          <cell r="V906">
            <v>-849343</v>
          </cell>
          <cell r="W906">
            <v>-849343</v>
          </cell>
          <cell r="X906">
            <v>-849343</v>
          </cell>
          <cell r="Y906">
            <v>-849343</v>
          </cell>
          <cell r="Z906">
            <v>-849343</v>
          </cell>
          <cell r="AA906">
            <v>-849343</v>
          </cell>
          <cell r="AB906">
            <v>-849343</v>
          </cell>
          <cell r="AC906">
            <v>-935903</v>
          </cell>
          <cell r="AD906">
            <v>-797582.375</v>
          </cell>
          <cell r="AE906">
            <v>-802511.95833333337</v>
          </cell>
          <cell r="AF906">
            <v>-807441.54166666663</v>
          </cell>
          <cell r="AG906">
            <v>-812371.125</v>
          </cell>
          <cell r="AH906">
            <v>-817300.70833333337</v>
          </cell>
          <cell r="AI906">
            <v>-822230.29166666663</v>
          </cell>
          <cell r="AJ906">
            <v>-827159.875</v>
          </cell>
          <cell r="AK906">
            <v>-832089.45833333337</v>
          </cell>
          <cell r="AL906">
            <v>-837019.04166666663</v>
          </cell>
          <cell r="AM906">
            <v>-841948.625</v>
          </cell>
          <cell r="AN906">
            <v>-846878.20833333337</v>
          </cell>
          <cell r="AO906">
            <v>-852949.66666666663</v>
          </cell>
          <cell r="AR906" t="str">
            <v>8b</v>
          </cell>
        </row>
        <row r="907"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R907" t="str">
            <v>8b</v>
          </cell>
        </row>
        <row r="908"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0</v>
          </cell>
          <cell r="AF908">
            <v>0</v>
          </cell>
          <cell r="AG908">
            <v>0</v>
          </cell>
          <cell r="AH908">
            <v>0</v>
          </cell>
          <cell r="AI908">
            <v>0</v>
          </cell>
          <cell r="AJ908">
            <v>0</v>
          </cell>
          <cell r="AK908">
            <v>0</v>
          </cell>
          <cell r="AL908">
            <v>0</v>
          </cell>
          <cell r="AM908">
            <v>0</v>
          </cell>
          <cell r="AN908">
            <v>0</v>
          </cell>
          <cell r="AO908">
            <v>0</v>
          </cell>
          <cell r="AR908" t="str">
            <v>62</v>
          </cell>
        </row>
        <row r="909">
          <cell r="R909">
            <v>-134359274.02000001</v>
          </cell>
          <cell r="S909">
            <v>-134359274.02000001</v>
          </cell>
          <cell r="T909">
            <v>-138275467.09</v>
          </cell>
          <cell r="U909">
            <v>-138275467.09</v>
          </cell>
          <cell r="V909">
            <v>-138275467.09</v>
          </cell>
          <cell r="W909">
            <v>-138180807.34999999</v>
          </cell>
          <cell r="X909">
            <v>-138180807.34999999</v>
          </cell>
          <cell r="Y909">
            <v>-138180807.34999999</v>
          </cell>
          <cell r="Z909">
            <v>-136660225.62</v>
          </cell>
          <cell r="AA909">
            <v>-136660225.62</v>
          </cell>
          <cell r="AB909">
            <v>-136660225.62</v>
          </cell>
          <cell r="AC909">
            <v>-213078948.22</v>
          </cell>
          <cell r="AD909">
            <v>-108991133.44374998</v>
          </cell>
          <cell r="AE909">
            <v>-110967540.84458332</v>
          </cell>
          <cell r="AF909">
            <v>-113139149.24833332</v>
          </cell>
          <cell r="AG909">
            <v>-115505958.65499999</v>
          </cell>
          <cell r="AH909">
            <v>-117872768.06166665</v>
          </cell>
          <cell r="AI909">
            <v>-120235633.3125</v>
          </cell>
          <cell r="AJ909">
            <v>-122594554.40749998</v>
          </cell>
          <cell r="AK909">
            <v>-124953475.50249998</v>
          </cell>
          <cell r="AL909">
            <v>-127494852.92749999</v>
          </cell>
          <cell r="AM909">
            <v>-130218686.68249999</v>
          </cell>
          <cell r="AN909">
            <v>-132942520.43749999</v>
          </cell>
          <cell r="AO909">
            <v>-138866676.84249997</v>
          </cell>
          <cell r="AR909" t="str">
            <v>8b</v>
          </cell>
        </row>
        <row r="910">
          <cell r="R910">
            <v>77562549.519999996</v>
          </cell>
          <cell r="S910">
            <v>77562549.519999996</v>
          </cell>
          <cell r="T910">
            <v>77562549.519999996</v>
          </cell>
          <cell r="U910">
            <v>77562549.519999996</v>
          </cell>
          <cell r="V910">
            <v>77562549.519999996</v>
          </cell>
          <cell r="W910">
            <v>77562549.519999996</v>
          </cell>
          <cell r="X910">
            <v>77562549.519999996</v>
          </cell>
          <cell r="Y910">
            <v>77562549.519999996</v>
          </cell>
          <cell r="Z910">
            <v>77562549.519999996</v>
          </cell>
          <cell r="AA910">
            <v>77562549.519999996</v>
          </cell>
          <cell r="AB910">
            <v>77562549.519999996</v>
          </cell>
          <cell r="AC910">
            <v>77562549.519999996</v>
          </cell>
          <cell r="AD910">
            <v>77562549.519999996</v>
          </cell>
          <cell r="AE910">
            <v>77562549.519999996</v>
          </cell>
          <cell r="AF910">
            <v>77562549.519999996</v>
          </cell>
          <cell r="AG910">
            <v>77562549.519999996</v>
          </cell>
          <cell r="AH910">
            <v>77562549.519999996</v>
          </cell>
          <cell r="AI910">
            <v>77562549.519999996</v>
          </cell>
          <cell r="AJ910">
            <v>77562549.519999996</v>
          </cell>
          <cell r="AK910">
            <v>77562549.519999996</v>
          </cell>
          <cell r="AL910">
            <v>77562549.519999996</v>
          </cell>
          <cell r="AM910">
            <v>77562549.519999996</v>
          </cell>
          <cell r="AN910">
            <v>77562549.519999996</v>
          </cell>
          <cell r="AO910">
            <v>77562549.519999996</v>
          </cell>
          <cell r="AR910" t="str">
            <v>8b</v>
          </cell>
        </row>
        <row r="911">
          <cell r="R911">
            <v>1755001.25</v>
          </cell>
          <cell r="S911">
            <v>1755001.25</v>
          </cell>
          <cell r="T911">
            <v>1755001.25</v>
          </cell>
          <cell r="U911">
            <v>1755001.25</v>
          </cell>
          <cell r="V911">
            <v>1755001.25</v>
          </cell>
          <cell r="W911">
            <v>1755001.25</v>
          </cell>
          <cell r="X911">
            <v>1755001.25</v>
          </cell>
          <cell r="Y911">
            <v>1755001.25</v>
          </cell>
          <cell r="Z911">
            <v>1755001.25</v>
          </cell>
          <cell r="AA911">
            <v>1755001.25</v>
          </cell>
          <cell r="AB911">
            <v>1755001.25</v>
          </cell>
          <cell r="AC911">
            <v>1755001.25</v>
          </cell>
          <cell r="AD911">
            <v>1755001.25</v>
          </cell>
          <cell r="AE911">
            <v>1755001.25</v>
          </cell>
          <cell r="AF911">
            <v>1755001.25</v>
          </cell>
          <cell r="AG911">
            <v>1755001.25</v>
          </cell>
          <cell r="AH911">
            <v>1755001.25</v>
          </cell>
          <cell r="AI911">
            <v>1755001.25</v>
          </cell>
          <cell r="AJ911">
            <v>1755001.25</v>
          </cell>
          <cell r="AK911">
            <v>1755001.25</v>
          </cell>
          <cell r="AL911">
            <v>1755001.25</v>
          </cell>
          <cell r="AM911">
            <v>1755001.25</v>
          </cell>
          <cell r="AN911">
            <v>1755001.25</v>
          </cell>
          <cell r="AO911">
            <v>1755001.25</v>
          </cell>
          <cell r="AR911" t="str">
            <v>8b</v>
          </cell>
        </row>
        <row r="912">
          <cell r="R912">
            <v>1471103.62</v>
          </cell>
          <cell r="S912">
            <v>1471103.62</v>
          </cell>
          <cell r="T912">
            <v>1471103.62</v>
          </cell>
          <cell r="U912">
            <v>1471103.62</v>
          </cell>
          <cell r="V912">
            <v>1471103.62</v>
          </cell>
          <cell r="W912">
            <v>1471103.62</v>
          </cell>
          <cell r="X912">
            <v>1471103.62</v>
          </cell>
          <cell r="Y912">
            <v>1471103.62</v>
          </cell>
          <cell r="Z912">
            <v>1471103.62</v>
          </cell>
          <cell r="AA912">
            <v>1471103.62</v>
          </cell>
          <cell r="AB912">
            <v>1471103.62</v>
          </cell>
          <cell r="AC912">
            <v>1471103.62</v>
          </cell>
          <cell r="AD912">
            <v>1471103.6200000003</v>
          </cell>
          <cell r="AE912">
            <v>1471103.6200000003</v>
          </cell>
          <cell r="AF912">
            <v>1471103.6200000003</v>
          </cell>
          <cell r="AG912">
            <v>1471103.6200000003</v>
          </cell>
          <cell r="AH912">
            <v>1471103.6200000003</v>
          </cell>
          <cell r="AI912">
            <v>1471103.6200000003</v>
          </cell>
          <cell r="AJ912">
            <v>1471103.6200000003</v>
          </cell>
          <cell r="AK912">
            <v>1471103.6200000003</v>
          </cell>
          <cell r="AL912">
            <v>1471103.6200000003</v>
          </cell>
          <cell r="AM912">
            <v>1471103.6200000003</v>
          </cell>
          <cell r="AN912">
            <v>1471103.6200000003</v>
          </cell>
          <cell r="AO912">
            <v>1471103.6200000003</v>
          </cell>
          <cell r="AR912" t="str">
            <v>8b</v>
          </cell>
        </row>
        <row r="913">
          <cell r="R913">
            <v>16359946.109999999</v>
          </cell>
          <cell r="S913">
            <v>16359946.109999999</v>
          </cell>
          <cell r="T913">
            <v>16359946.109999999</v>
          </cell>
          <cell r="U913">
            <v>16359946.109999999</v>
          </cell>
          <cell r="V913">
            <v>16359946.109999999</v>
          </cell>
          <cell r="W913">
            <v>16359946.109999999</v>
          </cell>
          <cell r="X913">
            <v>16359946.109999999</v>
          </cell>
          <cell r="Y913">
            <v>16359946.109999999</v>
          </cell>
          <cell r="Z913">
            <v>16359946.109999999</v>
          </cell>
          <cell r="AA913">
            <v>16359946.109999999</v>
          </cell>
          <cell r="AB913">
            <v>16359946.109999999</v>
          </cell>
          <cell r="AC913">
            <v>16359946.109999999</v>
          </cell>
          <cell r="AD913">
            <v>16359946.110000005</v>
          </cell>
          <cell r="AE913">
            <v>16359946.110000005</v>
          </cell>
          <cell r="AF913">
            <v>16359946.110000005</v>
          </cell>
          <cell r="AG913">
            <v>16359946.110000005</v>
          </cell>
          <cell r="AH913">
            <v>16359946.110000005</v>
          </cell>
          <cell r="AI913">
            <v>16359946.110000005</v>
          </cell>
          <cell r="AJ913">
            <v>16359946.110000005</v>
          </cell>
          <cell r="AK913">
            <v>16359946.110000005</v>
          </cell>
          <cell r="AL913">
            <v>16359946.110000005</v>
          </cell>
          <cell r="AM913">
            <v>16359946.110000005</v>
          </cell>
          <cell r="AN913">
            <v>16359946.110000005</v>
          </cell>
          <cell r="AO913">
            <v>16359946.110000005</v>
          </cell>
          <cell r="AR913" t="str">
            <v>8b</v>
          </cell>
        </row>
        <row r="914">
          <cell r="R914">
            <v>-1676293.6</v>
          </cell>
          <cell r="S914">
            <v>-1676293.6</v>
          </cell>
          <cell r="T914">
            <v>-1676293.6</v>
          </cell>
          <cell r="U914">
            <v>-1676293.6</v>
          </cell>
          <cell r="V914">
            <v>-1676293.6</v>
          </cell>
          <cell r="W914">
            <v>-1676293.6</v>
          </cell>
          <cell r="X914">
            <v>-1676293.6</v>
          </cell>
          <cell r="Y914">
            <v>-1676293.6</v>
          </cell>
          <cell r="Z914">
            <v>-1676293.6</v>
          </cell>
          <cell r="AA914">
            <v>-1676293.6</v>
          </cell>
          <cell r="AB914">
            <v>-1676293.6</v>
          </cell>
          <cell r="AC914">
            <v>-1676293.6</v>
          </cell>
          <cell r="AD914">
            <v>-1676293.5999999999</v>
          </cell>
          <cell r="AE914">
            <v>-1676293.5999999999</v>
          </cell>
          <cell r="AF914">
            <v>-1676293.5999999999</v>
          </cell>
          <cell r="AG914">
            <v>-1676293.5999999999</v>
          </cell>
          <cell r="AH914">
            <v>-1676293.5999999999</v>
          </cell>
          <cell r="AI914">
            <v>-1676293.5999999999</v>
          </cell>
          <cell r="AJ914">
            <v>-1676293.5999999999</v>
          </cell>
          <cell r="AK914">
            <v>-1676293.5999999999</v>
          </cell>
          <cell r="AL914">
            <v>-1676293.5999999999</v>
          </cell>
          <cell r="AM914">
            <v>-1676293.5999999999</v>
          </cell>
          <cell r="AN914">
            <v>-1676293.5999999999</v>
          </cell>
          <cell r="AO914">
            <v>-1676293.5999999999</v>
          </cell>
          <cell r="AR914" t="str">
            <v>8b</v>
          </cell>
        </row>
        <row r="915">
          <cell r="R915">
            <v>-81772035.810000002</v>
          </cell>
          <cell r="S915">
            <v>-81772035.810000002</v>
          </cell>
          <cell r="T915">
            <v>-77932090.810000002</v>
          </cell>
          <cell r="U915">
            <v>-77932090.810000002</v>
          </cell>
          <cell r="V915">
            <v>-77932090.810000002</v>
          </cell>
          <cell r="W915">
            <v>-78103792.810000002</v>
          </cell>
          <cell r="X915">
            <v>-78103792.810000002</v>
          </cell>
          <cell r="Y915">
            <v>-78103792.810000002</v>
          </cell>
          <cell r="Z915">
            <v>-79565728.810000002</v>
          </cell>
          <cell r="AA915">
            <v>-79565728.810000002</v>
          </cell>
          <cell r="AB915">
            <v>-79565728.810000002</v>
          </cell>
          <cell r="AC915">
            <v>-2993271.33</v>
          </cell>
          <cell r="AD915">
            <v>-77889301.559999987</v>
          </cell>
          <cell r="AE915">
            <v>-78298500.393333316</v>
          </cell>
          <cell r="AF915">
            <v>-78547701.518333316</v>
          </cell>
          <cell r="AG915">
            <v>-78636904.934999987</v>
          </cell>
          <cell r="AH915">
            <v>-78726108.351666644</v>
          </cell>
          <cell r="AI915">
            <v>-78822466.018333316</v>
          </cell>
          <cell r="AJ915">
            <v>-78925977.934999987</v>
          </cell>
          <cell r="AK915">
            <v>-79029489.851666644</v>
          </cell>
          <cell r="AL915">
            <v>-79091034.226666644</v>
          </cell>
          <cell r="AM915">
            <v>-79110611.059999987</v>
          </cell>
          <cell r="AN915">
            <v>-79130187.893333316</v>
          </cell>
          <cell r="AO915">
            <v>-75959245.664999992</v>
          </cell>
          <cell r="AR915" t="str">
            <v>8b</v>
          </cell>
        </row>
        <row r="916">
          <cell r="R916">
            <v>27023392.420000002</v>
          </cell>
          <cell r="S916">
            <v>27023392.420000002</v>
          </cell>
          <cell r="T916">
            <v>27099640.489999998</v>
          </cell>
          <cell r="U916">
            <v>27099640.489999998</v>
          </cell>
          <cell r="V916">
            <v>27099640.489999998</v>
          </cell>
          <cell r="W916">
            <v>27176682.75</v>
          </cell>
          <cell r="X916">
            <v>27176682.75</v>
          </cell>
          <cell r="Y916">
            <v>27176682.75</v>
          </cell>
          <cell r="Z916">
            <v>27118037.02</v>
          </cell>
          <cell r="AA916">
            <v>27118037.02</v>
          </cell>
          <cell r="AB916">
            <v>27118037.02</v>
          </cell>
          <cell r="AC916">
            <v>27433582.140000001</v>
          </cell>
          <cell r="AD916">
            <v>26835063.750833336</v>
          </cell>
          <cell r="AE916">
            <v>26860134.979166672</v>
          </cell>
          <cell r="AF916">
            <v>26888383.210416671</v>
          </cell>
          <cell r="AG916">
            <v>26919808.444583338</v>
          </cell>
          <cell r="AH916">
            <v>26951233.678750005</v>
          </cell>
          <cell r="AI916">
            <v>26985869.007083338</v>
          </cell>
          <cell r="AJ916">
            <v>27023714.429583337</v>
          </cell>
          <cell r="AK916">
            <v>27061559.852083337</v>
          </cell>
          <cell r="AL916">
            <v>27084462.895416673</v>
          </cell>
          <cell r="AM916">
            <v>27092423.559583336</v>
          </cell>
          <cell r="AN916">
            <v>27100384.223749999</v>
          </cell>
          <cell r="AO916">
            <v>27121492.601250004</v>
          </cell>
          <cell r="AR916" t="str">
            <v>8b</v>
          </cell>
        </row>
        <row r="917"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R917" t="str">
            <v>8b</v>
          </cell>
        </row>
        <row r="918"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R918" t="str">
            <v>8b</v>
          </cell>
        </row>
        <row r="919"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828489.375</v>
          </cell>
          <cell r="AE919">
            <v>718024.125</v>
          </cell>
          <cell r="AF919">
            <v>607558.875</v>
          </cell>
          <cell r="AG919">
            <v>497093.625</v>
          </cell>
          <cell r="AH919">
            <v>386628.375</v>
          </cell>
          <cell r="AI919">
            <v>276163.125</v>
          </cell>
          <cell r="AJ919">
            <v>165697.875</v>
          </cell>
          <cell r="AK919">
            <v>55232.625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R919" t="str">
            <v>8b</v>
          </cell>
        </row>
        <row r="920"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96078.875</v>
          </cell>
          <cell r="AE920">
            <v>32026.291666666668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R920" t="str">
            <v>8b</v>
          </cell>
        </row>
        <row r="921"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1502978.1375000002</v>
          </cell>
          <cell r="AE921">
            <v>1302581.0525</v>
          </cell>
          <cell r="AF921">
            <v>1102183.9675</v>
          </cell>
          <cell r="AG921">
            <v>901786.88249999995</v>
          </cell>
          <cell r="AH921">
            <v>701389.79749999999</v>
          </cell>
          <cell r="AI921">
            <v>500992.71249999997</v>
          </cell>
          <cell r="AJ921">
            <v>300595.6275</v>
          </cell>
          <cell r="AK921">
            <v>100198.5425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R921" t="str">
            <v>8b</v>
          </cell>
        </row>
        <row r="922">
          <cell r="R922">
            <v>-20782555</v>
          </cell>
          <cell r="S922">
            <v>-20782555</v>
          </cell>
          <cell r="T922">
            <v>-20782555</v>
          </cell>
          <cell r="U922">
            <v>-20782555</v>
          </cell>
          <cell r="V922">
            <v>-20782555</v>
          </cell>
          <cell r="W922">
            <v>-20782555</v>
          </cell>
          <cell r="X922">
            <v>-20782555</v>
          </cell>
          <cell r="Y922">
            <v>-20782555</v>
          </cell>
          <cell r="Z922">
            <v>-20782555</v>
          </cell>
          <cell r="AA922">
            <v>-20782555</v>
          </cell>
          <cell r="AB922">
            <v>-20782555</v>
          </cell>
          <cell r="AC922">
            <v>-20782555</v>
          </cell>
          <cell r="AD922">
            <v>-20782555</v>
          </cell>
          <cell r="AE922">
            <v>-20782555</v>
          </cell>
          <cell r="AF922">
            <v>-20782555</v>
          </cell>
          <cell r="AG922">
            <v>-20782555</v>
          </cell>
          <cell r="AH922">
            <v>-20782555</v>
          </cell>
          <cell r="AI922">
            <v>-20782555</v>
          </cell>
          <cell r="AJ922">
            <v>-20782555</v>
          </cell>
          <cell r="AK922">
            <v>-20782555</v>
          </cell>
          <cell r="AL922">
            <v>-20782555</v>
          </cell>
          <cell r="AM922">
            <v>-20782555</v>
          </cell>
          <cell r="AN922">
            <v>-20782555</v>
          </cell>
          <cell r="AO922">
            <v>-20782555</v>
          </cell>
          <cell r="AR922" t="str">
            <v>62</v>
          </cell>
        </row>
        <row r="923">
          <cell r="R923">
            <v>20782555</v>
          </cell>
          <cell r="S923">
            <v>20782555</v>
          </cell>
          <cell r="T923">
            <v>20782555</v>
          </cell>
          <cell r="U923">
            <v>20782555</v>
          </cell>
          <cell r="V923">
            <v>20782555</v>
          </cell>
          <cell r="W923">
            <v>20782555</v>
          </cell>
          <cell r="X923">
            <v>20782555</v>
          </cell>
          <cell r="Y923">
            <v>20782555</v>
          </cell>
          <cell r="Z923">
            <v>20782555</v>
          </cell>
          <cell r="AA923">
            <v>20782555</v>
          </cell>
          <cell r="AB923">
            <v>20782555</v>
          </cell>
          <cell r="AC923">
            <v>20782555</v>
          </cell>
          <cell r="AD923">
            <v>22322896.125</v>
          </cell>
          <cell r="AE923">
            <v>21778385.708333332</v>
          </cell>
          <cell r="AF923">
            <v>21377301.708333332</v>
          </cell>
          <cell r="AG923">
            <v>21119644.125</v>
          </cell>
          <cell r="AH923">
            <v>20861986.541666668</v>
          </cell>
          <cell r="AI923">
            <v>20732319</v>
          </cell>
          <cell r="AJ923">
            <v>20730641.5</v>
          </cell>
          <cell r="AK923">
            <v>20728964</v>
          </cell>
          <cell r="AL923">
            <v>20737196.875</v>
          </cell>
          <cell r="AM923">
            <v>20755340.125</v>
          </cell>
          <cell r="AN923">
            <v>20773483.375</v>
          </cell>
          <cell r="AO923">
            <v>20782555</v>
          </cell>
          <cell r="AR923" t="str">
            <v>62</v>
          </cell>
        </row>
        <row r="924">
          <cell r="R924">
            <v>58338233</v>
          </cell>
          <cell r="S924">
            <v>58338233</v>
          </cell>
          <cell r="T924">
            <v>34978514</v>
          </cell>
          <cell r="U924">
            <v>34978514</v>
          </cell>
          <cell r="V924">
            <v>34978514</v>
          </cell>
          <cell r="W924">
            <v>30723419</v>
          </cell>
          <cell r="X924">
            <v>30723419</v>
          </cell>
          <cell r="Y924">
            <v>30723419</v>
          </cell>
          <cell r="Z924">
            <v>26436261</v>
          </cell>
          <cell r="AA924">
            <v>26436261</v>
          </cell>
          <cell r="AB924">
            <v>26436261</v>
          </cell>
          <cell r="AC924">
            <v>28088406</v>
          </cell>
          <cell r="AD924">
            <v>49469174.625</v>
          </cell>
          <cell r="AE924">
            <v>50092405.708333336</v>
          </cell>
          <cell r="AF924">
            <v>49785209.875</v>
          </cell>
          <cell r="AG924">
            <v>48547587.125</v>
          </cell>
          <cell r="AH924">
            <v>47309964.375</v>
          </cell>
          <cell r="AI924">
            <v>46021265</v>
          </cell>
          <cell r="AJ924">
            <v>44681489</v>
          </cell>
          <cell r="AK924">
            <v>43341713</v>
          </cell>
          <cell r="AL924">
            <v>41829705.291666664</v>
          </cell>
          <cell r="AM924">
            <v>40145465.875</v>
          </cell>
          <cell r="AN924">
            <v>38461226.458333336</v>
          </cell>
          <cell r="AO924">
            <v>36358697.291666664</v>
          </cell>
          <cell r="AR924" t="str">
            <v>62</v>
          </cell>
        </row>
        <row r="925">
          <cell r="R925">
            <v>-58500404</v>
          </cell>
          <cell r="S925">
            <v>-58500404</v>
          </cell>
          <cell r="T925">
            <v>-55930372</v>
          </cell>
          <cell r="U925">
            <v>-55930372</v>
          </cell>
          <cell r="V925">
            <v>-55930372</v>
          </cell>
          <cell r="W925">
            <v>-54418959</v>
          </cell>
          <cell r="X925">
            <v>-54418959</v>
          </cell>
          <cell r="Y925">
            <v>-54418959</v>
          </cell>
          <cell r="Z925">
            <v>-51589846</v>
          </cell>
          <cell r="AA925">
            <v>-51589846</v>
          </cell>
          <cell r="AB925">
            <v>-51589846</v>
          </cell>
          <cell r="AC925">
            <v>-48082044</v>
          </cell>
          <cell r="AD925">
            <v>-61925075.875</v>
          </cell>
          <cell r="AE925">
            <v>-61395660.958333336</v>
          </cell>
          <cell r="AF925">
            <v>-60806062.708333336</v>
          </cell>
          <cell r="AG925">
            <v>-60156281.125</v>
          </cell>
          <cell r="AH925">
            <v>-59506499.541666664</v>
          </cell>
          <cell r="AI925">
            <v>-58838273.75</v>
          </cell>
          <cell r="AJ925">
            <v>-58151603.75</v>
          </cell>
          <cell r="AK925">
            <v>-57464933.75</v>
          </cell>
          <cell r="AL925">
            <v>-56786314.833333336</v>
          </cell>
          <cell r="AM925">
            <v>-56115747</v>
          </cell>
          <cell r="AN925">
            <v>-55445179.166666664</v>
          </cell>
          <cell r="AO925">
            <v>-54675796.916666664</v>
          </cell>
          <cell r="AR925" t="str">
            <v>62</v>
          </cell>
        </row>
        <row r="926"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-574939.125</v>
          </cell>
          <cell r="AE926">
            <v>-444656.20833333331</v>
          </cell>
          <cell r="AF926">
            <v>-315006.41666666669</v>
          </cell>
          <cell r="AG926">
            <v>-185989.75</v>
          </cell>
          <cell r="AH926">
            <v>-56973.083333333336</v>
          </cell>
          <cell r="AI926">
            <v>6279.375</v>
          </cell>
          <cell r="AJ926">
            <v>3767.625</v>
          </cell>
          <cell r="AK926">
            <v>1255.875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R926" t="str">
            <v>62</v>
          </cell>
        </row>
        <row r="927">
          <cell r="R927">
            <v>8368000</v>
          </cell>
          <cell r="S927">
            <v>8368000</v>
          </cell>
          <cell r="T927">
            <v>8368346</v>
          </cell>
          <cell r="U927">
            <v>8367654</v>
          </cell>
          <cell r="V927">
            <v>8367654</v>
          </cell>
          <cell r="W927">
            <v>8367654</v>
          </cell>
          <cell r="X927">
            <v>8367654</v>
          </cell>
          <cell r="Y927">
            <v>8367654</v>
          </cell>
          <cell r="Z927">
            <v>8367654</v>
          </cell>
          <cell r="AA927">
            <v>8367654</v>
          </cell>
          <cell r="AB927">
            <v>8367654</v>
          </cell>
          <cell r="AC927">
            <v>8211000</v>
          </cell>
          <cell r="AD927">
            <v>7386250</v>
          </cell>
          <cell r="AE927">
            <v>7479750</v>
          </cell>
          <cell r="AF927">
            <v>7573264.416666667</v>
          </cell>
          <cell r="AG927">
            <v>7666764.416666667</v>
          </cell>
          <cell r="AH927">
            <v>7760235.583333333</v>
          </cell>
          <cell r="AI927">
            <v>7853706.75</v>
          </cell>
          <cell r="AJ927">
            <v>7947177.916666667</v>
          </cell>
          <cell r="AK927">
            <v>8040649.083333333</v>
          </cell>
          <cell r="AL927">
            <v>8134120.25</v>
          </cell>
          <cell r="AM927">
            <v>8227591.416666667</v>
          </cell>
          <cell r="AN927">
            <v>8321062.583333333</v>
          </cell>
          <cell r="AO927">
            <v>8361256.5</v>
          </cell>
          <cell r="AR927" t="str">
            <v>62</v>
          </cell>
        </row>
        <row r="928">
          <cell r="R928">
            <v>0</v>
          </cell>
          <cell r="S928">
            <v>0</v>
          </cell>
          <cell r="T928">
            <v>20742339</v>
          </cell>
          <cell r="U928">
            <v>20742339</v>
          </cell>
          <cell r="V928">
            <v>20742339</v>
          </cell>
          <cell r="W928">
            <v>18740450</v>
          </cell>
          <cell r="X928">
            <v>18740450</v>
          </cell>
          <cell r="Y928">
            <v>18740450</v>
          </cell>
          <cell r="Z928">
            <v>24241267</v>
          </cell>
          <cell r="AA928">
            <v>24241267</v>
          </cell>
          <cell r="AB928">
            <v>24241267</v>
          </cell>
          <cell r="AC928">
            <v>19158375</v>
          </cell>
          <cell r="AD928">
            <v>0</v>
          </cell>
          <cell r="AE928">
            <v>0</v>
          </cell>
          <cell r="AF928">
            <v>864264.125</v>
          </cell>
          <cell r="AG928">
            <v>2592792.375</v>
          </cell>
          <cell r="AH928">
            <v>4321320.625</v>
          </cell>
          <cell r="AI928">
            <v>5966436.833333333</v>
          </cell>
          <cell r="AJ928">
            <v>7528141</v>
          </cell>
          <cell r="AK928">
            <v>9089845.166666666</v>
          </cell>
          <cell r="AL928">
            <v>10880750.041666666</v>
          </cell>
          <cell r="AM928">
            <v>12900855.625</v>
          </cell>
          <cell r="AN928">
            <v>14920961.208333334</v>
          </cell>
          <cell r="AO928">
            <v>16729279.625</v>
          </cell>
          <cell r="AR928" t="str">
            <v>62</v>
          </cell>
        </row>
        <row r="929">
          <cell r="Z929">
            <v>4270080</v>
          </cell>
          <cell r="AA929">
            <v>4270080</v>
          </cell>
          <cell r="AB929">
            <v>4270080</v>
          </cell>
          <cell r="AC929">
            <v>7374556</v>
          </cell>
          <cell r="AK929">
            <v>0</v>
          </cell>
          <cell r="AL929">
            <v>177920</v>
          </cell>
          <cell r="AM929">
            <v>533760</v>
          </cell>
          <cell r="AN929">
            <v>889600</v>
          </cell>
          <cell r="AO929">
            <v>1374793.1666666667</v>
          </cell>
          <cell r="AR929" t="str">
            <v>62</v>
          </cell>
        </row>
        <row r="930">
          <cell r="X930">
            <v>-200000000</v>
          </cell>
          <cell r="Y930">
            <v>-200000000</v>
          </cell>
          <cell r="Z930">
            <v>-200000000</v>
          </cell>
          <cell r="AA930">
            <v>-200000000</v>
          </cell>
          <cell r="AB930">
            <v>-200000000</v>
          </cell>
          <cell r="AC930">
            <v>-200000000</v>
          </cell>
          <cell r="AI930">
            <v>0</v>
          </cell>
          <cell r="AJ930">
            <v>-8333333.333333333</v>
          </cell>
          <cell r="AK930">
            <v>-25000000</v>
          </cell>
          <cell r="AL930">
            <v>-41666666.666666664</v>
          </cell>
          <cell r="AM930">
            <v>-58333333.333333336</v>
          </cell>
          <cell r="AN930">
            <v>-75000000</v>
          </cell>
          <cell r="AO930">
            <v>-91666666.666666672</v>
          </cell>
          <cell r="AR930" t="str">
            <v>1b</v>
          </cell>
        </row>
        <row r="931"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R931" t="str">
            <v>1b</v>
          </cell>
        </row>
        <row r="932">
          <cell r="R932">
            <v>-25000000</v>
          </cell>
          <cell r="S932">
            <v>-25000000</v>
          </cell>
          <cell r="T932">
            <v>-25000000</v>
          </cell>
          <cell r="U932">
            <v>-25000000</v>
          </cell>
          <cell r="V932">
            <v>-25000000</v>
          </cell>
          <cell r="W932">
            <v>-25000000</v>
          </cell>
          <cell r="X932">
            <v>-25000000</v>
          </cell>
          <cell r="Y932">
            <v>-25000000</v>
          </cell>
          <cell r="Z932">
            <v>-25000000</v>
          </cell>
          <cell r="AA932">
            <v>-25000000</v>
          </cell>
          <cell r="AB932">
            <v>-25000000</v>
          </cell>
          <cell r="AC932">
            <v>-25000000</v>
          </cell>
          <cell r="AD932">
            <v>-25000000</v>
          </cell>
          <cell r="AE932">
            <v>-25000000</v>
          </cell>
          <cell r="AF932">
            <v>-25000000</v>
          </cell>
          <cell r="AG932">
            <v>-25000000</v>
          </cell>
          <cell r="AH932">
            <v>-25000000</v>
          </cell>
          <cell r="AI932">
            <v>-25000000</v>
          </cell>
          <cell r="AJ932">
            <v>-25000000</v>
          </cell>
          <cell r="AK932">
            <v>-25000000</v>
          </cell>
          <cell r="AL932">
            <v>-25000000</v>
          </cell>
          <cell r="AM932">
            <v>-25000000</v>
          </cell>
          <cell r="AN932">
            <v>-25000000</v>
          </cell>
          <cell r="AO932">
            <v>-25000000</v>
          </cell>
          <cell r="AR932" t="str">
            <v>1b</v>
          </cell>
        </row>
        <row r="933"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R933" t="str">
            <v>1b</v>
          </cell>
        </row>
        <row r="934"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R934" t="str">
            <v>1b</v>
          </cell>
        </row>
        <row r="935"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-3437500</v>
          </cell>
          <cell r="AE935">
            <v>-1145833.3333333333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R935" t="str">
            <v>1b</v>
          </cell>
        </row>
        <row r="936"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R936" t="str">
            <v>1b</v>
          </cell>
        </row>
        <row r="937"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-2925000</v>
          </cell>
          <cell r="AE937">
            <v>-975000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R937" t="str">
            <v>1b</v>
          </cell>
        </row>
        <row r="938"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R938" t="str">
            <v>1b</v>
          </cell>
        </row>
        <row r="939"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-10937500</v>
          </cell>
          <cell r="AE939">
            <v>-3645833.3333333335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R939" t="str">
            <v>1b</v>
          </cell>
        </row>
        <row r="940"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R940" t="str">
            <v>1b</v>
          </cell>
        </row>
        <row r="941"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-4887500</v>
          </cell>
          <cell r="AE941">
            <v>-2932500</v>
          </cell>
          <cell r="AF941">
            <v>-977500</v>
          </cell>
          <cell r="AG941">
            <v>0</v>
          </cell>
          <cell r="AH941">
            <v>0</v>
          </cell>
          <cell r="AI941">
            <v>0</v>
          </cell>
          <cell r="AJ941">
            <v>0</v>
          </cell>
          <cell r="AK941">
            <v>0</v>
          </cell>
          <cell r="AL941">
            <v>0</v>
          </cell>
          <cell r="AM941">
            <v>0</v>
          </cell>
          <cell r="AN941">
            <v>0</v>
          </cell>
          <cell r="AO941">
            <v>0</v>
          </cell>
          <cell r="AR941" t="str">
            <v>1b</v>
          </cell>
        </row>
        <row r="942"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-375000</v>
          </cell>
          <cell r="AE942">
            <v>-125000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R942" t="str">
            <v>1b</v>
          </cell>
        </row>
        <row r="943"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-875000</v>
          </cell>
          <cell r="AE943">
            <v>-291666.66666666669</v>
          </cell>
          <cell r="AF943">
            <v>0</v>
          </cell>
          <cell r="AG943">
            <v>0</v>
          </cell>
          <cell r="AH943">
            <v>0</v>
          </cell>
          <cell r="AI943">
            <v>0</v>
          </cell>
          <cell r="AJ943">
            <v>0</v>
          </cell>
          <cell r="AK943">
            <v>0</v>
          </cell>
          <cell r="AL943">
            <v>0</v>
          </cell>
          <cell r="AM943">
            <v>0</v>
          </cell>
          <cell r="AN943">
            <v>0</v>
          </cell>
          <cell r="AO943">
            <v>0</v>
          </cell>
          <cell r="AR943" t="str">
            <v>1b</v>
          </cell>
        </row>
        <row r="944"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  <cell r="AE944">
            <v>0</v>
          </cell>
          <cell r="AF944">
            <v>0</v>
          </cell>
          <cell r="AG944">
            <v>0</v>
          </cell>
          <cell r="AH944">
            <v>0</v>
          </cell>
          <cell r="AI944">
            <v>0</v>
          </cell>
          <cell r="AJ944">
            <v>0</v>
          </cell>
          <cell r="AK944">
            <v>0</v>
          </cell>
          <cell r="AL944">
            <v>0</v>
          </cell>
          <cell r="AM944">
            <v>0</v>
          </cell>
          <cell r="AN944">
            <v>0</v>
          </cell>
          <cell r="AO944">
            <v>0</v>
          </cell>
          <cell r="AR944" t="str">
            <v>1b</v>
          </cell>
        </row>
        <row r="945"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-7291666.666666667</v>
          </cell>
          <cell r="AE945">
            <v>-5208333.333333333</v>
          </cell>
          <cell r="AF945">
            <v>-3125000</v>
          </cell>
          <cell r="AG945">
            <v>-1041666.6666666666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R945" t="str">
            <v>1b</v>
          </cell>
        </row>
        <row r="946"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-812500</v>
          </cell>
          <cell r="AE946">
            <v>-687500</v>
          </cell>
          <cell r="AF946">
            <v>-562500</v>
          </cell>
          <cell r="AG946">
            <v>-437500</v>
          </cell>
          <cell r="AH946">
            <v>-312500</v>
          </cell>
          <cell r="AI946">
            <v>-187500</v>
          </cell>
          <cell r="AJ946">
            <v>-62500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R946" t="str">
            <v>1b</v>
          </cell>
        </row>
        <row r="947">
          <cell r="R947">
            <v>-3500000</v>
          </cell>
          <cell r="S947">
            <v>-3500000</v>
          </cell>
          <cell r="T947">
            <v>-3500000</v>
          </cell>
          <cell r="U947">
            <v>-3500000</v>
          </cell>
          <cell r="V947">
            <v>-3500000</v>
          </cell>
          <cell r="W947">
            <v>-3500000</v>
          </cell>
          <cell r="X947">
            <v>-3500000</v>
          </cell>
          <cell r="Y947">
            <v>-3500000</v>
          </cell>
          <cell r="Z947">
            <v>-3500000</v>
          </cell>
          <cell r="AA947">
            <v>-3500000</v>
          </cell>
          <cell r="AB947">
            <v>-3500000</v>
          </cell>
          <cell r="AC947">
            <v>-3500000</v>
          </cell>
          <cell r="AD947">
            <v>-3500000</v>
          </cell>
          <cell r="AE947">
            <v>-3500000</v>
          </cell>
          <cell r="AF947">
            <v>-3500000</v>
          </cell>
          <cell r="AG947">
            <v>-3500000</v>
          </cell>
          <cell r="AH947">
            <v>-3500000</v>
          </cell>
          <cell r="AI947">
            <v>-3500000</v>
          </cell>
          <cell r="AJ947">
            <v>-3500000</v>
          </cell>
          <cell r="AK947">
            <v>-3500000</v>
          </cell>
          <cell r="AL947">
            <v>-3500000</v>
          </cell>
          <cell r="AM947">
            <v>-3500000</v>
          </cell>
          <cell r="AN947">
            <v>-3500000</v>
          </cell>
          <cell r="AO947">
            <v>-3500000</v>
          </cell>
          <cell r="AR947" t="str">
            <v>1b</v>
          </cell>
        </row>
        <row r="948"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-2708333.3333333335</v>
          </cell>
          <cell r="AE948">
            <v>-2291666.6666666665</v>
          </cell>
          <cell r="AF948">
            <v>-1875000</v>
          </cell>
          <cell r="AG948">
            <v>-1458333.3333333333</v>
          </cell>
          <cell r="AH948">
            <v>-1041666.6666666666</v>
          </cell>
          <cell r="AI948">
            <v>-625000</v>
          </cell>
          <cell r="AJ948">
            <v>-208333.33333333334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R948" t="str">
            <v>1b</v>
          </cell>
        </row>
        <row r="949"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-812500</v>
          </cell>
          <cell r="AE949">
            <v>-687500</v>
          </cell>
          <cell r="AF949">
            <v>-562500</v>
          </cell>
          <cell r="AG949">
            <v>-437500</v>
          </cell>
          <cell r="AH949">
            <v>-312500</v>
          </cell>
          <cell r="AI949">
            <v>-187500</v>
          </cell>
          <cell r="AJ949">
            <v>-62500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R949" t="str">
            <v>1b</v>
          </cell>
        </row>
        <row r="950">
          <cell r="R950">
            <v>-3000000</v>
          </cell>
          <cell r="S950">
            <v>-3000000</v>
          </cell>
          <cell r="T950">
            <v>-3000000</v>
          </cell>
          <cell r="U950">
            <v>-3000000</v>
          </cell>
          <cell r="V950">
            <v>-3000000</v>
          </cell>
          <cell r="W950">
            <v>-3000000</v>
          </cell>
          <cell r="X950">
            <v>-3000000</v>
          </cell>
          <cell r="Y950">
            <v>-3000000</v>
          </cell>
          <cell r="Z950">
            <v>-3000000</v>
          </cell>
          <cell r="AA950">
            <v>-3000000</v>
          </cell>
          <cell r="AB950">
            <v>-3000000</v>
          </cell>
          <cell r="AC950">
            <v>-3000000</v>
          </cell>
          <cell r="AD950">
            <v>-3000000</v>
          </cell>
          <cell r="AE950">
            <v>-3000000</v>
          </cell>
          <cell r="AF950">
            <v>-3000000</v>
          </cell>
          <cell r="AG950">
            <v>-3000000</v>
          </cell>
          <cell r="AH950">
            <v>-3000000</v>
          </cell>
          <cell r="AI950">
            <v>-3000000</v>
          </cell>
          <cell r="AJ950">
            <v>-3000000</v>
          </cell>
          <cell r="AK950">
            <v>-3000000</v>
          </cell>
          <cell r="AL950">
            <v>-3000000</v>
          </cell>
          <cell r="AM950">
            <v>-3000000</v>
          </cell>
          <cell r="AN950">
            <v>-3000000</v>
          </cell>
          <cell r="AO950">
            <v>-3000000</v>
          </cell>
          <cell r="AR950" t="str">
            <v>1b</v>
          </cell>
        </row>
        <row r="951"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-10833333.333333334</v>
          </cell>
          <cell r="AE951">
            <v>-9166666.666666666</v>
          </cell>
          <cell r="AF951">
            <v>-7500000</v>
          </cell>
          <cell r="AG951">
            <v>-5833333.333333333</v>
          </cell>
          <cell r="AH951">
            <v>-4166666.6666666665</v>
          </cell>
          <cell r="AI951">
            <v>-2500000</v>
          </cell>
          <cell r="AJ951">
            <v>-833333.33333333337</v>
          </cell>
          <cell r="AK951">
            <v>0</v>
          </cell>
          <cell r="AL951">
            <v>0</v>
          </cell>
          <cell r="AM951">
            <v>0</v>
          </cell>
          <cell r="AN951">
            <v>0</v>
          </cell>
          <cell r="AO951">
            <v>0</v>
          </cell>
          <cell r="AR951" t="str">
            <v>1b</v>
          </cell>
        </row>
        <row r="952">
          <cell r="R952">
            <v>-1000000</v>
          </cell>
          <cell r="S952">
            <v>-1000000</v>
          </cell>
          <cell r="T952">
            <v>-1000000</v>
          </cell>
          <cell r="U952">
            <v>-1000000</v>
          </cell>
          <cell r="V952">
            <v>-1000000</v>
          </cell>
          <cell r="W952">
            <v>-1000000</v>
          </cell>
          <cell r="X952">
            <v>-1000000</v>
          </cell>
          <cell r="Y952">
            <v>-1000000</v>
          </cell>
          <cell r="Z952">
            <v>-1000000</v>
          </cell>
          <cell r="AA952">
            <v>-1000000</v>
          </cell>
          <cell r="AB952">
            <v>-1000000</v>
          </cell>
          <cell r="AC952">
            <v>-1000000</v>
          </cell>
          <cell r="AD952">
            <v>-1000000</v>
          </cell>
          <cell r="AE952">
            <v>-1000000</v>
          </cell>
          <cell r="AF952">
            <v>-1000000</v>
          </cell>
          <cell r="AG952">
            <v>-1000000</v>
          </cell>
          <cell r="AH952">
            <v>-1000000</v>
          </cell>
          <cell r="AI952">
            <v>-1000000</v>
          </cell>
          <cell r="AJ952">
            <v>-1000000</v>
          </cell>
          <cell r="AK952">
            <v>-1000000</v>
          </cell>
          <cell r="AL952">
            <v>-1000000</v>
          </cell>
          <cell r="AM952">
            <v>-1000000</v>
          </cell>
          <cell r="AN952">
            <v>-1000000</v>
          </cell>
          <cell r="AO952">
            <v>-1000000</v>
          </cell>
          <cell r="AR952" t="str">
            <v>1b</v>
          </cell>
        </row>
        <row r="953"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-1625000</v>
          </cell>
          <cell r="AE953">
            <v>-1375000</v>
          </cell>
          <cell r="AF953">
            <v>-1125000</v>
          </cell>
          <cell r="AG953">
            <v>-875000</v>
          </cell>
          <cell r="AH953">
            <v>-625000</v>
          </cell>
          <cell r="AI953">
            <v>-375000</v>
          </cell>
          <cell r="AJ953">
            <v>-125000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R953" t="str">
            <v>1b</v>
          </cell>
        </row>
        <row r="954"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-8145833.333333333</v>
          </cell>
          <cell r="AE954">
            <v>-7437500</v>
          </cell>
          <cell r="AF954">
            <v>-6729166.666666667</v>
          </cell>
          <cell r="AG954">
            <v>-6020833.333333333</v>
          </cell>
          <cell r="AH954">
            <v>-5312500</v>
          </cell>
          <cell r="AI954">
            <v>-4604166.666666667</v>
          </cell>
          <cell r="AJ954">
            <v>-3895833.3333333335</v>
          </cell>
          <cell r="AK954">
            <v>-3187500</v>
          </cell>
          <cell r="AL954">
            <v>-2479166.6666666665</v>
          </cell>
          <cell r="AM954">
            <v>-1770833.3333333333</v>
          </cell>
          <cell r="AN954">
            <v>-1062500</v>
          </cell>
          <cell r="AO954">
            <v>-354166.66666666669</v>
          </cell>
          <cell r="AR954" t="str">
            <v>1b</v>
          </cell>
        </row>
        <row r="955"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-9583333.333333334</v>
          </cell>
          <cell r="AE955">
            <v>-8750000</v>
          </cell>
          <cell r="AF955">
            <v>-7916666.666666667</v>
          </cell>
          <cell r="AG955">
            <v>-7083333.333333333</v>
          </cell>
          <cell r="AH955">
            <v>-6250000</v>
          </cell>
          <cell r="AI955">
            <v>-5416666.666666667</v>
          </cell>
          <cell r="AJ955">
            <v>-4583333.333333333</v>
          </cell>
          <cell r="AK955">
            <v>-3750000</v>
          </cell>
          <cell r="AL955">
            <v>-2916666.6666666665</v>
          </cell>
          <cell r="AM955">
            <v>-2083333.3333333333</v>
          </cell>
          <cell r="AN955">
            <v>-1250000</v>
          </cell>
          <cell r="AO955">
            <v>-416666.66666666669</v>
          </cell>
          <cell r="AR955" t="str">
            <v>1b</v>
          </cell>
        </row>
        <row r="956">
          <cell r="R956">
            <v>-10000000</v>
          </cell>
          <cell r="S956">
            <v>-10000000</v>
          </cell>
          <cell r="T956">
            <v>-10000000</v>
          </cell>
          <cell r="U956">
            <v>-10000000</v>
          </cell>
          <cell r="V956">
            <v>-10000000</v>
          </cell>
          <cell r="W956">
            <v>-10000000</v>
          </cell>
          <cell r="X956">
            <v>-10000000</v>
          </cell>
          <cell r="Y956">
            <v>-10000000</v>
          </cell>
          <cell r="Z956">
            <v>-10000000</v>
          </cell>
          <cell r="AA956">
            <v>-10000000</v>
          </cell>
          <cell r="AB956">
            <v>-10000000</v>
          </cell>
          <cell r="AC956">
            <v>-10000000</v>
          </cell>
          <cell r="AD956">
            <v>-10000000</v>
          </cell>
          <cell r="AE956">
            <v>-10000000</v>
          </cell>
          <cell r="AF956">
            <v>-10000000</v>
          </cell>
          <cell r="AG956">
            <v>-10000000</v>
          </cell>
          <cell r="AH956">
            <v>-10000000</v>
          </cell>
          <cell r="AI956">
            <v>-10000000</v>
          </cell>
          <cell r="AJ956">
            <v>-10000000</v>
          </cell>
          <cell r="AK956">
            <v>-10000000</v>
          </cell>
          <cell r="AL956">
            <v>-10000000</v>
          </cell>
          <cell r="AM956">
            <v>-10000000</v>
          </cell>
          <cell r="AN956">
            <v>-10000000</v>
          </cell>
          <cell r="AO956">
            <v>-10000000</v>
          </cell>
          <cell r="AR956" t="str">
            <v>1b</v>
          </cell>
        </row>
        <row r="957">
          <cell r="R957">
            <v>-8000000</v>
          </cell>
          <cell r="S957">
            <v>-8000000</v>
          </cell>
          <cell r="T957">
            <v>-8000000</v>
          </cell>
          <cell r="U957">
            <v>-8000000</v>
          </cell>
          <cell r="V957">
            <v>-8000000</v>
          </cell>
          <cell r="W957">
            <v>-8000000</v>
          </cell>
          <cell r="X957">
            <v>-8000000</v>
          </cell>
          <cell r="Y957">
            <v>-8000000</v>
          </cell>
          <cell r="Z957">
            <v>-8000000</v>
          </cell>
          <cell r="AA957">
            <v>-8000000</v>
          </cell>
          <cell r="AB957">
            <v>-8000000</v>
          </cell>
          <cell r="AC957">
            <v>-8000000</v>
          </cell>
          <cell r="AD957">
            <v>-8000000</v>
          </cell>
          <cell r="AE957">
            <v>-8000000</v>
          </cell>
          <cell r="AF957">
            <v>-8000000</v>
          </cell>
          <cell r="AG957">
            <v>-8000000</v>
          </cell>
          <cell r="AH957">
            <v>-8000000</v>
          </cell>
          <cell r="AI957">
            <v>-8000000</v>
          </cell>
          <cell r="AJ957">
            <v>-8000000</v>
          </cell>
          <cell r="AK957">
            <v>-8000000</v>
          </cell>
          <cell r="AL957">
            <v>-8000000</v>
          </cell>
          <cell r="AM957">
            <v>-8000000</v>
          </cell>
          <cell r="AN957">
            <v>-8000000</v>
          </cell>
          <cell r="AO957">
            <v>-8000000</v>
          </cell>
          <cell r="AR957" t="str">
            <v>1b</v>
          </cell>
        </row>
        <row r="958">
          <cell r="R958">
            <v>-3000000</v>
          </cell>
          <cell r="S958">
            <v>-3000000</v>
          </cell>
          <cell r="T958">
            <v>-3000000</v>
          </cell>
          <cell r="U958">
            <v>-3000000</v>
          </cell>
          <cell r="V958">
            <v>-3000000</v>
          </cell>
          <cell r="W958">
            <v>-3000000</v>
          </cell>
          <cell r="X958">
            <v>-3000000</v>
          </cell>
          <cell r="Y958">
            <v>-3000000</v>
          </cell>
          <cell r="Z958">
            <v>-3000000</v>
          </cell>
          <cell r="AA958">
            <v>-3000000</v>
          </cell>
          <cell r="AB958">
            <v>-3000000</v>
          </cell>
          <cell r="AC958">
            <v>-3000000</v>
          </cell>
          <cell r="AD958">
            <v>-3000000</v>
          </cell>
          <cell r="AE958">
            <v>-3000000</v>
          </cell>
          <cell r="AF958">
            <v>-3000000</v>
          </cell>
          <cell r="AG958">
            <v>-3000000</v>
          </cell>
          <cell r="AH958">
            <v>-3000000</v>
          </cell>
          <cell r="AI958">
            <v>-3000000</v>
          </cell>
          <cell r="AJ958">
            <v>-3000000</v>
          </cell>
          <cell r="AK958">
            <v>-3000000</v>
          </cell>
          <cell r="AL958">
            <v>-3000000</v>
          </cell>
          <cell r="AM958">
            <v>-3000000</v>
          </cell>
          <cell r="AN958">
            <v>-3000000</v>
          </cell>
          <cell r="AO958">
            <v>-3000000</v>
          </cell>
          <cell r="AR958" t="str">
            <v>1b</v>
          </cell>
        </row>
        <row r="959">
          <cell r="R959">
            <v>-20000000</v>
          </cell>
          <cell r="S959">
            <v>-20000000</v>
          </cell>
          <cell r="T959">
            <v>-20000000</v>
          </cell>
          <cell r="U959">
            <v>-20000000</v>
          </cell>
          <cell r="V959">
            <v>-20000000</v>
          </cell>
          <cell r="W959">
            <v>-20000000</v>
          </cell>
          <cell r="X959">
            <v>-20000000</v>
          </cell>
          <cell r="Y959">
            <v>-20000000</v>
          </cell>
          <cell r="Z959">
            <v>-20000000</v>
          </cell>
          <cell r="AA959">
            <v>-20000000</v>
          </cell>
          <cell r="AB959">
            <v>-20000000</v>
          </cell>
          <cell r="AC959">
            <v>-20000000</v>
          </cell>
          <cell r="AD959">
            <v>-20000000</v>
          </cell>
          <cell r="AE959">
            <v>-20000000</v>
          </cell>
          <cell r="AF959">
            <v>-20000000</v>
          </cell>
          <cell r="AG959">
            <v>-20000000</v>
          </cell>
          <cell r="AH959">
            <v>-20000000</v>
          </cell>
          <cell r="AI959">
            <v>-20000000</v>
          </cell>
          <cell r="AJ959">
            <v>-20000000</v>
          </cell>
          <cell r="AK959">
            <v>-20000000</v>
          </cell>
          <cell r="AL959">
            <v>-20000000</v>
          </cell>
          <cell r="AM959">
            <v>-20000000</v>
          </cell>
          <cell r="AN959">
            <v>-20000000</v>
          </cell>
          <cell r="AO959">
            <v>-20000000</v>
          </cell>
          <cell r="AR959" t="str">
            <v>1b</v>
          </cell>
        </row>
        <row r="960">
          <cell r="R960">
            <v>-20000000</v>
          </cell>
          <cell r="S960">
            <v>-20000000</v>
          </cell>
          <cell r="T960">
            <v>-20000000</v>
          </cell>
          <cell r="U960">
            <v>-20000000</v>
          </cell>
          <cell r="V960">
            <v>-20000000</v>
          </cell>
          <cell r="W960">
            <v>-20000000</v>
          </cell>
          <cell r="X960">
            <v>-20000000</v>
          </cell>
          <cell r="Y960">
            <v>-20000000</v>
          </cell>
          <cell r="Z960">
            <v>-20000000</v>
          </cell>
          <cell r="AA960">
            <v>-20000000</v>
          </cell>
          <cell r="AB960">
            <v>-20000000</v>
          </cell>
          <cell r="AC960">
            <v>-20000000</v>
          </cell>
          <cell r="AD960">
            <v>-20000000</v>
          </cell>
          <cell r="AE960">
            <v>-20000000</v>
          </cell>
          <cell r="AF960">
            <v>-20000000</v>
          </cell>
          <cell r="AG960">
            <v>-20000000</v>
          </cell>
          <cell r="AH960">
            <v>-20000000</v>
          </cell>
          <cell r="AI960">
            <v>-20000000</v>
          </cell>
          <cell r="AJ960">
            <v>-20000000</v>
          </cell>
          <cell r="AK960">
            <v>-20000000</v>
          </cell>
          <cell r="AL960">
            <v>-20000000</v>
          </cell>
          <cell r="AM960">
            <v>-20000000</v>
          </cell>
          <cell r="AN960">
            <v>-20000000</v>
          </cell>
          <cell r="AO960">
            <v>-20000000</v>
          </cell>
          <cell r="AR960" t="str">
            <v>1b</v>
          </cell>
        </row>
        <row r="961">
          <cell r="R961">
            <v>-5000000</v>
          </cell>
          <cell r="S961">
            <v>-5000000</v>
          </cell>
          <cell r="T961">
            <v>-5000000</v>
          </cell>
          <cell r="U961">
            <v>-5000000</v>
          </cell>
          <cell r="V961">
            <v>-5000000</v>
          </cell>
          <cell r="W961">
            <v>-5000000</v>
          </cell>
          <cell r="X961">
            <v>-5000000</v>
          </cell>
          <cell r="Y961">
            <v>-5000000</v>
          </cell>
          <cell r="Z961">
            <v>-5000000</v>
          </cell>
          <cell r="AA961">
            <v>-5000000</v>
          </cell>
          <cell r="AB961">
            <v>-5000000</v>
          </cell>
          <cell r="AC961">
            <v>-5000000</v>
          </cell>
          <cell r="AD961">
            <v>-5000000</v>
          </cell>
          <cell r="AE961">
            <v>-5000000</v>
          </cell>
          <cell r="AF961">
            <v>-5000000</v>
          </cell>
          <cell r="AG961">
            <v>-5000000</v>
          </cell>
          <cell r="AH961">
            <v>-5000000</v>
          </cell>
          <cell r="AI961">
            <v>-5000000</v>
          </cell>
          <cell r="AJ961">
            <v>-5000000</v>
          </cell>
          <cell r="AK961">
            <v>-5000000</v>
          </cell>
          <cell r="AL961">
            <v>-5000000</v>
          </cell>
          <cell r="AM961">
            <v>-5000000</v>
          </cell>
          <cell r="AN961">
            <v>-5000000</v>
          </cell>
          <cell r="AO961">
            <v>-5000000</v>
          </cell>
          <cell r="AR961" t="str">
            <v>1b</v>
          </cell>
        </row>
        <row r="962">
          <cell r="R962">
            <v>-7000000</v>
          </cell>
          <cell r="S962">
            <v>-7000000</v>
          </cell>
          <cell r="T962">
            <v>-7000000</v>
          </cell>
          <cell r="U962">
            <v>-7000000</v>
          </cell>
          <cell r="V962">
            <v>-7000000</v>
          </cell>
          <cell r="W962">
            <v>-7000000</v>
          </cell>
          <cell r="X962">
            <v>-7000000</v>
          </cell>
          <cell r="Y962">
            <v>-7000000</v>
          </cell>
          <cell r="Z962">
            <v>-7000000</v>
          </cell>
          <cell r="AA962">
            <v>-7000000</v>
          </cell>
          <cell r="AB962">
            <v>-7000000</v>
          </cell>
          <cell r="AC962">
            <v>-7000000</v>
          </cell>
          <cell r="AD962">
            <v>-7000000</v>
          </cell>
          <cell r="AE962">
            <v>-7000000</v>
          </cell>
          <cell r="AF962">
            <v>-7000000</v>
          </cell>
          <cell r="AG962">
            <v>-7000000</v>
          </cell>
          <cell r="AH962">
            <v>-7000000</v>
          </cell>
          <cell r="AI962">
            <v>-7000000</v>
          </cell>
          <cell r="AJ962">
            <v>-7000000</v>
          </cell>
          <cell r="AK962">
            <v>-7000000</v>
          </cell>
          <cell r="AL962">
            <v>-7000000</v>
          </cell>
          <cell r="AM962">
            <v>-7000000</v>
          </cell>
          <cell r="AN962">
            <v>-7000000</v>
          </cell>
          <cell r="AO962">
            <v>-7000000</v>
          </cell>
          <cell r="AR962" t="str">
            <v>1b</v>
          </cell>
        </row>
        <row r="963">
          <cell r="R963">
            <v>-10000000</v>
          </cell>
          <cell r="S963">
            <v>-10000000</v>
          </cell>
          <cell r="T963">
            <v>-10000000</v>
          </cell>
          <cell r="U963">
            <v>-10000000</v>
          </cell>
          <cell r="V963">
            <v>-10000000</v>
          </cell>
          <cell r="W963">
            <v>-10000000</v>
          </cell>
          <cell r="X963">
            <v>-10000000</v>
          </cell>
          <cell r="Y963">
            <v>-10000000</v>
          </cell>
          <cell r="Z963">
            <v>-10000000</v>
          </cell>
          <cell r="AA963">
            <v>-10000000</v>
          </cell>
          <cell r="AB963">
            <v>-10000000</v>
          </cell>
          <cell r="AC963">
            <v>-10000000</v>
          </cell>
          <cell r="AD963">
            <v>-10000000</v>
          </cell>
          <cell r="AE963">
            <v>-10000000</v>
          </cell>
          <cell r="AF963">
            <v>-10000000</v>
          </cell>
          <cell r="AG963">
            <v>-10000000</v>
          </cell>
          <cell r="AH963">
            <v>-10000000</v>
          </cell>
          <cell r="AI963">
            <v>-10000000</v>
          </cell>
          <cell r="AJ963">
            <v>-10000000</v>
          </cell>
          <cell r="AK963">
            <v>-10000000</v>
          </cell>
          <cell r="AL963">
            <v>-10000000</v>
          </cell>
          <cell r="AM963">
            <v>-10000000</v>
          </cell>
          <cell r="AN963">
            <v>-10000000</v>
          </cell>
          <cell r="AO963">
            <v>-10000000</v>
          </cell>
          <cell r="AR963" t="str">
            <v>1b</v>
          </cell>
        </row>
        <row r="964">
          <cell r="R964">
            <v>-2000000</v>
          </cell>
          <cell r="S964">
            <v>-2000000</v>
          </cell>
          <cell r="T964">
            <v>-2000000</v>
          </cell>
          <cell r="U964">
            <v>-2000000</v>
          </cell>
          <cell r="V964">
            <v>-2000000</v>
          </cell>
          <cell r="W964">
            <v>-2000000</v>
          </cell>
          <cell r="X964">
            <v>-2000000</v>
          </cell>
          <cell r="Y964">
            <v>-2000000</v>
          </cell>
          <cell r="Z964">
            <v>-2000000</v>
          </cell>
          <cell r="AA964">
            <v>-2000000</v>
          </cell>
          <cell r="AB964">
            <v>-2000000</v>
          </cell>
          <cell r="AC964">
            <v>-2000000</v>
          </cell>
          <cell r="AD964">
            <v>-2000000</v>
          </cell>
          <cell r="AE964">
            <v>-2000000</v>
          </cell>
          <cell r="AF964">
            <v>-2000000</v>
          </cell>
          <cell r="AG964">
            <v>-2000000</v>
          </cell>
          <cell r="AH964">
            <v>-2000000</v>
          </cell>
          <cell r="AI964">
            <v>-2000000</v>
          </cell>
          <cell r="AJ964">
            <v>-2000000</v>
          </cell>
          <cell r="AK964">
            <v>-2000000</v>
          </cell>
          <cell r="AL964">
            <v>-2000000</v>
          </cell>
          <cell r="AM964">
            <v>-2000000</v>
          </cell>
          <cell r="AN964">
            <v>-2000000</v>
          </cell>
          <cell r="AO964">
            <v>-2000000</v>
          </cell>
          <cell r="AR964" t="str">
            <v>1b</v>
          </cell>
        </row>
        <row r="965">
          <cell r="R965">
            <v>-3000000</v>
          </cell>
          <cell r="S965">
            <v>-3000000</v>
          </cell>
          <cell r="T965">
            <v>-3000000</v>
          </cell>
          <cell r="U965">
            <v>-3000000</v>
          </cell>
          <cell r="V965">
            <v>-3000000</v>
          </cell>
          <cell r="W965">
            <v>-3000000</v>
          </cell>
          <cell r="X965">
            <v>-3000000</v>
          </cell>
          <cell r="Y965">
            <v>-3000000</v>
          </cell>
          <cell r="Z965">
            <v>-3000000</v>
          </cell>
          <cell r="AA965">
            <v>-3000000</v>
          </cell>
          <cell r="AB965">
            <v>-3000000</v>
          </cell>
          <cell r="AC965">
            <v>-3000000</v>
          </cell>
          <cell r="AD965">
            <v>-3000000</v>
          </cell>
          <cell r="AE965">
            <v>-3000000</v>
          </cell>
          <cell r="AF965">
            <v>-3000000</v>
          </cell>
          <cell r="AG965">
            <v>-3000000</v>
          </cell>
          <cell r="AH965">
            <v>-3000000</v>
          </cell>
          <cell r="AI965">
            <v>-3000000</v>
          </cell>
          <cell r="AJ965">
            <v>-3000000</v>
          </cell>
          <cell r="AK965">
            <v>-3000000</v>
          </cell>
          <cell r="AL965">
            <v>-3000000</v>
          </cell>
          <cell r="AM965">
            <v>-3000000</v>
          </cell>
          <cell r="AN965">
            <v>-3000000</v>
          </cell>
          <cell r="AO965">
            <v>-3000000</v>
          </cell>
          <cell r="AR965" t="str">
            <v>1b</v>
          </cell>
        </row>
        <row r="966">
          <cell r="R966">
            <v>-5000000</v>
          </cell>
          <cell r="S966">
            <v>-5000000</v>
          </cell>
          <cell r="T966">
            <v>-5000000</v>
          </cell>
          <cell r="U966">
            <v>-5000000</v>
          </cell>
          <cell r="V966">
            <v>-5000000</v>
          </cell>
          <cell r="W966">
            <v>-5000000</v>
          </cell>
          <cell r="X966">
            <v>-5000000</v>
          </cell>
          <cell r="Y966">
            <v>-5000000</v>
          </cell>
          <cell r="Z966">
            <v>-5000000</v>
          </cell>
          <cell r="AA966">
            <v>-5000000</v>
          </cell>
          <cell r="AB966">
            <v>-5000000</v>
          </cell>
          <cell r="AC966">
            <v>-5000000</v>
          </cell>
          <cell r="AD966">
            <v>-5000000</v>
          </cell>
          <cell r="AE966">
            <v>-5000000</v>
          </cell>
          <cell r="AF966">
            <v>-5000000</v>
          </cell>
          <cell r="AG966">
            <v>-5000000</v>
          </cell>
          <cell r="AH966">
            <v>-5000000</v>
          </cell>
          <cell r="AI966">
            <v>-5000000</v>
          </cell>
          <cell r="AJ966">
            <v>-5000000</v>
          </cell>
          <cell r="AK966">
            <v>-5000000</v>
          </cell>
          <cell r="AL966">
            <v>-5000000</v>
          </cell>
          <cell r="AM966">
            <v>-5000000</v>
          </cell>
          <cell r="AN966">
            <v>-5000000</v>
          </cell>
          <cell r="AO966">
            <v>-5000000</v>
          </cell>
          <cell r="AR966" t="str">
            <v>1b</v>
          </cell>
        </row>
        <row r="967">
          <cell r="R967">
            <v>-15000000</v>
          </cell>
          <cell r="S967">
            <v>-15000000</v>
          </cell>
          <cell r="T967">
            <v>-15000000</v>
          </cell>
          <cell r="U967">
            <v>-15000000</v>
          </cell>
          <cell r="V967">
            <v>-15000000</v>
          </cell>
          <cell r="W967">
            <v>-15000000</v>
          </cell>
          <cell r="X967">
            <v>-15000000</v>
          </cell>
          <cell r="Y967">
            <v>-15000000</v>
          </cell>
          <cell r="Z967">
            <v>-15000000</v>
          </cell>
          <cell r="AA967">
            <v>-15000000</v>
          </cell>
          <cell r="AB967">
            <v>-15000000</v>
          </cell>
          <cell r="AC967">
            <v>-15000000</v>
          </cell>
          <cell r="AD967">
            <v>-15000000</v>
          </cell>
          <cell r="AE967">
            <v>-15000000</v>
          </cell>
          <cell r="AF967">
            <v>-15000000</v>
          </cell>
          <cell r="AG967">
            <v>-15000000</v>
          </cell>
          <cell r="AH967">
            <v>-15000000</v>
          </cell>
          <cell r="AI967">
            <v>-15000000</v>
          </cell>
          <cell r="AJ967">
            <v>-15000000</v>
          </cell>
          <cell r="AK967">
            <v>-15000000</v>
          </cell>
          <cell r="AL967">
            <v>-15000000</v>
          </cell>
          <cell r="AM967">
            <v>-15000000</v>
          </cell>
          <cell r="AN967">
            <v>-15000000</v>
          </cell>
          <cell r="AO967">
            <v>-15000000</v>
          </cell>
          <cell r="AR967" t="str">
            <v>1b</v>
          </cell>
        </row>
        <row r="968">
          <cell r="R968">
            <v>-10000000</v>
          </cell>
          <cell r="S968">
            <v>-10000000</v>
          </cell>
          <cell r="T968">
            <v>-10000000</v>
          </cell>
          <cell r="U968">
            <v>-10000000</v>
          </cell>
          <cell r="V968">
            <v>-10000000</v>
          </cell>
          <cell r="W968">
            <v>-10000000</v>
          </cell>
          <cell r="X968">
            <v>-10000000</v>
          </cell>
          <cell r="Y968">
            <v>-10000000</v>
          </cell>
          <cell r="Z968">
            <v>-10000000</v>
          </cell>
          <cell r="AA968">
            <v>-10000000</v>
          </cell>
          <cell r="AB968">
            <v>-10000000</v>
          </cell>
          <cell r="AC968">
            <v>-10000000</v>
          </cell>
          <cell r="AD968">
            <v>-10000000</v>
          </cell>
          <cell r="AE968">
            <v>-10000000</v>
          </cell>
          <cell r="AF968">
            <v>-10000000</v>
          </cell>
          <cell r="AG968">
            <v>-10000000</v>
          </cell>
          <cell r="AH968">
            <v>-10000000</v>
          </cell>
          <cell r="AI968">
            <v>-10000000</v>
          </cell>
          <cell r="AJ968">
            <v>-10000000</v>
          </cell>
          <cell r="AK968">
            <v>-10000000</v>
          </cell>
          <cell r="AL968">
            <v>-10000000</v>
          </cell>
          <cell r="AM968">
            <v>-10000000</v>
          </cell>
          <cell r="AN968">
            <v>-10000000</v>
          </cell>
          <cell r="AO968">
            <v>-10000000</v>
          </cell>
          <cell r="AR968" t="str">
            <v>1b</v>
          </cell>
        </row>
        <row r="969">
          <cell r="R969">
            <v>-2000000</v>
          </cell>
          <cell r="S969">
            <v>-2000000</v>
          </cell>
          <cell r="T969">
            <v>-2000000</v>
          </cell>
          <cell r="U969">
            <v>-2000000</v>
          </cell>
          <cell r="V969">
            <v>-2000000</v>
          </cell>
          <cell r="W969">
            <v>-2000000</v>
          </cell>
          <cell r="X969">
            <v>-2000000</v>
          </cell>
          <cell r="Y969">
            <v>-2000000</v>
          </cell>
          <cell r="Z969">
            <v>-2000000</v>
          </cell>
          <cell r="AA969">
            <v>-2000000</v>
          </cell>
          <cell r="AB969">
            <v>-2000000</v>
          </cell>
          <cell r="AC969">
            <v>-2000000</v>
          </cell>
          <cell r="AD969">
            <v>-2000000</v>
          </cell>
          <cell r="AE969">
            <v>-2000000</v>
          </cell>
          <cell r="AF969">
            <v>-2000000</v>
          </cell>
          <cell r="AG969">
            <v>-2000000</v>
          </cell>
          <cell r="AH969">
            <v>-2000000</v>
          </cell>
          <cell r="AI969">
            <v>-2000000</v>
          </cell>
          <cell r="AJ969">
            <v>-2000000</v>
          </cell>
          <cell r="AK969">
            <v>-2000000</v>
          </cell>
          <cell r="AL969">
            <v>-2000000</v>
          </cell>
          <cell r="AM969">
            <v>-2000000</v>
          </cell>
          <cell r="AN969">
            <v>-2000000</v>
          </cell>
          <cell r="AO969">
            <v>-2000000</v>
          </cell>
          <cell r="AR969" t="str">
            <v>1b</v>
          </cell>
        </row>
        <row r="970">
          <cell r="R970">
            <v>-25000000</v>
          </cell>
          <cell r="S970">
            <v>-25000000</v>
          </cell>
          <cell r="T970">
            <v>-25000000</v>
          </cell>
          <cell r="U970">
            <v>-25000000</v>
          </cell>
          <cell r="V970">
            <v>-25000000</v>
          </cell>
          <cell r="W970">
            <v>-25000000</v>
          </cell>
          <cell r="X970">
            <v>-25000000</v>
          </cell>
          <cell r="Y970">
            <v>-25000000</v>
          </cell>
          <cell r="Z970">
            <v>-25000000</v>
          </cell>
          <cell r="AA970">
            <v>-25000000</v>
          </cell>
          <cell r="AB970">
            <v>-25000000</v>
          </cell>
          <cell r="AC970">
            <v>-25000000</v>
          </cell>
          <cell r="AD970">
            <v>-25000000</v>
          </cell>
          <cell r="AE970">
            <v>-25000000</v>
          </cell>
          <cell r="AF970">
            <v>-25000000</v>
          </cell>
          <cell r="AG970">
            <v>-25000000</v>
          </cell>
          <cell r="AH970">
            <v>-25000000</v>
          </cell>
          <cell r="AI970">
            <v>-25000000</v>
          </cell>
          <cell r="AJ970">
            <v>-25000000</v>
          </cell>
          <cell r="AK970">
            <v>-25000000</v>
          </cell>
          <cell r="AL970">
            <v>-25000000</v>
          </cell>
          <cell r="AM970">
            <v>-25000000</v>
          </cell>
          <cell r="AN970">
            <v>-25000000</v>
          </cell>
          <cell r="AO970">
            <v>-25000000</v>
          </cell>
          <cell r="AR970" t="str">
            <v>1b</v>
          </cell>
        </row>
        <row r="971">
          <cell r="R971">
            <v>-100000000</v>
          </cell>
          <cell r="S971">
            <v>-100000000</v>
          </cell>
          <cell r="T971">
            <v>-100000000</v>
          </cell>
          <cell r="U971">
            <v>-100000000</v>
          </cell>
          <cell r="V971">
            <v>-100000000</v>
          </cell>
          <cell r="W971">
            <v>-100000000</v>
          </cell>
          <cell r="X971">
            <v>-100000000</v>
          </cell>
          <cell r="Y971">
            <v>-100000000</v>
          </cell>
          <cell r="Z971">
            <v>-100000000</v>
          </cell>
          <cell r="AA971">
            <v>-100000000</v>
          </cell>
          <cell r="AB971">
            <v>-100000000</v>
          </cell>
          <cell r="AC971">
            <v>-100000000</v>
          </cell>
          <cell r="AD971">
            <v>-100000000</v>
          </cell>
          <cell r="AE971">
            <v>-100000000</v>
          </cell>
          <cell r="AF971">
            <v>-100000000</v>
          </cell>
          <cell r="AG971">
            <v>-100000000</v>
          </cell>
          <cell r="AH971">
            <v>-100000000</v>
          </cell>
          <cell r="AI971">
            <v>-100000000</v>
          </cell>
          <cell r="AJ971">
            <v>-100000000</v>
          </cell>
          <cell r="AK971">
            <v>-100000000</v>
          </cell>
          <cell r="AL971">
            <v>-100000000</v>
          </cell>
          <cell r="AM971">
            <v>-100000000</v>
          </cell>
          <cell r="AN971">
            <v>-100000000</v>
          </cell>
          <cell r="AO971">
            <v>-100000000</v>
          </cell>
          <cell r="AR971" t="str">
            <v>1b</v>
          </cell>
        </row>
        <row r="972"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-1458333.3333333333</v>
          </cell>
          <cell r="AE972">
            <v>-1041666.6666666666</v>
          </cell>
          <cell r="AF972">
            <v>-625000</v>
          </cell>
          <cell r="AG972">
            <v>-208333.33333333334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R972" t="str">
            <v>1b</v>
          </cell>
        </row>
        <row r="973"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-1250000</v>
          </cell>
          <cell r="AE973">
            <v>-416666.66666666669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R973" t="str">
            <v>1b</v>
          </cell>
        </row>
        <row r="974"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R974" t="str">
            <v>1b</v>
          </cell>
        </row>
        <row r="975">
          <cell r="R975">
            <v>-46000000</v>
          </cell>
          <cell r="S975">
            <v>-46000000</v>
          </cell>
          <cell r="T975">
            <v>-46000000</v>
          </cell>
          <cell r="U975">
            <v>-46000000</v>
          </cell>
          <cell r="V975">
            <v>-46000000</v>
          </cell>
          <cell r="W975">
            <v>-46000000</v>
          </cell>
          <cell r="X975">
            <v>-46000000</v>
          </cell>
          <cell r="Y975">
            <v>-46000000</v>
          </cell>
          <cell r="Z975">
            <v>-46000000</v>
          </cell>
          <cell r="AA975">
            <v>-46000000</v>
          </cell>
          <cell r="AB975">
            <v>-46000000</v>
          </cell>
          <cell r="AC975">
            <v>-46000000</v>
          </cell>
          <cell r="AD975">
            <v>-46000000</v>
          </cell>
          <cell r="AE975">
            <v>-46000000</v>
          </cell>
          <cell r="AF975">
            <v>-46000000</v>
          </cell>
          <cell r="AG975">
            <v>-46000000</v>
          </cell>
          <cell r="AH975">
            <v>-46000000</v>
          </cell>
          <cell r="AI975">
            <v>-46000000</v>
          </cell>
          <cell r="AJ975">
            <v>-46000000</v>
          </cell>
          <cell r="AK975">
            <v>-46000000</v>
          </cell>
          <cell r="AL975">
            <v>-46000000</v>
          </cell>
          <cell r="AM975">
            <v>-46000000</v>
          </cell>
          <cell r="AN975">
            <v>-46000000</v>
          </cell>
          <cell r="AO975">
            <v>-46000000</v>
          </cell>
          <cell r="AR975" t="str">
            <v>1b</v>
          </cell>
        </row>
        <row r="976"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R976" t="str">
            <v>1b</v>
          </cell>
        </row>
        <row r="977"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R977" t="str">
            <v>1b</v>
          </cell>
        </row>
        <row r="978"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R978" t="str">
            <v>1b</v>
          </cell>
        </row>
        <row r="979"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R979" t="str">
            <v>1b</v>
          </cell>
        </row>
        <row r="980"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R980" t="str">
            <v>1b</v>
          </cell>
        </row>
        <row r="981"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R981" t="str">
            <v>1b</v>
          </cell>
        </row>
        <row r="982"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R982" t="str">
            <v>1b</v>
          </cell>
        </row>
        <row r="983">
          <cell r="R983">
            <v>-50000000</v>
          </cell>
          <cell r="S983">
            <v>-50000000</v>
          </cell>
          <cell r="T983">
            <v>-50000000</v>
          </cell>
          <cell r="U983">
            <v>-50000000</v>
          </cell>
          <cell r="V983">
            <v>-50000000</v>
          </cell>
          <cell r="W983">
            <v>-50000000</v>
          </cell>
          <cell r="X983">
            <v>-50000000</v>
          </cell>
          <cell r="Y983">
            <v>-50000000</v>
          </cell>
          <cell r="Z983">
            <v>-50000000</v>
          </cell>
          <cell r="AA983">
            <v>-50000000</v>
          </cell>
          <cell r="AB983">
            <v>-50000000</v>
          </cell>
          <cell r="AC983">
            <v>0</v>
          </cell>
          <cell r="AD983">
            <v>-50000000</v>
          </cell>
          <cell r="AE983">
            <v>-50000000</v>
          </cell>
          <cell r="AF983">
            <v>-50000000</v>
          </cell>
          <cell r="AG983">
            <v>-50000000</v>
          </cell>
          <cell r="AH983">
            <v>-50000000</v>
          </cell>
          <cell r="AI983">
            <v>-50000000</v>
          </cell>
          <cell r="AJ983">
            <v>-50000000</v>
          </cell>
          <cell r="AK983">
            <v>-50000000</v>
          </cell>
          <cell r="AL983">
            <v>-50000000</v>
          </cell>
          <cell r="AM983">
            <v>-50000000</v>
          </cell>
          <cell r="AN983">
            <v>-50000000</v>
          </cell>
          <cell r="AO983">
            <v>-47916666.666666664</v>
          </cell>
          <cell r="AR983" t="str">
            <v>1b</v>
          </cell>
        </row>
        <row r="984"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-8750000</v>
          </cell>
          <cell r="AE984">
            <v>-6250000</v>
          </cell>
          <cell r="AF984">
            <v>-3750000</v>
          </cell>
          <cell r="AG984">
            <v>-1250000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R984" t="str">
            <v>1b</v>
          </cell>
        </row>
        <row r="985"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R985" t="str">
            <v>1b</v>
          </cell>
        </row>
        <row r="986"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-1250000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R986" t="str">
            <v>1b</v>
          </cell>
        </row>
        <row r="987"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-2625000</v>
          </cell>
          <cell r="AE987">
            <v>-2375000</v>
          </cell>
          <cell r="AF987">
            <v>-2125000</v>
          </cell>
          <cell r="AG987">
            <v>-1875000</v>
          </cell>
          <cell r="AH987">
            <v>-1625000</v>
          </cell>
          <cell r="AI987">
            <v>-1375000</v>
          </cell>
          <cell r="AJ987">
            <v>-1125000</v>
          </cell>
          <cell r="AK987">
            <v>-875000</v>
          </cell>
          <cell r="AL987">
            <v>-625000</v>
          </cell>
          <cell r="AM987">
            <v>-375000</v>
          </cell>
          <cell r="AN987">
            <v>-125000</v>
          </cell>
          <cell r="AO987">
            <v>0</v>
          </cell>
          <cell r="AR987" t="str">
            <v>1b</v>
          </cell>
        </row>
        <row r="988"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-9625000</v>
          </cell>
          <cell r="AE988">
            <v>-8708333.333333334</v>
          </cell>
          <cell r="AF988">
            <v>-7791666.666666667</v>
          </cell>
          <cell r="AG988">
            <v>-6875000</v>
          </cell>
          <cell r="AH988">
            <v>-5958333.333333333</v>
          </cell>
          <cell r="AI988">
            <v>-5041666.666666667</v>
          </cell>
          <cell r="AJ988">
            <v>-4125000</v>
          </cell>
          <cell r="AK988">
            <v>-3208333.3333333335</v>
          </cell>
          <cell r="AL988">
            <v>-2291666.6666666665</v>
          </cell>
          <cell r="AM988">
            <v>-1375000</v>
          </cell>
          <cell r="AN988">
            <v>-458333.33333333331</v>
          </cell>
          <cell r="AO988">
            <v>0</v>
          </cell>
          <cell r="AR988" t="str">
            <v>1b</v>
          </cell>
        </row>
        <row r="989">
          <cell r="R989">
            <v>-2513509.5</v>
          </cell>
          <cell r="S989">
            <v>-2513509.5</v>
          </cell>
          <cell r="T989">
            <v>-2513509.5</v>
          </cell>
          <cell r="U989">
            <v>-2460919.7400000002</v>
          </cell>
          <cell r="V989">
            <v>-2460919.7400000002</v>
          </cell>
          <cell r="W989">
            <v>-2460919.7400000002</v>
          </cell>
          <cell r="X989">
            <v>-2460919.7400000002</v>
          </cell>
          <cell r="Y989">
            <v>-1211122.3899999999</v>
          </cell>
          <cell r="Z989">
            <v>-1211122.3899999999</v>
          </cell>
          <cell r="AA989">
            <v>384889.2</v>
          </cell>
          <cell r="AB989">
            <v>0</v>
          </cell>
          <cell r="AC989">
            <v>0</v>
          </cell>
          <cell r="AD989">
            <v>-3136255.0375000001</v>
          </cell>
          <cell r="AE989">
            <v>-3345714.1625000001</v>
          </cell>
          <cell r="AF989">
            <v>-3555173.2875000001</v>
          </cell>
          <cell r="AG989">
            <v>-3762441.1724999999</v>
          </cell>
          <cell r="AH989">
            <v>-3967517.8175000004</v>
          </cell>
          <cell r="AI989">
            <v>-4172594.4625000004</v>
          </cell>
          <cell r="AJ989">
            <v>-4045679.7516666669</v>
          </cell>
          <cell r="AK989">
            <v>-3534698.7954166667</v>
          </cell>
          <cell r="AL989">
            <v>-2971642.9495833344</v>
          </cell>
          <cell r="AM989">
            <v>-2500815.0866666674</v>
          </cell>
          <cell r="AN989">
            <v>-2138252.2566666668</v>
          </cell>
          <cell r="AO989">
            <v>-1791726.4766666668</v>
          </cell>
        </row>
        <row r="990">
          <cell r="R990">
            <v>-55000000</v>
          </cell>
          <cell r="S990">
            <v>-55000000</v>
          </cell>
          <cell r="T990">
            <v>-55000000</v>
          </cell>
          <cell r="U990">
            <v>-55000000</v>
          </cell>
          <cell r="V990">
            <v>-55000000</v>
          </cell>
          <cell r="W990">
            <v>-55000000</v>
          </cell>
          <cell r="X990">
            <v>-55000000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-55000000</v>
          </cell>
          <cell r="AE990">
            <v>-55000000</v>
          </cell>
          <cell r="AF990">
            <v>-55000000</v>
          </cell>
          <cell r="AG990">
            <v>-55000000</v>
          </cell>
          <cell r="AH990">
            <v>-55000000</v>
          </cell>
          <cell r="AI990">
            <v>-55000000</v>
          </cell>
          <cell r="AJ990">
            <v>-55000000</v>
          </cell>
          <cell r="AK990">
            <v>-52708333.333333336</v>
          </cell>
          <cell r="AL990">
            <v>-48125000</v>
          </cell>
          <cell r="AM990">
            <v>-43541666.666666664</v>
          </cell>
          <cell r="AN990">
            <v>-38958333.333333336</v>
          </cell>
          <cell r="AO990">
            <v>-34375000</v>
          </cell>
          <cell r="AR990" t="str">
            <v>1b</v>
          </cell>
        </row>
        <row r="991">
          <cell r="R991">
            <v>-30000000</v>
          </cell>
          <cell r="S991">
            <v>-30000000</v>
          </cell>
          <cell r="T991">
            <v>-30000000</v>
          </cell>
          <cell r="U991">
            <v>-30000000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-30000000</v>
          </cell>
          <cell r="AE991">
            <v>-30000000</v>
          </cell>
          <cell r="AF991">
            <v>-30000000</v>
          </cell>
          <cell r="AG991">
            <v>-30000000</v>
          </cell>
          <cell r="AH991">
            <v>-28750000</v>
          </cell>
          <cell r="AI991">
            <v>-26250000</v>
          </cell>
          <cell r="AJ991">
            <v>-23750000</v>
          </cell>
          <cell r="AK991">
            <v>-21250000</v>
          </cell>
          <cell r="AL991">
            <v>-18750000</v>
          </cell>
          <cell r="AM991">
            <v>-16250000</v>
          </cell>
          <cell r="AN991">
            <v>-13750000</v>
          </cell>
          <cell r="AO991">
            <v>-11250000</v>
          </cell>
          <cell r="AR991" t="str">
            <v>1b</v>
          </cell>
        </row>
        <row r="992">
          <cell r="R992">
            <v>-300000000</v>
          </cell>
          <cell r="S992">
            <v>-300000000</v>
          </cell>
          <cell r="T992">
            <v>-300000000</v>
          </cell>
          <cell r="U992">
            <v>-300000000</v>
          </cell>
          <cell r="V992">
            <v>-300000000</v>
          </cell>
          <cell r="W992">
            <v>-300000000</v>
          </cell>
          <cell r="X992">
            <v>-300000000</v>
          </cell>
          <cell r="Y992">
            <v>-300000000</v>
          </cell>
          <cell r="Z992">
            <v>-300000000</v>
          </cell>
          <cell r="AA992">
            <v>-300000000</v>
          </cell>
          <cell r="AB992">
            <v>-300000000</v>
          </cell>
          <cell r="AC992">
            <v>-300000000</v>
          </cell>
          <cell r="AD992">
            <v>-300000000</v>
          </cell>
          <cell r="AE992">
            <v>-300000000</v>
          </cell>
          <cell r="AF992">
            <v>-300000000</v>
          </cell>
          <cell r="AG992">
            <v>-300000000</v>
          </cell>
          <cell r="AH992">
            <v>-300000000</v>
          </cell>
          <cell r="AI992">
            <v>-300000000</v>
          </cell>
          <cell r="AJ992">
            <v>-300000000</v>
          </cell>
          <cell r="AK992">
            <v>-300000000</v>
          </cell>
          <cell r="AL992">
            <v>-300000000</v>
          </cell>
          <cell r="AM992">
            <v>-300000000</v>
          </cell>
          <cell r="AN992">
            <v>-300000000</v>
          </cell>
          <cell r="AO992">
            <v>-300000000</v>
          </cell>
          <cell r="AR992" t="str">
            <v>1b</v>
          </cell>
        </row>
        <row r="993">
          <cell r="R993">
            <v>-200000000</v>
          </cell>
          <cell r="S993">
            <v>-200000000</v>
          </cell>
          <cell r="T993">
            <v>-200000000</v>
          </cell>
          <cell r="U993">
            <v>-200000000</v>
          </cell>
          <cell r="V993">
            <v>-200000000</v>
          </cell>
          <cell r="W993">
            <v>-200000000</v>
          </cell>
          <cell r="X993">
            <v>-200000000</v>
          </cell>
          <cell r="Y993">
            <v>-200000000</v>
          </cell>
          <cell r="Z993">
            <v>-200000000</v>
          </cell>
          <cell r="AA993">
            <v>-200000000</v>
          </cell>
          <cell r="AB993">
            <v>-200000000</v>
          </cell>
          <cell r="AC993">
            <v>-200000000</v>
          </cell>
          <cell r="AD993">
            <v>-200000000</v>
          </cell>
          <cell r="AE993">
            <v>-200000000</v>
          </cell>
          <cell r="AF993">
            <v>-200000000</v>
          </cell>
          <cell r="AG993">
            <v>-200000000</v>
          </cell>
          <cell r="AH993">
            <v>-200000000</v>
          </cell>
          <cell r="AI993">
            <v>-200000000</v>
          </cell>
          <cell r="AJ993">
            <v>-200000000</v>
          </cell>
          <cell r="AK993">
            <v>-200000000</v>
          </cell>
          <cell r="AL993">
            <v>-200000000</v>
          </cell>
          <cell r="AM993">
            <v>-200000000</v>
          </cell>
          <cell r="AN993">
            <v>-200000000</v>
          </cell>
          <cell r="AO993">
            <v>-200000000</v>
          </cell>
          <cell r="AR993" t="str">
            <v>1b</v>
          </cell>
        </row>
        <row r="994">
          <cell r="R994">
            <v>-150000000</v>
          </cell>
          <cell r="S994">
            <v>-150000000</v>
          </cell>
          <cell r="T994">
            <v>-150000000</v>
          </cell>
          <cell r="U994">
            <v>-150000000</v>
          </cell>
          <cell r="V994">
            <v>-150000000</v>
          </cell>
          <cell r="W994">
            <v>-150000000</v>
          </cell>
          <cell r="X994">
            <v>-150000000</v>
          </cell>
          <cell r="Y994">
            <v>-150000000</v>
          </cell>
          <cell r="Z994">
            <v>-150000000</v>
          </cell>
          <cell r="AA994">
            <v>-150000000</v>
          </cell>
          <cell r="AB994">
            <v>-150000000</v>
          </cell>
          <cell r="AC994">
            <v>-150000000</v>
          </cell>
          <cell r="AD994">
            <v>-150000000</v>
          </cell>
          <cell r="AE994">
            <v>-150000000</v>
          </cell>
          <cell r="AF994">
            <v>-150000000</v>
          </cell>
          <cell r="AG994">
            <v>-150000000</v>
          </cell>
          <cell r="AH994">
            <v>-150000000</v>
          </cell>
          <cell r="AI994">
            <v>-150000000</v>
          </cell>
          <cell r="AJ994">
            <v>-150000000</v>
          </cell>
          <cell r="AK994">
            <v>-150000000</v>
          </cell>
          <cell r="AL994">
            <v>-150000000</v>
          </cell>
          <cell r="AM994">
            <v>-150000000</v>
          </cell>
          <cell r="AN994">
            <v>-150000000</v>
          </cell>
          <cell r="AO994">
            <v>-150000000</v>
          </cell>
          <cell r="AR994" t="str">
            <v>1b</v>
          </cell>
        </row>
        <row r="995">
          <cell r="R995">
            <v>-100000000</v>
          </cell>
          <cell r="S995">
            <v>-100000000</v>
          </cell>
          <cell r="T995">
            <v>-100000000</v>
          </cell>
          <cell r="U995">
            <v>-100000000</v>
          </cell>
          <cell r="V995">
            <v>-100000000</v>
          </cell>
          <cell r="W995">
            <v>-100000000</v>
          </cell>
          <cell r="X995">
            <v>-100000000</v>
          </cell>
          <cell r="Y995">
            <v>-100000000</v>
          </cell>
          <cell r="Z995">
            <v>-100000000</v>
          </cell>
          <cell r="AA995">
            <v>-100000000</v>
          </cell>
          <cell r="AB995">
            <v>-100000000</v>
          </cell>
          <cell r="AC995">
            <v>-100000000</v>
          </cell>
          <cell r="AD995">
            <v>-100000000</v>
          </cell>
          <cell r="AE995">
            <v>-100000000</v>
          </cell>
          <cell r="AF995">
            <v>-100000000</v>
          </cell>
          <cell r="AG995">
            <v>-100000000</v>
          </cell>
          <cell r="AH995">
            <v>-100000000</v>
          </cell>
          <cell r="AI995">
            <v>-100000000</v>
          </cell>
          <cell r="AJ995">
            <v>-100000000</v>
          </cell>
          <cell r="AK995">
            <v>-100000000</v>
          </cell>
          <cell r="AL995">
            <v>-100000000</v>
          </cell>
          <cell r="AM995">
            <v>-100000000</v>
          </cell>
          <cell r="AN995">
            <v>-100000000</v>
          </cell>
          <cell r="AO995">
            <v>-100000000</v>
          </cell>
          <cell r="AR995" t="str">
            <v>1b</v>
          </cell>
        </row>
        <row r="996">
          <cell r="R996">
            <v>-225000000</v>
          </cell>
          <cell r="S996">
            <v>-225000000</v>
          </cell>
          <cell r="T996">
            <v>-225000000</v>
          </cell>
          <cell r="U996">
            <v>-225000000</v>
          </cell>
          <cell r="V996">
            <v>-225000000</v>
          </cell>
          <cell r="W996">
            <v>-225000000</v>
          </cell>
          <cell r="X996">
            <v>-225000000</v>
          </cell>
          <cell r="Y996">
            <v>-225000000</v>
          </cell>
          <cell r="Z996">
            <v>-225000000</v>
          </cell>
          <cell r="AA996">
            <v>-225000000</v>
          </cell>
          <cell r="AB996">
            <v>-225000000</v>
          </cell>
          <cell r="AC996">
            <v>-225000000</v>
          </cell>
          <cell r="AD996">
            <v>-225000000</v>
          </cell>
          <cell r="AE996">
            <v>-225000000</v>
          </cell>
          <cell r="AF996">
            <v>-225000000</v>
          </cell>
          <cell r="AG996">
            <v>-225000000</v>
          </cell>
          <cell r="AH996">
            <v>-225000000</v>
          </cell>
          <cell r="AI996">
            <v>-225000000</v>
          </cell>
          <cell r="AJ996">
            <v>-225000000</v>
          </cell>
          <cell r="AK996">
            <v>-225000000</v>
          </cell>
          <cell r="AL996">
            <v>-225000000</v>
          </cell>
          <cell r="AM996">
            <v>-225000000</v>
          </cell>
          <cell r="AN996">
            <v>-225000000</v>
          </cell>
          <cell r="AO996">
            <v>-225000000</v>
          </cell>
          <cell r="AR996" t="str">
            <v>1b</v>
          </cell>
        </row>
        <row r="997">
          <cell r="R997">
            <v>-25000000</v>
          </cell>
          <cell r="S997">
            <v>-25000000</v>
          </cell>
          <cell r="T997">
            <v>-25000000</v>
          </cell>
          <cell r="U997">
            <v>-25000000</v>
          </cell>
          <cell r="V997">
            <v>-25000000</v>
          </cell>
          <cell r="W997">
            <v>-25000000</v>
          </cell>
          <cell r="X997">
            <v>-25000000</v>
          </cell>
          <cell r="Y997">
            <v>-25000000</v>
          </cell>
          <cell r="Z997">
            <v>-25000000</v>
          </cell>
          <cell r="AA997">
            <v>-25000000</v>
          </cell>
          <cell r="AB997">
            <v>-25000000</v>
          </cell>
          <cell r="AC997">
            <v>-25000000</v>
          </cell>
          <cell r="AD997">
            <v>-25000000</v>
          </cell>
          <cell r="AE997">
            <v>-25000000</v>
          </cell>
          <cell r="AF997">
            <v>-25000000</v>
          </cell>
          <cell r="AG997">
            <v>-25000000</v>
          </cell>
          <cell r="AH997">
            <v>-25000000</v>
          </cell>
          <cell r="AI997">
            <v>-25000000</v>
          </cell>
          <cell r="AJ997">
            <v>-25000000</v>
          </cell>
          <cell r="AK997">
            <v>-25000000</v>
          </cell>
          <cell r="AL997">
            <v>-25000000</v>
          </cell>
          <cell r="AM997">
            <v>-25000000</v>
          </cell>
          <cell r="AN997">
            <v>-25000000</v>
          </cell>
          <cell r="AO997">
            <v>-25000000</v>
          </cell>
          <cell r="AR997" t="str">
            <v>1b</v>
          </cell>
        </row>
        <row r="998">
          <cell r="R998">
            <v>-260000000</v>
          </cell>
          <cell r="S998">
            <v>-260000000</v>
          </cell>
          <cell r="T998">
            <v>-260000000</v>
          </cell>
          <cell r="U998">
            <v>-260000000</v>
          </cell>
          <cell r="V998">
            <v>-260000000</v>
          </cell>
          <cell r="W998">
            <v>-260000000</v>
          </cell>
          <cell r="X998">
            <v>-260000000</v>
          </cell>
          <cell r="Y998">
            <v>-260000000</v>
          </cell>
          <cell r="Z998">
            <v>-260000000</v>
          </cell>
          <cell r="AA998">
            <v>-260000000</v>
          </cell>
          <cell r="AB998">
            <v>-260000000</v>
          </cell>
          <cell r="AC998">
            <v>-260000000</v>
          </cell>
          <cell r="AD998">
            <v>-260000000</v>
          </cell>
          <cell r="AE998">
            <v>-260000000</v>
          </cell>
          <cell r="AF998">
            <v>-260000000</v>
          </cell>
          <cell r="AG998">
            <v>-260000000</v>
          </cell>
          <cell r="AH998">
            <v>-260000000</v>
          </cell>
          <cell r="AI998">
            <v>-260000000</v>
          </cell>
          <cell r="AJ998">
            <v>-260000000</v>
          </cell>
          <cell r="AK998">
            <v>-260000000</v>
          </cell>
          <cell r="AL998">
            <v>-260000000</v>
          </cell>
          <cell r="AM998">
            <v>-260000000</v>
          </cell>
          <cell r="AN998">
            <v>-260000000</v>
          </cell>
          <cell r="AO998">
            <v>-260000000</v>
          </cell>
          <cell r="AR998" t="str">
            <v>1b</v>
          </cell>
        </row>
        <row r="999"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-35000000</v>
          </cell>
          <cell r="AE999">
            <v>-31666666.666666668</v>
          </cell>
          <cell r="AF999">
            <v>-28333333.333333332</v>
          </cell>
          <cell r="AG999">
            <v>-25000000</v>
          </cell>
          <cell r="AH999">
            <v>-21666666.666666668</v>
          </cell>
          <cell r="AI999">
            <v>-18333333.333333332</v>
          </cell>
          <cell r="AJ999">
            <v>-15000000</v>
          </cell>
          <cell r="AK999">
            <v>-11666666.666666666</v>
          </cell>
          <cell r="AL999">
            <v>-8333333.333333333</v>
          </cell>
          <cell r="AM999">
            <v>-5000000</v>
          </cell>
          <cell r="AN999">
            <v>-1666666.6666666667</v>
          </cell>
          <cell r="AO999">
            <v>0</v>
          </cell>
          <cell r="AR999" t="str">
            <v>1b</v>
          </cell>
        </row>
        <row r="1000">
          <cell r="R1000">
            <v>-138460000</v>
          </cell>
          <cell r="S1000">
            <v>-138460000</v>
          </cell>
          <cell r="T1000">
            <v>-138460000</v>
          </cell>
          <cell r="U1000">
            <v>-138460000</v>
          </cell>
          <cell r="V1000">
            <v>-138460000</v>
          </cell>
          <cell r="W1000">
            <v>-138460000</v>
          </cell>
          <cell r="X1000">
            <v>-138460000</v>
          </cell>
          <cell r="Y1000">
            <v>-138460000</v>
          </cell>
          <cell r="Z1000">
            <v>-138460000</v>
          </cell>
          <cell r="AA1000">
            <v>-138460000</v>
          </cell>
          <cell r="AB1000">
            <v>-138460000</v>
          </cell>
          <cell r="AC1000">
            <v>-138460000</v>
          </cell>
          <cell r="AD1000">
            <v>-121152500</v>
          </cell>
          <cell r="AE1000">
            <v>-132690833.33333333</v>
          </cell>
          <cell r="AF1000">
            <v>-138460000</v>
          </cell>
          <cell r="AG1000">
            <v>-138460000</v>
          </cell>
          <cell r="AH1000">
            <v>-138460000</v>
          </cell>
          <cell r="AI1000">
            <v>-138460000</v>
          </cell>
          <cell r="AJ1000">
            <v>-138460000</v>
          </cell>
          <cell r="AK1000">
            <v>-138460000</v>
          </cell>
          <cell r="AL1000">
            <v>-138460000</v>
          </cell>
          <cell r="AM1000">
            <v>-138460000</v>
          </cell>
          <cell r="AN1000">
            <v>-138460000</v>
          </cell>
          <cell r="AO1000">
            <v>-138460000</v>
          </cell>
          <cell r="AR1000" t="str">
            <v>1b</v>
          </cell>
        </row>
        <row r="1001">
          <cell r="R1001">
            <v>-23400000</v>
          </cell>
          <cell r="S1001">
            <v>-23400000</v>
          </cell>
          <cell r="T1001">
            <v>-23400000</v>
          </cell>
          <cell r="U1001">
            <v>-23400000</v>
          </cell>
          <cell r="V1001">
            <v>-23400000</v>
          </cell>
          <cell r="W1001">
            <v>-23400000</v>
          </cell>
          <cell r="X1001">
            <v>-23400000</v>
          </cell>
          <cell r="Y1001">
            <v>-23400000</v>
          </cell>
          <cell r="Z1001">
            <v>-23400000</v>
          </cell>
          <cell r="AA1001">
            <v>-23400000</v>
          </cell>
          <cell r="AB1001">
            <v>-23400000</v>
          </cell>
          <cell r="AC1001">
            <v>-23400000</v>
          </cell>
          <cell r="AD1001">
            <v>-20475000</v>
          </cell>
          <cell r="AE1001">
            <v>-22425000</v>
          </cell>
          <cell r="AF1001">
            <v>-23400000</v>
          </cell>
          <cell r="AG1001">
            <v>-23400000</v>
          </cell>
          <cell r="AH1001">
            <v>-23400000</v>
          </cell>
          <cell r="AI1001">
            <v>-23400000</v>
          </cell>
          <cell r="AJ1001">
            <v>-23400000</v>
          </cell>
          <cell r="AK1001">
            <v>-23400000</v>
          </cell>
          <cell r="AL1001">
            <v>-23400000</v>
          </cell>
          <cell r="AM1001">
            <v>-23400000</v>
          </cell>
          <cell r="AN1001">
            <v>-23400000</v>
          </cell>
          <cell r="AO1001">
            <v>-23400000</v>
          </cell>
          <cell r="AR1001" t="str">
            <v>1b</v>
          </cell>
        </row>
        <row r="1002">
          <cell r="R1002">
            <v>-150000000</v>
          </cell>
          <cell r="S1002">
            <v>-150000000</v>
          </cell>
          <cell r="T1002">
            <v>-150000000</v>
          </cell>
          <cell r="U1002">
            <v>-150000000</v>
          </cell>
          <cell r="V1002">
            <v>-150000000</v>
          </cell>
          <cell r="W1002">
            <v>-150000000</v>
          </cell>
          <cell r="X1002">
            <v>-150000000</v>
          </cell>
          <cell r="Y1002">
            <v>-150000000</v>
          </cell>
          <cell r="Z1002">
            <v>-150000000</v>
          </cell>
          <cell r="AA1002">
            <v>-150000000</v>
          </cell>
          <cell r="AB1002">
            <v>-150000000</v>
          </cell>
          <cell r="AC1002">
            <v>-150000000</v>
          </cell>
          <cell r="AD1002">
            <v>-93750000</v>
          </cell>
          <cell r="AE1002">
            <v>-106250000</v>
          </cell>
          <cell r="AF1002">
            <v>-118750000</v>
          </cell>
          <cell r="AG1002">
            <v>-131250000</v>
          </cell>
          <cell r="AH1002">
            <v>-143750000</v>
          </cell>
          <cell r="AI1002">
            <v>-150000000</v>
          </cell>
          <cell r="AJ1002">
            <v>-150000000</v>
          </cell>
          <cell r="AK1002">
            <v>-150000000</v>
          </cell>
          <cell r="AL1002">
            <v>-150000000</v>
          </cell>
          <cell r="AM1002">
            <v>-150000000</v>
          </cell>
          <cell r="AN1002">
            <v>-150000000</v>
          </cell>
          <cell r="AO1002">
            <v>-150000000</v>
          </cell>
          <cell r="AR1002" t="str">
            <v>1b</v>
          </cell>
        </row>
        <row r="1003"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R1003" t="str">
            <v>3b</v>
          </cell>
        </row>
        <row r="1004">
          <cell r="R1004">
            <v>-80250000</v>
          </cell>
          <cell r="S1004">
            <v>-80250000</v>
          </cell>
          <cell r="T1004">
            <v>-80250000</v>
          </cell>
          <cell r="U1004">
            <v>-80250000</v>
          </cell>
          <cell r="V1004">
            <v>-80250000</v>
          </cell>
          <cell r="W1004">
            <v>-80250000</v>
          </cell>
          <cell r="X1004">
            <v>-80250000</v>
          </cell>
          <cell r="Y1004">
            <v>-80250000</v>
          </cell>
          <cell r="Z1004">
            <v>-80250000</v>
          </cell>
          <cell r="AA1004">
            <v>-80250000</v>
          </cell>
          <cell r="AB1004">
            <v>-80250000</v>
          </cell>
          <cell r="AC1004">
            <v>-80250000</v>
          </cell>
          <cell r="AD1004">
            <v>-10031250</v>
          </cell>
          <cell r="AE1004">
            <v>-16718750</v>
          </cell>
          <cell r="AF1004">
            <v>-23406250</v>
          </cell>
          <cell r="AG1004">
            <v>-30093750</v>
          </cell>
          <cell r="AH1004">
            <v>-36781250</v>
          </cell>
          <cell r="AI1004">
            <v>-43468750</v>
          </cell>
          <cell r="AJ1004">
            <v>-50156250</v>
          </cell>
          <cell r="AK1004">
            <v>-56843750</v>
          </cell>
          <cell r="AL1004">
            <v>-63531250</v>
          </cell>
          <cell r="AM1004">
            <v>-70218750</v>
          </cell>
          <cell r="AN1004">
            <v>-76906250</v>
          </cell>
          <cell r="AO1004">
            <v>-80250000</v>
          </cell>
          <cell r="AR1004" t="str">
            <v>1b</v>
          </cell>
        </row>
        <row r="1005">
          <cell r="R1005">
            <v>-200000000</v>
          </cell>
          <cell r="S1005">
            <v>-200000000</v>
          </cell>
          <cell r="T1005">
            <v>-200000000</v>
          </cell>
          <cell r="U1005">
            <v>-200000000</v>
          </cell>
          <cell r="V1005">
            <v>-200000000</v>
          </cell>
          <cell r="W1005">
            <v>-200000000</v>
          </cell>
          <cell r="X1005">
            <v>-200000000</v>
          </cell>
          <cell r="Y1005">
            <v>-200000000</v>
          </cell>
          <cell r="Z1005">
            <v>-200000000</v>
          </cell>
          <cell r="AA1005">
            <v>-200000000</v>
          </cell>
          <cell r="AB1005">
            <v>-200000000</v>
          </cell>
          <cell r="AC1005">
            <v>-200000000</v>
          </cell>
          <cell r="AD1005">
            <v>-25000000</v>
          </cell>
          <cell r="AE1005">
            <v>-41666666.666666664</v>
          </cell>
          <cell r="AF1005">
            <v>-58333333.333333336</v>
          </cell>
          <cell r="AG1005">
            <v>-75000000</v>
          </cell>
          <cell r="AH1005">
            <v>-91666666.666666672</v>
          </cell>
          <cell r="AI1005">
            <v>-108333333.33333333</v>
          </cell>
          <cell r="AJ1005">
            <v>-125000000</v>
          </cell>
          <cell r="AK1005">
            <v>-141666666.66666666</v>
          </cell>
          <cell r="AL1005">
            <v>-158333333.33333334</v>
          </cell>
          <cell r="AM1005">
            <v>-175000000</v>
          </cell>
          <cell r="AN1005">
            <v>-191666666.66666666</v>
          </cell>
          <cell r="AO1005">
            <v>-200000000</v>
          </cell>
          <cell r="AR1005" t="str">
            <v>1b</v>
          </cell>
        </row>
        <row r="1006"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R1006" t="str">
            <v>1b</v>
          </cell>
        </row>
        <row r="1007">
          <cell r="R1007">
            <v>-431100</v>
          </cell>
          <cell r="S1007">
            <v>-431100</v>
          </cell>
          <cell r="T1007">
            <v>-431100</v>
          </cell>
          <cell r="U1007">
            <v>-431100</v>
          </cell>
          <cell r="V1007">
            <v>-431100</v>
          </cell>
          <cell r="W1007">
            <v>-431100</v>
          </cell>
          <cell r="X1007">
            <v>-431100</v>
          </cell>
          <cell r="Y1007">
            <v>-431100</v>
          </cell>
          <cell r="Z1007">
            <v>-431100</v>
          </cell>
          <cell r="AA1007">
            <v>-431100</v>
          </cell>
          <cell r="AB1007">
            <v>-431100</v>
          </cell>
          <cell r="AC1007">
            <v>-431100</v>
          </cell>
          <cell r="AD1007">
            <v>-53887.5</v>
          </cell>
          <cell r="AE1007">
            <v>-89812.5</v>
          </cell>
          <cell r="AF1007">
            <v>-125737.5</v>
          </cell>
          <cell r="AG1007">
            <v>-161662.5</v>
          </cell>
          <cell r="AH1007">
            <v>-197587.5</v>
          </cell>
          <cell r="AI1007">
            <v>-233512.5</v>
          </cell>
          <cell r="AJ1007">
            <v>-269437.5</v>
          </cell>
          <cell r="AK1007">
            <v>-305362.5</v>
          </cell>
          <cell r="AL1007">
            <v>-341287.5</v>
          </cell>
          <cell r="AM1007">
            <v>-377212.5</v>
          </cell>
          <cell r="AN1007">
            <v>-413137.5</v>
          </cell>
          <cell r="AO1007">
            <v>-431100</v>
          </cell>
          <cell r="AR1007" t="str">
            <v>1b</v>
          </cell>
        </row>
        <row r="1008">
          <cell r="R1008">
            <v>-1458300</v>
          </cell>
          <cell r="S1008">
            <v>-1458300</v>
          </cell>
          <cell r="T1008">
            <v>-1458300</v>
          </cell>
          <cell r="U1008">
            <v>-1458300</v>
          </cell>
          <cell r="V1008">
            <v>-1458300</v>
          </cell>
          <cell r="W1008">
            <v>-1458300</v>
          </cell>
          <cell r="X1008">
            <v>-1458300</v>
          </cell>
          <cell r="Y1008">
            <v>-1458300</v>
          </cell>
          <cell r="Z1008">
            <v>-1458300</v>
          </cell>
          <cell r="AA1008">
            <v>-1458300</v>
          </cell>
          <cell r="AB1008">
            <v>-1458300</v>
          </cell>
          <cell r="AC1008">
            <v>-1458300</v>
          </cell>
          <cell r="AD1008">
            <v>-182287.5</v>
          </cell>
          <cell r="AE1008">
            <v>-303812.5</v>
          </cell>
          <cell r="AF1008">
            <v>-425337.5</v>
          </cell>
          <cell r="AG1008">
            <v>-546862.5</v>
          </cell>
          <cell r="AH1008">
            <v>-668387.5</v>
          </cell>
          <cell r="AI1008">
            <v>-789912.5</v>
          </cell>
          <cell r="AJ1008">
            <v>-911437.5</v>
          </cell>
          <cell r="AK1008">
            <v>-1032962.5</v>
          </cell>
          <cell r="AL1008">
            <v>-1154487.5</v>
          </cell>
          <cell r="AM1008">
            <v>-1276012.5</v>
          </cell>
          <cell r="AN1008">
            <v>-1397537.5</v>
          </cell>
          <cell r="AO1008">
            <v>-1458300</v>
          </cell>
          <cell r="AR1008" t="str">
            <v>1b</v>
          </cell>
        </row>
        <row r="1009"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  <cell r="AE1009">
            <v>0</v>
          </cell>
          <cell r="AF1009">
            <v>0</v>
          </cell>
          <cell r="AG1009">
            <v>0</v>
          </cell>
          <cell r="AH1009">
            <v>0</v>
          </cell>
          <cell r="AI1009">
            <v>0</v>
          </cell>
          <cell r="AJ1009">
            <v>0</v>
          </cell>
          <cell r="AK1009">
            <v>0</v>
          </cell>
          <cell r="AL1009">
            <v>0</v>
          </cell>
          <cell r="AM1009">
            <v>0</v>
          </cell>
          <cell r="AN1009">
            <v>0</v>
          </cell>
          <cell r="AO1009">
            <v>0</v>
          </cell>
          <cell r="AR1009" t="str">
            <v>1b</v>
          </cell>
        </row>
        <row r="1010"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  <cell r="AE1010">
            <v>0</v>
          </cell>
          <cell r="AF1010">
            <v>0</v>
          </cell>
          <cell r="AG1010">
            <v>0</v>
          </cell>
          <cell r="AH1010">
            <v>0</v>
          </cell>
          <cell r="AI1010">
            <v>0</v>
          </cell>
          <cell r="AJ1010">
            <v>0</v>
          </cell>
          <cell r="AK1010">
            <v>0</v>
          </cell>
          <cell r="AL1010">
            <v>0</v>
          </cell>
          <cell r="AM1010">
            <v>0</v>
          </cell>
          <cell r="AN1010">
            <v>0</v>
          </cell>
          <cell r="AO1010">
            <v>0</v>
          </cell>
          <cell r="AR1010" t="str">
            <v>1b</v>
          </cell>
        </row>
        <row r="1011"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  <cell r="AE1011">
            <v>0</v>
          </cell>
          <cell r="AF1011">
            <v>0</v>
          </cell>
          <cell r="AG1011">
            <v>0</v>
          </cell>
          <cell r="AH1011">
            <v>0</v>
          </cell>
          <cell r="AI1011">
            <v>0</v>
          </cell>
          <cell r="AJ1011">
            <v>0</v>
          </cell>
          <cell r="AK1011">
            <v>0</v>
          </cell>
          <cell r="AL1011">
            <v>0</v>
          </cell>
          <cell r="AM1011">
            <v>0</v>
          </cell>
          <cell r="AN1011">
            <v>0</v>
          </cell>
          <cell r="AO1011">
            <v>0</v>
          </cell>
          <cell r="AR1011" t="str">
            <v>1b</v>
          </cell>
        </row>
        <row r="1012"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  <cell r="AE1012">
            <v>0</v>
          </cell>
          <cell r="AF1012">
            <v>0</v>
          </cell>
          <cell r="AG1012">
            <v>0</v>
          </cell>
          <cell r="AH1012">
            <v>0</v>
          </cell>
          <cell r="AI1012">
            <v>0</v>
          </cell>
          <cell r="AJ1012">
            <v>0</v>
          </cell>
          <cell r="AK1012">
            <v>0</v>
          </cell>
          <cell r="AL1012">
            <v>0</v>
          </cell>
          <cell r="AM1012">
            <v>0</v>
          </cell>
          <cell r="AN1012">
            <v>0</v>
          </cell>
          <cell r="AO1012">
            <v>0</v>
          </cell>
          <cell r="AR1012" t="str">
            <v>1b</v>
          </cell>
        </row>
        <row r="1013"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  <cell r="AE1013">
            <v>0</v>
          </cell>
          <cell r="AF1013">
            <v>0</v>
          </cell>
          <cell r="AG1013">
            <v>0</v>
          </cell>
          <cell r="AH1013">
            <v>0</v>
          </cell>
          <cell r="AI1013">
            <v>0</v>
          </cell>
          <cell r="AJ1013">
            <v>0</v>
          </cell>
          <cell r="AK1013">
            <v>0</v>
          </cell>
          <cell r="AL1013">
            <v>0</v>
          </cell>
          <cell r="AM1013">
            <v>0</v>
          </cell>
          <cell r="AN1013">
            <v>0</v>
          </cell>
          <cell r="AO1013">
            <v>0</v>
          </cell>
          <cell r="AR1013" t="str">
            <v>1b</v>
          </cell>
        </row>
        <row r="1014">
          <cell r="R1014">
            <v>12076.65</v>
          </cell>
          <cell r="S1014">
            <v>10868.98</v>
          </cell>
          <cell r="T1014">
            <v>9661.31</v>
          </cell>
          <cell r="U1014">
            <v>8453.64</v>
          </cell>
          <cell r="V1014">
            <v>7245.97</v>
          </cell>
          <cell r="W1014">
            <v>6038.3</v>
          </cell>
          <cell r="X1014">
            <v>4830.63</v>
          </cell>
          <cell r="Y1014">
            <v>3622.96</v>
          </cell>
          <cell r="Z1014">
            <v>2415.29</v>
          </cell>
          <cell r="AA1014">
            <v>1207.6199999999999</v>
          </cell>
          <cell r="AB1014">
            <v>-0.05</v>
          </cell>
          <cell r="AC1014">
            <v>0</v>
          </cell>
          <cell r="AD1014">
            <v>19322.669999999998</v>
          </cell>
          <cell r="AE1014">
            <v>18115</v>
          </cell>
          <cell r="AF1014">
            <v>16907.329999999998</v>
          </cell>
          <cell r="AG1014">
            <v>15699.660000000002</v>
          </cell>
          <cell r="AH1014">
            <v>14491.99</v>
          </cell>
          <cell r="AI1014">
            <v>13284.32</v>
          </cell>
          <cell r="AJ1014">
            <v>12076.65</v>
          </cell>
          <cell r="AK1014">
            <v>10868.98</v>
          </cell>
          <cell r="AL1014">
            <v>9661.3100000000013</v>
          </cell>
          <cell r="AM1014">
            <v>8453.6400000000012</v>
          </cell>
          <cell r="AN1014">
            <v>7245.97</v>
          </cell>
          <cell r="AO1014">
            <v>6088.621666666666</v>
          </cell>
          <cell r="AR1014" t="str">
            <v>1b</v>
          </cell>
        </row>
        <row r="1015">
          <cell r="R1015">
            <v>-1475000</v>
          </cell>
          <cell r="S1015">
            <v>-1475000</v>
          </cell>
          <cell r="T1015">
            <v>-2375000</v>
          </cell>
          <cell r="U1015">
            <v>-2375000</v>
          </cell>
          <cell r="V1015">
            <v>-375000</v>
          </cell>
          <cell r="W1015">
            <v>-575000</v>
          </cell>
          <cell r="X1015">
            <v>-575000</v>
          </cell>
          <cell r="Y1015">
            <v>-575000</v>
          </cell>
          <cell r="Z1015">
            <v>-925000</v>
          </cell>
          <cell r="AA1015">
            <v>-925000</v>
          </cell>
          <cell r="AB1015">
            <v>-925000</v>
          </cell>
          <cell r="AC1015">
            <v>-1300000</v>
          </cell>
          <cell r="AD1015">
            <v>-926041.66666666663</v>
          </cell>
          <cell r="AE1015">
            <v>-1001041.6666666666</v>
          </cell>
          <cell r="AF1015">
            <v>-1103125</v>
          </cell>
          <cell r="AG1015">
            <v>-1230208.3333333333</v>
          </cell>
          <cell r="AH1015">
            <v>-1273958.3333333333</v>
          </cell>
          <cell r="AI1015">
            <v>-1242708.3333333333</v>
          </cell>
          <cell r="AJ1015">
            <v>-1219791.6666666667</v>
          </cell>
          <cell r="AK1015">
            <v>-1196875</v>
          </cell>
          <cell r="AL1015">
            <v>-1177083.3333333333</v>
          </cell>
          <cell r="AM1015">
            <v>-1169270.8333333333</v>
          </cell>
          <cell r="AN1015">
            <v>-1170312.5</v>
          </cell>
          <cell r="AO1015">
            <v>-1163541.6666666667</v>
          </cell>
          <cell r="AR1015" t="str">
            <v>50b</v>
          </cell>
        </row>
        <row r="1016"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R1016" t="str">
            <v>50b</v>
          </cell>
        </row>
        <row r="1017">
          <cell r="R1017">
            <v>-32315807.579999998</v>
          </cell>
          <cell r="S1017">
            <v>-32315807.579999998</v>
          </cell>
          <cell r="T1017">
            <v>-32621793.93</v>
          </cell>
          <cell r="U1017">
            <v>-32621793.93</v>
          </cell>
          <cell r="V1017">
            <v>-32621793.93</v>
          </cell>
          <cell r="W1017">
            <v>-31615260.379999999</v>
          </cell>
          <cell r="X1017">
            <v>-31615260.379999999</v>
          </cell>
          <cell r="Y1017">
            <v>-31615260.379999999</v>
          </cell>
          <cell r="Z1017">
            <v>-31186363.84</v>
          </cell>
          <cell r="AA1017">
            <v>-31186363.84</v>
          </cell>
          <cell r="AB1017">
            <v>-31186363.84</v>
          </cell>
          <cell r="AC1017">
            <v>-30567858.050000001</v>
          </cell>
          <cell r="AD1017">
            <v>-32668440.382499997</v>
          </cell>
          <cell r="AE1017">
            <v>-32556723.46083333</v>
          </cell>
          <cell r="AF1017">
            <v>-32477603.403749999</v>
          </cell>
          <cell r="AG1017">
            <v>-32431080.211249996</v>
          </cell>
          <cell r="AH1017">
            <v>-32384557.018749997</v>
          </cell>
          <cell r="AI1017">
            <v>-32318824.820833337</v>
          </cell>
          <cell r="AJ1017">
            <v>-32233883.617500003</v>
          </cell>
          <cell r="AK1017">
            <v>-32148942.41416667</v>
          </cell>
          <cell r="AL1017">
            <v>-32077860.915833335</v>
          </cell>
          <cell r="AM1017">
            <v>-32020639.122500002</v>
          </cell>
          <cell r="AN1017">
            <v>-31963417.329166666</v>
          </cell>
          <cell r="AO1017">
            <v>-31861975.202083331</v>
          </cell>
          <cell r="AR1017" t="str">
            <v>42b</v>
          </cell>
        </row>
        <row r="1018">
          <cell r="R1018">
            <v>-75000</v>
          </cell>
          <cell r="S1018">
            <v>-75000</v>
          </cell>
          <cell r="T1018">
            <v>-75000</v>
          </cell>
          <cell r="U1018">
            <v>-75000</v>
          </cell>
          <cell r="V1018">
            <v>-75000</v>
          </cell>
          <cell r="W1018">
            <v>-75000</v>
          </cell>
          <cell r="X1018">
            <v>-75000</v>
          </cell>
          <cell r="Y1018">
            <v>-75000</v>
          </cell>
          <cell r="Z1018">
            <v>-75000</v>
          </cell>
          <cell r="AA1018">
            <v>-75000</v>
          </cell>
          <cell r="AB1018">
            <v>-75000</v>
          </cell>
          <cell r="AC1018">
            <v>-75000</v>
          </cell>
          <cell r="AD1018">
            <v>-79996.649999999994</v>
          </cell>
          <cell r="AE1018">
            <v>-76665.55</v>
          </cell>
          <cell r="AF1018">
            <v>-75000</v>
          </cell>
          <cell r="AG1018">
            <v>-75000</v>
          </cell>
          <cell r="AH1018">
            <v>-75000</v>
          </cell>
          <cell r="AI1018">
            <v>-75000</v>
          </cell>
          <cell r="AJ1018">
            <v>-75000</v>
          </cell>
          <cell r="AK1018">
            <v>-75000</v>
          </cell>
          <cell r="AL1018">
            <v>-75000</v>
          </cell>
          <cell r="AM1018">
            <v>-75000</v>
          </cell>
          <cell r="AN1018">
            <v>-75000</v>
          </cell>
          <cell r="AO1018">
            <v>-75000</v>
          </cell>
          <cell r="AR1018" t="str">
            <v>62</v>
          </cell>
        </row>
        <row r="1019">
          <cell r="R1019">
            <v>-1499216.5</v>
          </cell>
          <cell r="S1019">
            <v>-1499216.5</v>
          </cell>
          <cell r="T1019">
            <v>-1495678.39</v>
          </cell>
          <cell r="U1019">
            <v>-1495678.39</v>
          </cell>
          <cell r="V1019">
            <v>-1495678.39</v>
          </cell>
          <cell r="W1019">
            <v>-1485186.09</v>
          </cell>
          <cell r="X1019">
            <v>-1485186.09</v>
          </cell>
          <cell r="Y1019">
            <v>-1485186.09</v>
          </cell>
          <cell r="Z1019">
            <v>-1453594.55</v>
          </cell>
          <cell r="AA1019">
            <v>-1453594.55</v>
          </cell>
          <cell r="AB1019">
            <v>-1453594.55</v>
          </cell>
          <cell r="AC1019">
            <v>-1447086.75</v>
          </cell>
          <cell r="AD1019">
            <v>-1496895.0112499997</v>
          </cell>
          <cell r="AE1019">
            <v>-1491573.7054166666</v>
          </cell>
          <cell r="AF1019">
            <v>-1488185.2691666668</v>
          </cell>
          <cell r="AG1019">
            <v>-1486729.7024999999</v>
          </cell>
          <cell r="AH1019">
            <v>-1485274.1358333335</v>
          </cell>
          <cell r="AI1019">
            <v>-1485110.5537500002</v>
          </cell>
          <cell r="AJ1019">
            <v>-1486238.95625</v>
          </cell>
          <cell r="AK1019">
            <v>-1487367.3587500004</v>
          </cell>
          <cell r="AL1019">
            <v>-1487179.4470833335</v>
          </cell>
          <cell r="AM1019">
            <v>-1485675.2212500002</v>
          </cell>
          <cell r="AN1019">
            <v>-1484170.9954166666</v>
          </cell>
          <cell r="AO1019">
            <v>-1481246.8095833336</v>
          </cell>
          <cell r="AR1019" t="str">
            <v>62</v>
          </cell>
        </row>
        <row r="1020">
          <cell r="R1020">
            <v>-129471.05</v>
          </cell>
          <cell r="S1020">
            <v>-129471.05</v>
          </cell>
          <cell r="T1020">
            <v>-129471.05</v>
          </cell>
          <cell r="U1020">
            <v>-129471.05</v>
          </cell>
          <cell r="V1020">
            <v>-129471.05</v>
          </cell>
          <cell r="W1020">
            <v>-129471.05</v>
          </cell>
          <cell r="X1020">
            <v>-129471.05</v>
          </cell>
          <cell r="Y1020">
            <v>-129471.05</v>
          </cell>
          <cell r="Z1020">
            <v>-129471.05</v>
          </cell>
          <cell r="AA1020">
            <v>-129471.05</v>
          </cell>
          <cell r="AB1020">
            <v>-129471.05</v>
          </cell>
          <cell r="AC1020">
            <v>-129471.05</v>
          </cell>
          <cell r="AD1020">
            <v>-132251.3125</v>
          </cell>
          <cell r="AE1020">
            <v>-131531.00416666668</v>
          </cell>
          <cell r="AF1020">
            <v>-131064.6125</v>
          </cell>
          <cell r="AG1020">
            <v>-130852.13750000001</v>
          </cell>
          <cell r="AH1020">
            <v>-130639.66250000002</v>
          </cell>
          <cell r="AI1020">
            <v>-130427.18750000001</v>
          </cell>
          <cell r="AJ1020">
            <v>-130214.71250000002</v>
          </cell>
          <cell r="AK1020">
            <v>-130002.2375</v>
          </cell>
          <cell r="AL1020">
            <v>-129789.76250000001</v>
          </cell>
          <cell r="AM1020">
            <v>-129577.28750000002</v>
          </cell>
          <cell r="AN1020">
            <v>-129471.05000000003</v>
          </cell>
          <cell r="AO1020">
            <v>-129471.05000000003</v>
          </cell>
          <cell r="AR1020" t="str">
            <v>62</v>
          </cell>
        </row>
        <row r="1021">
          <cell r="R1021">
            <v>-8761.4500000000007</v>
          </cell>
          <cell r="S1021">
            <v>-7940.64</v>
          </cell>
          <cell r="T1021">
            <v>-6486.76</v>
          </cell>
          <cell r="U1021">
            <v>-6486.76</v>
          </cell>
          <cell r="V1021">
            <v>-6486.76</v>
          </cell>
          <cell r="W1021">
            <v>-6486.76</v>
          </cell>
          <cell r="X1021">
            <v>-6486.76</v>
          </cell>
          <cell r="Y1021">
            <v>-6486.76</v>
          </cell>
          <cell r="Z1021">
            <v>-5998.51</v>
          </cell>
          <cell r="AA1021">
            <v>-5681.26</v>
          </cell>
          <cell r="AB1021">
            <v>-3450.06</v>
          </cell>
          <cell r="AC1021">
            <v>-3273.81</v>
          </cell>
          <cell r="AD1021">
            <v>-9312.618333333332</v>
          </cell>
          <cell r="AE1021">
            <v>-9068.4091666666664</v>
          </cell>
          <cell r="AF1021">
            <v>-8813.5504166666669</v>
          </cell>
          <cell r="AG1021">
            <v>-8560.3245833333331</v>
          </cell>
          <cell r="AH1021">
            <v>-8334.5987499999992</v>
          </cell>
          <cell r="AI1021">
            <v>-8108.8729166666644</v>
          </cell>
          <cell r="AJ1021">
            <v>-7883.1470833333324</v>
          </cell>
          <cell r="AK1021">
            <v>-7662.9941666666664</v>
          </cell>
          <cell r="AL1021">
            <v>-7440.581666666666</v>
          </cell>
          <cell r="AM1021">
            <v>-7197.1179166666661</v>
          </cell>
          <cell r="AN1021">
            <v>-6847.4687500000009</v>
          </cell>
          <cell r="AO1021">
            <v>-6397.5091666666676</v>
          </cell>
          <cell r="AR1021" t="str">
            <v>62</v>
          </cell>
        </row>
        <row r="1022">
          <cell r="R1022">
            <v>-15000</v>
          </cell>
          <cell r="S1022">
            <v>-15000</v>
          </cell>
          <cell r="T1022">
            <v>-15000</v>
          </cell>
          <cell r="U1022">
            <v>-15000</v>
          </cell>
          <cell r="V1022">
            <v>-15000</v>
          </cell>
          <cell r="W1022">
            <v>-15000</v>
          </cell>
          <cell r="X1022">
            <v>-15000</v>
          </cell>
          <cell r="Y1022">
            <v>-15000</v>
          </cell>
          <cell r="Z1022">
            <v>-15000</v>
          </cell>
          <cell r="AA1022">
            <v>-15000</v>
          </cell>
          <cell r="AB1022">
            <v>-15000</v>
          </cell>
          <cell r="AC1022">
            <v>-15000</v>
          </cell>
          <cell r="AD1022">
            <v>-15000</v>
          </cell>
          <cell r="AE1022">
            <v>-15000</v>
          </cell>
          <cell r="AF1022">
            <v>-15000</v>
          </cell>
          <cell r="AG1022">
            <v>-15000</v>
          </cell>
          <cell r="AH1022">
            <v>-15000</v>
          </cell>
          <cell r="AI1022">
            <v>-15000</v>
          </cell>
          <cell r="AJ1022">
            <v>-15000</v>
          </cell>
          <cell r="AK1022">
            <v>-15000</v>
          </cell>
          <cell r="AL1022">
            <v>-15000</v>
          </cell>
          <cell r="AM1022">
            <v>-15000</v>
          </cell>
          <cell r="AN1022">
            <v>-15000</v>
          </cell>
          <cell r="AO1022">
            <v>-15000</v>
          </cell>
          <cell r="AR1022" t="str">
            <v>62</v>
          </cell>
        </row>
        <row r="1023">
          <cell r="R1023">
            <v>-58056.38</v>
          </cell>
          <cell r="S1023">
            <v>-58056.38</v>
          </cell>
          <cell r="T1023">
            <v>-57901.38</v>
          </cell>
          <cell r="U1023">
            <v>-57901.38</v>
          </cell>
          <cell r="V1023">
            <v>-56948.480000000003</v>
          </cell>
          <cell r="W1023">
            <v>-56948.480000000003</v>
          </cell>
          <cell r="X1023">
            <v>-56948.480000000003</v>
          </cell>
          <cell r="Y1023">
            <v>-55767.11</v>
          </cell>
          <cell r="Z1023">
            <v>-55767.11</v>
          </cell>
          <cell r="AA1023">
            <v>-55767.11</v>
          </cell>
          <cell r="AB1023">
            <v>-54906.61</v>
          </cell>
          <cell r="AC1023">
            <v>-53065.29</v>
          </cell>
          <cell r="AD1023">
            <v>-60445.541666666664</v>
          </cell>
          <cell r="AE1023">
            <v>-60174.234999999993</v>
          </cell>
          <cell r="AF1023">
            <v>-59900.251250000001</v>
          </cell>
          <cell r="AG1023">
            <v>-59628.63208333333</v>
          </cell>
          <cell r="AH1023">
            <v>-59322.350416666675</v>
          </cell>
          <cell r="AI1023">
            <v>-58976.364583333336</v>
          </cell>
          <cell r="AJ1023">
            <v>-58630.378749999996</v>
          </cell>
          <cell r="AK1023">
            <v>-58279.879583333328</v>
          </cell>
          <cell r="AL1023">
            <v>-57924.867083333338</v>
          </cell>
          <cell r="AM1023">
            <v>-57569.854583333326</v>
          </cell>
          <cell r="AN1023">
            <v>-57178.987916666665</v>
          </cell>
          <cell r="AO1023">
            <v>-56734.23833333332</v>
          </cell>
          <cell r="AR1023" t="str">
            <v>62</v>
          </cell>
        </row>
        <row r="1024"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  <cell r="AE1024">
            <v>0</v>
          </cell>
          <cell r="AF1024">
            <v>0</v>
          </cell>
          <cell r="AG1024">
            <v>0</v>
          </cell>
          <cell r="AH1024">
            <v>0</v>
          </cell>
          <cell r="AI1024">
            <v>0</v>
          </cell>
          <cell r="AJ1024">
            <v>0</v>
          </cell>
          <cell r="AK1024">
            <v>0</v>
          </cell>
          <cell r="AL1024">
            <v>0</v>
          </cell>
          <cell r="AM1024">
            <v>0</v>
          </cell>
          <cell r="AN1024">
            <v>0</v>
          </cell>
          <cell r="AO1024">
            <v>0</v>
          </cell>
          <cell r="AR1024" t="str">
            <v>62</v>
          </cell>
        </row>
        <row r="1025">
          <cell r="R1025">
            <v>-341045.91</v>
          </cell>
          <cell r="S1025">
            <v>-341045.91</v>
          </cell>
          <cell r="T1025">
            <v>-341045.91</v>
          </cell>
          <cell r="U1025">
            <v>-341045.91</v>
          </cell>
          <cell r="V1025">
            <v>-341045.91</v>
          </cell>
          <cell r="W1025">
            <v>-341045.91</v>
          </cell>
          <cell r="X1025">
            <v>-339067.82</v>
          </cell>
          <cell r="Y1025">
            <v>-338647.57</v>
          </cell>
          <cell r="Z1025">
            <v>-337999.82</v>
          </cell>
          <cell r="AA1025">
            <v>-337697.52</v>
          </cell>
          <cell r="AB1025">
            <v>-337502.77</v>
          </cell>
          <cell r="AC1025">
            <v>-337653.92</v>
          </cell>
          <cell r="AD1025">
            <v>-342403.92958333337</v>
          </cell>
          <cell r="AE1025">
            <v>-342178.69875000004</v>
          </cell>
          <cell r="AF1025">
            <v>-341959.77</v>
          </cell>
          <cell r="AG1025">
            <v>-341747.14333333337</v>
          </cell>
          <cell r="AH1025">
            <v>-341534.51666666666</v>
          </cell>
          <cell r="AI1025">
            <v>-341321.89</v>
          </cell>
          <cell r="AJ1025">
            <v>-341083.48958333331</v>
          </cell>
          <cell r="AK1025">
            <v>-340827.64874999999</v>
          </cell>
          <cell r="AL1025">
            <v>-340573.1933333333</v>
          </cell>
          <cell r="AM1025">
            <v>-340299.1941666666</v>
          </cell>
          <cell r="AN1025">
            <v>-340004.48458333325</v>
          </cell>
          <cell r="AO1025">
            <v>-339711.73958333331</v>
          </cell>
          <cell r="AR1025" t="str">
            <v>62</v>
          </cell>
        </row>
        <row r="1026">
          <cell r="R1026">
            <v>-141634.19</v>
          </cell>
          <cell r="S1026">
            <v>-141634.19</v>
          </cell>
          <cell r="T1026">
            <v>-141634.19</v>
          </cell>
          <cell r="U1026">
            <v>-141634.19</v>
          </cell>
          <cell r="V1026">
            <v>-141634.19</v>
          </cell>
          <cell r="W1026">
            <v>-141634.19</v>
          </cell>
          <cell r="X1026">
            <v>-141634.19</v>
          </cell>
          <cell r="Y1026">
            <v>-141634.19</v>
          </cell>
          <cell r="Z1026">
            <v>-141634.19</v>
          </cell>
          <cell r="AA1026">
            <v>-141634.19</v>
          </cell>
          <cell r="AB1026">
            <v>-141634.19</v>
          </cell>
          <cell r="AC1026">
            <v>-141634.19</v>
          </cell>
          <cell r="AD1026">
            <v>-141634.18999999997</v>
          </cell>
          <cell r="AE1026">
            <v>-141634.18999999997</v>
          </cell>
          <cell r="AF1026">
            <v>-141634.18999999997</v>
          </cell>
          <cell r="AG1026">
            <v>-141634.18999999997</v>
          </cell>
          <cell r="AH1026">
            <v>-141634.18999999997</v>
          </cell>
          <cell r="AI1026">
            <v>-141634.18999999997</v>
          </cell>
          <cell r="AJ1026">
            <v>-141634.18999999997</v>
          </cell>
          <cell r="AK1026">
            <v>-141634.18999999997</v>
          </cell>
          <cell r="AL1026">
            <v>-141634.18999999997</v>
          </cell>
          <cell r="AM1026">
            <v>-141634.18999999997</v>
          </cell>
          <cell r="AN1026">
            <v>-141634.18999999997</v>
          </cell>
          <cell r="AO1026">
            <v>-141634.18999999997</v>
          </cell>
          <cell r="AR1026" t="str">
            <v>62</v>
          </cell>
        </row>
        <row r="1027">
          <cell r="R1027">
            <v>-140000</v>
          </cell>
          <cell r="S1027">
            <v>-140000</v>
          </cell>
          <cell r="T1027">
            <v>-140000</v>
          </cell>
          <cell r="U1027">
            <v>-140000</v>
          </cell>
          <cell r="V1027">
            <v>-140000</v>
          </cell>
          <cell r="W1027">
            <v>-140000</v>
          </cell>
          <cell r="X1027">
            <v>-140000</v>
          </cell>
          <cell r="Y1027">
            <v>-140000</v>
          </cell>
          <cell r="Z1027">
            <v>-140000</v>
          </cell>
          <cell r="AA1027">
            <v>-140000</v>
          </cell>
          <cell r="AB1027">
            <v>-140000</v>
          </cell>
          <cell r="AC1027">
            <v>-140000</v>
          </cell>
          <cell r="AD1027">
            <v>-140000</v>
          </cell>
          <cell r="AE1027">
            <v>-140000</v>
          </cell>
          <cell r="AF1027">
            <v>-140000</v>
          </cell>
          <cell r="AG1027">
            <v>-140000</v>
          </cell>
          <cell r="AH1027">
            <v>-140000</v>
          </cell>
          <cell r="AI1027">
            <v>-140000</v>
          </cell>
          <cell r="AJ1027">
            <v>-140000</v>
          </cell>
          <cell r="AK1027">
            <v>-140000</v>
          </cell>
          <cell r="AL1027">
            <v>-140000</v>
          </cell>
          <cell r="AM1027">
            <v>-140000</v>
          </cell>
          <cell r="AN1027">
            <v>-140000</v>
          </cell>
          <cell r="AO1027">
            <v>-140000</v>
          </cell>
          <cell r="AR1027" t="str">
            <v>62</v>
          </cell>
        </row>
        <row r="1028">
          <cell r="R1028">
            <v>-20000</v>
          </cell>
          <cell r="S1028">
            <v>-20000</v>
          </cell>
          <cell r="T1028">
            <v>-10000</v>
          </cell>
          <cell r="U1028">
            <v>-10000</v>
          </cell>
          <cell r="V1028">
            <v>-10000</v>
          </cell>
          <cell r="W1028">
            <v>-10000</v>
          </cell>
          <cell r="X1028">
            <v>-10000</v>
          </cell>
          <cell r="Y1028">
            <v>-10000</v>
          </cell>
          <cell r="Z1028">
            <v>-10000</v>
          </cell>
          <cell r="AA1028">
            <v>-10000</v>
          </cell>
          <cell r="AB1028">
            <v>-10000</v>
          </cell>
          <cell r="AC1028">
            <v>-10000</v>
          </cell>
          <cell r="AD1028">
            <v>-20000</v>
          </cell>
          <cell r="AE1028">
            <v>-20000</v>
          </cell>
          <cell r="AF1028">
            <v>-19583.333333333332</v>
          </cell>
          <cell r="AG1028">
            <v>-18750</v>
          </cell>
          <cell r="AH1028">
            <v>-17916.666666666668</v>
          </cell>
          <cell r="AI1028">
            <v>-17083.333333333332</v>
          </cell>
          <cell r="AJ1028">
            <v>-16250</v>
          </cell>
          <cell r="AK1028">
            <v>-15416.666666666666</v>
          </cell>
          <cell r="AL1028">
            <v>-14583.333333333334</v>
          </cell>
          <cell r="AM1028">
            <v>-13750</v>
          </cell>
          <cell r="AN1028">
            <v>-12916.666666666666</v>
          </cell>
          <cell r="AO1028">
            <v>-12083.333333333334</v>
          </cell>
          <cell r="AR1028" t="str">
            <v>62</v>
          </cell>
        </row>
        <row r="1029"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-216063.14</v>
          </cell>
          <cell r="X1029">
            <v>-216063.14</v>
          </cell>
          <cell r="Y1029">
            <v>-216063.14</v>
          </cell>
          <cell r="Z1029">
            <v>-50000</v>
          </cell>
          <cell r="AA1029">
            <v>-50000</v>
          </cell>
          <cell r="AB1029">
            <v>-50000</v>
          </cell>
          <cell r="AC1029">
            <v>-27713.599999999999</v>
          </cell>
          <cell r="AD1029">
            <v>0</v>
          </cell>
          <cell r="AE1029">
            <v>0</v>
          </cell>
          <cell r="AF1029">
            <v>0</v>
          </cell>
          <cell r="AG1029">
            <v>0</v>
          </cell>
          <cell r="AH1029">
            <v>0</v>
          </cell>
          <cell r="AI1029">
            <v>-9002.6308333333345</v>
          </cell>
          <cell r="AJ1029">
            <v>-27007.892500000002</v>
          </cell>
          <cell r="AK1029">
            <v>-45013.154166666674</v>
          </cell>
          <cell r="AL1029">
            <v>-56099.118333333339</v>
          </cell>
          <cell r="AM1029">
            <v>-60265.785000000003</v>
          </cell>
          <cell r="AN1029">
            <v>-64432.451666666668</v>
          </cell>
          <cell r="AO1029">
            <v>-67670.518333333341</v>
          </cell>
          <cell r="AR1029" t="str">
            <v>62</v>
          </cell>
        </row>
        <row r="1030">
          <cell r="R1030">
            <v>-1451218.87</v>
          </cell>
          <cell r="S1030">
            <v>-1481763.38</v>
          </cell>
          <cell r="T1030">
            <v>-1481763.38</v>
          </cell>
          <cell r="U1030">
            <v>-1481763.38</v>
          </cell>
          <cell r="V1030">
            <v>-1481763.38</v>
          </cell>
          <cell r="W1030">
            <v>-1481763.38</v>
          </cell>
          <cell r="X1030">
            <v>-1481763.38</v>
          </cell>
          <cell r="Y1030">
            <v>-1481763.38</v>
          </cell>
          <cell r="Z1030">
            <v>-1481763.38</v>
          </cell>
          <cell r="AA1030">
            <v>-1481763.38</v>
          </cell>
          <cell r="AB1030">
            <v>-1481763.38</v>
          </cell>
          <cell r="AC1030">
            <v>-1481763.38</v>
          </cell>
          <cell r="AD1030">
            <v>-1459021.0433333337</v>
          </cell>
          <cell r="AE1030">
            <v>-1463624.83125</v>
          </cell>
          <cell r="AF1030">
            <v>-1467835.7570833333</v>
          </cell>
          <cell r="AG1030">
            <v>-1470381.1329166666</v>
          </cell>
          <cell r="AH1030">
            <v>-1472926.50875</v>
          </cell>
          <cell r="AI1030">
            <v>-1475471.8845833333</v>
          </cell>
          <cell r="AJ1030">
            <v>-1478017.2604166663</v>
          </cell>
          <cell r="AK1030">
            <v>-1480562.6362499995</v>
          </cell>
          <cell r="AL1030">
            <v>-1483108.012083333</v>
          </cell>
          <cell r="AM1030">
            <v>-1482453.6820833329</v>
          </cell>
          <cell r="AN1030">
            <v>-1478599.6462499995</v>
          </cell>
          <cell r="AO1030">
            <v>-1477945.3162499995</v>
          </cell>
          <cell r="AR1030" t="str">
            <v>62</v>
          </cell>
        </row>
        <row r="1031">
          <cell r="R1031">
            <v>-530050</v>
          </cell>
          <cell r="S1031">
            <v>-530050</v>
          </cell>
          <cell r="T1031">
            <v>-530050</v>
          </cell>
          <cell r="U1031">
            <v>-530050</v>
          </cell>
          <cell r="V1031">
            <v>-530050</v>
          </cell>
          <cell r="W1031">
            <v>-530050</v>
          </cell>
          <cell r="X1031">
            <v>-530050</v>
          </cell>
          <cell r="Y1031">
            <v>-530050</v>
          </cell>
          <cell r="Z1031">
            <v>-530050</v>
          </cell>
          <cell r="AA1031">
            <v>-530050</v>
          </cell>
          <cell r="AB1031">
            <v>-530050</v>
          </cell>
          <cell r="AC1031">
            <v>-530050</v>
          </cell>
          <cell r="AD1031">
            <v>-463793.75</v>
          </cell>
          <cell r="AE1031">
            <v>-507964.58333333331</v>
          </cell>
          <cell r="AF1031">
            <v>-530050</v>
          </cell>
          <cell r="AG1031">
            <v>-530050</v>
          </cell>
          <cell r="AH1031">
            <v>-530050</v>
          </cell>
          <cell r="AI1031">
            <v>-530050</v>
          </cell>
          <cell r="AJ1031">
            <v>-530050</v>
          </cell>
          <cell r="AK1031">
            <v>-530050</v>
          </cell>
          <cell r="AL1031">
            <v>-530050</v>
          </cell>
          <cell r="AM1031">
            <v>-530050</v>
          </cell>
          <cell r="AN1031">
            <v>-530050</v>
          </cell>
          <cell r="AO1031">
            <v>-530050</v>
          </cell>
          <cell r="AR1031" t="str">
            <v>62</v>
          </cell>
        </row>
        <row r="1032">
          <cell r="R1032">
            <v>-307636</v>
          </cell>
          <cell r="S1032">
            <v>-307636</v>
          </cell>
          <cell r="T1032">
            <v>-310025.75</v>
          </cell>
          <cell r="U1032">
            <v>-310025.75</v>
          </cell>
          <cell r="V1032">
            <v>-310025.75</v>
          </cell>
          <cell r="W1032">
            <v>-313256.52</v>
          </cell>
          <cell r="X1032">
            <v>-313256.52</v>
          </cell>
          <cell r="Y1032">
            <v>-313256.52</v>
          </cell>
          <cell r="Z1032">
            <v>-316066.78000000003</v>
          </cell>
          <cell r="AA1032">
            <v>-316066.78000000003</v>
          </cell>
          <cell r="AB1032">
            <v>-316066.78000000003</v>
          </cell>
          <cell r="AC1032">
            <v>-318877.03999999998</v>
          </cell>
          <cell r="AD1032">
            <v>-265995.16666666669</v>
          </cell>
          <cell r="AE1032">
            <v>-291631.5</v>
          </cell>
          <cell r="AF1032">
            <v>-304847.95833333331</v>
          </cell>
          <cell r="AG1032">
            <v>-305644.54166666669</v>
          </cell>
          <cell r="AH1032">
            <v>-306441.125</v>
          </cell>
          <cell r="AI1032">
            <v>-307272.7508333333</v>
          </cell>
          <cell r="AJ1032">
            <v>-308139.41916666669</v>
          </cell>
          <cell r="AK1032">
            <v>-309006.08749999997</v>
          </cell>
          <cell r="AL1032">
            <v>-309890.27708333335</v>
          </cell>
          <cell r="AM1032">
            <v>-310692.41499999998</v>
          </cell>
          <cell r="AN1032">
            <v>-311394.98000000004</v>
          </cell>
          <cell r="AO1032">
            <v>-312214.63916666672</v>
          </cell>
          <cell r="AR1032" t="str">
            <v>62</v>
          </cell>
        </row>
        <row r="1033">
          <cell r="R1033">
            <v>-1030343</v>
          </cell>
          <cell r="S1033">
            <v>-1030343</v>
          </cell>
          <cell r="T1033">
            <v>-1038347</v>
          </cell>
          <cell r="U1033">
            <v>-1038347</v>
          </cell>
          <cell r="V1033">
            <v>-1038347</v>
          </cell>
          <cell r="W1033">
            <v>-1049167.5</v>
          </cell>
          <cell r="X1033">
            <v>-1049167.5</v>
          </cell>
          <cell r="Y1033">
            <v>-1049167.5</v>
          </cell>
          <cell r="Z1033">
            <v>-1064400</v>
          </cell>
          <cell r="AA1033">
            <v>-1064400</v>
          </cell>
          <cell r="AB1033">
            <v>-1064400</v>
          </cell>
          <cell r="AC1033">
            <v>-1079632.5</v>
          </cell>
          <cell r="AD1033">
            <v>-890878.125</v>
          </cell>
          <cell r="AE1033">
            <v>-976740.04166666663</v>
          </cell>
          <cell r="AF1033">
            <v>-1021005</v>
          </cell>
          <cell r="AG1033">
            <v>-1023673</v>
          </cell>
          <cell r="AH1033">
            <v>-1026341</v>
          </cell>
          <cell r="AI1033">
            <v>-1029126.3541666666</v>
          </cell>
          <cell r="AJ1033">
            <v>-1032029.0625</v>
          </cell>
          <cell r="AK1033">
            <v>-1034931.7708333334</v>
          </cell>
          <cell r="AL1033">
            <v>-1038135.6666666666</v>
          </cell>
          <cell r="AM1033">
            <v>-1041307.25</v>
          </cell>
          <cell r="AN1033">
            <v>-1044145.3333333334</v>
          </cell>
          <cell r="AO1033">
            <v>-1047618.1041666666</v>
          </cell>
          <cell r="AR1033" t="str">
            <v>62</v>
          </cell>
        </row>
        <row r="1034">
          <cell r="R1034">
            <v>-637130</v>
          </cell>
          <cell r="S1034">
            <v>-637130</v>
          </cell>
          <cell r="T1034">
            <v>-642079.5</v>
          </cell>
          <cell r="U1034">
            <v>-642079.5</v>
          </cell>
          <cell r="V1034">
            <v>-642079.5</v>
          </cell>
          <cell r="W1034">
            <v>-648776.5</v>
          </cell>
          <cell r="X1034">
            <v>-648776.5</v>
          </cell>
          <cell r="Y1034">
            <v>-648776.5</v>
          </cell>
          <cell r="Z1034">
            <v>-648776.5</v>
          </cell>
          <cell r="AA1034">
            <v>-648776.5</v>
          </cell>
          <cell r="AB1034">
            <v>-648776.5</v>
          </cell>
          <cell r="AC1034">
            <v>-648776.5</v>
          </cell>
          <cell r="AD1034">
            <v>-550889.41666666663</v>
          </cell>
          <cell r="AE1034">
            <v>-603983.58333333337</v>
          </cell>
          <cell r="AF1034">
            <v>-631355.58333333337</v>
          </cell>
          <cell r="AG1034">
            <v>-633005.41666666663</v>
          </cell>
          <cell r="AH1034">
            <v>-634655.25</v>
          </cell>
          <cell r="AI1034">
            <v>-636377.89583333337</v>
          </cell>
          <cell r="AJ1034">
            <v>-638173.35416666663</v>
          </cell>
          <cell r="AK1034">
            <v>-639968.8125</v>
          </cell>
          <cell r="AL1034">
            <v>-641558.04166666663</v>
          </cell>
          <cell r="AM1034">
            <v>-642734.8125</v>
          </cell>
          <cell r="AN1034">
            <v>-643705.35416666663</v>
          </cell>
          <cell r="AO1034">
            <v>-644675.89583333337</v>
          </cell>
          <cell r="AR1034" t="str">
            <v>62</v>
          </cell>
        </row>
        <row r="1035">
          <cell r="R1035">
            <v>-915481.96</v>
          </cell>
          <cell r="S1035">
            <v>-915481.96</v>
          </cell>
          <cell r="T1035">
            <v>-922535.96</v>
          </cell>
          <cell r="U1035">
            <v>-922535.96</v>
          </cell>
          <cell r="V1035">
            <v>-922535.96</v>
          </cell>
          <cell r="W1035">
            <v>-928304.78</v>
          </cell>
          <cell r="X1035">
            <v>-928304.78</v>
          </cell>
          <cell r="Y1035">
            <v>-928304.78</v>
          </cell>
          <cell r="Z1035">
            <v>-932789.42</v>
          </cell>
          <cell r="AA1035">
            <v>-932789.42</v>
          </cell>
          <cell r="AB1035">
            <v>-932789.42</v>
          </cell>
          <cell r="AC1035">
            <v>-938558.24</v>
          </cell>
          <cell r="AD1035">
            <v>-923190.18583333341</v>
          </cell>
          <cell r="AE1035">
            <v>-999480.34916666674</v>
          </cell>
          <cell r="AF1035">
            <v>-1027915.8041666668</v>
          </cell>
          <cell r="AG1035">
            <v>-1008496.5508333333</v>
          </cell>
          <cell r="AH1035">
            <v>-989077.29749999999</v>
          </cell>
          <cell r="AI1035">
            <v>-969604.49500000011</v>
          </cell>
          <cell r="AJ1035">
            <v>-950078.14333333343</v>
          </cell>
          <cell r="AK1035">
            <v>-930551.79166666663</v>
          </cell>
          <cell r="AL1035">
            <v>-921551.49041666661</v>
          </cell>
          <cell r="AM1035">
            <v>-923077.23958333337</v>
          </cell>
          <cell r="AN1035">
            <v>-924309.07208333351</v>
          </cell>
          <cell r="AO1035">
            <v>-925739.54166666663</v>
          </cell>
        </row>
        <row r="1036"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R1036" t="str">
            <v>2b</v>
          </cell>
        </row>
        <row r="1037"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R1037" t="str">
            <v>2b</v>
          </cell>
        </row>
        <row r="1038"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R1038" t="str">
            <v>2b</v>
          </cell>
        </row>
        <row r="1039"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  <cell r="AE1039">
            <v>0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</v>
          </cell>
          <cell r="AM1039">
            <v>0</v>
          </cell>
          <cell r="AN1039">
            <v>0</v>
          </cell>
          <cell r="AO1039">
            <v>0</v>
          </cell>
          <cell r="AR1039" t="str">
            <v>2b</v>
          </cell>
        </row>
        <row r="1040"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  <cell r="AE1040">
            <v>0</v>
          </cell>
          <cell r="AF1040">
            <v>0</v>
          </cell>
          <cell r="AG1040">
            <v>0</v>
          </cell>
          <cell r="AH1040">
            <v>0</v>
          </cell>
          <cell r="AI1040">
            <v>0</v>
          </cell>
          <cell r="AJ1040">
            <v>0</v>
          </cell>
          <cell r="AK1040">
            <v>0</v>
          </cell>
          <cell r="AL1040">
            <v>0</v>
          </cell>
          <cell r="AM1040">
            <v>0</v>
          </cell>
          <cell r="AN1040">
            <v>0</v>
          </cell>
          <cell r="AO1040">
            <v>0</v>
          </cell>
          <cell r="AR1040" t="str">
            <v>2b</v>
          </cell>
        </row>
        <row r="1041">
          <cell r="R1041">
            <v>-9890000</v>
          </cell>
          <cell r="S1041">
            <v>-10290000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-11341916.666666666</v>
          </cell>
          <cell r="AE1041">
            <v>-10019416.666666666</v>
          </cell>
          <cell r="AF1041">
            <v>-8844833.333333334</v>
          </cell>
          <cell r="AG1041">
            <v>-7134916.666666667</v>
          </cell>
          <cell r="AH1041">
            <v>-5496250</v>
          </cell>
          <cell r="AI1041">
            <v>-4325416.666666667</v>
          </cell>
          <cell r="AJ1041">
            <v>-3246250</v>
          </cell>
          <cell r="AK1041">
            <v>-2217083.3333333335</v>
          </cell>
          <cell r="AL1041">
            <v>-1702500</v>
          </cell>
          <cell r="AM1041">
            <v>-1692083.3333333333</v>
          </cell>
          <cell r="AN1041">
            <v>-1681666.6666666667</v>
          </cell>
          <cell r="AO1041">
            <v>-1681666.6666666667</v>
          </cell>
          <cell r="AR1041" t="str">
            <v>2b</v>
          </cell>
        </row>
        <row r="1042">
          <cell r="R1042">
            <v>-25806000</v>
          </cell>
          <cell r="S1042">
            <v>-28650000</v>
          </cell>
          <cell r="T1042">
            <v>0</v>
          </cell>
          <cell r="U1042">
            <v>0</v>
          </cell>
          <cell r="V1042">
            <v>-25000000</v>
          </cell>
          <cell r="W1042">
            <v>-5000000</v>
          </cell>
          <cell r="X1042">
            <v>0</v>
          </cell>
          <cell r="Y1042">
            <v>-5000000</v>
          </cell>
          <cell r="Z1042">
            <v>0</v>
          </cell>
          <cell r="AA1042">
            <v>-7754000</v>
          </cell>
          <cell r="AB1042">
            <v>0</v>
          </cell>
          <cell r="AC1042">
            <v>0</v>
          </cell>
          <cell r="AD1042">
            <v>-17927500</v>
          </cell>
          <cell r="AE1042">
            <v>-17075541.666666668</v>
          </cell>
          <cell r="AF1042">
            <v>-15779708.333333334</v>
          </cell>
          <cell r="AG1042">
            <v>-13778916.666666666</v>
          </cell>
          <cell r="AH1042">
            <v>-12508583.333333334</v>
          </cell>
          <cell r="AI1042">
            <v>-11886041.666666666</v>
          </cell>
          <cell r="AJ1042">
            <v>-10408000</v>
          </cell>
          <cell r="AK1042">
            <v>-8965708.333333334</v>
          </cell>
          <cell r="AL1042">
            <v>-8010083.333333333</v>
          </cell>
          <cell r="AM1042">
            <v>-7861083.333333333</v>
          </cell>
          <cell r="AN1042">
            <v>-8100833.333333333</v>
          </cell>
          <cell r="AO1042">
            <v>-8100833.333333333</v>
          </cell>
          <cell r="AR1042" t="str">
            <v>2b</v>
          </cell>
        </row>
        <row r="1043"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R1043" t="str">
            <v>2b</v>
          </cell>
        </row>
        <row r="1044"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R1044" t="str">
            <v>2b</v>
          </cell>
        </row>
        <row r="1045"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R1045" t="str">
            <v>2b</v>
          </cell>
        </row>
        <row r="1046">
          <cell r="R1046">
            <v>0</v>
          </cell>
          <cell r="S1046">
            <v>-40000000</v>
          </cell>
          <cell r="T1046">
            <v>0</v>
          </cell>
          <cell r="U1046">
            <v>0</v>
          </cell>
          <cell r="V1046">
            <v>-20000000</v>
          </cell>
          <cell r="W1046">
            <v>-23100000</v>
          </cell>
          <cell r="X1046">
            <v>0</v>
          </cell>
          <cell r="Y1046">
            <v>-17600000</v>
          </cell>
          <cell r="Z1046">
            <v>0</v>
          </cell>
          <cell r="AA1046">
            <v>-53700000</v>
          </cell>
          <cell r="AB1046">
            <v>-12100000</v>
          </cell>
          <cell r="AC1046">
            <v>0</v>
          </cell>
          <cell r="AD1046">
            <v>0</v>
          </cell>
          <cell r="AE1046">
            <v>-1666666.6666666667</v>
          </cell>
          <cell r="AF1046">
            <v>-3333333.3333333335</v>
          </cell>
          <cell r="AG1046">
            <v>-3333333.3333333335</v>
          </cell>
          <cell r="AH1046">
            <v>-4166666.6666666665</v>
          </cell>
          <cell r="AI1046">
            <v>-5962500</v>
          </cell>
          <cell r="AJ1046">
            <v>-6925000</v>
          </cell>
          <cell r="AK1046">
            <v>-7658333.333333333</v>
          </cell>
          <cell r="AL1046">
            <v>-8391666.666666666</v>
          </cell>
          <cell r="AM1046">
            <v>-10629166.666666666</v>
          </cell>
          <cell r="AN1046">
            <v>-13370833.333333334</v>
          </cell>
          <cell r="AO1046">
            <v>-13875000</v>
          </cell>
          <cell r="AR1046" t="str">
            <v>2b</v>
          </cell>
        </row>
        <row r="1047"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R1047" t="str">
            <v>2b</v>
          </cell>
        </row>
        <row r="1048"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R1048" t="str">
            <v>2b</v>
          </cell>
        </row>
        <row r="1049"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R1049" t="str">
            <v>2b</v>
          </cell>
        </row>
        <row r="1050"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R1050" t="str">
            <v>2b</v>
          </cell>
        </row>
        <row r="1051"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R1051" t="str">
            <v>2b</v>
          </cell>
        </row>
        <row r="1052"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R1052" t="str">
            <v>2b</v>
          </cell>
        </row>
        <row r="1053"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R1053" t="str">
            <v>2b</v>
          </cell>
        </row>
        <row r="1054"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R1054" t="str">
            <v>2b</v>
          </cell>
        </row>
        <row r="1055">
          <cell r="R1055">
            <v>-3159040.81</v>
          </cell>
          <cell r="S1055">
            <v>-3479990.86</v>
          </cell>
          <cell r="T1055">
            <v>-3747425.13</v>
          </cell>
          <cell r="U1055">
            <v>-2666105.0699999998</v>
          </cell>
          <cell r="V1055">
            <v>-2653173.46</v>
          </cell>
          <cell r="W1055">
            <v>-3335157.95</v>
          </cell>
          <cell r="X1055">
            <v>-3584248.01</v>
          </cell>
          <cell r="Y1055">
            <v>-4864062.66</v>
          </cell>
          <cell r="Z1055">
            <v>-4046811.36</v>
          </cell>
          <cell r="AA1055">
            <v>-3143113.5</v>
          </cell>
          <cell r="AB1055">
            <v>-3410251.7</v>
          </cell>
          <cell r="AC1055">
            <v>-3824153.86</v>
          </cell>
          <cell r="AD1055">
            <v>-2879534.0233333339</v>
          </cell>
          <cell r="AE1055">
            <v>-2943534.34</v>
          </cell>
          <cell r="AF1055">
            <v>-3007168.6091666664</v>
          </cell>
          <cell r="AG1055">
            <v>-3053659.98875</v>
          </cell>
          <cell r="AH1055">
            <v>-3087703.1108333333</v>
          </cell>
          <cell r="AI1055">
            <v>-3138135.9241666663</v>
          </cell>
          <cell r="AJ1055">
            <v>-3197924.2095833328</v>
          </cell>
          <cell r="AK1055">
            <v>-3298137.4275000002</v>
          </cell>
          <cell r="AL1055">
            <v>-3397294.0829166672</v>
          </cell>
          <cell r="AM1055">
            <v>-3432292.2395833326</v>
          </cell>
          <cell r="AN1055">
            <v>-3445849.4024999999</v>
          </cell>
          <cell r="AO1055">
            <v>-3471512.4970833338</v>
          </cell>
          <cell r="AR1055" t="str">
            <v>50b</v>
          </cell>
        </row>
        <row r="1056">
          <cell r="R1056">
            <v>-7862407.7699999996</v>
          </cell>
          <cell r="S1056">
            <v>-4137880.7</v>
          </cell>
          <cell r="T1056">
            <v>-5038963.1399999997</v>
          </cell>
          <cell r="U1056">
            <v>-5821998.9000000004</v>
          </cell>
          <cell r="V1056">
            <v>-15688503.84</v>
          </cell>
          <cell r="W1056">
            <v>-15145541.130000001</v>
          </cell>
          <cell r="X1056">
            <v>-7152401.8399999999</v>
          </cell>
          <cell r="Y1056">
            <v>-6735119.75</v>
          </cell>
          <cell r="Z1056">
            <v>-1315227.45</v>
          </cell>
          <cell r="AA1056">
            <v>-5398174.2599999998</v>
          </cell>
          <cell r="AB1056">
            <v>-8487966.0500000007</v>
          </cell>
          <cell r="AC1056">
            <v>-9038439.7200000007</v>
          </cell>
          <cell r="AD1056">
            <v>-5303868.5554166669</v>
          </cell>
          <cell r="AE1056">
            <v>-5449491.4933333332</v>
          </cell>
          <cell r="AF1056">
            <v>-5430588.2416666672</v>
          </cell>
          <cell r="AG1056">
            <v>-5488336.9820833346</v>
          </cell>
          <cell r="AH1056">
            <v>-6009348.2283333344</v>
          </cell>
          <cell r="AI1056">
            <v>-6902881.0350000011</v>
          </cell>
          <cell r="AJ1056">
            <v>-7273234.793333333</v>
          </cell>
          <cell r="AK1056">
            <v>-7288957.8779166667</v>
          </cell>
          <cell r="AL1056">
            <v>-7133387.5049999999</v>
          </cell>
          <cell r="AM1056">
            <v>-6963472.5137500009</v>
          </cell>
          <cell r="AN1056">
            <v>-7201149.0612500003</v>
          </cell>
          <cell r="AO1056">
            <v>-7512468.7683333335</v>
          </cell>
          <cell r="AR1056" t="str">
            <v>50b</v>
          </cell>
        </row>
        <row r="1057">
          <cell r="R1057">
            <v>-549231.62</v>
          </cell>
          <cell r="S1057">
            <v>-1007242.16</v>
          </cell>
          <cell r="T1057">
            <v>-804692.95</v>
          </cell>
          <cell r="U1057">
            <v>-877227.04</v>
          </cell>
          <cell r="V1057">
            <v>-852315.41</v>
          </cell>
          <cell r="W1057">
            <v>-704771.38</v>
          </cell>
          <cell r="X1057">
            <v>-861405.96</v>
          </cell>
          <cell r="Y1057">
            <v>-799610.28</v>
          </cell>
          <cell r="Z1057">
            <v>-843691.79</v>
          </cell>
          <cell r="AA1057">
            <v>-845690.3</v>
          </cell>
          <cell r="AB1057">
            <v>-831159.62</v>
          </cell>
          <cell r="AC1057">
            <v>-363225.01</v>
          </cell>
          <cell r="AD1057">
            <v>-861366.10541666672</v>
          </cell>
          <cell r="AE1057">
            <v>-857423.30000000016</v>
          </cell>
          <cell r="AF1057">
            <v>-860968.17541666667</v>
          </cell>
          <cell r="AG1057">
            <v>-859895.01624999999</v>
          </cell>
          <cell r="AH1057">
            <v>-866375.35333333351</v>
          </cell>
          <cell r="AI1057">
            <v>-867538.25166666659</v>
          </cell>
          <cell r="AJ1057">
            <v>-850602.93083333352</v>
          </cell>
          <cell r="AK1057">
            <v>-842305.92249999999</v>
          </cell>
          <cell r="AL1057">
            <v>-852030.91500000004</v>
          </cell>
          <cell r="AM1057">
            <v>-845162.44666666677</v>
          </cell>
          <cell r="AN1057">
            <v>-806042.57916666672</v>
          </cell>
          <cell r="AO1057">
            <v>-778355.38499999989</v>
          </cell>
          <cell r="AR1057" t="str">
            <v>50a</v>
          </cell>
        </row>
        <row r="1058">
          <cell r="R1058">
            <v>-3530724</v>
          </cell>
          <cell r="S1058">
            <v>-3436233</v>
          </cell>
          <cell r="T1058">
            <v>-3419879</v>
          </cell>
          <cell r="U1058">
            <v>-3468655</v>
          </cell>
          <cell r="V1058">
            <v>-3012415</v>
          </cell>
          <cell r="W1058">
            <v>-3529195</v>
          </cell>
          <cell r="X1058">
            <v>-3521495</v>
          </cell>
          <cell r="Y1058">
            <v>-3546162</v>
          </cell>
          <cell r="Z1058">
            <v>-3502512</v>
          </cell>
          <cell r="AA1058">
            <v>-3541073</v>
          </cell>
          <cell r="AB1058">
            <v>-3540379</v>
          </cell>
          <cell r="AC1058">
            <v>-3782412</v>
          </cell>
          <cell r="AD1058">
            <v>-3426580.875</v>
          </cell>
          <cell r="AE1058">
            <v>-3432660.875</v>
          </cell>
          <cell r="AF1058">
            <v>-3429010.4166666665</v>
          </cell>
          <cell r="AG1058">
            <v>-3422687.1666666665</v>
          </cell>
          <cell r="AH1058">
            <v>-3408604.4166666665</v>
          </cell>
          <cell r="AI1058">
            <v>-3399057.6666666665</v>
          </cell>
          <cell r="AJ1058">
            <v>-3411692.25</v>
          </cell>
          <cell r="AK1058">
            <v>-3413807.8333333335</v>
          </cell>
          <cell r="AL1058">
            <v>-3418143</v>
          </cell>
          <cell r="AM1058">
            <v>-3433771.9583333335</v>
          </cell>
          <cell r="AN1058">
            <v>-3445513.9583333335</v>
          </cell>
          <cell r="AO1058">
            <v>-3467845.0416666665</v>
          </cell>
          <cell r="AR1058" t="str">
            <v>50b</v>
          </cell>
        </row>
        <row r="1059">
          <cell r="R1059">
            <v>-4861948.4000000004</v>
          </cell>
          <cell r="S1059">
            <v>-5503514.3899999997</v>
          </cell>
          <cell r="T1059">
            <v>-5847232.4000000004</v>
          </cell>
          <cell r="U1059">
            <v>-7432497.5099999998</v>
          </cell>
          <cell r="V1059">
            <v>-5453128.1699999999</v>
          </cell>
          <cell r="W1059">
            <v>-6113703.5899999999</v>
          </cell>
          <cell r="X1059">
            <v>-6658465.9299999997</v>
          </cell>
          <cell r="Y1059">
            <v>-5757644.2000000002</v>
          </cell>
          <cell r="Z1059">
            <v>-6376982.5</v>
          </cell>
          <cell r="AA1059">
            <v>-7380168.0099999998</v>
          </cell>
          <cell r="AB1059">
            <v>-6013509.0899999999</v>
          </cell>
          <cell r="AC1059">
            <v>-6234120.7999999998</v>
          </cell>
          <cell r="AD1059">
            <v>-9601945.8012500014</v>
          </cell>
          <cell r="AE1059">
            <v>-9225108.5200000014</v>
          </cell>
          <cell r="AF1059">
            <v>-8856197.1245833356</v>
          </cell>
          <cell r="AG1059">
            <v>-8534718.2125000004</v>
          </cell>
          <cell r="AH1059">
            <v>-8193561.4929166688</v>
          </cell>
          <cell r="AI1059">
            <v>-7791620.6904166667</v>
          </cell>
          <cell r="AJ1059">
            <v>-7419494.8266666671</v>
          </cell>
          <cell r="AK1059">
            <v>-7040737.0300000003</v>
          </cell>
          <cell r="AL1059">
            <v>-6647728.0066666668</v>
          </cell>
          <cell r="AM1059">
            <v>-6282681.205000001</v>
          </cell>
          <cell r="AN1059">
            <v>-6093924.1604166664</v>
          </cell>
          <cell r="AO1059">
            <v>-6104650.2787499996</v>
          </cell>
          <cell r="AR1059" t="str">
            <v>50b</v>
          </cell>
        </row>
        <row r="1060">
          <cell r="R1060">
            <v>-27711257.57</v>
          </cell>
          <cell r="S1060">
            <v>-27698354.420000002</v>
          </cell>
          <cell r="T1060">
            <v>-26420338.140000001</v>
          </cell>
          <cell r="U1060">
            <v>-17444278.98</v>
          </cell>
          <cell r="V1060">
            <v>-11775162.41</v>
          </cell>
          <cell r="W1060">
            <v>-12447673.52</v>
          </cell>
          <cell r="X1060">
            <v>-16418574.02</v>
          </cell>
          <cell r="Y1060">
            <v>-13876406.68</v>
          </cell>
          <cell r="Z1060">
            <v>-16388298.68</v>
          </cell>
          <cell r="AA1060">
            <v>-18441294.41</v>
          </cell>
          <cell r="AB1060">
            <v>-22452301.280000001</v>
          </cell>
          <cell r="AC1060">
            <v>-28589962.93</v>
          </cell>
          <cell r="AD1060">
            <v>-15607256.573750002</v>
          </cell>
          <cell r="AE1060">
            <v>-16515173.89875</v>
          </cell>
          <cell r="AF1060">
            <v>-17355491.180416666</v>
          </cell>
          <cell r="AG1060">
            <v>-17675011.995416667</v>
          </cell>
          <cell r="AH1060">
            <v>-17457495.10083333</v>
          </cell>
          <cell r="AI1060">
            <v>-17266464.069999997</v>
          </cell>
          <cell r="AJ1060">
            <v>-17530420.90625</v>
          </cell>
          <cell r="AK1060">
            <v>-17942989.766666666</v>
          </cell>
          <cell r="AL1060">
            <v>-18241102.773333333</v>
          </cell>
          <cell r="AM1060">
            <v>-18754919.859583337</v>
          </cell>
          <cell r="AN1060">
            <v>-19374160.795833338</v>
          </cell>
          <cell r="AO1060">
            <v>-19802056.689583335</v>
          </cell>
          <cell r="AR1060" t="str">
            <v>50b</v>
          </cell>
        </row>
        <row r="1061">
          <cell r="R1061">
            <v>-31089.86</v>
          </cell>
          <cell r="S1061">
            <v>-1841785.87</v>
          </cell>
          <cell r="T1061">
            <v>-1668023.96</v>
          </cell>
          <cell r="U1061">
            <v>256495.28</v>
          </cell>
          <cell r="V1061">
            <v>-18388.25</v>
          </cell>
          <cell r="W1061">
            <v>-13489.72</v>
          </cell>
          <cell r="X1061">
            <v>279226.64</v>
          </cell>
          <cell r="Y1061">
            <v>1984271.05</v>
          </cell>
          <cell r="Z1061">
            <v>-1736932.53</v>
          </cell>
          <cell r="AA1061">
            <v>271344.27</v>
          </cell>
          <cell r="AB1061">
            <v>31211.38</v>
          </cell>
          <cell r="AC1061">
            <v>-14355.75</v>
          </cell>
          <cell r="AD1061">
            <v>-608165.25583333336</v>
          </cell>
          <cell r="AE1061">
            <v>-683833.37750000006</v>
          </cell>
          <cell r="AF1061">
            <v>-754495.41458333342</v>
          </cell>
          <cell r="AG1061">
            <v>-670897.7845833333</v>
          </cell>
          <cell r="AH1061">
            <v>-588789.07958333322</v>
          </cell>
          <cell r="AI1061">
            <v>-583057.05791666661</v>
          </cell>
          <cell r="AJ1061">
            <v>-564910.7304166666</v>
          </cell>
          <cell r="AK1061">
            <v>-391047.31166666659</v>
          </cell>
          <cell r="AL1061">
            <v>-234392.89125000002</v>
          </cell>
          <cell r="AM1061">
            <v>-224573.5275</v>
          </cell>
          <cell r="AN1061">
            <v>-211092.9245833334</v>
          </cell>
          <cell r="AO1061">
            <v>-208903.62583333338</v>
          </cell>
          <cell r="AR1061" t="str">
            <v>50a</v>
          </cell>
        </row>
        <row r="1062">
          <cell r="R1062">
            <v>-26087978.879999999</v>
          </cell>
          <cell r="S1062">
            <v>-21611129.890000001</v>
          </cell>
          <cell r="T1062">
            <v>-21767062.359999999</v>
          </cell>
          <cell r="U1062">
            <v>-17397380.879999999</v>
          </cell>
          <cell r="V1062">
            <v>-11663936.41</v>
          </cell>
          <cell r="W1062">
            <v>-16228115.32</v>
          </cell>
          <cell r="X1062">
            <v>-22532512.989999998</v>
          </cell>
          <cell r="Y1062">
            <v>-23439027.940000001</v>
          </cell>
          <cell r="Z1062">
            <v>-25385157.449999999</v>
          </cell>
          <cell r="AA1062">
            <v>-24149024.370000001</v>
          </cell>
          <cell r="AB1062">
            <v>-24266951.73</v>
          </cell>
          <cell r="AC1062">
            <v>-24932243.449999999</v>
          </cell>
          <cell r="AD1062">
            <v>-23487269.564999998</v>
          </cell>
          <cell r="AE1062">
            <v>-23161780.980416667</v>
          </cell>
          <cell r="AF1062">
            <v>-22537147.411666665</v>
          </cell>
          <cell r="AG1062">
            <v>-22127131.548333332</v>
          </cell>
          <cell r="AH1062">
            <v>-22174112.429166667</v>
          </cell>
          <cell r="AI1062">
            <v>-22328207.273750003</v>
          </cell>
          <cell r="AJ1062">
            <v>-22373779.569999997</v>
          </cell>
          <cell r="AK1062">
            <v>-22362846.515000001</v>
          </cell>
          <cell r="AL1062">
            <v>-22316376.086666666</v>
          </cell>
          <cell r="AM1062">
            <v>-22129802.533333331</v>
          </cell>
          <cell r="AN1062">
            <v>-21828595.451666668</v>
          </cell>
          <cell r="AO1062">
            <v>-21643524.125833329</v>
          </cell>
          <cell r="AR1062" t="str">
            <v>50b</v>
          </cell>
        </row>
        <row r="1063">
          <cell r="R1063">
            <v>-162592.31</v>
          </cell>
          <cell r="S1063">
            <v>-162166.17000000001</v>
          </cell>
          <cell r="T1063">
            <v>-157879.29</v>
          </cell>
          <cell r="U1063">
            <v>-147808.34</v>
          </cell>
          <cell r="V1063">
            <v>-632360.88</v>
          </cell>
          <cell r="W1063">
            <v>-585843.56000000006</v>
          </cell>
          <cell r="X1063">
            <v>-490275.06</v>
          </cell>
          <cell r="Y1063">
            <v>-748542.4</v>
          </cell>
          <cell r="Z1063">
            <v>-812292.08</v>
          </cell>
          <cell r="AA1063">
            <v>-524983.04000000004</v>
          </cell>
          <cell r="AB1063">
            <v>-577383.93999999994</v>
          </cell>
          <cell r="AC1063">
            <v>-620198.94999999995</v>
          </cell>
          <cell r="AD1063">
            <v>-155207.82416666669</v>
          </cell>
          <cell r="AE1063">
            <v>-155975.45583333331</v>
          </cell>
          <cell r="AF1063">
            <v>-156392.60250000001</v>
          </cell>
          <cell r="AG1063">
            <v>-156442.23958333334</v>
          </cell>
          <cell r="AH1063">
            <v>-176560.67041666666</v>
          </cell>
          <cell r="AI1063">
            <v>-214820.43208333338</v>
          </cell>
          <cell r="AJ1063">
            <v>-246478.04250000001</v>
          </cell>
          <cell r="AK1063">
            <v>-283947.24875000003</v>
          </cell>
          <cell r="AL1063">
            <v>-334605.22833333333</v>
          </cell>
          <cell r="AM1063">
            <v>-377115.44791666669</v>
          </cell>
          <cell r="AN1063">
            <v>-411232.09583333338</v>
          </cell>
          <cell r="AO1063">
            <v>-449042.90750000003</v>
          </cell>
          <cell r="AR1063" t="str">
            <v>50b</v>
          </cell>
        </row>
        <row r="1064">
          <cell r="AC1064">
            <v>-500000</v>
          </cell>
          <cell r="AO1064">
            <v>-20833.333333333332</v>
          </cell>
          <cell r="AR1064" t="str">
            <v>50a</v>
          </cell>
        </row>
        <row r="1065">
          <cell r="R1065">
            <v>-174755.16</v>
          </cell>
          <cell r="S1065">
            <v>-174402.25</v>
          </cell>
          <cell r="T1065">
            <v>-172461.69</v>
          </cell>
          <cell r="U1065">
            <v>-133164.22</v>
          </cell>
          <cell r="V1065">
            <v>-133164.22</v>
          </cell>
          <cell r="W1065">
            <v>-133164.22</v>
          </cell>
          <cell r="X1065">
            <v>-133164.22</v>
          </cell>
          <cell r="Y1065">
            <v>-133164.22</v>
          </cell>
          <cell r="Z1065">
            <v>-133164.22</v>
          </cell>
          <cell r="AA1065">
            <v>-102076.53</v>
          </cell>
          <cell r="AB1065">
            <v>-176901.95</v>
          </cell>
          <cell r="AC1065">
            <v>-99959.89</v>
          </cell>
          <cell r="AD1065">
            <v>-195981.02708333332</v>
          </cell>
          <cell r="AE1065">
            <v>-192446.19833333333</v>
          </cell>
          <cell r="AF1065">
            <v>-188869.9329166667</v>
          </cell>
          <cell r="AG1065">
            <v>-186846.38916666666</v>
          </cell>
          <cell r="AH1065">
            <v>-179976.64916666667</v>
          </cell>
          <cell r="AI1065">
            <v>-173106.90916666665</v>
          </cell>
          <cell r="AJ1065">
            <v>-169445.97083333333</v>
          </cell>
          <cell r="AK1065">
            <v>-165829.85416666666</v>
          </cell>
          <cell r="AL1065">
            <v>-162258.55916666667</v>
          </cell>
          <cell r="AM1065">
            <v>-157391.94375000001</v>
          </cell>
          <cell r="AN1065">
            <v>-151138.93208333335</v>
          </cell>
          <cell r="AO1065">
            <v>-144797.72708333333</v>
          </cell>
          <cell r="AR1065" t="str">
            <v>50b</v>
          </cell>
        </row>
        <row r="1066">
          <cell r="R1066">
            <v>-65462.38</v>
          </cell>
          <cell r="S1066">
            <v>-51386.28</v>
          </cell>
          <cell r="T1066">
            <v>-50762.13</v>
          </cell>
          <cell r="U1066">
            <v>-37249.29</v>
          </cell>
          <cell r="V1066">
            <v>-33737.599999999999</v>
          </cell>
          <cell r="W1066">
            <v>-32250.65</v>
          </cell>
          <cell r="X1066">
            <v>-37277.67</v>
          </cell>
          <cell r="Y1066">
            <v>-41163.93</v>
          </cell>
          <cell r="Z1066">
            <v>-46154.15</v>
          </cell>
          <cell r="AA1066">
            <v>-47272.9</v>
          </cell>
          <cell r="AB1066">
            <v>-53639.71</v>
          </cell>
          <cell r="AC1066">
            <v>-72406.600000000006</v>
          </cell>
          <cell r="AD1066">
            <v>-64493.045833333337</v>
          </cell>
          <cell r="AE1066">
            <v>-64168.416250000002</v>
          </cell>
          <cell r="AF1066">
            <v>-61434.01875000001</v>
          </cell>
          <cell r="AG1066">
            <v>-55963.724999999999</v>
          </cell>
          <cell r="AH1066">
            <v>-52554.011666666665</v>
          </cell>
          <cell r="AI1066">
            <v>-51676.076666666668</v>
          </cell>
          <cell r="AJ1066">
            <v>-50906.798750000009</v>
          </cell>
          <cell r="AK1066">
            <v>-50378.02874999999</v>
          </cell>
          <cell r="AL1066">
            <v>-50056.570833333331</v>
          </cell>
          <cell r="AM1066">
            <v>-49493.361249999994</v>
          </cell>
          <cell r="AN1066">
            <v>-48715.324166666665</v>
          </cell>
          <cell r="AO1066">
            <v>-47880.896666666667</v>
          </cell>
          <cell r="AR1066" t="str">
            <v>50a</v>
          </cell>
        </row>
        <row r="1067">
          <cell r="R1067">
            <v>-21925.06</v>
          </cell>
          <cell r="S1067">
            <v>-6738.58</v>
          </cell>
          <cell r="T1067">
            <v>-2514.06</v>
          </cell>
          <cell r="U1067">
            <v>-351286.06</v>
          </cell>
          <cell r="V1067">
            <v>-11016.65</v>
          </cell>
          <cell r="W1067">
            <v>-10635.02</v>
          </cell>
          <cell r="X1067">
            <v>-13618.96</v>
          </cell>
          <cell r="Y1067">
            <v>-136239.1</v>
          </cell>
          <cell r="Z1067">
            <v>-85210.96</v>
          </cell>
          <cell r="AA1067">
            <v>-17832.919999999998</v>
          </cell>
          <cell r="AB1067">
            <v>-3418.27</v>
          </cell>
          <cell r="AC1067">
            <v>-19442.48</v>
          </cell>
          <cell r="AD1067">
            <v>-33866.82166666667</v>
          </cell>
          <cell r="AE1067">
            <v>-33370.28875</v>
          </cell>
          <cell r="AF1067">
            <v>-31941.02791666667</v>
          </cell>
          <cell r="AG1067">
            <v>-42477.972916666673</v>
          </cell>
          <cell r="AH1067">
            <v>-48298.189583333333</v>
          </cell>
          <cell r="AI1067">
            <v>-41391.842083333337</v>
          </cell>
          <cell r="AJ1067">
            <v>-39497.14375000001</v>
          </cell>
          <cell r="AK1067">
            <v>-44399.080000000009</v>
          </cell>
          <cell r="AL1067">
            <v>-53125.42500000001</v>
          </cell>
          <cell r="AM1067">
            <v>-56405.407500000001</v>
          </cell>
          <cell r="AN1067">
            <v>-55993.021250000013</v>
          </cell>
          <cell r="AO1067">
            <v>-56009.342500000006</v>
          </cell>
          <cell r="AR1067" t="str">
            <v>50b</v>
          </cell>
        </row>
        <row r="1068">
          <cell r="R1068">
            <v>-396.92</v>
          </cell>
          <cell r="S1068">
            <v>-374.92</v>
          </cell>
          <cell r="T1068">
            <v>-374.92</v>
          </cell>
          <cell r="U1068">
            <v>-369.92</v>
          </cell>
          <cell r="V1068">
            <v>-369.92</v>
          </cell>
          <cell r="W1068">
            <v>-364.92</v>
          </cell>
          <cell r="X1068">
            <v>-729.84</v>
          </cell>
          <cell r="Y1068">
            <v>-354.92</v>
          </cell>
          <cell r="Z1068">
            <v>-354.92</v>
          </cell>
          <cell r="AA1068">
            <v>-354.92</v>
          </cell>
          <cell r="AB1068">
            <v>-344.92</v>
          </cell>
          <cell r="AC1068">
            <v>-344.92</v>
          </cell>
          <cell r="AD1068">
            <v>-179.83833333333334</v>
          </cell>
          <cell r="AE1068">
            <v>-211.99833333333333</v>
          </cell>
          <cell r="AF1068">
            <v>-243.24166666666667</v>
          </cell>
          <cell r="AG1068">
            <v>-274.06833333333333</v>
          </cell>
          <cell r="AH1068">
            <v>-304.47833333333335</v>
          </cell>
          <cell r="AI1068">
            <v>-334.68</v>
          </cell>
          <cell r="AJ1068">
            <v>-380.08666666666664</v>
          </cell>
          <cell r="AK1068">
            <v>-408.74666666666667</v>
          </cell>
          <cell r="AL1068">
            <v>-405.66333333333336</v>
          </cell>
          <cell r="AM1068">
            <v>-402.99666666666667</v>
          </cell>
          <cell r="AN1068">
            <v>-399.91333333333336</v>
          </cell>
          <cell r="AO1068">
            <v>-396.41333333333336</v>
          </cell>
          <cell r="AR1068" t="str">
            <v>50a</v>
          </cell>
        </row>
        <row r="1069"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-157823.70000000001</v>
          </cell>
          <cell r="W1069">
            <v>-512709.5</v>
          </cell>
          <cell r="X1069">
            <v>-677870.51</v>
          </cell>
          <cell r="Y1069">
            <v>-872109.04</v>
          </cell>
          <cell r="Z1069">
            <v>-979213.42</v>
          </cell>
          <cell r="AA1069">
            <v>-736545.43</v>
          </cell>
          <cell r="AB1069">
            <v>-805243.74</v>
          </cell>
          <cell r="AC1069">
            <v>-877812.44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-6575.9875000000002</v>
          </cell>
          <cell r="AI1069">
            <v>-34514.870833333334</v>
          </cell>
          <cell r="AJ1069">
            <v>-84122.371249999997</v>
          </cell>
          <cell r="AK1069">
            <v>-148704.85250000001</v>
          </cell>
          <cell r="AL1069">
            <v>-225843.28833333333</v>
          </cell>
          <cell r="AM1069">
            <v>-297333.24041666667</v>
          </cell>
          <cell r="AN1069">
            <v>-361574.45583333331</v>
          </cell>
          <cell r="AO1069">
            <v>-431701.79666666663</v>
          </cell>
          <cell r="AR1069" t="str">
            <v>50b</v>
          </cell>
        </row>
        <row r="1070">
          <cell r="R1070">
            <v>275639.38</v>
          </cell>
          <cell r="S1070">
            <v>-39082.65</v>
          </cell>
          <cell r="T1070">
            <v>-188145.37</v>
          </cell>
          <cell r="U1070">
            <v>-20693.03</v>
          </cell>
          <cell r="V1070">
            <v>-21968.09</v>
          </cell>
          <cell r="W1070">
            <v>-24456.560000000001</v>
          </cell>
          <cell r="X1070">
            <v>-26123.37</v>
          </cell>
          <cell r="Y1070">
            <v>45715.22</v>
          </cell>
          <cell r="Z1070">
            <v>67349.09</v>
          </cell>
          <cell r="AA1070">
            <v>-8696.31</v>
          </cell>
          <cell r="AB1070">
            <v>-23033.65</v>
          </cell>
          <cell r="AC1070">
            <v>-4821.75</v>
          </cell>
          <cell r="AD1070">
            <v>-8666.6241666666665</v>
          </cell>
          <cell r="AE1070">
            <v>2586.3537500000043</v>
          </cell>
          <cell r="AF1070">
            <v>-4984.9216666666625</v>
          </cell>
          <cell r="AG1070">
            <v>-5171.8433333333332</v>
          </cell>
          <cell r="AH1070">
            <v>1135.9170833333355</v>
          </cell>
          <cell r="AI1070">
            <v>638.17708333333485</v>
          </cell>
          <cell r="AJ1070">
            <v>-111.36249999999654</v>
          </cell>
          <cell r="AK1070">
            <v>2646.9341666666683</v>
          </cell>
          <cell r="AL1070">
            <v>16216.009166666669</v>
          </cell>
          <cell r="AM1070">
            <v>26993.871666666655</v>
          </cell>
          <cell r="AN1070">
            <v>20794.315416666668</v>
          </cell>
          <cell r="AO1070">
            <v>8440.6187500000015</v>
          </cell>
          <cell r="AR1070" t="str">
            <v>50a</v>
          </cell>
        </row>
        <row r="1071">
          <cell r="R1071">
            <v>2116269.87</v>
          </cell>
          <cell r="S1071">
            <v>1784885.4</v>
          </cell>
          <cell r="T1071">
            <v>0</v>
          </cell>
          <cell r="U1071">
            <v>1133854.8400000001</v>
          </cell>
          <cell r="V1071">
            <v>1194394.8999999999</v>
          </cell>
          <cell r="W1071">
            <v>0</v>
          </cell>
          <cell r="X1071">
            <v>0</v>
          </cell>
          <cell r="Y1071">
            <v>-424.6</v>
          </cell>
          <cell r="Z1071">
            <v>-771.49</v>
          </cell>
          <cell r="AA1071">
            <v>-1245.49</v>
          </cell>
          <cell r="AB1071">
            <v>-1251.49</v>
          </cell>
          <cell r="AC1071">
            <v>-1257.49</v>
          </cell>
          <cell r="AD1071">
            <v>802312.22708333342</v>
          </cell>
          <cell r="AE1071">
            <v>822507.74833333318</v>
          </cell>
          <cell r="AF1071">
            <v>843855.09291666665</v>
          </cell>
          <cell r="AG1071">
            <v>854418.1595833333</v>
          </cell>
          <cell r="AH1071">
            <v>824842.98999999987</v>
          </cell>
          <cell r="AI1071">
            <v>795703.59916666662</v>
          </cell>
          <cell r="AJ1071">
            <v>757964.72666666668</v>
          </cell>
          <cell r="AK1071">
            <v>697400.9029166667</v>
          </cell>
          <cell r="AL1071">
            <v>674543.80625000002</v>
          </cell>
          <cell r="AM1071">
            <v>643907.43958333333</v>
          </cell>
          <cell r="AN1071">
            <v>566056.27333333332</v>
          </cell>
          <cell r="AO1071">
            <v>518756.93291666661</v>
          </cell>
          <cell r="AR1071" t="str">
            <v>50a</v>
          </cell>
        </row>
        <row r="1072"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R1072" t="str">
            <v>50a</v>
          </cell>
        </row>
        <row r="1073">
          <cell r="R1073">
            <v>-1435730.49</v>
          </cell>
          <cell r="S1073">
            <v>-1672459.8</v>
          </cell>
          <cell r="T1073">
            <v>-1291457.82</v>
          </cell>
          <cell r="U1073">
            <v>-887083.95</v>
          </cell>
          <cell r="V1073">
            <v>-509361.99</v>
          </cell>
          <cell r="W1073">
            <v>-359846.38</v>
          </cell>
          <cell r="X1073">
            <v>-605368.32999999996</v>
          </cell>
          <cell r="Y1073">
            <v>-608965.46</v>
          </cell>
          <cell r="Z1073">
            <v>-571083.36</v>
          </cell>
          <cell r="AA1073">
            <v>-700079.06</v>
          </cell>
          <cell r="AB1073">
            <v>-876876.2</v>
          </cell>
          <cell r="AC1073">
            <v>-920264.53</v>
          </cell>
          <cell r="AD1073">
            <v>-939045.60708333331</v>
          </cell>
          <cell r="AE1073">
            <v>-987333.19874999998</v>
          </cell>
          <cell r="AF1073">
            <v>-1009788.74125</v>
          </cell>
          <cell r="AG1073">
            <v>-1013340.8783333335</v>
          </cell>
          <cell r="AH1073">
            <v>-991577.34833333327</v>
          </cell>
          <cell r="AI1073">
            <v>-937987.92666666664</v>
          </cell>
          <cell r="AJ1073">
            <v>-874679.06458333333</v>
          </cell>
          <cell r="AK1073">
            <v>-832849.36541666684</v>
          </cell>
          <cell r="AL1073">
            <v>-817109.2041666666</v>
          </cell>
          <cell r="AM1073">
            <v>-817691.79708333325</v>
          </cell>
          <cell r="AN1073">
            <v>-838132.25000000012</v>
          </cell>
          <cell r="AO1073">
            <v>-862518.76416666666</v>
          </cell>
        </row>
        <row r="1074">
          <cell r="R1074">
            <v>-4279343.3499999996</v>
          </cell>
          <cell r="S1074">
            <v>-3998190.29</v>
          </cell>
          <cell r="T1074">
            <v>-4225375.99</v>
          </cell>
          <cell r="U1074">
            <v>-4276780.83</v>
          </cell>
          <cell r="V1074">
            <v>-4037441.12</v>
          </cell>
          <cell r="W1074">
            <v>-3850969.8</v>
          </cell>
          <cell r="X1074">
            <v>-3919279.17</v>
          </cell>
          <cell r="Y1074">
            <v>-3943782.12</v>
          </cell>
          <cell r="Z1074">
            <v>-3852657.08</v>
          </cell>
          <cell r="AA1074">
            <v>-3982256.84</v>
          </cell>
          <cell r="AB1074">
            <v>-5435082.6900000004</v>
          </cell>
          <cell r="AC1074">
            <v>-5740702.8899999997</v>
          </cell>
          <cell r="AD1074">
            <v>-3617693.9658333338</v>
          </cell>
          <cell r="AE1074">
            <v>-3652279.4187500007</v>
          </cell>
          <cell r="AF1074">
            <v>-3699921.5466666669</v>
          </cell>
          <cell r="AG1074">
            <v>-3755635.0245833327</v>
          </cell>
          <cell r="AH1074">
            <v>-3809279.9170833328</v>
          </cell>
          <cell r="AI1074">
            <v>-3853420.3241666663</v>
          </cell>
          <cell r="AJ1074">
            <v>-3896672.055416666</v>
          </cell>
          <cell r="AK1074">
            <v>-3938647.8537499993</v>
          </cell>
          <cell r="AL1074">
            <v>-3980691.2091666665</v>
          </cell>
          <cell r="AM1074">
            <v>-4009898.3249999997</v>
          </cell>
          <cell r="AN1074">
            <v>-4091787.2483333331</v>
          </cell>
          <cell r="AO1074">
            <v>-4230176.28</v>
          </cell>
        </row>
        <row r="1075">
          <cell r="R1075">
            <v>-70526359.299999997</v>
          </cell>
          <cell r="S1075">
            <v>-62731319.039999999</v>
          </cell>
          <cell r="T1075">
            <v>-63038924.369999997</v>
          </cell>
          <cell r="U1075">
            <v>-51159207.18</v>
          </cell>
          <cell r="V1075">
            <v>-49299982.57</v>
          </cell>
          <cell r="W1075">
            <v>-41703855.119999997</v>
          </cell>
          <cell r="X1075">
            <v>-39599290.469999999</v>
          </cell>
          <cell r="Y1075">
            <v>-43154557.549999997</v>
          </cell>
          <cell r="Z1075">
            <v>-41322780.880000003</v>
          </cell>
          <cell r="AA1075">
            <v>-41674454.840000004</v>
          </cell>
          <cell r="AB1075">
            <v>-75452213.969999999</v>
          </cell>
          <cell r="AC1075">
            <v>-76865424.670000002</v>
          </cell>
          <cell r="AD1075">
            <v>-49154713.626249999</v>
          </cell>
          <cell r="AE1075">
            <v>-50859605.459583335</v>
          </cell>
          <cell r="AF1075">
            <v>-50778542.652083337</v>
          </cell>
          <cell r="AG1075">
            <v>-50393027.136249997</v>
          </cell>
          <cell r="AH1075">
            <v>-50940486.361666672</v>
          </cell>
          <cell r="AI1075">
            <v>-51299907.356666677</v>
          </cell>
          <cell r="AJ1075">
            <v>-51388538.806666672</v>
          </cell>
          <cell r="AK1075">
            <v>-51653160.256666668</v>
          </cell>
          <cell r="AL1075">
            <v>-52138975.280833334</v>
          </cell>
          <cell r="AM1075">
            <v>-52402764.175416656</v>
          </cell>
          <cell r="AN1075">
            <v>-53225413.591250002</v>
          </cell>
          <cell r="AO1075">
            <v>-54337606.362500012</v>
          </cell>
        </row>
        <row r="1076">
          <cell r="R1076">
            <v>-1745.95</v>
          </cell>
          <cell r="S1076">
            <v>-2096.66</v>
          </cell>
          <cell r="T1076">
            <v>-1652.41</v>
          </cell>
          <cell r="U1076">
            <v>-1354.82</v>
          </cell>
          <cell r="V1076">
            <v>-1354.82</v>
          </cell>
          <cell r="W1076">
            <v>-1343.17</v>
          </cell>
          <cell r="X1076">
            <v>-1342.64</v>
          </cell>
          <cell r="Y1076">
            <v>-1342.64</v>
          </cell>
          <cell r="Z1076">
            <v>-1554.22</v>
          </cell>
          <cell r="AA1076">
            <v>-1353.82</v>
          </cell>
          <cell r="AB1076">
            <v>-1628.91</v>
          </cell>
          <cell r="AC1076">
            <v>0</v>
          </cell>
          <cell r="AD1076">
            <v>-1654.0245833333336</v>
          </cell>
          <cell r="AE1076">
            <v>-1697.2766666666666</v>
          </cell>
          <cell r="AF1076">
            <v>-1720.2529166666666</v>
          </cell>
          <cell r="AG1076">
            <v>-1696.1487500000001</v>
          </cell>
          <cell r="AH1076">
            <v>-1656.41875</v>
          </cell>
          <cell r="AI1076">
            <v>-1612.7691666666667</v>
          </cell>
          <cell r="AJ1076">
            <v>-1572.1970833333332</v>
          </cell>
          <cell r="AK1076">
            <v>-1539.4112499999999</v>
          </cell>
          <cell r="AL1076">
            <v>-1519.6799999999996</v>
          </cell>
          <cell r="AM1076">
            <v>-1514.2299999999998</v>
          </cell>
          <cell r="AN1076">
            <v>-1512.2766666666664</v>
          </cell>
          <cell r="AO1076">
            <v>-1453.9141666666665</v>
          </cell>
          <cell r="AR1076" t="str">
            <v>50b</v>
          </cell>
        </row>
        <row r="1077">
          <cell r="R1077">
            <v>-3497.41</v>
          </cell>
          <cell r="S1077">
            <v>-6826.81</v>
          </cell>
          <cell r="T1077">
            <v>-3278.79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-3181.23</v>
          </cell>
          <cell r="AA1077">
            <v>0</v>
          </cell>
          <cell r="AB1077">
            <v>-3160.24</v>
          </cell>
          <cell r="AC1077">
            <v>0</v>
          </cell>
          <cell r="AD1077">
            <v>-1039.8491666666666</v>
          </cell>
          <cell r="AE1077">
            <v>-1456.1074999999998</v>
          </cell>
          <cell r="AF1077">
            <v>-1731.8625000000002</v>
          </cell>
          <cell r="AG1077">
            <v>-1723.1670833333335</v>
          </cell>
          <cell r="AH1077">
            <v>-1709.8779166666666</v>
          </cell>
          <cell r="AI1077">
            <v>-1697.2170833333332</v>
          </cell>
          <cell r="AJ1077">
            <v>-1684.5562500000003</v>
          </cell>
          <cell r="AK1077">
            <v>-1541.5975000000001</v>
          </cell>
          <cell r="AL1077">
            <v>-1401.8279166666669</v>
          </cell>
          <cell r="AM1077">
            <v>-1398.6866666666667</v>
          </cell>
          <cell r="AN1077">
            <v>-1530.3633333333335</v>
          </cell>
          <cell r="AO1077">
            <v>-1662.0400000000002</v>
          </cell>
        </row>
        <row r="1078"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  <cell r="AE1078">
            <v>0</v>
          </cell>
          <cell r="AF1078">
            <v>0</v>
          </cell>
          <cell r="AG1078">
            <v>0</v>
          </cell>
          <cell r="AH1078">
            <v>0</v>
          </cell>
          <cell r="AI1078">
            <v>0</v>
          </cell>
          <cell r="AJ1078">
            <v>0</v>
          </cell>
          <cell r="AK1078">
            <v>0</v>
          </cell>
          <cell r="AL1078">
            <v>0</v>
          </cell>
          <cell r="AM1078">
            <v>0</v>
          </cell>
          <cell r="AN1078">
            <v>0</v>
          </cell>
          <cell r="AO1078">
            <v>0</v>
          </cell>
          <cell r="AR1078" t="str">
            <v>50a</v>
          </cell>
        </row>
        <row r="1079">
          <cell r="R1079">
            <v>-153440</v>
          </cell>
          <cell r="S1079">
            <v>-222340</v>
          </cell>
          <cell r="T1079">
            <v>-281750</v>
          </cell>
          <cell r="U1079">
            <v>-341310</v>
          </cell>
          <cell r="V1079">
            <v>-398940</v>
          </cell>
          <cell r="W1079">
            <v>-138950</v>
          </cell>
          <cell r="X1079">
            <v>-203680</v>
          </cell>
          <cell r="Y1079">
            <v>-270820</v>
          </cell>
          <cell r="Z1079">
            <v>-334730</v>
          </cell>
          <cell r="AA1079">
            <v>-396840</v>
          </cell>
          <cell r="AB1079">
            <v>-458470</v>
          </cell>
          <cell r="AC1079">
            <v>-56845</v>
          </cell>
          <cell r="AD1079">
            <v>-208617.70833333334</v>
          </cell>
          <cell r="AE1079">
            <v>-210764.79166666666</v>
          </cell>
          <cell r="AF1079">
            <v>-213903.125</v>
          </cell>
          <cell r="AG1079">
            <v>-218580.20833333334</v>
          </cell>
          <cell r="AH1079">
            <v>-225148.95833333334</v>
          </cell>
          <cell r="AI1079">
            <v>-231890.20833333334</v>
          </cell>
          <cell r="AJ1079">
            <v>-238718.95833333334</v>
          </cell>
          <cell r="AK1079">
            <v>-246039.375</v>
          </cell>
          <cell r="AL1079">
            <v>-253819.375</v>
          </cell>
          <cell r="AM1079">
            <v>-262284.375</v>
          </cell>
          <cell r="AN1079">
            <v>-270581.45833333331</v>
          </cell>
          <cell r="AO1079">
            <v>-272998.125</v>
          </cell>
          <cell r="AR1079" t="str">
            <v>50a</v>
          </cell>
        </row>
        <row r="1080"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  <cell r="AE1080">
            <v>0</v>
          </cell>
          <cell r="AF1080">
            <v>0</v>
          </cell>
          <cell r="AG1080">
            <v>0</v>
          </cell>
          <cell r="AH1080">
            <v>0</v>
          </cell>
          <cell r="AI1080">
            <v>0</v>
          </cell>
          <cell r="AJ1080">
            <v>0</v>
          </cell>
          <cell r="AK1080">
            <v>0</v>
          </cell>
          <cell r="AL1080">
            <v>0</v>
          </cell>
          <cell r="AM1080">
            <v>0</v>
          </cell>
          <cell r="AN1080">
            <v>0</v>
          </cell>
          <cell r="AO1080">
            <v>0</v>
          </cell>
          <cell r="AR1080" t="str">
            <v>50a</v>
          </cell>
        </row>
        <row r="1081"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4.166666666666667</v>
          </cell>
          <cell r="AE1081">
            <v>4.166666666666667</v>
          </cell>
          <cell r="AF1081">
            <v>4.166666666666667</v>
          </cell>
          <cell r="AG1081">
            <v>4.166666666666667</v>
          </cell>
          <cell r="AH1081">
            <v>4.166666666666667</v>
          </cell>
          <cell r="AI1081">
            <v>4.166666666666667</v>
          </cell>
          <cell r="AJ1081">
            <v>4.166666666666667</v>
          </cell>
          <cell r="AK1081">
            <v>4.166666666666667</v>
          </cell>
          <cell r="AL1081">
            <v>2.0833333333333335</v>
          </cell>
          <cell r="AM1081">
            <v>0</v>
          </cell>
          <cell r="AN1081">
            <v>0</v>
          </cell>
          <cell r="AO1081">
            <v>0</v>
          </cell>
          <cell r="AR1081" t="str">
            <v>50a</v>
          </cell>
        </row>
        <row r="1082"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-1128.4758333333334</v>
          </cell>
          <cell r="AE1082">
            <v>-1128.4966666666667</v>
          </cell>
          <cell r="AF1082">
            <v>-1119.8258333333333</v>
          </cell>
          <cell r="AG1082">
            <v>-588.40666666666664</v>
          </cell>
          <cell r="AH1082">
            <v>-65.67916666666666</v>
          </cell>
          <cell r="AI1082">
            <v>-50.264583333333327</v>
          </cell>
          <cell r="AJ1082">
            <v>-17.425000000000001</v>
          </cell>
          <cell r="AK1082">
            <v>0</v>
          </cell>
          <cell r="AL1082">
            <v>0</v>
          </cell>
          <cell r="AM1082">
            <v>0</v>
          </cell>
          <cell r="AN1082">
            <v>0</v>
          </cell>
          <cell r="AO1082">
            <v>0</v>
          </cell>
          <cell r="AR1082" t="str">
            <v>50a</v>
          </cell>
        </row>
        <row r="1083"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  <cell r="AE1083">
            <v>0</v>
          </cell>
          <cell r="AF1083">
            <v>0</v>
          </cell>
          <cell r="AG1083">
            <v>0</v>
          </cell>
          <cell r="AH1083">
            <v>0</v>
          </cell>
          <cell r="AI1083">
            <v>0</v>
          </cell>
          <cell r="AJ1083">
            <v>0</v>
          </cell>
          <cell r="AK1083">
            <v>0</v>
          </cell>
          <cell r="AL1083">
            <v>0</v>
          </cell>
          <cell r="AM1083">
            <v>0</v>
          </cell>
          <cell r="AN1083">
            <v>0</v>
          </cell>
          <cell r="AO1083">
            <v>0</v>
          </cell>
          <cell r="AR1083" t="str">
            <v>50b</v>
          </cell>
        </row>
        <row r="1084"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R1084" t="str">
            <v>50b</v>
          </cell>
        </row>
        <row r="1085">
          <cell r="R1085">
            <v>-6606796.4199999999</v>
          </cell>
          <cell r="S1085">
            <v>-6996850.1799999997</v>
          </cell>
          <cell r="T1085">
            <v>-7553966.1600000001</v>
          </cell>
          <cell r="U1085">
            <v>-8148653.9100000001</v>
          </cell>
          <cell r="V1085">
            <v>-8809890.6300000008</v>
          </cell>
          <cell r="W1085">
            <v>-8600146.2300000004</v>
          </cell>
          <cell r="X1085">
            <v>-7650127.8099999996</v>
          </cell>
          <cell r="Y1085">
            <v>-7615753.0800000001</v>
          </cell>
          <cell r="Z1085">
            <v>-7315348.3899999997</v>
          </cell>
          <cell r="AA1085">
            <v>-8138623.3799999999</v>
          </cell>
          <cell r="AB1085">
            <v>-8938071.7899999991</v>
          </cell>
          <cell r="AC1085">
            <v>-8201084.3300000001</v>
          </cell>
          <cell r="AD1085">
            <v>-7695843.4325000001</v>
          </cell>
          <cell r="AE1085">
            <v>-7695961.9549999991</v>
          </cell>
          <cell r="AF1085">
            <v>-7707991.1308333324</v>
          </cell>
          <cell r="AG1085">
            <v>-7736705.0758333318</v>
          </cell>
          <cell r="AH1085">
            <v>-7764565.5354166664</v>
          </cell>
          <cell r="AI1085">
            <v>-7794585.501666666</v>
          </cell>
          <cell r="AJ1085">
            <v>-7805286.7229166664</v>
          </cell>
          <cell r="AK1085">
            <v>-7804872.7262500003</v>
          </cell>
          <cell r="AL1085">
            <v>-7814610.4837500006</v>
          </cell>
          <cell r="AM1085">
            <v>-7823931.8108333321</v>
          </cell>
          <cell r="AN1085">
            <v>-7834899.9129166668</v>
          </cell>
          <cell r="AO1085">
            <v>-7862242.387083333</v>
          </cell>
          <cell r="AR1085" t="str">
            <v>50a</v>
          </cell>
        </row>
        <row r="1086"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  <cell r="AE1086">
            <v>0</v>
          </cell>
          <cell r="AF1086">
            <v>0</v>
          </cell>
          <cell r="AG1086">
            <v>0</v>
          </cell>
          <cell r="AH1086">
            <v>0</v>
          </cell>
          <cell r="AI1086">
            <v>0</v>
          </cell>
          <cell r="AJ1086">
            <v>0</v>
          </cell>
          <cell r="AK1086">
            <v>0</v>
          </cell>
          <cell r="AL1086">
            <v>0</v>
          </cell>
          <cell r="AM1086">
            <v>0</v>
          </cell>
          <cell r="AN1086">
            <v>0</v>
          </cell>
          <cell r="AO1086">
            <v>0</v>
          </cell>
          <cell r="AR1086" t="str">
            <v>50b</v>
          </cell>
        </row>
        <row r="1087"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R1087" t="str">
            <v>50a</v>
          </cell>
        </row>
        <row r="1088"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  <cell r="AE1088">
            <v>0</v>
          </cell>
          <cell r="AF1088">
            <v>0</v>
          </cell>
          <cell r="AG1088">
            <v>0</v>
          </cell>
          <cell r="AH1088">
            <v>0</v>
          </cell>
          <cell r="AI1088">
            <v>0</v>
          </cell>
          <cell r="AJ1088">
            <v>0</v>
          </cell>
          <cell r="AK1088">
            <v>0</v>
          </cell>
          <cell r="AL1088">
            <v>0</v>
          </cell>
          <cell r="AM1088">
            <v>0</v>
          </cell>
          <cell r="AN1088">
            <v>0</v>
          </cell>
          <cell r="AO1088">
            <v>0</v>
          </cell>
          <cell r="AR1088" t="str">
            <v>50a</v>
          </cell>
        </row>
        <row r="1089"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  <cell r="AE1089">
            <v>0</v>
          </cell>
          <cell r="AF1089">
            <v>0</v>
          </cell>
          <cell r="AG1089">
            <v>0</v>
          </cell>
          <cell r="AH1089">
            <v>0</v>
          </cell>
          <cell r="AI1089">
            <v>0</v>
          </cell>
          <cell r="AJ1089">
            <v>0</v>
          </cell>
          <cell r="AK1089">
            <v>0</v>
          </cell>
          <cell r="AL1089">
            <v>0</v>
          </cell>
          <cell r="AM1089">
            <v>0</v>
          </cell>
          <cell r="AN1089">
            <v>0</v>
          </cell>
          <cell r="AO1089">
            <v>0</v>
          </cell>
          <cell r="AR1089" t="str">
            <v>50b</v>
          </cell>
        </row>
        <row r="1090"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  <cell r="AE1090">
            <v>0</v>
          </cell>
          <cell r="AF1090">
            <v>0</v>
          </cell>
          <cell r="AG1090">
            <v>0</v>
          </cell>
          <cell r="AH1090">
            <v>0</v>
          </cell>
          <cell r="AI1090">
            <v>0</v>
          </cell>
          <cell r="AJ1090">
            <v>0</v>
          </cell>
          <cell r="AK1090">
            <v>0</v>
          </cell>
          <cell r="AL1090">
            <v>0</v>
          </cell>
          <cell r="AM1090">
            <v>0</v>
          </cell>
          <cell r="AN1090">
            <v>0</v>
          </cell>
          <cell r="AO1090">
            <v>0</v>
          </cell>
          <cell r="AR1090" t="str">
            <v>50b</v>
          </cell>
        </row>
        <row r="1091"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  <cell r="AE1091">
            <v>0</v>
          </cell>
          <cell r="AF1091">
            <v>0</v>
          </cell>
          <cell r="AG1091">
            <v>0</v>
          </cell>
          <cell r="AH1091">
            <v>0</v>
          </cell>
          <cell r="AI1091">
            <v>0</v>
          </cell>
          <cell r="AJ1091">
            <v>0</v>
          </cell>
          <cell r="AK1091">
            <v>0</v>
          </cell>
          <cell r="AL1091">
            <v>0</v>
          </cell>
          <cell r="AM1091">
            <v>0</v>
          </cell>
          <cell r="AN1091">
            <v>0</v>
          </cell>
          <cell r="AO1091">
            <v>0</v>
          </cell>
          <cell r="AR1091" t="str">
            <v>50b</v>
          </cell>
        </row>
        <row r="1092"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R1092" t="str">
            <v>50b</v>
          </cell>
        </row>
        <row r="1093">
          <cell r="R1093">
            <v>0</v>
          </cell>
          <cell r="S1093">
            <v>0</v>
          </cell>
          <cell r="T1093">
            <v>0</v>
          </cell>
          <cell r="U1093">
            <v>0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  <cell r="AE1093">
            <v>0</v>
          </cell>
          <cell r="AF1093">
            <v>0</v>
          </cell>
          <cell r="AG1093">
            <v>0</v>
          </cell>
          <cell r="AH1093">
            <v>0</v>
          </cell>
          <cell r="AI1093">
            <v>0</v>
          </cell>
          <cell r="AJ1093">
            <v>0</v>
          </cell>
          <cell r="AK1093">
            <v>0</v>
          </cell>
          <cell r="AL1093">
            <v>0</v>
          </cell>
          <cell r="AM1093">
            <v>0</v>
          </cell>
          <cell r="AN1093">
            <v>0</v>
          </cell>
          <cell r="AO1093">
            <v>0</v>
          </cell>
          <cell r="AR1093" t="str">
            <v>50a</v>
          </cell>
        </row>
        <row r="1094">
          <cell r="R1094">
            <v>-3322979.02</v>
          </cell>
          <cell r="S1094">
            <v>-486910.32</v>
          </cell>
          <cell r="T1094">
            <v>-1011019.63</v>
          </cell>
          <cell r="U1094">
            <v>-1379282.52</v>
          </cell>
          <cell r="V1094">
            <v>-1747675.36</v>
          </cell>
          <cell r="W1094">
            <v>-2090962.26</v>
          </cell>
          <cell r="X1094">
            <v>-2420066.89</v>
          </cell>
          <cell r="Y1094">
            <v>-2774936.6</v>
          </cell>
          <cell r="Z1094">
            <v>-2252644</v>
          </cell>
          <cell r="AA1094">
            <v>-2628887.0699999998</v>
          </cell>
          <cell r="AB1094">
            <v>-3008726.26</v>
          </cell>
          <cell r="AC1094">
            <v>-7366334</v>
          </cell>
          <cell r="AD1094">
            <v>-2631742.3041666667</v>
          </cell>
          <cell r="AE1094">
            <v>-2323482.0183333331</v>
          </cell>
          <cell r="AF1094">
            <v>-2297999.3599999999</v>
          </cell>
          <cell r="AG1094">
            <v>-2271588.2845833334</v>
          </cell>
          <cell r="AH1094">
            <v>-2235815.0862500002</v>
          </cell>
          <cell r="AI1094">
            <v>-2191296.8333333335</v>
          </cell>
          <cell r="AJ1094">
            <v>-2138218.2041666671</v>
          </cell>
          <cell r="AK1094">
            <v>-2125157.06</v>
          </cell>
          <cell r="AL1094">
            <v>-2153236.2516666669</v>
          </cell>
          <cell r="AM1094">
            <v>-2172030.6750000003</v>
          </cell>
          <cell r="AN1094">
            <v>-2181615.9212500001</v>
          </cell>
          <cell r="AO1094">
            <v>-2362758.4108333332</v>
          </cell>
          <cell r="AR1094" t="str">
            <v>50a</v>
          </cell>
        </row>
        <row r="1095"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  <cell r="AE1095">
            <v>0</v>
          </cell>
          <cell r="AF1095">
            <v>0</v>
          </cell>
          <cell r="AG1095">
            <v>0</v>
          </cell>
          <cell r="AH1095">
            <v>0</v>
          </cell>
          <cell r="AI1095">
            <v>0</v>
          </cell>
          <cell r="AJ1095">
            <v>0</v>
          </cell>
          <cell r="AK1095">
            <v>0</v>
          </cell>
          <cell r="AL1095">
            <v>0</v>
          </cell>
          <cell r="AM1095">
            <v>0</v>
          </cell>
          <cell r="AN1095">
            <v>0</v>
          </cell>
          <cell r="AO1095">
            <v>0</v>
          </cell>
          <cell r="AR1095" t="str">
            <v>50a</v>
          </cell>
        </row>
        <row r="1096">
          <cell r="R1096">
            <v>-26708267.52</v>
          </cell>
          <cell r="S1096">
            <v>-20107836.239999998</v>
          </cell>
          <cell r="T1096">
            <v>-19892990.690000001</v>
          </cell>
          <cell r="U1096">
            <v>-18075642.48</v>
          </cell>
          <cell r="V1096">
            <v>-21067681.780000001</v>
          </cell>
          <cell r="W1096">
            <v>-21292583.370000001</v>
          </cell>
          <cell r="X1096">
            <v>-21788965.32</v>
          </cell>
          <cell r="Y1096">
            <v>-20784054.43</v>
          </cell>
          <cell r="Z1096">
            <v>-23309225.239999998</v>
          </cell>
          <cell r="AA1096">
            <v>-23106512.699999999</v>
          </cell>
          <cell r="AB1096">
            <v>-23465192.510000002</v>
          </cell>
          <cell r="AC1096">
            <v>-32748640.969999999</v>
          </cell>
          <cell r="AD1096">
            <v>-21980084.947083335</v>
          </cell>
          <cell r="AE1096">
            <v>-21851749.890833337</v>
          </cell>
          <cell r="AF1096">
            <v>-21763260.498750005</v>
          </cell>
          <cell r="AG1096">
            <v>-21604055.141250003</v>
          </cell>
          <cell r="AH1096">
            <v>-21562649.460000001</v>
          </cell>
          <cell r="AI1096">
            <v>-21781543.493750002</v>
          </cell>
          <cell r="AJ1096">
            <v>-22110645.173333336</v>
          </cell>
          <cell r="AK1096">
            <v>-22423857.478750002</v>
          </cell>
          <cell r="AL1096">
            <v>-22743742.017916668</v>
          </cell>
          <cell r="AM1096">
            <v>-23078668.724999998</v>
          </cell>
          <cell r="AN1096">
            <v>-23092937.28916667</v>
          </cell>
          <cell r="AO1096">
            <v>-22832561.671666667</v>
          </cell>
          <cell r="AR1096" t="str">
            <v>50a</v>
          </cell>
        </row>
        <row r="1097"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  <cell r="AE1097">
            <v>0</v>
          </cell>
          <cell r="AF1097">
            <v>0</v>
          </cell>
          <cell r="AG1097">
            <v>0</v>
          </cell>
          <cell r="AH1097">
            <v>0</v>
          </cell>
          <cell r="AI1097">
            <v>0</v>
          </cell>
          <cell r="AJ1097">
            <v>0</v>
          </cell>
          <cell r="AK1097">
            <v>0</v>
          </cell>
          <cell r="AL1097">
            <v>0</v>
          </cell>
          <cell r="AM1097">
            <v>0</v>
          </cell>
          <cell r="AN1097">
            <v>0</v>
          </cell>
          <cell r="AO1097">
            <v>0</v>
          </cell>
          <cell r="AR1097" t="str">
            <v>50a</v>
          </cell>
        </row>
        <row r="1098">
          <cell r="X1098">
            <v>-6858.95</v>
          </cell>
          <cell r="Y1098">
            <v>-9.67</v>
          </cell>
          <cell r="Z1098">
            <v>1691.25</v>
          </cell>
          <cell r="AA1098">
            <v>-641.53</v>
          </cell>
          <cell r="AB1098">
            <v>913284.54</v>
          </cell>
          <cell r="AC1098">
            <v>0</v>
          </cell>
          <cell r="AI1098">
            <v>0</v>
          </cell>
          <cell r="AJ1098">
            <v>-285.78958333333333</v>
          </cell>
          <cell r="AK1098">
            <v>-571.98208333333332</v>
          </cell>
          <cell r="AL1098">
            <v>-501.91624999999999</v>
          </cell>
          <cell r="AM1098">
            <v>-458.1779166666667</v>
          </cell>
          <cell r="AN1098">
            <v>37568.614166666666</v>
          </cell>
          <cell r="AO1098">
            <v>75622.136666666673</v>
          </cell>
          <cell r="AR1098" t="str">
            <v>50a</v>
          </cell>
        </row>
        <row r="1099">
          <cell r="X1099">
            <v>-3393.29</v>
          </cell>
          <cell r="Y1099">
            <v>-2091.87</v>
          </cell>
          <cell r="Z1099">
            <v>966.82</v>
          </cell>
          <cell r="AA1099">
            <v>853.45</v>
          </cell>
          <cell r="AB1099">
            <v>834.63</v>
          </cell>
          <cell r="AC1099">
            <v>0</v>
          </cell>
          <cell r="AI1099">
            <v>0</v>
          </cell>
          <cell r="AJ1099">
            <v>-141.38708333333332</v>
          </cell>
          <cell r="AK1099">
            <v>-369.9354166666667</v>
          </cell>
          <cell r="AL1099">
            <v>-416.8125</v>
          </cell>
          <cell r="AM1099">
            <v>-340.96791666666667</v>
          </cell>
          <cell r="AN1099">
            <v>-270.63125000000002</v>
          </cell>
          <cell r="AO1099">
            <v>-235.85500000000002</v>
          </cell>
          <cell r="AR1099" t="str">
            <v>50a</v>
          </cell>
        </row>
        <row r="1100">
          <cell r="X1100">
            <v>-1462.45</v>
          </cell>
          <cell r="Y1100">
            <v>49.23</v>
          </cell>
          <cell r="Z1100">
            <v>305.77</v>
          </cell>
          <cell r="AA1100">
            <v>884.95</v>
          </cell>
          <cell r="AB1100">
            <v>3019.53</v>
          </cell>
          <cell r="AC1100">
            <v>0</v>
          </cell>
          <cell r="AI1100">
            <v>0</v>
          </cell>
          <cell r="AJ1100">
            <v>-60.935416666666669</v>
          </cell>
          <cell r="AK1100">
            <v>-119.81958333333334</v>
          </cell>
          <cell r="AL1100">
            <v>-105.02791666666667</v>
          </cell>
          <cell r="AM1100">
            <v>-55.414583333333333</v>
          </cell>
          <cell r="AN1100">
            <v>107.27208333333334</v>
          </cell>
          <cell r="AO1100">
            <v>233.08583333333334</v>
          </cell>
          <cell r="AR1100" t="str">
            <v>50a</v>
          </cell>
        </row>
        <row r="1101">
          <cell r="X1101">
            <v>-401.04</v>
          </cell>
          <cell r="Y1101">
            <v>-1106.19</v>
          </cell>
          <cell r="Z1101">
            <v>-1521.02</v>
          </cell>
          <cell r="AA1101">
            <v>-1276.82</v>
          </cell>
          <cell r="AB1101">
            <v>-731.3</v>
          </cell>
          <cell r="AC1101">
            <v>-306.77999999999997</v>
          </cell>
          <cell r="AI1101">
            <v>0</v>
          </cell>
          <cell r="AJ1101">
            <v>-16.71</v>
          </cell>
          <cell r="AK1101">
            <v>-79.511250000000004</v>
          </cell>
          <cell r="AL1101">
            <v>-188.97833333333332</v>
          </cell>
          <cell r="AM1101">
            <v>-305.55500000000001</v>
          </cell>
          <cell r="AN1101">
            <v>-389.22666666666663</v>
          </cell>
          <cell r="AO1101">
            <v>-432.48</v>
          </cell>
          <cell r="AR1101" t="str">
            <v>50a</v>
          </cell>
        </row>
        <row r="1102">
          <cell r="X1102">
            <v>-19.53</v>
          </cell>
          <cell r="Y1102">
            <v>-85.23</v>
          </cell>
          <cell r="Z1102">
            <v>-217.26</v>
          </cell>
          <cell r="AA1102">
            <v>-218.96</v>
          </cell>
          <cell r="AB1102">
            <v>-178.26</v>
          </cell>
          <cell r="AC1102">
            <v>-147.41</v>
          </cell>
          <cell r="AI1102">
            <v>0</v>
          </cell>
          <cell r="AJ1102">
            <v>-0.81375000000000008</v>
          </cell>
          <cell r="AK1102">
            <v>-5.17875</v>
          </cell>
          <cell r="AL1102">
            <v>-17.782499999999999</v>
          </cell>
          <cell r="AM1102">
            <v>-35.958333333333336</v>
          </cell>
          <cell r="AN1102">
            <v>-52.509166666666665</v>
          </cell>
          <cell r="AO1102">
            <v>-66.078749999999999</v>
          </cell>
          <cell r="AR1102" t="str">
            <v>50a</v>
          </cell>
        </row>
        <row r="1103">
          <cell r="X1103">
            <v>50395.33</v>
          </cell>
          <cell r="Y1103">
            <v>48692.38</v>
          </cell>
          <cell r="Z1103">
            <v>-4874.79</v>
          </cell>
          <cell r="AA1103">
            <v>-1372.42</v>
          </cell>
          <cell r="AB1103">
            <v>-1218.5999999999999</v>
          </cell>
          <cell r="AC1103">
            <v>-1124.6400000000001</v>
          </cell>
          <cell r="AI1103">
            <v>0</v>
          </cell>
          <cell r="AJ1103">
            <v>2099.8054166666666</v>
          </cell>
          <cell r="AK1103">
            <v>6228.46</v>
          </cell>
          <cell r="AL1103">
            <v>8054.192916666666</v>
          </cell>
          <cell r="AM1103">
            <v>7793.892499999999</v>
          </cell>
          <cell r="AN1103">
            <v>7685.9333333333334</v>
          </cell>
          <cell r="AO1103">
            <v>7588.2983333333323</v>
          </cell>
          <cell r="AR1103" t="str">
            <v>50a</v>
          </cell>
        </row>
        <row r="1104">
          <cell r="X1104">
            <v>42.52</v>
          </cell>
          <cell r="Y1104">
            <v>59.37</v>
          </cell>
          <cell r="Z1104">
            <v>200.69</v>
          </cell>
          <cell r="AA1104">
            <v>1045.81</v>
          </cell>
          <cell r="AB1104">
            <v>1139.42</v>
          </cell>
          <cell r="AC1104">
            <v>0</v>
          </cell>
          <cell r="AI1104">
            <v>0</v>
          </cell>
          <cell r="AJ1104">
            <v>1.7716666666666667</v>
          </cell>
          <cell r="AK1104">
            <v>6.0170833333333329</v>
          </cell>
          <cell r="AL1104">
            <v>16.852916666666669</v>
          </cell>
          <cell r="AM1104">
            <v>68.790416666666658</v>
          </cell>
          <cell r="AN1104">
            <v>159.84166666666667</v>
          </cell>
          <cell r="AO1104">
            <v>207.3175</v>
          </cell>
          <cell r="AR1104" t="str">
            <v>50a</v>
          </cell>
        </row>
        <row r="1105">
          <cell r="X1105">
            <v>16</v>
          </cell>
          <cell r="Y1105">
            <v>32</v>
          </cell>
          <cell r="Z1105">
            <v>32</v>
          </cell>
          <cell r="AA1105">
            <v>32</v>
          </cell>
          <cell r="AB1105">
            <v>32</v>
          </cell>
          <cell r="AC1105">
            <v>0</v>
          </cell>
          <cell r="AI1105">
            <v>0</v>
          </cell>
          <cell r="AJ1105">
            <v>0.66666666666666663</v>
          </cell>
          <cell r="AK1105">
            <v>2.6666666666666665</v>
          </cell>
          <cell r="AL1105">
            <v>5.333333333333333</v>
          </cell>
          <cell r="AM1105">
            <v>8</v>
          </cell>
          <cell r="AN1105">
            <v>10.666666666666666</v>
          </cell>
          <cell r="AO1105">
            <v>12</v>
          </cell>
          <cell r="AR1105" t="str">
            <v>50a</v>
          </cell>
        </row>
        <row r="1106">
          <cell r="R1106">
            <v>-3614166.82</v>
          </cell>
          <cell r="S1106">
            <v>-2401367.46</v>
          </cell>
          <cell r="T1106">
            <v>-2953156.07</v>
          </cell>
          <cell r="U1106">
            <v>-3133856.12</v>
          </cell>
          <cell r="V1106">
            <v>-3234217.16</v>
          </cell>
          <cell r="W1106">
            <v>-3394092.67</v>
          </cell>
          <cell r="X1106">
            <v>-3762270.17</v>
          </cell>
          <cell r="Y1106">
            <v>-2949599.57</v>
          </cell>
          <cell r="Z1106">
            <v>-3007745.9</v>
          </cell>
          <cell r="AA1106">
            <v>-3099915.23</v>
          </cell>
          <cell r="AB1106">
            <v>-3358156.68</v>
          </cell>
          <cell r="AC1106">
            <v>-4043083</v>
          </cell>
          <cell r="AD1106">
            <v>-2989931.8170833327</v>
          </cell>
          <cell r="AE1106">
            <v>-2968022.2079166663</v>
          </cell>
          <cell r="AF1106">
            <v>-2958944.8066666666</v>
          </cell>
          <cell r="AG1106">
            <v>-3004808.7670833338</v>
          </cell>
          <cell r="AH1106">
            <v>-3038897.2225000001</v>
          </cell>
          <cell r="AI1106">
            <v>-3064306.3595833331</v>
          </cell>
          <cell r="AJ1106">
            <v>-3094796.7058333331</v>
          </cell>
          <cell r="AK1106">
            <v>-3135087.5241666674</v>
          </cell>
          <cell r="AL1106">
            <v>-3175125.3900000006</v>
          </cell>
          <cell r="AM1106">
            <v>-3187535.8145833337</v>
          </cell>
          <cell r="AN1106">
            <v>-3201344.9029166666</v>
          </cell>
          <cell r="AO1106">
            <v>-3231917.4191666669</v>
          </cell>
          <cell r="AR1106" t="str">
            <v>50a</v>
          </cell>
        </row>
        <row r="1107">
          <cell r="R1107">
            <v>-1891705.11</v>
          </cell>
          <cell r="S1107">
            <v>1293.82</v>
          </cell>
          <cell r="T1107">
            <v>-373406.12</v>
          </cell>
          <cell r="U1107">
            <v>-626464.07999999996</v>
          </cell>
          <cell r="V1107">
            <v>-972149.42</v>
          </cell>
          <cell r="W1107">
            <v>-1308596.76</v>
          </cell>
          <cell r="X1107">
            <v>-1643506.55</v>
          </cell>
          <cell r="Y1107">
            <v>-281432.27</v>
          </cell>
          <cell r="Z1107">
            <v>-534210.71</v>
          </cell>
          <cell r="AA1107">
            <v>-844836.24</v>
          </cell>
          <cell r="AB1107">
            <v>-1113041.02</v>
          </cell>
          <cell r="AC1107">
            <v>-1570361.03</v>
          </cell>
          <cell r="AD1107">
            <v>-794110.26291666657</v>
          </cell>
          <cell r="AE1107">
            <v>-761833.34583333333</v>
          </cell>
          <cell r="AF1107">
            <v>-716769.9191666668</v>
          </cell>
          <cell r="AG1107">
            <v>-738703.0341666668</v>
          </cell>
          <cell r="AH1107">
            <v>-761514.42291666672</v>
          </cell>
          <cell r="AI1107">
            <v>-788243.61833333329</v>
          </cell>
          <cell r="AJ1107">
            <v>-816002.66166666662</v>
          </cell>
          <cell r="AK1107">
            <v>-840325.67125000001</v>
          </cell>
          <cell r="AL1107">
            <v>-863528.8308333332</v>
          </cell>
          <cell r="AM1107">
            <v>-879043.18958333321</v>
          </cell>
          <cell r="AN1107">
            <v>-892619.25624999998</v>
          </cell>
          <cell r="AO1107">
            <v>-915985.91374999995</v>
          </cell>
          <cell r="AR1107" t="str">
            <v>50a</v>
          </cell>
        </row>
        <row r="1108">
          <cell r="X1108">
            <v>-3569.89</v>
          </cell>
          <cell r="Y1108">
            <v>-82490.210000000006</v>
          </cell>
          <cell r="Z1108">
            <v>-491992.32000000001</v>
          </cell>
          <cell r="AA1108">
            <v>-11275.28</v>
          </cell>
          <cell r="AB1108">
            <v>0</v>
          </cell>
          <cell r="AC1108">
            <v>0</v>
          </cell>
          <cell r="AI1108">
            <v>0</v>
          </cell>
          <cell r="AJ1108">
            <v>-148.74541666666667</v>
          </cell>
          <cell r="AK1108">
            <v>-3734.5829166666667</v>
          </cell>
          <cell r="AL1108">
            <v>-27671.355</v>
          </cell>
          <cell r="AM1108">
            <v>-48640.83833333334</v>
          </cell>
          <cell r="AN1108">
            <v>-49110.64166666667</v>
          </cell>
          <cell r="AO1108">
            <v>-49110.64166666667</v>
          </cell>
          <cell r="AR1108" t="str">
            <v>50a</v>
          </cell>
        </row>
        <row r="1109">
          <cell r="Y1109">
            <v>-3038.5</v>
          </cell>
          <cell r="Z1109">
            <v>-5482</v>
          </cell>
          <cell r="AA1109">
            <v>-800</v>
          </cell>
          <cell r="AB1109">
            <v>0</v>
          </cell>
          <cell r="AC1109">
            <v>-183</v>
          </cell>
          <cell r="AI1109">
            <v>0</v>
          </cell>
          <cell r="AJ1109">
            <v>0</v>
          </cell>
          <cell r="AK1109">
            <v>-126.60416666666667</v>
          </cell>
          <cell r="AL1109">
            <v>-481.625</v>
          </cell>
          <cell r="AM1109">
            <v>-743.375</v>
          </cell>
          <cell r="AN1109">
            <v>-776.70833333333337</v>
          </cell>
          <cell r="AO1109">
            <v>-784.33333333333337</v>
          </cell>
          <cell r="AR1109" t="str">
            <v>50a</v>
          </cell>
        </row>
        <row r="1110">
          <cell r="Z1110">
            <v>248983.5</v>
          </cell>
          <cell r="AA1110">
            <v>0</v>
          </cell>
          <cell r="AB1110">
            <v>-41.58</v>
          </cell>
          <cell r="AC1110">
            <v>-17.28</v>
          </cell>
          <cell r="AK1110">
            <v>0</v>
          </cell>
          <cell r="AL1110">
            <v>10374.3125</v>
          </cell>
          <cell r="AM1110">
            <v>20748.625</v>
          </cell>
          <cell r="AN1110">
            <v>20746.892499999998</v>
          </cell>
          <cell r="AO1110">
            <v>20744.439999999999</v>
          </cell>
          <cell r="AR1110" t="str">
            <v>50a</v>
          </cell>
        </row>
        <row r="1111">
          <cell r="R1111">
            <v>-59.6</v>
          </cell>
          <cell r="S1111">
            <v>166.61</v>
          </cell>
          <cell r="T1111">
            <v>0</v>
          </cell>
          <cell r="U1111">
            <v>119.47</v>
          </cell>
          <cell r="V1111">
            <v>0</v>
          </cell>
          <cell r="W1111">
            <v>0</v>
          </cell>
          <cell r="X1111">
            <v>3683.36</v>
          </cell>
          <cell r="Y1111">
            <v>2584.4899999999998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310.84750000000003</v>
          </cell>
          <cell r="AE1111">
            <v>291.89208333333335</v>
          </cell>
          <cell r="AF1111">
            <v>302.97291666666672</v>
          </cell>
          <cell r="AG1111">
            <v>275.62666666666672</v>
          </cell>
          <cell r="AH1111">
            <v>199.7179166666667</v>
          </cell>
          <cell r="AI1111">
            <v>119.45041666666664</v>
          </cell>
          <cell r="AJ1111">
            <v>226.45375000000001</v>
          </cell>
          <cell r="AK1111">
            <v>466.98708333333326</v>
          </cell>
          <cell r="AL1111">
            <v>554.98541666666665</v>
          </cell>
          <cell r="AM1111">
            <v>549.67416666666657</v>
          </cell>
          <cell r="AN1111">
            <v>544.1925</v>
          </cell>
          <cell r="AO1111">
            <v>538.71083333333331</v>
          </cell>
          <cell r="AR1111" t="str">
            <v>50a</v>
          </cell>
        </row>
        <row r="1112">
          <cell r="R1112">
            <v>-200000</v>
          </cell>
          <cell r="S1112">
            <v>-200000</v>
          </cell>
          <cell r="T1112">
            <v>-200000</v>
          </cell>
          <cell r="U1112">
            <v>-200000</v>
          </cell>
          <cell r="V1112">
            <v>-200000</v>
          </cell>
          <cell r="W1112">
            <v>-200000</v>
          </cell>
          <cell r="X1112">
            <v>-200000</v>
          </cell>
          <cell r="Y1112">
            <v>-200000</v>
          </cell>
          <cell r="Z1112">
            <v>-200000</v>
          </cell>
          <cell r="AA1112">
            <v>-200000</v>
          </cell>
          <cell r="AB1112">
            <v>-200000</v>
          </cell>
          <cell r="AC1112">
            <v>-200000</v>
          </cell>
          <cell r="AD1112">
            <v>-367080.41666666669</v>
          </cell>
          <cell r="AE1112">
            <v>-333728.33333333331</v>
          </cell>
          <cell r="AF1112">
            <v>-300376.25</v>
          </cell>
          <cell r="AG1112">
            <v>-267024.16666666669</v>
          </cell>
          <cell r="AH1112">
            <v>-233672.08333333334</v>
          </cell>
          <cell r="AI1112">
            <v>-212820</v>
          </cell>
          <cell r="AJ1112">
            <v>-204477.29166666666</v>
          </cell>
          <cell r="AK1112">
            <v>-200310.625</v>
          </cell>
          <cell r="AL1112">
            <v>-200258.85416666666</v>
          </cell>
          <cell r="AM1112">
            <v>-200155.3125</v>
          </cell>
          <cell r="AN1112">
            <v>-200051.77083333334</v>
          </cell>
          <cell r="AO1112">
            <v>-200000</v>
          </cell>
          <cell r="AR1112" t="str">
            <v>50a</v>
          </cell>
        </row>
        <row r="1113">
          <cell r="R1113">
            <v>-374136.08</v>
          </cell>
          <cell r="S1113">
            <v>-201360.39</v>
          </cell>
          <cell r="T1113">
            <v>-196623.92</v>
          </cell>
          <cell r="U1113">
            <v>-195946.22</v>
          </cell>
          <cell r="V1113">
            <v>-197692.3</v>
          </cell>
          <cell r="W1113">
            <v>-202734.13</v>
          </cell>
          <cell r="X1113">
            <v>-289709.78999999998</v>
          </cell>
          <cell r="Y1113">
            <v>-207756.46</v>
          </cell>
          <cell r="Z1113">
            <v>-201260.41</v>
          </cell>
          <cell r="AA1113">
            <v>-195811.72</v>
          </cell>
          <cell r="AB1113">
            <v>-217636.52</v>
          </cell>
          <cell r="AC1113">
            <v>-1261542.44</v>
          </cell>
          <cell r="AD1113">
            <v>-271578.32791666669</v>
          </cell>
          <cell r="AE1113">
            <v>-265058.40875</v>
          </cell>
          <cell r="AF1113">
            <v>-252768.00666666668</v>
          </cell>
          <cell r="AG1113">
            <v>-239994.91500000001</v>
          </cell>
          <cell r="AH1113">
            <v>-233602.24333333332</v>
          </cell>
          <cell r="AI1113">
            <v>-232604.67333333334</v>
          </cell>
          <cell r="AJ1113">
            <v>-231586.69125</v>
          </cell>
          <cell r="AK1113">
            <v>-229924.44749999998</v>
          </cell>
          <cell r="AL1113">
            <v>-228091.91041666665</v>
          </cell>
          <cell r="AM1113">
            <v>-227638.31625</v>
          </cell>
          <cell r="AN1113">
            <v>-227626.32750000004</v>
          </cell>
          <cell r="AO1113">
            <v>-269882.59041666664</v>
          </cell>
          <cell r="AR1113" t="str">
            <v>50b</v>
          </cell>
        </row>
        <row r="1114">
          <cell r="R1114">
            <v>-16684218.34</v>
          </cell>
          <cell r="S1114">
            <v>-14639634.939999999</v>
          </cell>
          <cell r="T1114">
            <v>-13310020.82</v>
          </cell>
          <cell r="U1114">
            <v>-16642856.48</v>
          </cell>
          <cell r="V1114">
            <v>-15495975.789999999</v>
          </cell>
          <cell r="W1114">
            <v>-12621536.77</v>
          </cell>
          <cell r="X1114">
            <v>-17182970.620000001</v>
          </cell>
          <cell r="Y1114">
            <v>-16175571.369999999</v>
          </cell>
          <cell r="Z1114">
            <v>-14970180.77</v>
          </cell>
          <cell r="AA1114">
            <v>-18870504.359999999</v>
          </cell>
          <cell r="AB1114">
            <v>-17016021.48</v>
          </cell>
          <cell r="AC1114">
            <v>-17555854.09</v>
          </cell>
          <cell r="AD1114">
            <v>-13036484.977500001</v>
          </cell>
          <cell r="AE1114">
            <v>-13358964.156666664</v>
          </cell>
          <cell r="AF1114">
            <v>-13491931.775</v>
          </cell>
          <cell r="AG1114">
            <v>-13830354.012083335</v>
          </cell>
          <cell r="AH1114">
            <v>-14383619.45125</v>
          </cell>
          <cell r="AI1114">
            <v>-14725298.434583331</v>
          </cell>
          <cell r="AJ1114">
            <v>-14896728.8825</v>
          </cell>
          <cell r="AK1114">
            <v>-15194788.088750003</v>
          </cell>
          <cell r="AL1114">
            <v>-15330367.30291667</v>
          </cell>
          <cell r="AM1114">
            <v>-15471327.686250001</v>
          </cell>
          <cell r="AN1114">
            <v>-15836885.86875</v>
          </cell>
          <cell r="AO1114">
            <v>-15958613.765416665</v>
          </cell>
          <cell r="AR1114" t="str">
            <v>50a</v>
          </cell>
        </row>
        <row r="1115">
          <cell r="R1115">
            <v>-1682071.74</v>
          </cell>
          <cell r="S1115">
            <v>-1599468.78</v>
          </cell>
          <cell r="T1115">
            <v>-1666466.81</v>
          </cell>
          <cell r="U1115">
            <v>-1710786.89</v>
          </cell>
          <cell r="V1115">
            <v>-1689692.63</v>
          </cell>
          <cell r="W1115">
            <v>-1881402.74</v>
          </cell>
          <cell r="X1115">
            <v>-1762950.01</v>
          </cell>
          <cell r="Y1115">
            <v>-4007509.79</v>
          </cell>
          <cell r="Z1115">
            <v>-3617605.09</v>
          </cell>
          <cell r="AA1115">
            <v>-657600.23</v>
          </cell>
          <cell r="AB1115">
            <v>-600609.91</v>
          </cell>
          <cell r="AC1115">
            <v>-726357.67</v>
          </cell>
          <cell r="AD1115">
            <v>-1697008.9562499998</v>
          </cell>
          <cell r="AE1115">
            <v>-1700893.0174999998</v>
          </cell>
          <cell r="AF1115">
            <v>-1705053.625416667</v>
          </cell>
          <cell r="AG1115">
            <v>-1711215.0583333333</v>
          </cell>
          <cell r="AH1115">
            <v>-1715520.4733333336</v>
          </cell>
          <cell r="AI1115">
            <v>-1724784.5004166665</v>
          </cell>
          <cell r="AJ1115">
            <v>-1731364.8566666665</v>
          </cell>
          <cell r="AK1115">
            <v>-1819061.8429166665</v>
          </cell>
          <cell r="AL1115">
            <v>-1985041.8408333336</v>
          </cell>
          <cell r="AM1115">
            <v>-2015266.4475</v>
          </cell>
          <cell r="AN1115">
            <v>-1924010.6637500001</v>
          </cell>
          <cell r="AO1115">
            <v>-1839110.6520833336</v>
          </cell>
          <cell r="AR1115" t="str">
            <v>50b</v>
          </cell>
        </row>
        <row r="1116">
          <cell r="R1116">
            <v>-5255921.18</v>
          </cell>
          <cell r="S1116">
            <v>-1672482.67</v>
          </cell>
          <cell r="T1116">
            <v>-1545838.29</v>
          </cell>
          <cell r="U1116">
            <v>-4015982.49</v>
          </cell>
          <cell r="V1116">
            <v>-3520248.24</v>
          </cell>
          <cell r="W1116">
            <v>44913.83</v>
          </cell>
          <cell r="X1116">
            <v>-919768.77</v>
          </cell>
          <cell r="Y1116">
            <v>-496830.23</v>
          </cell>
          <cell r="Z1116">
            <v>-630556.75</v>
          </cell>
          <cell r="AA1116">
            <v>-1470625.02</v>
          </cell>
          <cell r="AB1116">
            <v>-698611.73</v>
          </cell>
          <cell r="AC1116">
            <v>-2371036.96</v>
          </cell>
          <cell r="AD1116">
            <v>-2731240.3320833333</v>
          </cell>
          <cell r="AE1116">
            <v>-2767505.7729166667</v>
          </cell>
          <cell r="AF1116">
            <v>-2662172.3937500003</v>
          </cell>
          <cell r="AG1116">
            <v>-2758948.9904166665</v>
          </cell>
          <cell r="AH1116">
            <v>-2974589.1083333329</v>
          </cell>
          <cell r="AI1116">
            <v>-2894811.250833333</v>
          </cell>
          <cell r="AJ1116">
            <v>-2640156.9258333337</v>
          </cell>
          <cell r="AK1116">
            <v>-2383705.4608333339</v>
          </cell>
          <cell r="AL1116">
            <v>-2216991.1604166669</v>
          </cell>
          <cell r="AM1116">
            <v>-2233936.7108333339</v>
          </cell>
          <cell r="AN1116">
            <v>-2133438.6370833335</v>
          </cell>
          <cell r="AO1116">
            <v>-1959000.2262500003</v>
          </cell>
          <cell r="AR1116" t="str">
            <v>50a</v>
          </cell>
        </row>
        <row r="1117">
          <cell r="Y1117">
            <v>-233</v>
          </cell>
          <cell r="Z1117">
            <v>-233</v>
          </cell>
          <cell r="AA1117">
            <v>-233</v>
          </cell>
          <cell r="AB1117">
            <v>-233</v>
          </cell>
          <cell r="AC1117">
            <v>-233</v>
          </cell>
          <cell r="AI1117">
            <v>0</v>
          </cell>
          <cell r="AJ1117">
            <v>0</v>
          </cell>
          <cell r="AK1117">
            <v>-9.7083333333333339</v>
          </cell>
          <cell r="AL1117">
            <v>-29.125</v>
          </cell>
          <cell r="AM1117">
            <v>-48.541666666666664</v>
          </cell>
          <cell r="AN1117">
            <v>-67.958333333333329</v>
          </cell>
          <cell r="AO1117">
            <v>-87.375</v>
          </cell>
          <cell r="AR1117" t="str">
            <v>50a</v>
          </cell>
        </row>
        <row r="1118">
          <cell r="R1118">
            <v>-28396.47</v>
          </cell>
          <cell r="S1118">
            <v>6555.2</v>
          </cell>
          <cell r="T1118">
            <v>-18374.36</v>
          </cell>
          <cell r="U1118">
            <v>-42465.51</v>
          </cell>
          <cell r="V1118">
            <v>3135.77</v>
          </cell>
          <cell r="W1118">
            <v>-20827.150000000001</v>
          </cell>
          <cell r="X1118">
            <v>-44442.86</v>
          </cell>
          <cell r="Y1118">
            <v>4715.1000000000004</v>
          </cell>
          <cell r="Z1118">
            <v>-19027.12</v>
          </cell>
          <cell r="AA1118">
            <v>-43439.48</v>
          </cell>
          <cell r="AB1118">
            <v>3137.21</v>
          </cell>
          <cell r="AC1118">
            <v>-20110.47</v>
          </cell>
          <cell r="AD1118">
            <v>-14948.799583333333</v>
          </cell>
          <cell r="AE1118">
            <v>-15132.590000000002</v>
          </cell>
          <cell r="AF1118">
            <v>-15558.255833333335</v>
          </cell>
          <cell r="AG1118">
            <v>-15806.188749999996</v>
          </cell>
          <cell r="AH1118">
            <v>-16021.372083333334</v>
          </cell>
          <cell r="AI1118">
            <v>-16205.784999999998</v>
          </cell>
          <cell r="AJ1118">
            <v>-16455.844583333335</v>
          </cell>
          <cell r="AK1118">
            <v>-16662.707083333338</v>
          </cell>
          <cell r="AL1118">
            <v>-16817.364999999998</v>
          </cell>
          <cell r="AM1118">
            <v>-16998.975000000002</v>
          </cell>
          <cell r="AN1118">
            <v>-17094.784166666668</v>
          </cell>
          <cell r="AO1118">
            <v>-17696.615000000002</v>
          </cell>
          <cell r="AR1118" t="str">
            <v>50a</v>
          </cell>
        </row>
        <row r="1119">
          <cell r="R1119">
            <v>-42016.160000000003</v>
          </cell>
          <cell r="S1119">
            <v>-40819.199999999997</v>
          </cell>
          <cell r="T1119">
            <v>-86445.7</v>
          </cell>
          <cell r="U1119">
            <v>-95050.54</v>
          </cell>
          <cell r="V1119">
            <v>-86915.48</v>
          </cell>
          <cell r="W1119">
            <v>-80942.59</v>
          </cell>
          <cell r="X1119">
            <v>-50864.45</v>
          </cell>
          <cell r="Y1119">
            <v>-69569.070000000007</v>
          </cell>
          <cell r="Z1119">
            <v>-88525.33</v>
          </cell>
          <cell r="AA1119">
            <v>-108843.35</v>
          </cell>
          <cell r="AB1119">
            <v>-106587.85</v>
          </cell>
          <cell r="AC1119">
            <v>-90967.98</v>
          </cell>
          <cell r="AD1119">
            <v>-39595.715416666666</v>
          </cell>
          <cell r="AE1119">
            <v>-41564.418333333328</v>
          </cell>
          <cell r="AF1119">
            <v>-44665.417500000003</v>
          </cell>
          <cell r="AG1119">
            <v>-49314.741249999999</v>
          </cell>
          <cell r="AH1119">
            <v>-53353.689166666678</v>
          </cell>
          <cell r="AI1119">
            <v>-56121.562083333331</v>
          </cell>
          <cell r="AJ1119">
            <v>-57420.282499999994</v>
          </cell>
          <cell r="AK1119">
            <v>-58733.761249999989</v>
          </cell>
          <cell r="AL1119">
            <v>-61987.810833333322</v>
          </cell>
          <cell r="AM1119">
            <v>-66649.248749999984</v>
          </cell>
          <cell r="AN1119">
            <v>-71942.056666666656</v>
          </cell>
          <cell r="AO1119">
            <v>-76815.137499999997</v>
          </cell>
          <cell r="AR1119" t="str">
            <v>50a</v>
          </cell>
        </row>
        <row r="1120">
          <cell r="R1120">
            <v>-22968.82</v>
          </cell>
          <cell r="S1120">
            <v>-22968.82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-46859.91</v>
          </cell>
          <cell r="Y1120">
            <v>-38326.620000000003</v>
          </cell>
          <cell r="Z1120">
            <v>-18095.189999999999</v>
          </cell>
          <cell r="AA1120">
            <v>-6018.13</v>
          </cell>
          <cell r="AB1120">
            <v>-12036.26</v>
          </cell>
          <cell r="AC1120">
            <v>0</v>
          </cell>
          <cell r="AD1120">
            <v>-22968.820000000003</v>
          </cell>
          <cell r="AE1120">
            <v>-22968.820000000003</v>
          </cell>
          <cell r="AF1120">
            <v>-22011.785833333339</v>
          </cell>
          <cell r="AG1120">
            <v>-20097.717500000002</v>
          </cell>
          <cell r="AH1120">
            <v>-18183.64916666667</v>
          </cell>
          <cell r="AI1120">
            <v>-16269.580833333335</v>
          </cell>
          <cell r="AJ1120">
            <v>-16308.008750000003</v>
          </cell>
          <cell r="AK1120">
            <v>-17943.379166666669</v>
          </cell>
          <cell r="AL1120">
            <v>-18380.219583333335</v>
          </cell>
          <cell r="AM1120">
            <v>-17470.872916666667</v>
          </cell>
          <cell r="AN1120">
            <v>-16309.070833333333</v>
          </cell>
          <cell r="AO1120">
            <v>-14896.513333333336</v>
          </cell>
          <cell r="AR1120" t="str">
            <v>50a</v>
          </cell>
        </row>
        <row r="1121">
          <cell r="R1121">
            <v>-17952.349999999999</v>
          </cell>
          <cell r="S1121">
            <v>-33988.800000000003</v>
          </cell>
          <cell r="T1121">
            <v>-19962.41</v>
          </cell>
          <cell r="U1121">
            <v>-17905.79</v>
          </cell>
          <cell r="V1121">
            <v>-17893.79</v>
          </cell>
          <cell r="W1121">
            <v>-17874.48</v>
          </cell>
          <cell r="X1121">
            <v>-35667.03</v>
          </cell>
          <cell r="Y1121">
            <v>-17521.650000000001</v>
          </cell>
          <cell r="Z1121">
            <v>-19449.52</v>
          </cell>
          <cell r="AA1121">
            <v>-19424.52</v>
          </cell>
          <cell r="AB1121">
            <v>-17351.330000000002</v>
          </cell>
          <cell r="AC1121">
            <v>-17161.330000000002</v>
          </cell>
          <cell r="AD1121">
            <v>-8221.0279166666678</v>
          </cell>
          <cell r="AE1121">
            <v>-10389.805833333334</v>
          </cell>
          <cell r="AF1121">
            <v>-12563.160416666666</v>
          </cell>
          <cell r="AG1121">
            <v>-13986.692916666669</v>
          </cell>
          <cell r="AH1121">
            <v>-15323.699583333335</v>
          </cell>
          <cell r="AI1121">
            <v>-16660.118750000001</v>
          </cell>
          <cell r="AJ1121">
            <v>-18737.619166666671</v>
          </cell>
          <cell r="AK1121">
            <v>-20157.68416666667</v>
          </cell>
          <cell r="AL1121">
            <v>-20261.968333333334</v>
          </cell>
          <cell r="AM1121">
            <v>-20522.171250000003</v>
          </cell>
          <cell r="AN1121">
            <v>-20773.774166666666</v>
          </cell>
          <cell r="AO1121">
            <v>-20935.785833333332</v>
          </cell>
          <cell r="AR1121" t="str">
            <v>50a</v>
          </cell>
        </row>
        <row r="1122">
          <cell r="R1122">
            <v>-96474.73</v>
          </cell>
          <cell r="S1122">
            <v>-780882.68</v>
          </cell>
          <cell r="T1122">
            <v>-346724.8</v>
          </cell>
          <cell r="U1122">
            <v>-59701.31</v>
          </cell>
          <cell r="V1122">
            <v>-61158.879999999997</v>
          </cell>
          <cell r="W1122">
            <v>-51289.25</v>
          </cell>
          <cell r="X1122">
            <v>-60859.32</v>
          </cell>
          <cell r="Y1122">
            <v>-63381.22</v>
          </cell>
          <cell r="Z1122">
            <v>-261939.4</v>
          </cell>
          <cell r="AA1122">
            <v>32668.45</v>
          </cell>
          <cell r="AB1122">
            <v>32596.49</v>
          </cell>
          <cell r="AC1122">
            <v>0</v>
          </cell>
          <cell r="AD1122">
            <v>-92102.907499999987</v>
          </cell>
          <cell r="AE1122">
            <v>-147169.91041666665</v>
          </cell>
          <cell r="AF1122">
            <v>-195536.86916666667</v>
          </cell>
          <cell r="AG1122">
            <v>-196725.26208333333</v>
          </cell>
          <cell r="AH1122">
            <v>-190489.70666666667</v>
          </cell>
          <cell r="AI1122">
            <v>-191747.36916666667</v>
          </cell>
          <cell r="AJ1122">
            <v>-193019.60416666663</v>
          </cell>
          <cell r="AK1122">
            <v>-182403.7175</v>
          </cell>
          <cell r="AL1122">
            <v>-167720.34291666668</v>
          </cell>
          <cell r="AM1122">
            <v>-160507.42624999999</v>
          </cell>
          <cell r="AN1122">
            <v>-152521.20375000002</v>
          </cell>
          <cell r="AO1122">
            <v>-145800.65666666665</v>
          </cell>
          <cell r="AR1122" t="str">
            <v>50a</v>
          </cell>
        </row>
        <row r="1123">
          <cell r="R1123">
            <v>-3981.26</v>
          </cell>
          <cell r="S1123">
            <v>-14775.56</v>
          </cell>
          <cell r="T1123">
            <v>-15179.85</v>
          </cell>
          <cell r="U1123">
            <v>-4466.26</v>
          </cell>
          <cell r="V1123">
            <v>-3268.23</v>
          </cell>
          <cell r="W1123">
            <v>-3399.94</v>
          </cell>
          <cell r="X1123">
            <v>-3462.33</v>
          </cell>
          <cell r="Y1123">
            <v>-3337.55</v>
          </cell>
          <cell r="Z1123">
            <v>-15229.97</v>
          </cell>
          <cell r="AA1123">
            <v>-3337.44</v>
          </cell>
          <cell r="AB1123">
            <v>-3675.86</v>
          </cell>
          <cell r="AC1123">
            <v>-3564.45</v>
          </cell>
          <cell r="AD1123">
            <v>-7979.3929166666667</v>
          </cell>
          <cell r="AE1123">
            <v>-8447.8062499999996</v>
          </cell>
          <cell r="AF1123">
            <v>-8858.9304166666643</v>
          </cell>
          <cell r="AG1123">
            <v>-8291.6358333333337</v>
          </cell>
          <cell r="AH1123">
            <v>-7758.6575000000003</v>
          </cell>
          <cell r="AI1123">
            <v>-7730.1137499999995</v>
          </cell>
          <cell r="AJ1123">
            <v>-7702.7266666666665</v>
          </cell>
          <cell r="AK1123">
            <v>-7146.86625</v>
          </cell>
          <cell r="AL1123">
            <v>-6575.5545833333344</v>
          </cell>
          <cell r="AM1123">
            <v>-6530.1120833333334</v>
          </cell>
          <cell r="AN1123">
            <v>-6504.682083333334</v>
          </cell>
          <cell r="AO1123">
            <v>-6483.3045833333344</v>
          </cell>
          <cell r="AR1123" t="str">
            <v>50a</v>
          </cell>
        </row>
        <row r="1124">
          <cell r="R1124">
            <v>15.07</v>
          </cell>
          <cell r="S1124">
            <v>9.43</v>
          </cell>
          <cell r="T1124">
            <v>4.95</v>
          </cell>
          <cell r="U1124">
            <v>9.94</v>
          </cell>
          <cell r="V1124">
            <v>17.61</v>
          </cell>
          <cell r="W1124">
            <v>21.54</v>
          </cell>
          <cell r="X1124">
            <v>16.98</v>
          </cell>
          <cell r="Y1124">
            <v>15.05</v>
          </cell>
          <cell r="Z1124">
            <v>8.33</v>
          </cell>
          <cell r="AA1124">
            <v>7.71</v>
          </cell>
          <cell r="AB1124">
            <v>14.95</v>
          </cell>
          <cell r="AC1124">
            <v>-0.46</v>
          </cell>
          <cell r="AD1124">
            <v>2.4529166666666664</v>
          </cell>
          <cell r="AE1124">
            <v>3.4737500000000003</v>
          </cell>
          <cell r="AF1124">
            <v>4.072916666666667</v>
          </cell>
          <cell r="AG1124">
            <v>4.6933333333333334</v>
          </cell>
          <cell r="AH1124">
            <v>5.8412499999999996</v>
          </cell>
          <cell r="AI1124">
            <v>7.4725000000000001</v>
          </cell>
          <cell r="AJ1124">
            <v>9.0774999999999988</v>
          </cell>
          <cell r="AK1124">
            <v>10.412083333333333</v>
          </cell>
          <cell r="AL1124">
            <v>11.386249999999999</v>
          </cell>
          <cell r="AM1124">
            <v>12.005000000000001</v>
          </cell>
          <cell r="AN1124">
            <v>12.651666666666666</v>
          </cell>
          <cell r="AO1124">
            <v>12.392499999999998</v>
          </cell>
          <cell r="AR1124" t="str">
            <v>50a</v>
          </cell>
        </row>
        <row r="1125">
          <cell r="R1125">
            <v>3852.52</v>
          </cell>
          <cell r="S1125">
            <v>3298.72</v>
          </cell>
          <cell r="T1125">
            <v>2876.42</v>
          </cell>
          <cell r="U1125">
            <v>3183.44</v>
          </cell>
          <cell r="V1125">
            <v>1900.63</v>
          </cell>
          <cell r="W1125">
            <v>2670.23</v>
          </cell>
          <cell r="X1125">
            <v>2957.58</v>
          </cell>
          <cell r="Y1125">
            <v>4026.66</v>
          </cell>
          <cell r="Z1125">
            <v>2732.42</v>
          </cell>
          <cell r="AA1125">
            <v>4520.1899999999996</v>
          </cell>
          <cell r="AB1125">
            <v>2875.64</v>
          </cell>
          <cell r="AC1125">
            <v>2834.79</v>
          </cell>
          <cell r="AD1125">
            <v>2870.1329166666669</v>
          </cell>
          <cell r="AE1125">
            <v>2964.8062499999996</v>
          </cell>
          <cell r="AF1125">
            <v>3063.1025000000004</v>
          </cell>
          <cell r="AG1125">
            <v>3110.6525000000001</v>
          </cell>
          <cell r="AH1125">
            <v>3110.5604166666672</v>
          </cell>
          <cell r="AI1125">
            <v>3056.7824999999998</v>
          </cell>
          <cell r="AJ1125">
            <v>3100.5237500000003</v>
          </cell>
          <cell r="AK1125">
            <v>3271.6437500000006</v>
          </cell>
          <cell r="AL1125">
            <v>3326.1741666666662</v>
          </cell>
          <cell r="AM1125">
            <v>3252.9479166666665</v>
          </cell>
          <cell r="AN1125">
            <v>3204.9533333333334</v>
          </cell>
          <cell r="AO1125">
            <v>3163.0387500000002</v>
          </cell>
          <cell r="AR1125" t="str">
            <v>50a</v>
          </cell>
        </row>
        <row r="1126"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  <cell r="AE1126">
            <v>0</v>
          </cell>
          <cell r="AF1126">
            <v>0</v>
          </cell>
          <cell r="AG1126">
            <v>0</v>
          </cell>
          <cell r="AH1126">
            <v>0</v>
          </cell>
          <cell r="AI1126">
            <v>0</v>
          </cell>
          <cell r="AJ1126">
            <v>0</v>
          </cell>
          <cell r="AK1126">
            <v>0</v>
          </cell>
          <cell r="AL1126">
            <v>0</v>
          </cell>
          <cell r="AM1126">
            <v>0</v>
          </cell>
          <cell r="AN1126">
            <v>0</v>
          </cell>
          <cell r="AO1126">
            <v>0</v>
          </cell>
          <cell r="AR1126" t="str">
            <v>50a</v>
          </cell>
        </row>
        <row r="1127"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-14607.057083333333</v>
          </cell>
          <cell r="AE1127">
            <v>-11360.075416666667</v>
          </cell>
          <cell r="AF1127">
            <v>-8114.3395833333343</v>
          </cell>
          <cell r="AG1127">
            <v>-4868.6037500000002</v>
          </cell>
          <cell r="AH1127">
            <v>-1622.8679166666668</v>
          </cell>
          <cell r="AI1127">
            <v>0</v>
          </cell>
          <cell r="AJ1127">
            <v>0</v>
          </cell>
          <cell r="AK1127">
            <v>0</v>
          </cell>
          <cell r="AL1127">
            <v>0</v>
          </cell>
          <cell r="AM1127">
            <v>0</v>
          </cell>
          <cell r="AN1127">
            <v>0</v>
          </cell>
          <cell r="AO1127">
            <v>0</v>
          </cell>
          <cell r="AR1127" t="str">
            <v>50a</v>
          </cell>
        </row>
        <row r="1128"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  <cell r="AE1128">
            <v>0</v>
          </cell>
          <cell r="AF1128">
            <v>0</v>
          </cell>
          <cell r="AG1128">
            <v>0</v>
          </cell>
          <cell r="AH1128">
            <v>0</v>
          </cell>
          <cell r="AI1128">
            <v>0</v>
          </cell>
          <cell r="AJ1128">
            <v>0</v>
          </cell>
          <cell r="AK1128">
            <v>0</v>
          </cell>
          <cell r="AL1128">
            <v>0</v>
          </cell>
          <cell r="AM1128">
            <v>0</v>
          </cell>
          <cell r="AN1128">
            <v>0</v>
          </cell>
          <cell r="AO1128">
            <v>0</v>
          </cell>
          <cell r="AR1128" t="str">
            <v>50b</v>
          </cell>
        </row>
        <row r="1129"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-1114.53</v>
          </cell>
          <cell r="AE1129">
            <v>-866.85666666666657</v>
          </cell>
          <cell r="AF1129">
            <v>-619.18333333333328</v>
          </cell>
          <cell r="AG1129">
            <v>-371.51</v>
          </cell>
          <cell r="AH1129">
            <v>-123.83666666666666</v>
          </cell>
          <cell r="AI1129">
            <v>0</v>
          </cell>
          <cell r="AJ1129">
            <v>0</v>
          </cell>
          <cell r="AK1129">
            <v>0</v>
          </cell>
          <cell r="AL1129">
            <v>0</v>
          </cell>
          <cell r="AM1129">
            <v>0</v>
          </cell>
          <cell r="AN1129">
            <v>0</v>
          </cell>
          <cell r="AO1129">
            <v>0</v>
          </cell>
          <cell r="AR1129" t="str">
            <v>50a</v>
          </cell>
        </row>
        <row r="1130"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-1479631.18625</v>
          </cell>
          <cell r="AE1130">
            <v>-493210.3954166667</v>
          </cell>
          <cell r="AF1130">
            <v>0</v>
          </cell>
          <cell r="AG1130">
            <v>0</v>
          </cell>
          <cell r="AH1130">
            <v>0</v>
          </cell>
          <cell r="AI1130">
            <v>0</v>
          </cell>
          <cell r="AJ1130">
            <v>0</v>
          </cell>
          <cell r="AK1130">
            <v>0</v>
          </cell>
          <cell r="AL1130">
            <v>0</v>
          </cell>
          <cell r="AM1130">
            <v>0</v>
          </cell>
          <cell r="AN1130">
            <v>0</v>
          </cell>
          <cell r="AO1130">
            <v>0</v>
          </cell>
          <cell r="AR1130" t="str">
            <v>50b</v>
          </cell>
        </row>
        <row r="1131"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-60536.873749999992</v>
          </cell>
          <cell r="AE1131">
            <v>-20382.935833333333</v>
          </cell>
          <cell r="AF1131">
            <v>-281.15875</v>
          </cell>
          <cell r="AG1131">
            <v>-248.08124999999998</v>
          </cell>
          <cell r="AH1131">
            <v>-215.00375</v>
          </cell>
          <cell r="AI1131">
            <v>-181.92625000000001</v>
          </cell>
          <cell r="AJ1131">
            <v>-148.84875</v>
          </cell>
          <cell r="AK1131">
            <v>-115.77124999999999</v>
          </cell>
          <cell r="AL1131">
            <v>-82.693750000000009</v>
          </cell>
          <cell r="AM1131">
            <v>-49.616250000000001</v>
          </cell>
          <cell r="AN1131">
            <v>-16.53875</v>
          </cell>
          <cell r="AO1131">
            <v>0</v>
          </cell>
        </row>
        <row r="1132">
          <cell r="R1132">
            <v>12953.36</v>
          </cell>
          <cell r="S1132">
            <v>1420.64</v>
          </cell>
          <cell r="T1132">
            <v>13406.63</v>
          </cell>
          <cell r="U1132">
            <v>9724.5</v>
          </cell>
          <cell r="V1132">
            <v>-36.840000000000003</v>
          </cell>
          <cell r="W1132">
            <v>-220.51</v>
          </cell>
          <cell r="X1132">
            <v>518.16999999999996</v>
          </cell>
          <cell r="Y1132">
            <v>-1850.56</v>
          </cell>
          <cell r="Z1132">
            <v>-1233.9100000000001</v>
          </cell>
          <cell r="AA1132">
            <v>-1280.1099999999999</v>
          </cell>
          <cell r="AB1132">
            <v>-2087.06</v>
          </cell>
          <cell r="AC1132">
            <v>0</v>
          </cell>
          <cell r="AD1132">
            <v>-89869.441249999989</v>
          </cell>
          <cell r="AE1132">
            <v>-69489.984166666662</v>
          </cell>
          <cell r="AF1132">
            <v>-48825.106666666667</v>
          </cell>
          <cell r="AG1132">
            <v>-28023.406666666662</v>
          </cell>
          <cell r="AH1132">
            <v>-7545.8058333333329</v>
          </cell>
          <cell r="AI1132">
            <v>2592.5554166666666</v>
          </cell>
          <cell r="AJ1132">
            <v>2613.4187500000003</v>
          </cell>
          <cell r="AK1132">
            <v>2750.8691666666668</v>
          </cell>
          <cell r="AL1132">
            <v>2806.8554166666668</v>
          </cell>
          <cell r="AM1132">
            <v>2740.9570833333332</v>
          </cell>
          <cell r="AN1132">
            <v>2667.9987499999997</v>
          </cell>
          <cell r="AO1132">
            <v>2609.5258333333327</v>
          </cell>
          <cell r="AR1132" t="str">
            <v>50a</v>
          </cell>
        </row>
        <row r="1133">
          <cell r="R1133">
            <v>-11048.45</v>
          </cell>
          <cell r="S1133">
            <v>-12662.73</v>
          </cell>
          <cell r="T1133">
            <v>-10867.12</v>
          </cell>
          <cell r="U1133">
            <v>-13885.64</v>
          </cell>
          <cell r="V1133">
            <v>3724.84</v>
          </cell>
          <cell r="W1133">
            <v>24427.88</v>
          </cell>
          <cell r="X1133">
            <v>14874.27</v>
          </cell>
          <cell r="Y1133">
            <v>-273.95999999999998</v>
          </cell>
          <cell r="Z1133">
            <v>5523.42</v>
          </cell>
          <cell r="AA1133">
            <v>-2329.19</v>
          </cell>
          <cell r="AB1133">
            <v>-0.75</v>
          </cell>
          <cell r="AC1133">
            <v>-1316.99</v>
          </cell>
          <cell r="AD1133">
            <v>107186.41624999997</v>
          </cell>
          <cell r="AE1133">
            <v>85322.111666666679</v>
          </cell>
          <cell r="AF1133">
            <v>60863.007500000007</v>
          </cell>
          <cell r="AG1133">
            <v>35677.459583333322</v>
          </cell>
          <cell r="AH1133">
            <v>11399.29166666667</v>
          </cell>
          <cell r="AI1133">
            <v>180.55208333333334</v>
          </cell>
          <cell r="AJ1133">
            <v>1343.0650000000001</v>
          </cell>
          <cell r="AK1133">
            <v>2345.8600000000006</v>
          </cell>
          <cell r="AL1133">
            <v>2700.1695833333338</v>
          </cell>
          <cell r="AM1133">
            <v>2187.2995833333334</v>
          </cell>
          <cell r="AN1133">
            <v>1304.5491666666665</v>
          </cell>
          <cell r="AO1133">
            <v>188.73749999999961</v>
          </cell>
          <cell r="AR1133" t="str">
            <v>50a</v>
          </cell>
        </row>
        <row r="1134">
          <cell r="R1134">
            <v>-18827.71</v>
          </cell>
          <cell r="S1134">
            <v>-18038.169999999998</v>
          </cell>
          <cell r="T1134">
            <v>0</v>
          </cell>
          <cell r="U1134">
            <v>-16632.57</v>
          </cell>
          <cell r="V1134">
            <v>-18120.55</v>
          </cell>
          <cell r="W1134">
            <v>-16439.68</v>
          </cell>
          <cell r="X1134">
            <v>274939.82</v>
          </cell>
          <cell r="Y1134">
            <v>273143.84000000003</v>
          </cell>
          <cell r="Z1134">
            <v>-15688.13</v>
          </cell>
          <cell r="AA1134">
            <v>550543.14</v>
          </cell>
          <cell r="AB1134">
            <v>262975.40999999997</v>
          </cell>
          <cell r="AC1134">
            <v>-1367.64</v>
          </cell>
          <cell r="AD1134">
            <v>-25257.910416666666</v>
          </cell>
          <cell r="AE1134">
            <v>-26793.988750000004</v>
          </cell>
          <cell r="AF1134">
            <v>-27545.579166666666</v>
          </cell>
          <cell r="AG1134">
            <v>-28238.602916666667</v>
          </cell>
          <cell r="AH1134">
            <v>-29686.649583333336</v>
          </cell>
          <cell r="AI1134">
            <v>-30821.530416666672</v>
          </cell>
          <cell r="AJ1134">
            <v>-15786.699999999997</v>
          </cell>
          <cell r="AK1134">
            <v>15000.887083333337</v>
          </cell>
          <cell r="AL1134">
            <v>30188.044166666674</v>
          </cell>
          <cell r="AM1134">
            <v>53352.625416666677</v>
          </cell>
          <cell r="AN1134">
            <v>90691.177083333328</v>
          </cell>
          <cell r="AO1134">
            <v>104693.35958333332</v>
          </cell>
          <cell r="AR1134" t="str">
            <v>50a</v>
          </cell>
        </row>
        <row r="1135"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-3115.81</v>
          </cell>
          <cell r="W1135">
            <v>-56.24</v>
          </cell>
          <cell r="X1135">
            <v>-387.05</v>
          </cell>
          <cell r="Y1135">
            <v>-764.86</v>
          </cell>
          <cell r="Z1135">
            <v>-391.67</v>
          </cell>
          <cell r="AA1135">
            <v>-387.05</v>
          </cell>
          <cell r="AB1135">
            <v>-330.81</v>
          </cell>
          <cell r="AC1135">
            <v>-330.81</v>
          </cell>
          <cell r="AD1135">
            <v>0</v>
          </cell>
          <cell r="AE1135">
            <v>0</v>
          </cell>
          <cell r="AF1135">
            <v>0</v>
          </cell>
          <cell r="AG1135">
            <v>0</v>
          </cell>
          <cell r="AH1135">
            <v>-129.82541666666665</v>
          </cell>
          <cell r="AI1135">
            <v>-261.99416666666667</v>
          </cell>
          <cell r="AJ1135">
            <v>-280.46458333333334</v>
          </cell>
          <cell r="AK1135">
            <v>-328.46083333333331</v>
          </cell>
          <cell r="AL1135">
            <v>-376.64958333333334</v>
          </cell>
          <cell r="AM1135">
            <v>-409.09625</v>
          </cell>
          <cell r="AN1135">
            <v>-439.00708333333336</v>
          </cell>
          <cell r="AO1135">
            <v>-466.57458333333335</v>
          </cell>
          <cell r="AR1135" t="str">
            <v>50a</v>
          </cell>
        </row>
        <row r="1136">
          <cell r="R1136">
            <v>-7660.74</v>
          </cell>
          <cell r="S1136">
            <v>-7660.74</v>
          </cell>
          <cell r="T1136">
            <v>-7655.79</v>
          </cell>
          <cell r="U1136">
            <v>-7647.34</v>
          </cell>
          <cell r="V1136">
            <v>-7660.74</v>
          </cell>
          <cell r="W1136">
            <v>-7660.74</v>
          </cell>
          <cell r="X1136">
            <v>-7660.74</v>
          </cell>
          <cell r="Y1136">
            <v>-7651.62</v>
          </cell>
          <cell r="Z1136">
            <v>-7640.06</v>
          </cell>
          <cell r="AA1136">
            <v>-7626.66</v>
          </cell>
          <cell r="AB1136">
            <v>-7626.66</v>
          </cell>
          <cell r="AC1136">
            <v>-7626.66</v>
          </cell>
          <cell r="AD1136">
            <v>-2593.5783333333334</v>
          </cell>
          <cell r="AE1136">
            <v>-3231.9733333333334</v>
          </cell>
          <cell r="AF1136">
            <v>-3870.1620833333327</v>
          </cell>
          <cell r="AG1136">
            <v>-4507.7924999999996</v>
          </cell>
          <cell r="AH1136">
            <v>-5145.6291666666666</v>
          </cell>
          <cell r="AI1136">
            <v>-5741.7849999999999</v>
          </cell>
          <cell r="AJ1136">
            <v>-6254.9912499999991</v>
          </cell>
          <cell r="AK1136">
            <v>-6686.7566666666671</v>
          </cell>
          <cell r="AL1136">
            <v>-7037.1658333333326</v>
          </cell>
          <cell r="AM1136">
            <v>-7306.8049999999994</v>
          </cell>
          <cell r="AN1136">
            <v>-7497.5774999999994</v>
          </cell>
          <cell r="AO1136">
            <v>-7610.9049999999997</v>
          </cell>
          <cell r="AR1136" t="str">
            <v>50a</v>
          </cell>
        </row>
        <row r="1137">
          <cell r="R1137">
            <v>-10712.01</v>
          </cell>
          <cell r="S1137">
            <v>-13640.8</v>
          </cell>
          <cell r="T1137">
            <v>-139.55000000000001</v>
          </cell>
          <cell r="U1137">
            <v>-403.26</v>
          </cell>
          <cell r="V1137">
            <v>-15782.69</v>
          </cell>
          <cell r="W1137">
            <v>0</v>
          </cell>
          <cell r="X1137">
            <v>-20575.099999999999</v>
          </cell>
          <cell r="Y1137">
            <v>-211.69</v>
          </cell>
          <cell r="Z1137">
            <v>-833.96</v>
          </cell>
          <cell r="AA1137">
            <v>-14128.03</v>
          </cell>
          <cell r="AB1137">
            <v>-1162.82</v>
          </cell>
          <cell r="AC1137">
            <v>-8336.41</v>
          </cell>
          <cell r="AD1137">
            <v>-3161.6312499999999</v>
          </cell>
          <cell r="AE1137">
            <v>-4176.3316666666669</v>
          </cell>
          <cell r="AF1137">
            <v>-4750.5129166666675</v>
          </cell>
          <cell r="AG1137">
            <v>-4773.13</v>
          </cell>
          <cell r="AH1137">
            <v>-5447.5445833333342</v>
          </cell>
          <cell r="AI1137">
            <v>-6105.1566666666668</v>
          </cell>
          <cell r="AJ1137">
            <v>-6962.4525000000003</v>
          </cell>
          <cell r="AK1137">
            <v>-6944.638750000001</v>
          </cell>
          <cell r="AL1137">
            <v>-6104.2775000000001</v>
          </cell>
          <cell r="AM1137">
            <v>-6727.6937500000013</v>
          </cell>
          <cell r="AN1137">
            <v>-6893.1937500000013</v>
          </cell>
          <cell r="AO1137">
            <v>-6815.2762499999999</v>
          </cell>
          <cell r="AR1137" t="str">
            <v>50a</v>
          </cell>
        </row>
        <row r="1138">
          <cell r="R1138">
            <v>-2000</v>
          </cell>
          <cell r="S1138">
            <v>-2000</v>
          </cell>
          <cell r="T1138">
            <v>-2000</v>
          </cell>
          <cell r="U1138">
            <v>-2000</v>
          </cell>
          <cell r="V1138">
            <v>-2000</v>
          </cell>
          <cell r="W1138">
            <v>-2000</v>
          </cell>
          <cell r="X1138">
            <v>-2000</v>
          </cell>
          <cell r="Y1138">
            <v>-2000</v>
          </cell>
          <cell r="Z1138">
            <v>-2000</v>
          </cell>
          <cell r="AA1138">
            <v>-2000</v>
          </cell>
          <cell r="AB1138">
            <v>-2000</v>
          </cell>
          <cell r="AC1138">
            <v>-2000</v>
          </cell>
          <cell r="AD1138">
            <v>-2000</v>
          </cell>
          <cell r="AE1138">
            <v>-2000</v>
          </cell>
          <cell r="AF1138">
            <v>-2000</v>
          </cell>
          <cell r="AG1138">
            <v>-2000</v>
          </cell>
          <cell r="AH1138">
            <v>-2000</v>
          </cell>
          <cell r="AI1138">
            <v>-2000</v>
          </cell>
          <cell r="AJ1138">
            <v>-2000</v>
          </cell>
          <cell r="AK1138">
            <v>-2000</v>
          </cell>
          <cell r="AL1138">
            <v>-2000</v>
          </cell>
          <cell r="AM1138">
            <v>-2000</v>
          </cell>
          <cell r="AN1138">
            <v>-2000</v>
          </cell>
          <cell r="AO1138">
            <v>-2000</v>
          </cell>
          <cell r="AR1138" t="str">
            <v>62</v>
          </cell>
        </row>
        <row r="1139">
          <cell r="R1139">
            <v>-995006.97</v>
          </cell>
          <cell r="S1139">
            <v>-842799.01</v>
          </cell>
          <cell r="T1139">
            <v>-857497.25</v>
          </cell>
          <cell r="U1139">
            <v>-855680.96</v>
          </cell>
          <cell r="V1139">
            <v>-990122.55</v>
          </cell>
          <cell r="W1139">
            <v>-963915.73</v>
          </cell>
          <cell r="X1139">
            <v>-919797.77</v>
          </cell>
          <cell r="Y1139">
            <v>-854449.44</v>
          </cell>
          <cell r="Z1139">
            <v>-827808.88</v>
          </cell>
          <cell r="AA1139">
            <v>-863449.45</v>
          </cell>
          <cell r="AB1139">
            <v>-3911059.19</v>
          </cell>
          <cell r="AC1139">
            <v>-3705004.43</v>
          </cell>
          <cell r="AD1139">
            <v>-851928.03958333342</v>
          </cell>
          <cell r="AE1139">
            <v>-864674.70291666675</v>
          </cell>
          <cell r="AF1139">
            <v>-869711.3125</v>
          </cell>
          <cell r="AG1139">
            <v>-872183.68333333323</v>
          </cell>
          <cell r="AH1139">
            <v>-878406.68666666688</v>
          </cell>
          <cell r="AI1139">
            <v>-888800.26874999993</v>
          </cell>
          <cell r="AJ1139">
            <v>-897126.32249999989</v>
          </cell>
          <cell r="AK1139">
            <v>-900088.3241666666</v>
          </cell>
          <cell r="AL1139">
            <v>-900284.34166666644</v>
          </cell>
          <cell r="AM1139">
            <v>-900802.40208333323</v>
          </cell>
          <cell r="AN1139">
            <v>-1028125.2233333333</v>
          </cell>
          <cell r="AO1139">
            <v>-1268594.26875</v>
          </cell>
          <cell r="AR1139" t="str">
            <v>62</v>
          </cell>
        </row>
        <row r="1140"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  <cell r="AE1140">
            <v>0</v>
          </cell>
          <cell r="AF1140">
            <v>0</v>
          </cell>
          <cell r="AG1140">
            <v>0</v>
          </cell>
          <cell r="AH1140">
            <v>0</v>
          </cell>
          <cell r="AI1140">
            <v>0</v>
          </cell>
          <cell r="AJ1140">
            <v>0</v>
          </cell>
          <cell r="AK1140">
            <v>0</v>
          </cell>
          <cell r="AL1140">
            <v>0</v>
          </cell>
          <cell r="AM1140">
            <v>0</v>
          </cell>
          <cell r="AN1140">
            <v>0</v>
          </cell>
          <cell r="AO1140">
            <v>0</v>
          </cell>
          <cell r="AQ1140">
            <v>28</v>
          </cell>
          <cell r="AR1140" t="str">
            <v>55</v>
          </cell>
        </row>
        <row r="1141"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  <cell r="AE1141">
            <v>0</v>
          </cell>
          <cell r="AF1141">
            <v>0</v>
          </cell>
          <cell r="AG1141">
            <v>0</v>
          </cell>
          <cell r="AH1141">
            <v>0</v>
          </cell>
          <cell r="AI1141">
            <v>0</v>
          </cell>
          <cell r="AJ1141">
            <v>0</v>
          </cell>
          <cell r="AK1141">
            <v>0</v>
          </cell>
          <cell r="AL1141">
            <v>0</v>
          </cell>
          <cell r="AM1141">
            <v>0</v>
          </cell>
          <cell r="AN1141">
            <v>0</v>
          </cell>
          <cell r="AO1141">
            <v>0</v>
          </cell>
        </row>
        <row r="1142">
          <cell r="R1142">
            <v>-1149635.01</v>
          </cell>
          <cell r="S1142">
            <v>-1149635.01</v>
          </cell>
          <cell r="T1142">
            <v>-1328195.01</v>
          </cell>
          <cell r="U1142">
            <v>-1328195.01</v>
          </cell>
          <cell r="V1142">
            <v>-1328195.01</v>
          </cell>
          <cell r="W1142">
            <v>-993395.01</v>
          </cell>
          <cell r="X1142">
            <v>-1100721.01</v>
          </cell>
          <cell r="Y1142">
            <v>-1100721.01</v>
          </cell>
          <cell r="Z1142">
            <v>-1100721.01</v>
          </cell>
          <cell r="AA1142">
            <v>-1100721.01</v>
          </cell>
          <cell r="AB1142">
            <v>-1100721.01</v>
          </cell>
          <cell r="AC1142">
            <v>-976808.01</v>
          </cell>
          <cell r="AD1142">
            <v>-1007965.5308333333</v>
          </cell>
          <cell r="AE1142">
            <v>-1055547.4058333333</v>
          </cell>
          <cell r="AF1142">
            <v>-1096228.51</v>
          </cell>
          <cell r="AG1142">
            <v>-1130010.9266666665</v>
          </cell>
          <cell r="AH1142">
            <v>-1160896.9683333333</v>
          </cell>
          <cell r="AI1142">
            <v>-1172669.8016666665</v>
          </cell>
          <cell r="AJ1142">
            <v>-1172699.8016666665</v>
          </cell>
          <cell r="AK1142">
            <v>-1170451.7183333333</v>
          </cell>
          <cell r="AL1142">
            <v>-1164352.0933333333</v>
          </cell>
          <cell r="AM1142">
            <v>-1161150.9266666665</v>
          </cell>
          <cell r="AN1142">
            <v>-1160212.26</v>
          </cell>
          <cell r="AO1142">
            <v>-1153673.0516666665</v>
          </cell>
          <cell r="AQ1142" t="str">
            <v>28</v>
          </cell>
          <cell r="AR1142" t="str">
            <v>55</v>
          </cell>
        </row>
        <row r="1143"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-2723412.5933333342</v>
          </cell>
          <cell r="AE1143">
            <v>-2497315.0162500008</v>
          </cell>
          <cell r="AF1143">
            <v>-2263001.5137500004</v>
          </cell>
          <cell r="AG1143">
            <v>-2024883.0970833336</v>
          </cell>
          <cell r="AH1143">
            <v>-1786661.5562500001</v>
          </cell>
          <cell r="AI1143">
            <v>-1548440.0154166669</v>
          </cell>
          <cell r="AJ1143">
            <v>-1310218.4745833334</v>
          </cell>
          <cell r="AK1143">
            <v>-1071996.9337500001</v>
          </cell>
          <cell r="AL1143">
            <v>-833775.39291666669</v>
          </cell>
          <cell r="AM1143">
            <v>-595553.85208333342</v>
          </cell>
          <cell r="AN1143">
            <v>-357332.31125000003</v>
          </cell>
          <cell r="AO1143">
            <v>-119110.77041666668</v>
          </cell>
        </row>
        <row r="1144">
          <cell r="R1144">
            <v>0</v>
          </cell>
          <cell r="S1144">
            <v>0</v>
          </cell>
          <cell r="T1144">
            <v>0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-7628196.2095833318</v>
          </cell>
          <cell r="AE1144">
            <v>-6983629.5408333326</v>
          </cell>
          <cell r="AF1144">
            <v>-6324206.2845833339</v>
          </cell>
          <cell r="AG1144">
            <v>-5658265.748333334</v>
          </cell>
          <cell r="AH1144">
            <v>-4992587.4249999998</v>
          </cell>
          <cell r="AI1144">
            <v>-4326909.1016666666</v>
          </cell>
          <cell r="AJ1144">
            <v>-3661230.7783333329</v>
          </cell>
          <cell r="AK1144">
            <v>-2995552.4550000001</v>
          </cell>
          <cell r="AL1144">
            <v>-2329874.1316666668</v>
          </cell>
          <cell r="AM1144">
            <v>-1664195.8083333333</v>
          </cell>
          <cell r="AN1144">
            <v>-998517.48499999999</v>
          </cell>
          <cell r="AO1144">
            <v>-332839.16166666668</v>
          </cell>
          <cell r="AQ1144" t="str">
            <v>28</v>
          </cell>
          <cell r="AR1144" t="str">
            <v>55</v>
          </cell>
        </row>
        <row r="1145"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-63333.333333333336</v>
          </cell>
          <cell r="AE1145">
            <v>-56666.666666666664</v>
          </cell>
          <cell r="AF1145">
            <v>-50000</v>
          </cell>
          <cell r="AG1145">
            <v>-43333.333333333336</v>
          </cell>
          <cell r="AH1145">
            <v>-36666.666666666664</v>
          </cell>
          <cell r="AI1145">
            <v>-30000</v>
          </cell>
          <cell r="AJ1145">
            <v>-23333.333333333332</v>
          </cell>
          <cell r="AK1145">
            <v>-16666.666666666668</v>
          </cell>
          <cell r="AL1145">
            <v>-10000</v>
          </cell>
          <cell r="AM1145">
            <v>-3333.3333333333335</v>
          </cell>
          <cell r="AN1145">
            <v>0</v>
          </cell>
          <cell r="AO1145">
            <v>0</v>
          </cell>
        </row>
        <row r="1146">
          <cell r="R1146">
            <v>-3372223.15</v>
          </cell>
          <cell r="S1146">
            <v>-3114326.25</v>
          </cell>
          <cell r="T1146">
            <v>-3152386.4</v>
          </cell>
          <cell r="U1146">
            <v>-3168885.78</v>
          </cell>
          <cell r="V1146">
            <v>-3192494.43</v>
          </cell>
          <cell r="W1146">
            <v>-3216896.34</v>
          </cell>
          <cell r="X1146">
            <v>-3255276.69</v>
          </cell>
          <cell r="Y1146">
            <v>-3367928.11</v>
          </cell>
          <cell r="Z1146">
            <v>-3424593.76</v>
          </cell>
          <cell r="AA1146">
            <v>-3532028.35</v>
          </cell>
          <cell r="AB1146">
            <v>-3691024.18</v>
          </cell>
          <cell r="AC1146">
            <v>-3840033.88</v>
          </cell>
          <cell r="AD1146">
            <v>-318641.32208333333</v>
          </cell>
          <cell r="AE1146">
            <v>-588914.21375</v>
          </cell>
          <cell r="AF1146">
            <v>-850027.24083333323</v>
          </cell>
          <cell r="AG1146">
            <v>-1112388.4433333334</v>
          </cell>
          <cell r="AH1146">
            <v>-1374900.9974999998</v>
          </cell>
          <cell r="AI1146">
            <v>-1638274.50125</v>
          </cell>
          <cell r="AJ1146">
            <v>-1900511.6275000002</v>
          </cell>
          <cell r="AK1146">
            <v>-2162797.7008333337</v>
          </cell>
          <cell r="AL1146">
            <v>-2425368.0029166667</v>
          </cell>
          <cell r="AM1146">
            <v>-2686131.6512499996</v>
          </cell>
          <cell r="AN1146">
            <v>-2951148.2158333329</v>
          </cell>
          <cell r="AO1146">
            <v>-3223362.2725000004</v>
          </cell>
        </row>
        <row r="1147">
          <cell r="R1147">
            <v>-9279877.9800000004</v>
          </cell>
          <cell r="S1147">
            <v>-8522232.8900000006</v>
          </cell>
          <cell r="T1147">
            <v>-8556499.5899999999</v>
          </cell>
          <cell r="U1147">
            <v>-8568163.8300000001</v>
          </cell>
          <cell r="V1147">
            <v>-8482715.5299999993</v>
          </cell>
          <cell r="W1147">
            <v>-8440633.2200000007</v>
          </cell>
          <cell r="X1147">
            <v>-8440489.6899999995</v>
          </cell>
          <cell r="Y1147">
            <v>-8518632.7899999991</v>
          </cell>
          <cell r="Z1147">
            <v>-8570204.1600000001</v>
          </cell>
          <cell r="AA1147">
            <v>-8669929</v>
          </cell>
          <cell r="AB1147">
            <v>-8848768.0500000007</v>
          </cell>
          <cell r="AC1147">
            <v>-8987402.7799999993</v>
          </cell>
          <cell r="AD1147">
            <v>-959734.53166666662</v>
          </cell>
          <cell r="AE1147">
            <v>-1701489.1512499999</v>
          </cell>
          <cell r="AF1147">
            <v>-2413103.0045833332</v>
          </cell>
          <cell r="AG1147">
            <v>-3120377.0375000001</v>
          </cell>
          <cell r="AH1147">
            <v>-3806868.362916667</v>
          </cell>
          <cell r="AI1147">
            <v>-4477889.3745833328</v>
          </cell>
          <cell r="AJ1147">
            <v>-5143504.7370833335</v>
          </cell>
          <cell r="AK1147">
            <v>-5798765.4570833333</v>
          </cell>
          <cell r="AL1147">
            <v>-6442890.4379166672</v>
          </cell>
          <cell r="AM1147">
            <v>-7076497.2533333329</v>
          </cell>
          <cell r="AN1147">
            <v>-7705570.1670833332</v>
          </cell>
          <cell r="AO1147">
            <v>-8338681.0558333322</v>
          </cell>
          <cell r="AQ1147" t="str">
            <v>28</v>
          </cell>
          <cell r="AR1147" t="str">
            <v>55</v>
          </cell>
        </row>
        <row r="1148"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-369585</v>
          </cell>
          <cell r="W1148">
            <v>-444973</v>
          </cell>
          <cell r="X1148">
            <v>-520361</v>
          </cell>
          <cell r="Y1148">
            <v>-595749</v>
          </cell>
          <cell r="Z1148">
            <v>-671137</v>
          </cell>
          <cell r="AA1148">
            <v>-746525</v>
          </cell>
          <cell r="AB1148">
            <v>-821913</v>
          </cell>
          <cell r="AC1148">
            <v>-897300</v>
          </cell>
          <cell r="AD1148">
            <v>0</v>
          </cell>
          <cell r="AE1148">
            <v>0</v>
          </cell>
          <cell r="AF1148">
            <v>0</v>
          </cell>
          <cell r="AG1148">
            <v>0</v>
          </cell>
          <cell r="AH1148">
            <v>-15399.375</v>
          </cell>
          <cell r="AI1148">
            <v>-49339.291666666664</v>
          </cell>
          <cell r="AJ1148">
            <v>-89561.541666666672</v>
          </cell>
          <cell r="AK1148">
            <v>-136066.125</v>
          </cell>
          <cell r="AL1148">
            <v>-188853.04166666666</v>
          </cell>
          <cell r="AM1148">
            <v>-247922.29166666666</v>
          </cell>
          <cell r="AN1148">
            <v>-313273.875</v>
          </cell>
          <cell r="AO1148">
            <v>-384907.75</v>
          </cell>
          <cell r="AR1148" t="str">
            <v>50b</v>
          </cell>
        </row>
        <row r="1149"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  <cell r="AE1149">
            <v>0</v>
          </cell>
          <cell r="AF1149">
            <v>0</v>
          </cell>
          <cell r="AG1149">
            <v>0</v>
          </cell>
          <cell r="AH1149">
            <v>0</v>
          </cell>
          <cell r="AI1149">
            <v>0</v>
          </cell>
          <cell r="AJ1149">
            <v>0</v>
          </cell>
          <cell r="AK1149">
            <v>0</v>
          </cell>
          <cell r="AL1149">
            <v>0</v>
          </cell>
          <cell r="AM1149">
            <v>0</v>
          </cell>
          <cell r="AN1149">
            <v>0</v>
          </cell>
          <cell r="AO1149">
            <v>0</v>
          </cell>
          <cell r="AR1149" t="str">
            <v>50a</v>
          </cell>
        </row>
        <row r="1150"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-900</v>
          </cell>
          <cell r="AB1150">
            <v>-900</v>
          </cell>
          <cell r="AC1150">
            <v>-900</v>
          </cell>
          <cell r="AD1150">
            <v>0</v>
          </cell>
          <cell r="AE1150">
            <v>0</v>
          </cell>
          <cell r="AF1150">
            <v>0</v>
          </cell>
          <cell r="AG1150">
            <v>0</v>
          </cell>
          <cell r="AH1150">
            <v>0</v>
          </cell>
          <cell r="AI1150">
            <v>0</v>
          </cell>
          <cell r="AJ1150">
            <v>0</v>
          </cell>
          <cell r="AK1150">
            <v>0</v>
          </cell>
          <cell r="AL1150">
            <v>0</v>
          </cell>
          <cell r="AM1150">
            <v>-37.5</v>
          </cell>
          <cell r="AN1150">
            <v>-112.5</v>
          </cell>
          <cell r="AO1150">
            <v>-187.5</v>
          </cell>
          <cell r="AR1150" t="str">
            <v>50a1</v>
          </cell>
        </row>
        <row r="1151">
          <cell r="R1151">
            <v>-34075799.549999997</v>
          </cell>
          <cell r="S1151">
            <v>-40430164.350000001</v>
          </cell>
          <cell r="T1151">
            <v>-26215824.350000001</v>
          </cell>
          <cell r="U1151">
            <v>-24292959.350000001</v>
          </cell>
          <cell r="V1151">
            <v>-22472616.350000001</v>
          </cell>
          <cell r="W1151">
            <v>-14413110.35</v>
          </cell>
          <cell r="X1151">
            <v>-10864304.35</v>
          </cell>
          <cell r="Y1151">
            <v>-7632146.3499999996</v>
          </cell>
          <cell r="Z1151">
            <v>17988656.649999999</v>
          </cell>
          <cell r="AA1151">
            <v>813603.65</v>
          </cell>
          <cell r="AB1151">
            <v>-11091614.35</v>
          </cell>
          <cell r="AC1151">
            <v>-19714810</v>
          </cell>
          <cell r="AD1151">
            <v>-16754837.747916671</v>
          </cell>
          <cell r="AE1151">
            <v>-17448497.02708333</v>
          </cell>
          <cell r="AF1151">
            <v>-17788278.941666666</v>
          </cell>
          <cell r="AG1151">
            <v>-17493840.124999996</v>
          </cell>
          <cell r="AH1151">
            <v>-16897995.808333334</v>
          </cell>
          <cell r="AI1151">
            <v>-16725025.18333333</v>
          </cell>
          <cell r="AJ1151">
            <v>-17096043.124999996</v>
          </cell>
          <cell r="AK1151">
            <v>-17470922.399999995</v>
          </cell>
          <cell r="AL1151">
            <v>-16892554.716666665</v>
          </cell>
          <cell r="AM1151">
            <v>-16173749.533333329</v>
          </cell>
          <cell r="AN1151">
            <v>-16154629.474999994</v>
          </cell>
          <cell r="AO1151">
            <v>-16072832.52708333</v>
          </cell>
          <cell r="AR1151" t="str">
            <v>50a1</v>
          </cell>
        </row>
        <row r="1152">
          <cell r="R1152">
            <v>63661.09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2652.5454166666664</v>
          </cell>
          <cell r="AE1152">
            <v>5305.0908333333327</v>
          </cell>
          <cell r="AF1152">
            <v>5305.0908333333327</v>
          </cell>
          <cell r="AG1152">
            <v>5305.0908333333327</v>
          </cell>
          <cell r="AH1152">
            <v>5305.0908333333327</v>
          </cell>
          <cell r="AI1152">
            <v>5305.0908333333327</v>
          </cell>
          <cell r="AJ1152">
            <v>5305.0908333333327</v>
          </cell>
          <cell r="AK1152">
            <v>5305.0908333333327</v>
          </cell>
          <cell r="AL1152">
            <v>5305.0908333333327</v>
          </cell>
          <cell r="AM1152">
            <v>5305.0908333333327</v>
          </cell>
          <cell r="AN1152">
            <v>5305.0908333333327</v>
          </cell>
          <cell r="AO1152">
            <v>5305.0908333333327</v>
          </cell>
          <cell r="AR1152" t="str">
            <v>50a1</v>
          </cell>
        </row>
        <row r="1153">
          <cell r="R1153">
            <v>-418</v>
          </cell>
          <cell r="S1153">
            <v>-418</v>
          </cell>
          <cell r="T1153">
            <v>-418</v>
          </cell>
          <cell r="U1153">
            <v>-86.79</v>
          </cell>
          <cell r="V1153">
            <v>-86.79</v>
          </cell>
          <cell r="W1153">
            <v>-86.79</v>
          </cell>
          <cell r="X1153">
            <v>-86.79</v>
          </cell>
          <cell r="Y1153">
            <v>-86.79</v>
          </cell>
          <cell r="Z1153">
            <v>-86.79</v>
          </cell>
          <cell r="AA1153">
            <v>-480.79</v>
          </cell>
          <cell r="AB1153">
            <v>-874.79</v>
          </cell>
          <cell r="AC1153">
            <v>-1268.79</v>
          </cell>
          <cell r="AD1153">
            <v>-132.91666666666666</v>
          </cell>
          <cell r="AE1153">
            <v>-167.75</v>
          </cell>
          <cell r="AF1153">
            <v>-225.5</v>
          </cell>
          <cell r="AG1153">
            <v>-269.44958333333335</v>
          </cell>
          <cell r="AH1153">
            <v>-276.68208333333331</v>
          </cell>
          <cell r="AI1153">
            <v>-283.91458333333333</v>
          </cell>
          <cell r="AJ1153">
            <v>-279.68874999999997</v>
          </cell>
          <cell r="AK1153">
            <v>-286.92124999999999</v>
          </cell>
          <cell r="AL1153">
            <v>-294.15375</v>
          </cell>
          <cell r="AM1153">
            <v>-294.88624999999996</v>
          </cell>
          <cell r="AN1153">
            <v>-311.03541666666666</v>
          </cell>
          <cell r="AO1153">
            <v>-342.60124999999999</v>
          </cell>
          <cell r="AR1153" t="str">
            <v>50a</v>
          </cell>
        </row>
        <row r="1154">
          <cell r="R1154">
            <v>-65341.72</v>
          </cell>
          <cell r="S1154">
            <v>-243110.1</v>
          </cell>
          <cell r="T1154">
            <v>-248418.44</v>
          </cell>
          <cell r="U1154">
            <v>-237346.76</v>
          </cell>
          <cell r="V1154">
            <v>-249212.94</v>
          </cell>
          <cell r="W1154">
            <v>-48373.45</v>
          </cell>
          <cell r="X1154">
            <v>-49617.83</v>
          </cell>
          <cell r="Y1154">
            <v>-48075.51</v>
          </cell>
          <cell r="Z1154">
            <v>-248300.2</v>
          </cell>
          <cell r="AA1154">
            <v>-244533.61</v>
          </cell>
          <cell r="AB1154">
            <v>-44925.85</v>
          </cell>
          <cell r="AC1154">
            <v>-152943.46</v>
          </cell>
          <cell r="AD1154">
            <v>-108833.10625000001</v>
          </cell>
          <cell r="AE1154">
            <v>-123523.70875000003</v>
          </cell>
          <cell r="AF1154">
            <v>-137626.91250000003</v>
          </cell>
          <cell r="AG1154">
            <v>-143394.96458333335</v>
          </cell>
          <cell r="AH1154">
            <v>-148901.88208333333</v>
          </cell>
          <cell r="AI1154">
            <v>-154441.22666666665</v>
          </cell>
          <cell r="AJ1154">
            <v>-159663.22375</v>
          </cell>
          <cell r="AK1154">
            <v>-157072.95083333334</v>
          </cell>
          <cell r="AL1154">
            <v>-141529.29083333333</v>
          </cell>
          <cell r="AM1154">
            <v>-133610.45375000002</v>
          </cell>
          <cell r="AN1154">
            <v>-138973.75666666668</v>
          </cell>
          <cell r="AO1154">
            <v>-149303.58708333335</v>
          </cell>
          <cell r="AR1154" t="str">
            <v>50a</v>
          </cell>
        </row>
        <row r="1155">
          <cell r="R1155">
            <v>-343.67</v>
          </cell>
          <cell r="S1155">
            <v>-343.67</v>
          </cell>
          <cell r="T1155">
            <v>-343.67</v>
          </cell>
          <cell r="U1155">
            <v>-343.67</v>
          </cell>
          <cell r="V1155">
            <v>-343.67</v>
          </cell>
          <cell r="W1155">
            <v>-343.67</v>
          </cell>
          <cell r="X1155">
            <v>-343.67</v>
          </cell>
          <cell r="Y1155">
            <v>-343.67</v>
          </cell>
          <cell r="Z1155">
            <v>-343.67</v>
          </cell>
          <cell r="AA1155">
            <v>-343.67</v>
          </cell>
          <cell r="AB1155">
            <v>-343.67</v>
          </cell>
          <cell r="AC1155">
            <v>0</v>
          </cell>
          <cell r="AD1155">
            <v>-343.67</v>
          </cell>
          <cell r="AE1155">
            <v>-343.67</v>
          </cell>
          <cell r="AF1155">
            <v>-343.67</v>
          </cell>
          <cell r="AG1155">
            <v>-343.67</v>
          </cell>
          <cell r="AH1155">
            <v>-343.67</v>
          </cell>
          <cell r="AI1155">
            <v>-343.67</v>
          </cell>
          <cell r="AJ1155">
            <v>-343.67</v>
          </cell>
          <cell r="AK1155">
            <v>-343.67</v>
          </cell>
          <cell r="AL1155">
            <v>-343.67</v>
          </cell>
          <cell r="AM1155">
            <v>-343.67</v>
          </cell>
          <cell r="AN1155">
            <v>-343.67</v>
          </cell>
          <cell r="AO1155">
            <v>-329.35041666666672</v>
          </cell>
          <cell r="AR1155" t="str">
            <v>50a</v>
          </cell>
        </row>
        <row r="1156">
          <cell r="R1156">
            <v>-398487.25</v>
          </cell>
          <cell r="S1156">
            <v>-1132844.01</v>
          </cell>
          <cell r="T1156">
            <v>-1505411.87</v>
          </cell>
          <cell r="U1156">
            <v>-418675.17</v>
          </cell>
          <cell r="V1156">
            <v>-640367.79</v>
          </cell>
          <cell r="W1156">
            <v>-782809.06</v>
          </cell>
          <cell r="X1156">
            <v>-103740.73</v>
          </cell>
          <cell r="Y1156">
            <v>-184283.39</v>
          </cell>
          <cell r="Z1156">
            <v>-218923.93</v>
          </cell>
          <cell r="AA1156">
            <v>-44399.03</v>
          </cell>
          <cell r="AB1156">
            <v>-61421.39</v>
          </cell>
          <cell r="AC1156">
            <v>-78567.09</v>
          </cell>
          <cell r="AD1156">
            <v>-295997.26458333334</v>
          </cell>
          <cell r="AE1156">
            <v>-322671.57749999996</v>
          </cell>
          <cell r="AF1156">
            <v>-362162.11458333331</v>
          </cell>
          <cell r="AG1156">
            <v>-393290.4891666667</v>
          </cell>
          <cell r="AH1156">
            <v>-414545.20208333334</v>
          </cell>
          <cell r="AI1156">
            <v>-440617.88291666674</v>
          </cell>
          <cell r="AJ1156">
            <v>-456053.55541666667</v>
          </cell>
          <cell r="AK1156">
            <v>-459401.29458333342</v>
          </cell>
          <cell r="AL1156">
            <v>-462334.9283333334</v>
          </cell>
          <cell r="AM1156">
            <v>-464223.86916666664</v>
          </cell>
          <cell r="AN1156">
            <v>-464877.06375000003</v>
          </cell>
          <cell r="AO1156">
            <v>-464544.74625000003</v>
          </cell>
          <cell r="AR1156" t="str">
            <v>50a</v>
          </cell>
        </row>
        <row r="1157">
          <cell r="R1157">
            <v>-8678.4599999999991</v>
          </cell>
          <cell r="S1157">
            <v>-8678.4599999999991</v>
          </cell>
          <cell r="T1157">
            <v>-8678.4599999999991</v>
          </cell>
          <cell r="U1157">
            <v>-8678.4599999999991</v>
          </cell>
          <cell r="V1157">
            <v>-8678.4599999999991</v>
          </cell>
          <cell r="W1157">
            <v>-8678.4599999999991</v>
          </cell>
          <cell r="X1157">
            <v>-8678.4599999999991</v>
          </cell>
          <cell r="Y1157">
            <v>-8678.4599999999991</v>
          </cell>
          <cell r="Z1157">
            <v>-8678.4599999999991</v>
          </cell>
          <cell r="AA1157">
            <v>-8678.4599999999991</v>
          </cell>
          <cell r="AB1157">
            <v>-8678.4599999999991</v>
          </cell>
          <cell r="AC1157">
            <v>0</v>
          </cell>
          <cell r="AD1157">
            <v>-8678.4599999999973</v>
          </cell>
          <cell r="AE1157">
            <v>-8678.4599999999973</v>
          </cell>
          <cell r="AF1157">
            <v>-8678.4599999999973</v>
          </cell>
          <cell r="AG1157">
            <v>-8678.4599999999973</v>
          </cell>
          <cell r="AH1157">
            <v>-8678.4599999999973</v>
          </cell>
          <cell r="AI1157">
            <v>-8678.4599999999973</v>
          </cell>
          <cell r="AJ1157">
            <v>-8678.4599999999973</v>
          </cell>
          <cell r="AK1157">
            <v>-8678.4599999999973</v>
          </cell>
          <cell r="AL1157">
            <v>-8678.4599999999973</v>
          </cell>
          <cell r="AM1157">
            <v>-8678.4599999999973</v>
          </cell>
          <cell r="AN1157">
            <v>-8678.4599999999973</v>
          </cell>
          <cell r="AO1157">
            <v>-8316.8574999999964</v>
          </cell>
          <cell r="AR1157" t="str">
            <v>50a</v>
          </cell>
        </row>
        <row r="1158"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  <cell r="AE1158">
            <v>0</v>
          </cell>
          <cell r="AF1158">
            <v>0</v>
          </cell>
          <cell r="AG1158">
            <v>0</v>
          </cell>
          <cell r="AH1158">
            <v>0</v>
          </cell>
          <cell r="AI1158">
            <v>0</v>
          </cell>
          <cell r="AJ1158">
            <v>0</v>
          </cell>
          <cell r="AK1158">
            <v>0</v>
          </cell>
          <cell r="AL1158">
            <v>0</v>
          </cell>
          <cell r="AM1158">
            <v>0</v>
          </cell>
          <cell r="AN1158">
            <v>0</v>
          </cell>
          <cell r="AO1158">
            <v>0</v>
          </cell>
          <cell r="AR1158" t="str">
            <v>50a</v>
          </cell>
        </row>
        <row r="1159">
          <cell r="R1159">
            <v>-26771775.870000001</v>
          </cell>
          <cell r="S1159">
            <v>-28706335.199999999</v>
          </cell>
          <cell r="T1159">
            <v>-30640808.949999999</v>
          </cell>
          <cell r="U1159">
            <v>-20644676.460000001</v>
          </cell>
          <cell r="V1159">
            <v>-20363527.969999999</v>
          </cell>
          <cell r="W1159">
            <v>-22296536.809999999</v>
          </cell>
          <cell r="X1159">
            <v>-24149808.780000001</v>
          </cell>
          <cell r="Y1159">
            <v>-25905547.52</v>
          </cell>
          <cell r="Z1159">
            <v>-16996646.02</v>
          </cell>
          <cell r="AA1159">
            <v>-18722247.010000002</v>
          </cell>
          <cell r="AB1159">
            <v>-20478740.960000001</v>
          </cell>
          <cell r="AC1159">
            <v>-22017015</v>
          </cell>
          <cell r="AD1159">
            <v>-23713405.872083332</v>
          </cell>
          <cell r="AE1159">
            <v>-23878556.9575</v>
          </cell>
          <cell r="AF1159">
            <v>-24041735.166250002</v>
          </cell>
          <cell r="AG1159">
            <v>-24181995.713333327</v>
          </cell>
          <cell r="AH1159">
            <v>-24207022.049166664</v>
          </cell>
          <cell r="AI1159">
            <v>-24137223.063333333</v>
          </cell>
          <cell r="AJ1159">
            <v>-24061530.668749999</v>
          </cell>
          <cell r="AK1159">
            <v>-23972475.171250001</v>
          </cell>
          <cell r="AL1159">
            <v>-23842075.240833338</v>
          </cell>
          <cell r="AM1159">
            <v>-23669069.624583334</v>
          </cell>
          <cell r="AN1159">
            <v>-23477314.322500002</v>
          </cell>
          <cell r="AO1159">
            <v>-23259104.890833333</v>
          </cell>
          <cell r="AR1159" t="str">
            <v>50b</v>
          </cell>
        </row>
        <row r="1160">
          <cell r="R1160">
            <v>-5255828.2</v>
          </cell>
          <cell r="S1160">
            <v>-6023112.2000000002</v>
          </cell>
          <cell r="T1160">
            <v>-6790396.2000000002</v>
          </cell>
          <cell r="U1160">
            <v>-7556434.2000000002</v>
          </cell>
          <cell r="V1160">
            <v>-3835859.85</v>
          </cell>
          <cell r="W1160">
            <v>-4832000.8499999996</v>
          </cell>
          <cell r="X1160">
            <v>-5636890.8499999996</v>
          </cell>
          <cell r="Y1160">
            <v>-6442076.8499999996</v>
          </cell>
          <cell r="Z1160">
            <v>-7247364.8499999996</v>
          </cell>
          <cell r="AA1160">
            <v>-8052650.8499999996</v>
          </cell>
          <cell r="AB1160">
            <v>-4022719.65</v>
          </cell>
          <cell r="AC1160">
            <v>-4522893.41</v>
          </cell>
          <cell r="AD1160">
            <v>-5697296.8754166691</v>
          </cell>
          <cell r="AE1160">
            <v>-5696309.6979166679</v>
          </cell>
          <cell r="AF1160">
            <v>-5695422.6037500007</v>
          </cell>
          <cell r="AG1160">
            <v>-5694583.6345833344</v>
          </cell>
          <cell r="AH1160">
            <v>-5694250.3583333343</v>
          </cell>
          <cell r="AI1160">
            <v>-5704010.4000000013</v>
          </cell>
          <cell r="AJ1160">
            <v>-5724973.2333333343</v>
          </cell>
          <cell r="AK1160">
            <v>-5749182.4000000013</v>
          </cell>
          <cell r="AL1160">
            <v>-5776654.3166666673</v>
          </cell>
          <cell r="AM1160">
            <v>-5807393.1500000013</v>
          </cell>
          <cell r="AN1160">
            <v>-5836089.3354166672</v>
          </cell>
          <cell r="AO1160">
            <v>-5850059.19625</v>
          </cell>
          <cell r="AR1160" t="str">
            <v>50b</v>
          </cell>
        </row>
        <row r="1161">
          <cell r="R1161">
            <v>411807.15</v>
          </cell>
          <cell r="S1161">
            <v>324217.15000000002</v>
          </cell>
          <cell r="T1161">
            <v>236627.15</v>
          </cell>
          <cell r="U1161">
            <v>153140.15</v>
          </cell>
          <cell r="V1161">
            <v>76570</v>
          </cell>
          <cell r="W1161">
            <v>0</v>
          </cell>
          <cell r="X1161">
            <v>-80000</v>
          </cell>
          <cell r="Y1161">
            <v>-160000</v>
          </cell>
          <cell r="Z1161">
            <v>-240000</v>
          </cell>
          <cell r="AA1161">
            <v>-320000</v>
          </cell>
          <cell r="AB1161">
            <v>389224.67</v>
          </cell>
          <cell r="AC1161">
            <v>333621.15000000002</v>
          </cell>
          <cell r="AD1161">
            <v>-2161558.9104166669</v>
          </cell>
          <cell r="AE1161">
            <v>-1650097.9395833339</v>
          </cell>
          <cell r="AF1161">
            <v>-1140013.052083333</v>
          </cell>
          <cell r="AG1161">
            <v>-631133.28958333319</v>
          </cell>
          <cell r="AH1161">
            <v>-122999.49166666668</v>
          </cell>
          <cell r="AI1161">
            <v>130952.96666666666</v>
          </cell>
          <cell r="AJ1161">
            <v>130581.17499999999</v>
          </cell>
          <cell r="AK1161">
            <v>129478.38791666667</v>
          </cell>
          <cell r="AL1161">
            <v>127682.82458333329</v>
          </cell>
          <cell r="AM1161">
            <v>125181.8970833333</v>
          </cell>
          <cell r="AN1161">
            <v>115663.74458333333</v>
          </cell>
          <cell r="AO1161">
            <v>100674.61833333333</v>
          </cell>
          <cell r="AR1161" t="str">
            <v>50b</v>
          </cell>
        </row>
        <row r="1162">
          <cell r="R1162">
            <v>-13252955.060000001</v>
          </cell>
          <cell r="S1162">
            <v>-14309570.060000001</v>
          </cell>
          <cell r="T1162">
            <v>-15366185.060000001</v>
          </cell>
          <cell r="U1162">
            <v>-10549809.33</v>
          </cell>
          <cell r="V1162">
            <v>-11073884.33</v>
          </cell>
          <cell r="W1162">
            <v>-12130499.33</v>
          </cell>
          <cell r="X1162">
            <v>-13258499.33</v>
          </cell>
          <cell r="Y1162">
            <v>-14480499.33</v>
          </cell>
          <cell r="Z1162">
            <v>-9871409.3100000005</v>
          </cell>
          <cell r="AA1162">
            <v>-11092963.359999999</v>
          </cell>
          <cell r="AB1162">
            <v>-12313963.359999999</v>
          </cell>
          <cell r="AC1162">
            <v>-13389523.539999999</v>
          </cell>
          <cell r="AD1162">
            <v>-12134204.707500001</v>
          </cell>
          <cell r="AE1162">
            <v>-12186191.678750001</v>
          </cell>
          <cell r="AF1162">
            <v>-12241531.024583334</v>
          </cell>
          <cell r="AG1162">
            <v>-12280770.395416668</v>
          </cell>
          <cell r="AH1162">
            <v>-12281722.424583336</v>
          </cell>
          <cell r="AI1162">
            <v>-12263842.037083335</v>
          </cell>
          <cell r="AJ1162">
            <v>-12252292.774583334</v>
          </cell>
          <cell r="AK1162">
            <v>-12253965.678749999</v>
          </cell>
          <cell r="AL1162">
            <v>-12289259.474583333</v>
          </cell>
          <cell r="AM1162">
            <v>-12358155.580833333</v>
          </cell>
          <cell r="AN1162">
            <v>-12444130.272500001</v>
          </cell>
          <cell r="AO1162">
            <v>-12541097.471666669</v>
          </cell>
        </row>
        <row r="1163"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-628.34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-279.78000000000003</v>
          </cell>
          <cell r="AE1163">
            <v>-279.78000000000003</v>
          </cell>
          <cell r="AF1163">
            <v>-279.78000000000003</v>
          </cell>
          <cell r="AG1163">
            <v>-279.78000000000003</v>
          </cell>
          <cell r="AH1163">
            <v>-279.78000000000003</v>
          </cell>
          <cell r="AI1163">
            <v>-279.78000000000003</v>
          </cell>
          <cell r="AJ1163">
            <v>-279.78000000000003</v>
          </cell>
          <cell r="AK1163">
            <v>-305.96083333333337</v>
          </cell>
          <cell r="AL1163">
            <v>-237.21166666666667</v>
          </cell>
          <cell r="AM1163">
            <v>-119.80166666666668</v>
          </cell>
          <cell r="AN1163">
            <v>-74.841666666666669</v>
          </cell>
          <cell r="AO1163">
            <v>-52.361666666666672</v>
          </cell>
          <cell r="AR1163" t="str">
            <v>50b</v>
          </cell>
        </row>
        <row r="1164">
          <cell r="R1164">
            <v>-4300427</v>
          </cell>
          <cell r="S1164">
            <v>-5002568.2</v>
          </cell>
          <cell r="T1164">
            <v>-4988947.2300000004</v>
          </cell>
          <cell r="U1164">
            <v>-3049626.86</v>
          </cell>
          <cell r="V1164">
            <v>-3323494.34</v>
          </cell>
          <cell r="W1164">
            <v>-4634418.96</v>
          </cell>
          <cell r="X1164">
            <v>-3171098</v>
          </cell>
          <cell r="Y1164">
            <v>-4058800.17</v>
          </cell>
          <cell r="Z1164">
            <v>-4531572.0999999996</v>
          </cell>
          <cell r="AA1164">
            <v>-3484846.44</v>
          </cell>
          <cell r="AB1164">
            <v>-4519794.16</v>
          </cell>
          <cell r="AC1164">
            <v>-5925560.5999999996</v>
          </cell>
          <cell r="AD1164">
            <v>-4170673.9750000001</v>
          </cell>
          <cell r="AE1164">
            <v>-4209434.5945833335</v>
          </cell>
          <cell r="AF1164">
            <v>-4212959.8654166674</v>
          </cell>
          <cell r="AG1164">
            <v>-4180954.0637500007</v>
          </cell>
          <cell r="AH1164">
            <v>-4145026.9704166674</v>
          </cell>
          <cell r="AI1164">
            <v>-4138140.6962500005</v>
          </cell>
          <cell r="AJ1164">
            <v>-4156995.436666667</v>
          </cell>
          <cell r="AK1164">
            <v>-4180732.4520833339</v>
          </cell>
          <cell r="AL1164">
            <v>-4203575.7416666662</v>
          </cell>
          <cell r="AM1164">
            <v>-4216527.7491666665</v>
          </cell>
          <cell r="AN1164">
            <v>-4224612.1545833331</v>
          </cell>
          <cell r="AO1164">
            <v>-4238959.6241666665</v>
          </cell>
          <cell r="AR1164" t="str">
            <v>50b</v>
          </cell>
        </row>
        <row r="1165">
          <cell r="R1165">
            <v>-476089</v>
          </cell>
          <cell r="S1165">
            <v>-470550.06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-476089</v>
          </cell>
          <cell r="AE1165">
            <v>-475858.21083333337</v>
          </cell>
          <cell r="AF1165">
            <v>-455790.37999999995</v>
          </cell>
          <cell r="AG1165">
            <v>-416116.29666666663</v>
          </cell>
          <cell r="AH1165">
            <v>-376442.21333333332</v>
          </cell>
          <cell r="AI1165">
            <v>-336768.13</v>
          </cell>
          <cell r="AJ1165">
            <v>-297094.04666666669</v>
          </cell>
          <cell r="AK1165">
            <v>-257419.96333333335</v>
          </cell>
          <cell r="AL1165">
            <v>-217745.88</v>
          </cell>
          <cell r="AM1165">
            <v>-178071.79666666666</v>
          </cell>
          <cell r="AN1165">
            <v>-138397.71333333335</v>
          </cell>
          <cell r="AO1165">
            <v>-98723.63</v>
          </cell>
          <cell r="AR1165" t="str">
            <v>50b</v>
          </cell>
        </row>
        <row r="1166"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  <cell r="AE1166">
            <v>0</v>
          </cell>
          <cell r="AF1166">
            <v>0</v>
          </cell>
          <cell r="AG1166">
            <v>0</v>
          </cell>
          <cell r="AH1166">
            <v>0</v>
          </cell>
          <cell r="AI1166">
            <v>0</v>
          </cell>
          <cell r="AJ1166">
            <v>0</v>
          </cell>
          <cell r="AK1166">
            <v>0</v>
          </cell>
          <cell r="AL1166">
            <v>0</v>
          </cell>
          <cell r="AM1166">
            <v>0</v>
          </cell>
          <cell r="AN1166">
            <v>0</v>
          </cell>
          <cell r="AO1166">
            <v>0</v>
          </cell>
          <cell r="AR1166" t="str">
            <v>50a</v>
          </cell>
        </row>
        <row r="1167">
          <cell r="R1167">
            <v>-134373.6</v>
          </cell>
          <cell r="S1167">
            <v>-274373.59999999998</v>
          </cell>
          <cell r="T1167">
            <v>-414373.6</v>
          </cell>
          <cell r="U1167">
            <v>-138091.04</v>
          </cell>
          <cell r="V1167">
            <v>-298091.03999999998</v>
          </cell>
          <cell r="W1167">
            <v>-438091.04</v>
          </cell>
          <cell r="X1167">
            <v>-214245.41</v>
          </cell>
          <cell r="Y1167">
            <v>-354245.41</v>
          </cell>
          <cell r="Z1167">
            <v>-494245.41</v>
          </cell>
          <cell r="AA1167">
            <v>-150187.65</v>
          </cell>
          <cell r="AB1167">
            <v>-290187.65000000002</v>
          </cell>
          <cell r="AC1167">
            <v>-430187.65</v>
          </cell>
          <cell r="AD1167">
            <v>-243420.89333333331</v>
          </cell>
          <cell r="AE1167">
            <v>-244202.02666666664</v>
          </cell>
          <cell r="AF1167">
            <v>-245816.49333333332</v>
          </cell>
          <cell r="AG1167">
            <v>-248398.8079166667</v>
          </cell>
          <cell r="AH1167">
            <v>-252782.30374999999</v>
          </cell>
          <cell r="AI1167">
            <v>-258207.46625000003</v>
          </cell>
          <cell r="AJ1167">
            <v>-263959.92708333337</v>
          </cell>
          <cell r="AK1167">
            <v>-270664.68625000003</v>
          </cell>
          <cell r="AL1167">
            <v>-278202.77875</v>
          </cell>
          <cell r="AM1167">
            <v>-285576.42500000005</v>
          </cell>
          <cell r="AN1167">
            <v>-292368.95833333337</v>
          </cell>
          <cell r="AO1167">
            <v>-299161.49166666664</v>
          </cell>
          <cell r="AR1167" t="str">
            <v>50b</v>
          </cell>
        </row>
        <row r="1168">
          <cell r="R1168">
            <v>903494</v>
          </cell>
          <cell r="S1168">
            <v>902494</v>
          </cell>
          <cell r="T1168">
            <v>144105</v>
          </cell>
          <cell r="U1168">
            <v>149105</v>
          </cell>
          <cell r="V1168">
            <v>51105</v>
          </cell>
          <cell r="W1168">
            <v>101105</v>
          </cell>
          <cell r="X1168">
            <v>102105</v>
          </cell>
          <cell r="Y1168">
            <v>90105</v>
          </cell>
          <cell r="Z1168">
            <v>90105</v>
          </cell>
          <cell r="AA1168">
            <v>81105</v>
          </cell>
          <cell r="AB1168">
            <v>-73895</v>
          </cell>
          <cell r="AC1168">
            <v>-66000</v>
          </cell>
          <cell r="AD1168">
            <v>-118400.16666666667</v>
          </cell>
          <cell r="AE1168">
            <v>4520.166666666667</v>
          </cell>
          <cell r="AF1168">
            <v>107984.95833333333</v>
          </cell>
          <cell r="AG1168">
            <v>178077.54166666666</v>
          </cell>
          <cell r="AH1168">
            <v>239461.79166666666</v>
          </cell>
          <cell r="AI1168">
            <v>303512.70833333331</v>
          </cell>
          <cell r="AJ1168">
            <v>352730.29166666669</v>
          </cell>
          <cell r="AK1168">
            <v>385489.54166666669</v>
          </cell>
          <cell r="AL1168">
            <v>403629.54166666669</v>
          </cell>
          <cell r="AM1168">
            <v>406650.29166666669</v>
          </cell>
          <cell r="AN1168">
            <v>349754.375</v>
          </cell>
          <cell r="AO1168">
            <v>248806.66666666666</v>
          </cell>
          <cell r="AR1168" t="str">
            <v>50b</v>
          </cell>
        </row>
        <row r="1169">
          <cell r="R1169">
            <v>-5290514.01</v>
          </cell>
          <cell r="S1169">
            <v>-4654844</v>
          </cell>
          <cell r="T1169">
            <v>-4567851</v>
          </cell>
          <cell r="U1169">
            <v>-3787682.52</v>
          </cell>
          <cell r="V1169">
            <v>-3708459.62</v>
          </cell>
          <cell r="W1169">
            <v>-3634915</v>
          </cell>
          <cell r="X1169">
            <v>-3905327</v>
          </cell>
          <cell r="Y1169">
            <v>-3914951.89</v>
          </cell>
          <cell r="Z1169">
            <v>-3803509.67</v>
          </cell>
          <cell r="AA1169">
            <v>-4325252</v>
          </cell>
          <cell r="AB1169">
            <v>-4871722</v>
          </cell>
          <cell r="AC1169">
            <v>-5422577</v>
          </cell>
          <cell r="AD1169">
            <v>-4215685.0629166672</v>
          </cell>
          <cell r="AE1169">
            <v>-4249736.2316666665</v>
          </cell>
          <cell r="AF1169">
            <v>-4257415.6916666664</v>
          </cell>
          <cell r="AG1169">
            <v>-4244761.5466666659</v>
          </cell>
          <cell r="AH1169">
            <v>-4235239.7858333336</v>
          </cell>
          <cell r="AI1169">
            <v>-4238797.67</v>
          </cell>
          <cell r="AJ1169">
            <v>-4250420.3187500006</v>
          </cell>
          <cell r="AK1169">
            <v>-4271667.6712499997</v>
          </cell>
          <cell r="AL1169">
            <v>-4287092.9862500001</v>
          </cell>
          <cell r="AM1169">
            <v>-4297108.9258333342</v>
          </cell>
          <cell r="AN1169">
            <v>-4303997.0341666667</v>
          </cell>
          <cell r="AO1169">
            <v>-4314047.8116666665</v>
          </cell>
          <cell r="AR1169" t="str">
            <v>50b</v>
          </cell>
        </row>
        <row r="1170">
          <cell r="R1170">
            <v>-4251496.1900000004</v>
          </cell>
          <cell r="S1170">
            <v>-3441156.9</v>
          </cell>
          <cell r="T1170">
            <v>-2900473</v>
          </cell>
          <cell r="U1170">
            <v>-1898471.83</v>
          </cell>
          <cell r="V1170">
            <v>-1503682.83</v>
          </cell>
          <cell r="W1170">
            <v>-1130661</v>
          </cell>
          <cell r="X1170">
            <v>-984229.83</v>
          </cell>
          <cell r="Y1170">
            <v>-1081876.97</v>
          </cell>
          <cell r="Z1170">
            <v>-1307202</v>
          </cell>
          <cell r="AA1170">
            <v>-2425889.38</v>
          </cell>
          <cell r="AB1170">
            <v>-3886249</v>
          </cell>
          <cell r="AC1170">
            <v>-4613562</v>
          </cell>
          <cell r="AD1170">
            <v>-2110823.0045833332</v>
          </cell>
          <cell r="AE1170">
            <v>-2223721.2587500005</v>
          </cell>
          <cell r="AF1170">
            <v>-2288262.3204166666</v>
          </cell>
          <cell r="AG1170">
            <v>-2310977.6845833333</v>
          </cell>
          <cell r="AH1170">
            <v>-2305203.0762499999</v>
          </cell>
          <cell r="AI1170">
            <v>-2309936.0183333331</v>
          </cell>
          <cell r="AJ1170">
            <v>-2323041.5837500002</v>
          </cell>
          <cell r="AK1170">
            <v>-2325208.9724999997</v>
          </cell>
          <cell r="AL1170">
            <v>-2334439.9599999995</v>
          </cell>
          <cell r="AM1170">
            <v>-2370297.3137499997</v>
          </cell>
          <cell r="AN1170">
            <v>-2397396.1566666663</v>
          </cell>
          <cell r="AO1170">
            <v>-2426769.4020833331</v>
          </cell>
        </row>
        <row r="1171"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  <cell r="AE1171">
            <v>0</v>
          </cell>
          <cell r="AF1171">
            <v>0</v>
          </cell>
          <cell r="AG1171">
            <v>0</v>
          </cell>
          <cell r="AH1171">
            <v>0</v>
          </cell>
          <cell r="AI1171">
            <v>0</v>
          </cell>
          <cell r="AJ1171">
            <v>0</v>
          </cell>
          <cell r="AK1171">
            <v>0</v>
          </cell>
          <cell r="AL1171">
            <v>0</v>
          </cell>
          <cell r="AM1171">
            <v>0</v>
          </cell>
          <cell r="AN1171">
            <v>0</v>
          </cell>
          <cell r="AO1171">
            <v>0</v>
          </cell>
          <cell r="AR1171" t="str">
            <v>50b</v>
          </cell>
        </row>
        <row r="1172">
          <cell r="R1172">
            <v>-4513806</v>
          </cell>
          <cell r="S1172">
            <v>-4408208.82</v>
          </cell>
          <cell r="T1172">
            <v>-4145397.72</v>
          </cell>
          <cell r="U1172">
            <v>-2523522.85</v>
          </cell>
          <cell r="V1172">
            <v>-1959020.48</v>
          </cell>
          <cell r="W1172">
            <v>-2033920.27</v>
          </cell>
          <cell r="X1172">
            <v>-1123986</v>
          </cell>
          <cell r="Y1172">
            <v>-1203625.71</v>
          </cell>
          <cell r="Z1172">
            <v>-1520516.2</v>
          </cell>
          <cell r="AA1172">
            <v>-1854161.25</v>
          </cell>
          <cell r="AB1172">
            <v>-3620338.99</v>
          </cell>
          <cell r="AC1172">
            <v>-5126895.82</v>
          </cell>
          <cell r="AD1172">
            <v>-2286403.7249999996</v>
          </cell>
          <cell r="AE1172">
            <v>-2428292.7916666665</v>
          </cell>
          <cell r="AF1172">
            <v>-2538413.2058333331</v>
          </cell>
          <cell r="AG1172">
            <v>-2601957.8062499999</v>
          </cell>
          <cell r="AH1172">
            <v>-2619297.4691666667</v>
          </cell>
          <cell r="AI1172">
            <v>-2630539.6170833334</v>
          </cell>
          <cell r="AJ1172">
            <v>-2647628.0699999998</v>
          </cell>
          <cell r="AK1172">
            <v>-2662322.6895833332</v>
          </cell>
          <cell r="AL1172">
            <v>-2684827.570416667</v>
          </cell>
          <cell r="AM1172">
            <v>-2717671.8429166665</v>
          </cell>
          <cell r="AN1172">
            <v>-2759799.7974999999</v>
          </cell>
          <cell r="AO1172">
            <v>-2809607.0625</v>
          </cell>
        </row>
        <row r="1173"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  <cell r="AE1173">
            <v>0</v>
          </cell>
          <cell r="AF1173">
            <v>0</v>
          </cell>
          <cell r="AG1173">
            <v>0</v>
          </cell>
          <cell r="AH1173">
            <v>0</v>
          </cell>
          <cell r="AI1173">
            <v>0</v>
          </cell>
          <cell r="AJ1173">
            <v>0</v>
          </cell>
          <cell r="AK1173">
            <v>0</v>
          </cell>
          <cell r="AL1173">
            <v>0</v>
          </cell>
          <cell r="AM1173">
            <v>0</v>
          </cell>
          <cell r="AN1173">
            <v>0</v>
          </cell>
          <cell r="AO1173">
            <v>0</v>
          </cell>
        </row>
        <row r="1174">
          <cell r="R1174">
            <v>-132132.84</v>
          </cell>
          <cell r="S1174">
            <v>-132132.84</v>
          </cell>
          <cell r="T1174">
            <v>0</v>
          </cell>
          <cell r="U1174">
            <v>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-429317.35999999993</v>
          </cell>
          <cell r="AE1174">
            <v>-338264.59666666662</v>
          </cell>
          <cell r="AF1174">
            <v>-241706.29833333334</v>
          </cell>
          <cell r="AG1174">
            <v>-139642.465</v>
          </cell>
          <cell r="AH1174">
            <v>-88480.051250000004</v>
          </cell>
          <cell r="AI1174">
            <v>-88219.057083333333</v>
          </cell>
          <cell r="AJ1174">
            <v>-82583.024999999994</v>
          </cell>
          <cell r="AK1174">
            <v>-71571.955000000002</v>
          </cell>
          <cell r="AL1174">
            <v>-60560.885000000002</v>
          </cell>
          <cell r="AM1174">
            <v>-49549.815000000002</v>
          </cell>
          <cell r="AN1174">
            <v>-38538.745000000003</v>
          </cell>
          <cell r="AO1174">
            <v>-27527.674999999999</v>
          </cell>
        </row>
        <row r="1175">
          <cell r="R1175">
            <v>-1492.46</v>
          </cell>
          <cell r="S1175">
            <v>-1329.64</v>
          </cell>
          <cell r="T1175">
            <v>-1309.48</v>
          </cell>
          <cell r="U1175">
            <v>-1233</v>
          </cell>
          <cell r="V1175">
            <v>-1211.8800000000001</v>
          </cell>
          <cell r="W1175">
            <v>-842.33</v>
          </cell>
          <cell r="X1175">
            <v>-944.67</v>
          </cell>
          <cell r="Y1175">
            <v>-1212.97</v>
          </cell>
          <cell r="Z1175">
            <v>-1162.04</v>
          </cell>
          <cell r="AA1175">
            <v>-651.94000000000005</v>
          </cell>
          <cell r="AB1175">
            <v>-1281.55</v>
          </cell>
          <cell r="AC1175">
            <v>-1234.3399999999999</v>
          </cell>
          <cell r="AD1175">
            <v>-1718.3583333333336</v>
          </cell>
          <cell r="AE1175">
            <v>-1628.1800000000003</v>
          </cell>
          <cell r="AF1175">
            <v>-1514.5487499999999</v>
          </cell>
          <cell r="AG1175">
            <v>-1414.0049999999999</v>
          </cell>
          <cell r="AH1175">
            <v>-1337.4558333333332</v>
          </cell>
          <cell r="AI1175">
            <v>-1269.2833333333331</v>
          </cell>
          <cell r="AJ1175">
            <v>-1209.0845833333333</v>
          </cell>
          <cell r="AK1175">
            <v>-1195.2829166666668</v>
          </cell>
          <cell r="AL1175">
            <v>-1202.4379166666668</v>
          </cell>
          <cell r="AM1175">
            <v>-1182.0737499999998</v>
          </cell>
          <cell r="AN1175">
            <v>-1163.0854166666668</v>
          </cell>
          <cell r="AO1175">
            <v>-1162.9758333333332</v>
          </cell>
          <cell r="AR1175" t="str">
            <v>50b</v>
          </cell>
        </row>
        <row r="1176">
          <cell r="R1176">
            <v>-136833.76999999999</v>
          </cell>
          <cell r="S1176">
            <v>-263723.94</v>
          </cell>
          <cell r="T1176">
            <v>-110556.08</v>
          </cell>
          <cell r="U1176">
            <v>-161438.74</v>
          </cell>
          <cell r="V1176">
            <v>-84632.44</v>
          </cell>
          <cell r="W1176">
            <v>-133773.01</v>
          </cell>
          <cell r="X1176">
            <v>-148093.18</v>
          </cell>
          <cell r="Y1176">
            <v>-346598.09</v>
          </cell>
          <cell r="Z1176">
            <v>-136783.47</v>
          </cell>
          <cell r="AA1176">
            <v>-153625.60000000001</v>
          </cell>
          <cell r="AB1176">
            <v>-182950.38</v>
          </cell>
          <cell r="AC1176">
            <v>-162731.20000000001</v>
          </cell>
          <cell r="AD1176">
            <v>-135363.60916666666</v>
          </cell>
          <cell r="AE1176">
            <v>-133046.59916666665</v>
          </cell>
          <cell r="AF1176">
            <v>-134213.34958333333</v>
          </cell>
          <cell r="AG1176">
            <v>-138186.935</v>
          </cell>
          <cell r="AH1176">
            <v>-142300.58458333334</v>
          </cell>
          <cell r="AI1176">
            <v>-146007.86624999999</v>
          </cell>
          <cell r="AJ1176">
            <v>-152033.76041666666</v>
          </cell>
          <cell r="AK1176">
            <v>-153429.47041666665</v>
          </cell>
          <cell r="AL1176">
            <v>-153429.15916666668</v>
          </cell>
          <cell r="AM1176">
            <v>-156265.79791666666</v>
          </cell>
          <cell r="AN1176">
            <v>-163999.02666666667</v>
          </cell>
          <cell r="AO1176">
            <v>-168927.53833333336</v>
          </cell>
          <cell r="AR1176" t="str">
            <v>50a</v>
          </cell>
        </row>
        <row r="1177">
          <cell r="R1177">
            <v>-97542.48</v>
          </cell>
          <cell r="S1177">
            <v>-147831.59</v>
          </cell>
          <cell r="T1177">
            <v>-223961.13</v>
          </cell>
          <cell r="U1177">
            <v>-78274.600000000006</v>
          </cell>
          <cell r="V1177">
            <v>-153402.20000000001</v>
          </cell>
          <cell r="W1177">
            <v>-212562.28</v>
          </cell>
          <cell r="X1177">
            <v>-152283.24</v>
          </cell>
          <cell r="Y1177">
            <v>-291966.03999999998</v>
          </cell>
          <cell r="Z1177">
            <v>-385283.32</v>
          </cell>
          <cell r="AA1177">
            <v>-82689.990000000005</v>
          </cell>
          <cell r="AB1177">
            <v>-215872.67</v>
          </cell>
          <cell r="AC1177">
            <v>-328707.31</v>
          </cell>
          <cell r="AD1177">
            <v>-282267.88874999998</v>
          </cell>
          <cell r="AE1177">
            <v>-278711.62041666667</v>
          </cell>
          <cell r="AF1177">
            <v>-269311.5204166667</v>
          </cell>
          <cell r="AG1177">
            <v>-263355.48874999996</v>
          </cell>
          <cell r="AH1177">
            <v>-262245.38791666663</v>
          </cell>
          <cell r="AI1177">
            <v>-260183.76541666672</v>
          </cell>
          <cell r="AJ1177">
            <v>-256299.88416666666</v>
          </cell>
          <cell r="AK1177">
            <v>-247512.78833333333</v>
          </cell>
          <cell r="AL1177">
            <v>-231187.53791666668</v>
          </cell>
          <cell r="AM1177">
            <v>-216317.39499999999</v>
          </cell>
          <cell r="AN1177">
            <v>-208276.94750000001</v>
          </cell>
          <cell r="AO1177">
            <v>-201095.44750000001</v>
          </cell>
          <cell r="AR1177" t="str">
            <v>50b</v>
          </cell>
        </row>
        <row r="1178">
          <cell r="R1178">
            <v>-54322.16</v>
          </cell>
          <cell r="S1178">
            <v>-65251</v>
          </cell>
          <cell r="T1178">
            <v>-86993</v>
          </cell>
          <cell r="U1178">
            <v>-72756.22</v>
          </cell>
          <cell r="V1178">
            <v>-97463.29</v>
          </cell>
          <cell r="W1178">
            <v>-116946.65</v>
          </cell>
          <cell r="X1178">
            <v>-94761</v>
          </cell>
          <cell r="Y1178">
            <v>-98328</v>
          </cell>
          <cell r="Z1178">
            <v>-98621.88</v>
          </cell>
          <cell r="AA1178">
            <v>-103003</v>
          </cell>
          <cell r="AB1178">
            <v>-79499</v>
          </cell>
          <cell r="AC1178">
            <v>-170301</v>
          </cell>
          <cell r="AD1178">
            <v>-64727.724999999999</v>
          </cell>
          <cell r="AE1178">
            <v>-66520.827083333337</v>
          </cell>
          <cell r="AF1178">
            <v>-69540.111250000002</v>
          </cell>
          <cell r="AG1178">
            <v>-71937.559166666673</v>
          </cell>
          <cell r="AH1178">
            <v>-75068.163750000007</v>
          </cell>
          <cell r="AI1178">
            <v>-79926.28624999999</v>
          </cell>
          <cell r="AJ1178">
            <v>-83187.252500000002</v>
          </cell>
          <cell r="AK1178">
            <v>-85055.483333333337</v>
          </cell>
          <cell r="AL1178">
            <v>-86382.500416666677</v>
          </cell>
          <cell r="AM1178">
            <v>-87742.423750000002</v>
          </cell>
          <cell r="AN1178">
            <v>-89081.732499999998</v>
          </cell>
          <cell r="AO1178">
            <v>-92090.659166666665</v>
          </cell>
          <cell r="AR1178" t="str">
            <v>50a</v>
          </cell>
        </row>
        <row r="1179">
          <cell r="R1179">
            <v>-1472874</v>
          </cell>
          <cell r="S1179">
            <v>-1590744</v>
          </cell>
          <cell r="T1179">
            <v>-1708614</v>
          </cell>
          <cell r="U1179">
            <v>-1821531</v>
          </cell>
          <cell r="V1179">
            <v>-1231707</v>
          </cell>
          <cell r="W1179">
            <v>-1349577</v>
          </cell>
          <cell r="X1179">
            <v>-1459718</v>
          </cell>
          <cell r="Y1179">
            <v>-1560718</v>
          </cell>
          <cell r="Z1179">
            <v>-1019361</v>
          </cell>
          <cell r="AA1179">
            <v>-1120361</v>
          </cell>
          <cell r="AB1179">
            <v>-1221361</v>
          </cell>
          <cell r="AC1179">
            <v>-1253507</v>
          </cell>
          <cell r="AD1179">
            <v>-1626314.75</v>
          </cell>
          <cell r="AE1179">
            <v>-1628425.625</v>
          </cell>
          <cell r="AF1179">
            <v>-1630949.25</v>
          </cell>
          <cell r="AG1179">
            <v>-1633679.25</v>
          </cell>
          <cell r="AH1179">
            <v>-1607128.375</v>
          </cell>
          <cell r="AI1179">
            <v>-1551503</v>
          </cell>
          <cell r="AJ1179">
            <v>-1495968.3333333333</v>
          </cell>
          <cell r="AK1179">
            <v>-1439821.4583333333</v>
          </cell>
          <cell r="AL1179">
            <v>-1411629.25</v>
          </cell>
          <cell r="AM1179">
            <v>-1411391.7083333333</v>
          </cell>
          <cell r="AN1179">
            <v>-1410161.0833333333</v>
          </cell>
          <cell r="AO1179">
            <v>-1405068.4583333333</v>
          </cell>
          <cell r="AR1179" t="str">
            <v>50b</v>
          </cell>
        </row>
        <row r="1180">
          <cell r="R1180">
            <v>-624.44000000000005</v>
          </cell>
          <cell r="S1180">
            <v>-1747.44</v>
          </cell>
          <cell r="T1180">
            <v>-2825.44</v>
          </cell>
          <cell r="U1180">
            <v>396.84</v>
          </cell>
          <cell r="V1180">
            <v>-793.16</v>
          </cell>
          <cell r="W1180">
            <v>-1923.16</v>
          </cell>
          <cell r="X1180">
            <v>-306.33999999999997</v>
          </cell>
          <cell r="Y1180">
            <v>-1432.34</v>
          </cell>
          <cell r="Z1180">
            <v>-6432.34</v>
          </cell>
          <cell r="AA1180">
            <v>-214.17</v>
          </cell>
          <cell r="AB1180">
            <v>-1464.17</v>
          </cell>
          <cell r="AC1180">
            <v>-20248.169999999998</v>
          </cell>
          <cell r="AD1180">
            <v>-3420.3508333333334</v>
          </cell>
          <cell r="AE1180">
            <v>-3302.1108333333336</v>
          </cell>
          <cell r="AF1180">
            <v>-3187.7458333333338</v>
          </cell>
          <cell r="AG1180">
            <v>-3005.4495833333331</v>
          </cell>
          <cell r="AH1180">
            <v>-2762.8887499999996</v>
          </cell>
          <cell r="AI1180">
            <v>-2522.9945833333327</v>
          </cell>
          <cell r="AJ1180">
            <v>-2388.6941666666662</v>
          </cell>
          <cell r="AK1180">
            <v>-2367.0841666666661</v>
          </cell>
          <cell r="AL1180">
            <v>-2507.7791666666667</v>
          </cell>
          <cell r="AM1180">
            <v>-2652.2004166666661</v>
          </cell>
          <cell r="AN1180">
            <v>-2644.0979166666662</v>
          </cell>
          <cell r="AO1180">
            <v>-2887.2870833333332</v>
          </cell>
          <cell r="AR1180" t="str">
            <v>50a</v>
          </cell>
        </row>
        <row r="1181">
          <cell r="R1181">
            <v>-437.79</v>
          </cell>
          <cell r="S1181">
            <v>-390.03</v>
          </cell>
          <cell r="T1181">
            <v>-384.11</v>
          </cell>
          <cell r="U1181">
            <v>-361.68</v>
          </cell>
          <cell r="V1181">
            <v>-355.48</v>
          </cell>
          <cell r="W1181">
            <v>-247.08</v>
          </cell>
          <cell r="X1181">
            <v>-277.10000000000002</v>
          </cell>
          <cell r="Y1181">
            <v>-355.8</v>
          </cell>
          <cell r="Z1181">
            <v>-340.87</v>
          </cell>
          <cell r="AA1181">
            <v>-191.24</v>
          </cell>
          <cell r="AB1181">
            <v>-375.92</v>
          </cell>
          <cell r="AC1181">
            <v>-362.07</v>
          </cell>
          <cell r="AD1181">
            <v>-504.05291666666676</v>
          </cell>
          <cell r="AE1181">
            <v>-477.60083333333341</v>
          </cell>
          <cell r="AF1181">
            <v>-444.26875000000001</v>
          </cell>
          <cell r="AG1181">
            <v>-414.77541666666667</v>
          </cell>
          <cell r="AH1181">
            <v>-392.32083333333338</v>
          </cell>
          <cell r="AI1181">
            <v>-372.32333333333332</v>
          </cell>
          <cell r="AJ1181">
            <v>-354.66458333333327</v>
          </cell>
          <cell r="AK1181">
            <v>-350.61583333333328</v>
          </cell>
          <cell r="AL1181">
            <v>-352.71458333333334</v>
          </cell>
          <cell r="AM1181">
            <v>-346.74124999999998</v>
          </cell>
          <cell r="AN1181">
            <v>-341.17125000000004</v>
          </cell>
          <cell r="AO1181">
            <v>-341.13875000000002</v>
          </cell>
          <cell r="AR1181" t="str">
            <v>50b</v>
          </cell>
        </row>
        <row r="1182">
          <cell r="R1182">
            <v>0</v>
          </cell>
          <cell r="S1182">
            <v>0</v>
          </cell>
          <cell r="T1182">
            <v>-732682.9</v>
          </cell>
          <cell r="U1182">
            <v>-692832.05</v>
          </cell>
          <cell r="V1182">
            <v>-686870.35</v>
          </cell>
          <cell r="W1182">
            <v>-743100.35</v>
          </cell>
          <cell r="X1182">
            <v>-239996.1</v>
          </cell>
          <cell r="Y1182">
            <v>-239996.1</v>
          </cell>
          <cell r="Z1182">
            <v>-239996.1</v>
          </cell>
          <cell r="AA1182">
            <v>-236291.82</v>
          </cell>
          <cell r="AB1182">
            <v>-6331.46</v>
          </cell>
          <cell r="AC1182">
            <v>-6331.46</v>
          </cell>
          <cell r="AD1182">
            <v>0</v>
          </cell>
          <cell r="AE1182">
            <v>0</v>
          </cell>
          <cell r="AF1182">
            <v>-30528.454166666666</v>
          </cell>
          <cell r="AG1182">
            <v>-89924.910416666666</v>
          </cell>
          <cell r="AH1182">
            <v>-147412.51041666669</v>
          </cell>
          <cell r="AI1182">
            <v>-206994.62291666667</v>
          </cell>
          <cell r="AJ1182">
            <v>-247956.97500000001</v>
          </cell>
          <cell r="AK1182">
            <v>-267956.65000000002</v>
          </cell>
          <cell r="AL1182">
            <v>-287956.32500000001</v>
          </cell>
          <cell r="AM1182">
            <v>-307801.65500000009</v>
          </cell>
          <cell r="AN1182">
            <v>-317910.95833333337</v>
          </cell>
          <cell r="AO1182">
            <v>-318438.58</v>
          </cell>
          <cell r="AR1182" t="str">
            <v>50a</v>
          </cell>
        </row>
        <row r="1183"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  <cell r="AE1183">
            <v>0</v>
          </cell>
          <cell r="AF1183">
            <v>0</v>
          </cell>
          <cell r="AG1183">
            <v>0</v>
          </cell>
          <cell r="AH1183">
            <v>0</v>
          </cell>
          <cell r="AI1183">
            <v>0</v>
          </cell>
          <cell r="AJ1183">
            <v>0</v>
          </cell>
          <cell r="AK1183">
            <v>0</v>
          </cell>
          <cell r="AL1183">
            <v>0</v>
          </cell>
          <cell r="AM1183">
            <v>0</v>
          </cell>
          <cell r="AN1183">
            <v>0</v>
          </cell>
          <cell r="AO1183">
            <v>0</v>
          </cell>
          <cell r="AR1183" t="str">
            <v>50b</v>
          </cell>
        </row>
        <row r="1184"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  <cell r="AE1184">
            <v>0</v>
          </cell>
          <cell r="AF1184">
            <v>0</v>
          </cell>
          <cell r="AG1184">
            <v>0</v>
          </cell>
          <cell r="AH1184">
            <v>0</v>
          </cell>
          <cell r="AI1184">
            <v>0</v>
          </cell>
          <cell r="AJ1184">
            <v>0</v>
          </cell>
          <cell r="AK1184">
            <v>0</v>
          </cell>
          <cell r="AL1184">
            <v>0</v>
          </cell>
          <cell r="AM1184">
            <v>0</v>
          </cell>
          <cell r="AN1184">
            <v>0</v>
          </cell>
          <cell r="AO1184">
            <v>0</v>
          </cell>
          <cell r="AR1184" t="str">
            <v>50b</v>
          </cell>
        </row>
        <row r="1185"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  <cell r="AE1185">
            <v>0</v>
          </cell>
          <cell r="AF1185">
            <v>0</v>
          </cell>
          <cell r="AG1185">
            <v>0</v>
          </cell>
          <cell r="AH1185">
            <v>0</v>
          </cell>
          <cell r="AI1185">
            <v>0</v>
          </cell>
          <cell r="AJ1185">
            <v>0</v>
          </cell>
          <cell r="AK1185">
            <v>0</v>
          </cell>
          <cell r="AL1185">
            <v>0</v>
          </cell>
          <cell r="AM1185">
            <v>0</v>
          </cell>
          <cell r="AN1185">
            <v>0</v>
          </cell>
          <cell r="AO1185">
            <v>0</v>
          </cell>
          <cell r="AR1185" t="str">
            <v>50b</v>
          </cell>
        </row>
        <row r="1186"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  <cell r="AE1186">
            <v>0</v>
          </cell>
          <cell r="AF1186">
            <v>0</v>
          </cell>
          <cell r="AG1186">
            <v>0</v>
          </cell>
          <cell r="AH1186">
            <v>0</v>
          </cell>
          <cell r="AI1186">
            <v>0</v>
          </cell>
          <cell r="AJ1186">
            <v>0</v>
          </cell>
          <cell r="AK1186">
            <v>0</v>
          </cell>
          <cell r="AL1186">
            <v>0</v>
          </cell>
          <cell r="AM1186">
            <v>0</v>
          </cell>
          <cell r="AN1186">
            <v>0</v>
          </cell>
          <cell r="AO1186">
            <v>0</v>
          </cell>
          <cell r="AR1186" t="str">
            <v>50a</v>
          </cell>
        </row>
        <row r="1187">
          <cell r="R1187">
            <v>-996875</v>
          </cell>
          <cell r="S1187">
            <v>-1196250</v>
          </cell>
          <cell r="T1187">
            <v>-199375</v>
          </cell>
          <cell r="U1187">
            <v>-398750</v>
          </cell>
          <cell r="V1187">
            <v>-598125</v>
          </cell>
          <cell r="W1187">
            <v>-797500</v>
          </cell>
          <cell r="X1187">
            <v>-996875</v>
          </cell>
          <cell r="Y1187">
            <v>-1196250</v>
          </cell>
          <cell r="Z1187">
            <v>-199375</v>
          </cell>
          <cell r="AA1187">
            <v>-398750</v>
          </cell>
          <cell r="AB1187">
            <v>-598125</v>
          </cell>
          <cell r="AC1187">
            <v>-797500</v>
          </cell>
          <cell r="AD1187">
            <v>-697812.5</v>
          </cell>
          <cell r="AE1187">
            <v>-697812.5</v>
          </cell>
          <cell r="AF1187">
            <v>-697812.5</v>
          </cell>
          <cell r="AG1187">
            <v>-697812.5</v>
          </cell>
          <cell r="AH1187">
            <v>-697812.5</v>
          </cell>
          <cell r="AI1187">
            <v>-697812.5</v>
          </cell>
          <cell r="AJ1187">
            <v>-697812.5</v>
          </cell>
          <cell r="AK1187">
            <v>-697812.5</v>
          </cell>
          <cell r="AL1187">
            <v>-697812.5</v>
          </cell>
          <cell r="AM1187">
            <v>-697812.5</v>
          </cell>
          <cell r="AN1187">
            <v>-697812.5</v>
          </cell>
          <cell r="AO1187">
            <v>-697812.5</v>
          </cell>
          <cell r="AR1187" t="str">
            <v>50a</v>
          </cell>
        </row>
        <row r="1188"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  <cell r="AE1188">
            <v>0</v>
          </cell>
          <cell r="AF1188">
            <v>0</v>
          </cell>
          <cell r="AG1188">
            <v>0</v>
          </cell>
          <cell r="AH1188">
            <v>0</v>
          </cell>
          <cell r="AI1188">
            <v>0</v>
          </cell>
          <cell r="AJ1188">
            <v>0</v>
          </cell>
          <cell r="AK1188">
            <v>0</v>
          </cell>
          <cell r="AL1188">
            <v>0</v>
          </cell>
          <cell r="AM1188">
            <v>0</v>
          </cell>
          <cell r="AN1188">
            <v>0</v>
          </cell>
          <cell r="AO1188">
            <v>0</v>
          </cell>
          <cell r="AR1188" t="str">
            <v>50a</v>
          </cell>
        </row>
        <row r="1189"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  <cell r="AE1189">
            <v>0</v>
          </cell>
          <cell r="AF1189">
            <v>0</v>
          </cell>
          <cell r="AG1189">
            <v>0</v>
          </cell>
          <cell r="AH1189">
            <v>0</v>
          </cell>
          <cell r="AI1189">
            <v>0</v>
          </cell>
          <cell r="AJ1189">
            <v>0</v>
          </cell>
          <cell r="AK1189">
            <v>0</v>
          </cell>
          <cell r="AL1189">
            <v>0</v>
          </cell>
          <cell r="AM1189">
            <v>0</v>
          </cell>
          <cell r="AN1189">
            <v>0</v>
          </cell>
          <cell r="AO1189">
            <v>0</v>
          </cell>
          <cell r="AR1189" t="str">
            <v>50a</v>
          </cell>
        </row>
        <row r="1190"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  <cell r="AE1190">
            <v>0</v>
          </cell>
          <cell r="AF1190">
            <v>0</v>
          </cell>
          <cell r="AG1190">
            <v>0</v>
          </cell>
          <cell r="AH1190">
            <v>0</v>
          </cell>
          <cell r="AI1190">
            <v>0</v>
          </cell>
          <cell r="AJ1190">
            <v>0</v>
          </cell>
          <cell r="AK1190">
            <v>0</v>
          </cell>
          <cell r="AL1190">
            <v>0</v>
          </cell>
          <cell r="AM1190">
            <v>0</v>
          </cell>
          <cell r="AN1190">
            <v>0</v>
          </cell>
          <cell r="AO1190">
            <v>0</v>
          </cell>
          <cell r="AR1190" t="str">
            <v>50a</v>
          </cell>
        </row>
        <row r="1191"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  <cell r="AE1191">
            <v>0</v>
          </cell>
          <cell r="AF1191">
            <v>0</v>
          </cell>
          <cell r="AG1191">
            <v>0</v>
          </cell>
          <cell r="AH1191">
            <v>0</v>
          </cell>
          <cell r="AI1191">
            <v>0</v>
          </cell>
          <cell r="AJ1191">
            <v>0</v>
          </cell>
          <cell r="AK1191">
            <v>0</v>
          </cell>
          <cell r="AL1191">
            <v>0</v>
          </cell>
          <cell r="AM1191">
            <v>0</v>
          </cell>
          <cell r="AN1191">
            <v>0</v>
          </cell>
          <cell r="AO1191">
            <v>0</v>
          </cell>
          <cell r="AR1191" t="str">
            <v>50a</v>
          </cell>
        </row>
        <row r="1192"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  <cell r="AE1192">
            <v>0</v>
          </cell>
          <cell r="AF1192">
            <v>0</v>
          </cell>
          <cell r="AG1192">
            <v>0</v>
          </cell>
          <cell r="AH1192">
            <v>0</v>
          </cell>
          <cell r="AI1192">
            <v>0</v>
          </cell>
          <cell r="AJ1192">
            <v>0</v>
          </cell>
          <cell r="AK1192">
            <v>0</v>
          </cell>
          <cell r="AL1192">
            <v>0</v>
          </cell>
          <cell r="AM1192">
            <v>0</v>
          </cell>
          <cell r="AN1192">
            <v>0</v>
          </cell>
          <cell r="AO1192">
            <v>0</v>
          </cell>
          <cell r="AR1192" t="str">
            <v>50b</v>
          </cell>
        </row>
        <row r="1193"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-53854.166666666664</v>
          </cell>
          <cell r="AE1193">
            <v>-6731.770833333333</v>
          </cell>
          <cell r="AF1193">
            <v>0</v>
          </cell>
          <cell r="AG1193">
            <v>0</v>
          </cell>
          <cell r="AH1193">
            <v>0</v>
          </cell>
          <cell r="AI1193">
            <v>0</v>
          </cell>
          <cell r="AJ1193">
            <v>0</v>
          </cell>
          <cell r="AK1193">
            <v>0</v>
          </cell>
          <cell r="AL1193">
            <v>0</v>
          </cell>
          <cell r="AM1193">
            <v>0</v>
          </cell>
          <cell r="AN1193">
            <v>0</v>
          </cell>
          <cell r="AO1193">
            <v>0</v>
          </cell>
          <cell r="AR1193" t="str">
            <v>50b</v>
          </cell>
        </row>
        <row r="1194"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  <cell r="AE1194">
            <v>0</v>
          </cell>
          <cell r="AF1194">
            <v>0</v>
          </cell>
          <cell r="AG1194">
            <v>0</v>
          </cell>
          <cell r="AH1194">
            <v>0</v>
          </cell>
          <cell r="AI1194">
            <v>0</v>
          </cell>
          <cell r="AJ1194">
            <v>0</v>
          </cell>
          <cell r="AK1194">
            <v>0</v>
          </cell>
          <cell r="AL1194">
            <v>0</v>
          </cell>
          <cell r="AM1194">
            <v>0</v>
          </cell>
          <cell r="AN1194">
            <v>0</v>
          </cell>
          <cell r="AO1194">
            <v>0</v>
          </cell>
          <cell r="AR1194" t="str">
            <v>50a</v>
          </cell>
        </row>
        <row r="1195"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-47125</v>
          </cell>
          <cell r="AE1195">
            <v>-5890.625</v>
          </cell>
          <cell r="AF1195">
            <v>0</v>
          </cell>
          <cell r="AG1195">
            <v>0</v>
          </cell>
          <cell r="AH1195">
            <v>0</v>
          </cell>
          <cell r="AI1195">
            <v>0</v>
          </cell>
          <cell r="AJ1195">
            <v>0</v>
          </cell>
          <cell r="AK1195">
            <v>0</v>
          </cell>
          <cell r="AL1195">
            <v>0</v>
          </cell>
          <cell r="AM1195">
            <v>0</v>
          </cell>
          <cell r="AN1195">
            <v>0</v>
          </cell>
          <cell r="AO1195">
            <v>0</v>
          </cell>
          <cell r="AR1195" t="str">
            <v>50b</v>
          </cell>
        </row>
        <row r="1196"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-5687.5</v>
          </cell>
          <cell r="AE1196">
            <v>-437.5</v>
          </cell>
          <cell r="AF1196">
            <v>0</v>
          </cell>
          <cell r="AG1196">
            <v>0</v>
          </cell>
          <cell r="AH1196">
            <v>0</v>
          </cell>
          <cell r="AI1196">
            <v>0</v>
          </cell>
          <cell r="AJ1196">
            <v>0</v>
          </cell>
          <cell r="AK1196">
            <v>0</v>
          </cell>
          <cell r="AL1196">
            <v>0</v>
          </cell>
          <cell r="AM1196">
            <v>0</v>
          </cell>
          <cell r="AN1196">
            <v>0</v>
          </cell>
          <cell r="AO1196">
            <v>0</v>
          </cell>
          <cell r="AR1196" t="str">
            <v>50a</v>
          </cell>
        </row>
        <row r="1197"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-351215.3520833333</v>
          </cell>
          <cell r="AE1197">
            <v>-123958.35833333334</v>
          </cell>
          <cell r="AF1197">
            <v>0</v>
          </cell>
          <cell r="AG1197">
            <v>0</v>
          </cell>
          <cell r="AH1197">
            <v>0</v>
          </cell>
          <cell r="AI1197">
            <v>0</v>
          </cell>
          <cell r="AJ1197">
            <v>0</v>
          </cell>
          <cell r="AK1197">
            <v>0</v>
          </cell>
          <cell r="AL1197">
            <v>0</v>
          </cell>
          <cell r="AM1197">
            <v>0</v>
          </cell>
          <cell r="AN1197">
            <v>0</v>
          </cell>
          <cell r="AO1197">
            <v>0</v>
          </cell>
          <cell r="AR1197" t="str">
            <v>50b</v>
          </cell>
        </row>
        <row r="1198"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-13255.060416666667</v>
          </cell>
          <cell r="AE1198">
            <v>-1019.6266666666667</v>
          </cell>
          <cell r="AF1198">
            <v>0</v>
          </cell>
          <cell r="AG1198">
            <v>0</v>
          </cell>
          <cell r="AH1198">
            <v>0</v>
          </cell>
          <cell r="AI1198">
            <v>0</v>
          </cell>
          <cell r="AJ1198">
            <v>0</v>
          </cell>
          <cell r="AK1198">
            <v>0</v>
          </cell>
          <cell r="AL1198">
            <v>0</v>
          </cell>
          <cell r="AM1198">
            <v>0</v>
          </cell>
          <cell r="AN1198">
            <v>0</v>
          </cell>
          <cell r="AO1198">
            <v>0</v>
          </cell>
          <cell r="AR1198" t="str">
            <v>50a</v>
          </cell>
        </row>
        <row r="1199"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-124427.64583333333</v>
          </cell>
          <cell r="AE1199">
            <v>-81356.552083333328</v>
          </cell>
          <cell r="AF1199">
            <v>-28714.083333333332</v>
          </cell>
          <cell r="AG1199">
            <v>0</v>
          </cell>
          <cell r="AH1199">
            <v>0</v>
          </cell>
          <cell r="AI1199">
            <v>0</v>
          </cell>
          <cell r="AJ1199">
            <v>0</v>
          </cell>
          <cell r="AK1199">
            <v>0</v>
          </cell>
          <cell r="AL1199">
            <v>0</v>
          </cell>
          <cell r="AM1199">
            <v>0</v>
          </cell>
          <cell r="AN1199">
            <v>0</v>
          </cell>
          <cell r="AO1199">
            <v>0</v>
          </cell>
          <cell r="AR1199" t="str">
            <v>50b</v>
          </cell>
        </row>
        <row r="1200"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  <cell r="AE1200">
            <v>0</v>
          </cell>
          <cell r="AF1200">
            <v>0</v>
          </cell>
          <cell r="AG1200">
            <v>0</v>
          </cell>
          <cell r="AH1200">
            <v>0</v>
          </cell>
          <cell r="AI1200">
            <v>0</v>
          </cell>
          <cell r="AJ1200">
            <v>0</v>
          </cell>
          <cell r="AK1200">
            <v>0</v>
          </cell>
          <cell r="AL1200">
            <v>0</v>
          </cell>
          <cell r="AM1200">
            <v>0</v>
          </cell>
          <cell r="AN1200">
            <v>0</v>
          </cell>
          <cell r="AO1200">
            <v>0</v>
          </cell>
          <cell r="AR1200" t="str">
            <v>50a</v>
          </cell>
        </row>
        <row r="1201"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-103841.14583333333</v>
          </cell>
          <cell r="AE1201">
            <v>-60872.395833333336</v>
          </cell>
          <cell r="AF1201">
            <v>-46549.479166666664</v>
          </cell>
          <cell r="AG1201">
            <v>-17903.645833333332</v>
          </cell>
          <cell r="AH1201">
            <v>0</v>
          </cell>
          <cell r="AI1201">
            <v>0</v>
          </cell>
          <cell r="AJ1201">
            <v>0</v>
          </cell>
          <cell r="AK1201">
            <v>0</v>
          </cell>
          <cell r="AL1201">
            <v>0</v>
          </cell>
          <cell r="AM1201">
            <v>0</v>
          </cell>
          <cell r="AN1201">
            <v>0</v>
          </cell>
          <cell r="AO1201">
            <v>0</v>
          </cell>
          <cell r="AR1201" t="str">
            <v>50a</v>
          </cell>
        </row>
        <row r="1202"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-12187.5</v>
          </cell>
          <cell r="AE1202">
            <v>-10887.5</v>
          </cell>
          <cell r="AF1202">
            <v>-8937.5</v>
          </cell>
          <cell r="AG1202">
            <v>-6337.5</v>
          </cell>
          <cell r="AH1202">
            <v>-3087.5</v>
          </cell>
          <cell r="AI1202">
            <v>-1137.5</v>
          </cell>
          <cell r="AJ1202">
            <v>-487.5</v>
          </cell>
          <cell r="AK1202">
            <v>0</v>
          </cell>
          <cell r="AL1202">
            <v>0</v>
          </cell>
          <cell r="AM1202">
            <v>0</v>
          </cell>
          <cell r="AN1202">
            <v>0</v>
          </cell>
          <cell r="AO1202">
            <v>0</v>
          </cell>
          <cell r="AR1202" t="str">
            <v>50a</v>
          </cell>
        </row>
        <row r="1203">
          <cell r="R1203">
            <v>-28568.52</v>
          </cell>
          <cell r="S1203">
            <v>-47614.35</v>
          </cell>
          <cell r="T1203">
            <v>-66660.179999999993</v>
          </cell>
          <cell r="U1203">
            <v>-85706.01</v>
          </cell>
          <cell r="V1203">
            <v>-104751.84</v>
          </cell>
          <cell r="W1203">
            <v>-9522.67</v>
          </cell>
          <cell r="X1203">
            <v>-28568.5</v>
          </cell>
          <cell r="Y1203">
            <v>-47614.33</v>
          </cell>
          <cell r="Z1203">
            <v>-66660.160000000003</v>
          </cell>
          <cell r="AA1203">
            <v>-85705.99</v>
          </cell>
          <cell r="AB1203">
            <v>-104751.82</v>
          </cell>
          <cell r="AC1203">
            <v>-9522.65</v>
          </cell>
          <cell r="AD1203">
            <v>-57137.29</v>
          </cell>
          <cell r="AE1203">
            <v>-57137.28666666666</v>
          </cell>
          <cell r="AF1203">
            <v>-57137.283333333326</v>
          </cell>
          <cell r="AG1203">
            <v>-57137.280000000006</v>
          </cell>
          <cell r="AH1203">
            <v>-57137.276666666665</v>
          </cell>
          <cell r="AI1203">
            <v>-57137.273333333324</v>
          </cell>
          <cell r="AJ1203">
            <v>-57137.27</v>
          </cell>
          <cell r="AK1203">
            <v>-57137.266666666663</v>
          </cell>
          <cell r="AL1203">
            <v>-57137.263333333329</v>
          </cell>
          <cell r="AM1203">
            <v>-57137.26</v>
          </cell>
          <cell r="AN1203">
            <v>-57137.256666666661</v>
          </cell>
          <cell r="AO1203">
            <v>-57137.253333333349</v>
          </cell>
          <cell r="AR1203" t="str">
            <v>50a</v>
          </cell>
        </row>
        <row r="1204"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-41080.837916666671</v>
          </cell>
          <cell r="AE1204">
            <v>-36698.877499999995</v>
          </cell>
          <cell r="AF1204">
            <v>-30125.944583333334</v>
          </cell>
          <cell r="AG1204">
            <v>-21362.039166666666</v>
          </cell>
          <cell r="AH1204">
            <v>-10407.161249999999</v>
          </cell>
          <cell r="AI1204">
            <v>-3834.2274999999995</v>
          </cell>
          <cell r="AJ1204">
            <v>-1643.2379166666667</v>
          </cell>
          <cell r="AK1204">
            <v>0</v>
          </cell>
          <cell r="AL1204">
            <v>0</v>
          </cell>
          <cell r="AM1204">
            <v>0</v>
          </cell>
          <cell r="AN1204">
            <v>0</v>
          </cell>
          <cell r="AO1204">
            <v>0</v>
          </cell>
          <cell r="AR1204" t="str">
            <v>50a</v>
          </cell>
        </row>
        <row r="1205"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-12167.96875</v>
          </cell>
          <cell r="AE1205">
            <v>-10870.052083333334</v>
          </cell>
          <cell r="AF1205">
            <v>-8923.1770833333339</v>
          </cell>
          <cell r="AG1205">
            <v>-6327.34375</v>
          </cell>
          <cell r="AH1205">
            <v>-3082.5520833333335</v>
          </cell>
          <cell r="AI1205">
            <v>-1135.6770833333333</v>
          </cell>
          <cell r="AJ1205">
            <v>-486.71875</v>
          </cell>
          <cell r="AK1205">
            <v>0</v>
          </cell>
          <cell r="AL1205">
            <v>0</v>
          </cell>
          <cell r="AM1205">
            <v>0</v>
          </cell>
          <cell r="AN1205">
            <v>0</v>
          </cell>
          <cell r="AO1205">
            <v>0</v>
          </cell>
          <cell r="AR1205" t="str">
            <v>50a</v>
          </cell>
        </row>
        <row r="1206">
          <cell r="R1206">
            <v>-25612.5</v>
          </cell>
          <cell r="S1206">
            <v>-42687.5</v>
          </cell>
          <cell r="T1206">
            <v>-59762.5</v>
          </cell>
          <cell r="U1206">
            <v>-76837.5</v>
          </cell>
          <cell r="V1206">
            <v>-93912.5</v>
          </cell>
          <cell r="W1206">
            <v>-8537.5</v>
          </cell>
          <cell r="X1206">
            <v>-25612.5</v>
          </cell>
          <cell r="Y1206">
            <v>-42687.5</v>
          </cell>
          <cell r="Z1206">
            <v>-59762.5</v>
          </cell>
          <cell r="AA1206">
            <v>-76837.5</v>
          </cell>
          <cell r="AB1206">
            <v>-93912.5</v>
          </cell>
          <cell r="AC1206">
            <v>-8537.5</v>
          </cell>
          <cell r="AD1206">
            <v>-51225</v>
          </cell>
          <cell r="AE1206">
            <v>-51225</v>
          </cell>
          <cell r="AF1206">
            <v>-51225</v>
          </cell>
          <cell r="AG1206">
            <v>-51225</v>
          </cell>
          <cell r="AH1206">
            <v>-51225</v>
          </cell>
          <cell r="AI1206">
            <v>-51225</v>
          </cell>
          <cell r="AJ1206">
            <v>-51225</v>
          </cell>
          <cell r="AK1206">
            <v>-51225</v>
          </cell>
          <cell r="AL1206">
            <v>-51225</v>
          </cell>
          <cell r="AM1206">
            <v>-51225</v>
          </cell>
          <cell r="AN1206">
            <v>-51225</v>
          </cell>
          <cell r="AO1206">
            <v>-51225</v>
          </cell>
          <cell r="AR1206" t="str">
            <v>50a</v>
          </cell>
        </row>
        <row r="1207"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-164062.5</v>
          </cell>
          <cell r="AE1207">
            <v>-146562.5</v>
          </cell>
          <cell r="AF1207">
            <v>-120312.5</v>
          </cell>
          <cell r="AG1207">
            <v>-85312.5</v>
          </cell>
          <cell r="AH1207">
            <v>-41562.5</v>
          </cell>
          <cell r="AI1207">
            <v>-15312.5</v>
          </cell>
          <cell r="AJ1207">
            <v>-6562.5</v>
          </cell>
          <cell r="AK1207">
            <v>0</v>
          </cell>
          <cell r="AL1207">
            <v>0</v>
          </cell>
          <cell r="AM1207">
            <v>0</v>
          </cell>
          <cell r="AN1207">
            <v>0</v>
          </cell>
          <cell r="AO1207">
            <v>0</v>
          </cell>
          <cell r="AR1207" t="str">
            <v>50a</v>
          </cell>
        </row>
        <row r="1208">
          <cell r="R1208">
            <v>-8137.5</v>
          </cell>
          <cell r="S1208">
            <v>-13562.5</v>
          </cell>
          <cell r="T1208">
            <v>-18987.5</v>
          </cell>
          <cell r="U1208">
            <v>-24412.5</v>
          </cell>
          <cell r="V1208">
            <v>-29837.5</v>
          </cell>
          <cell r="W1208">
            <v>-2712.5</v>
          </cell>
          <cell r="X1208">
            <v>-8137.5</v>
          </cell>
          <cell r="Y1208">
            <v>-13562.5</v>
          </cell>
          <cell r="Z1208">
            <v>-18987.5</v>
          </cell>
          <cell r="AA1208">
            <v>-24412.5</v>
          </cell>
          <cell r="AB1208">
            <v>-29837.5</v>
          </cell>
          <cell r="AC1208">
            <v>-2712.5</v>
          </cell>
          <cell r="AD1208">
            <v>-16275</v>
          </cell>
          <cell r="AE1208">
            <v>-16275</v>
          </cell>
          <cell r="AF1208">
            <v>-16275</v>
          </cell>
          <cell r="AG1208">
            <v>-16275</v>
          </cell>
          <cell r="AH1208">
            <v>-16275</v>
          </cell>
          <cell r="AI1208">
            <v>-16275</v>
          </cell>
          <cell r="AJ1208">
            <v>-16275</v>
          </cell>
          <cell r="AK1208">
            <v>-16275</v>
          </cell>
          <cell r="AL1208">
            <v>-16275</v>
          </cell>
          <cell r="AM1208">
            <v>-16275</v>
          </cell>
          <cell r="AN1208">
            <v>-16275</v>
          </cell>
          <cell r="AO1208">
            <v>-16275</v>
          </cell>
          <cell r="AR1208" t="str">
            <v>50a</v>
          </cell>
        </row>
        <row r="1209"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-27004.164166666669</v>
          </cell>
          <cell r="AE1209">
            <v>-24174.757500000003</v>
          </cell>
          <cell r="AF1209">
            <v>-19847.43416666667</v>
          </cell>
          <cell r="AG1209">
            <v>-14022.194166666668</v>
          </cell>
          <cell r="AH1209">
            <v>-6699.0375000000013</v>
          </cell>
          <cell r="AI1209">
            <v>-2371.7141666666666</v>
          </cell>
          <cell r="AJ1209">
            <v>-1040.2241666666666</v>
          </cell>
          <cell r="AK1209">
            <v>0</v>
          </cell>
          <cell r="AL1209">
            <v>0</v>
          </cell>
          <cell r="AM1209">
            <v>0</v>
          </cell>
          <cell r="AN1209">
            <v>0</v>
          </cell>
          <cell r="AO1209">
            <v>0</v>
          </cell>
          <cell r="AR1209" t="str">
            <v>50a</v>
          </cell>
        </row>
        <row r="1210"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-126924.27875</v>
          </cell>
          <cell r="AE1210">
            <v>-119722.90583333332</v>
          </cell>
          <cell r="AF1210">
            <v>-108920.83875000001</v>
          </cell>
          <cell r="AG1210">
            <v>-94518.077499999999</v>
          </cell>
          <cell r="AH1210">
            <v>-76514.622083333321</v>
          </cell>
          <cell r="AI1210">
            <v>-65712.555833333332</v>
          </cell>
          <cell r="AJ1210">
            <v>-62111.878749999996</v>
          </cell>
          <cell r="AK1210">
            <v>-54910.507499999985</v>
          </cell>
          <cell r="AL1210">
            <v>-44108.442083333335</v>
          </cell>
          <cell r="AM1210">
            <v>-29705.682499999999</v>
          </cell>
          <cell r="AN1210">
            <v>-11702.22875</v>
          </cell>
          <cell r="AO1210">
            <v>-900.16416666666657</v>
          </cell>
          <cell r="AR1210" t="str">
            <v>50a</v>
          </cell>
        </row>
        <row r="1211"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-148588.34125</v>
          </cell>
          <cell r="AE1211">
            <v>-140157.80166666667</v>
          </cell>
          <cell r="AF1211">
            <v>-127511.98458333335</v>
          </cell>
          <cell r="AG1211">
            <v>-110650.88999999997</v>
          </cell>
          <cell r="AH1211">
            <v>-89574.517916666649</v>
          </cell>
          <cell r="AI1211">
            <v>-76928.70166666666</v>
          </cell>
          <cell r="AJ1211">
            <v>-72713.441249999989</v>
          </cell>
          <cell r="AK1211">
            <v>-64282.903333333321</v>
          </cell>
          <cell r="AL1211">
            <v>-51637.087916666664</v>
          </cell>
          <cell r="AM1211">
            <v>-34775.995000000003</v>
          </cell>
          <cell r="AN1211">
            <v>-13699.624583333332</v>
          </cell>
          <cell r="AO1211">
            <v>-1053.81</v>
          </cell>
          <cell r="AR1211" t="str">
            <v>50a</v>
          </cell>
        </row>
        <row r="1212">
          <cell r="R1212">
            <v>-86250</v>
          </cell>
          <cell r="S1212">
            <v>-143750</v>
          </cell>
          <cell r="T1212">
            <v>-201250</v>
          </cell>
          <cell r="U1212">
            <v>-258750</v>
          </cell>
          <cell r="V1212">
            <v>-316250</v>
          </cell>
          <cell r="W1212">
            <v>-28750</v>
          </cell>
          <cell r="X1212">
            <v>-86250</v>
          </cell>
          <cell r="Y1212">
            <v>-143750</v>
          </cell>
          <cell r="Z1212">
            <v>-201250</v>
          </cell>
          <cell r="AA1212">
            <v>-258750</v>
          </cell>
          <cell r="AB1212">
            <v>-316250</v>
          </cell>
          <cell r="AC1212">
            <v>-28750</v>
          </cell>
          <cell r="AD1212">
            <v>-172500</v>
          </cell>
          <cell r="AE1212">
            <v>-172500</v>
          </cell>
          <cell r="AF1212">
            <v>-172500</v>
          </cell>
          <cell r="AG1212">
            <v>-172500</v>
          </cell>
          <cell r="AH1212">
            <v>-172500</v>
          </cell>
          <cell r="AI1212">
            <v>-172500</v>
          </cell>
          <cell r="AJ1212">
            <v>-172500</v>
          </cell>
          <cell r="AK1212">
            <v>-172500</v>
          </cell>
          <cell r="AL1212">
            <v>-172500</v>
          </cell>
          <cell r="AM1212">
            <v>-172500</v>
          </cell>
          <cell r="AN1212">
            <v>-172500</v>
          </cell>
          <cell r="AO1212">
            <v>-172500</v>
          </cell>
          <cell r="AR1212" t="str">
            <v>50a</v>
          </cell>
        </row>
        <row r="1213">
          <cell r="R1213">
            <v>-69199.77</v>
          </cell>
          <cell r="S1213">
            <v>-115333.1</v>
          </cell>
          <cell r="T1213">
            <v>-161466.43</v>
          </cell>
          <cell r="U1213">
            <v>-207599.76</v>
          </cell>
          <cell r="V1213">
            <v>-253733.09</v>
          </cell>
          <cell r="W1213">
            <v>-23066.42</v>
          </cell>
          <cell r="X1213">
            <v>-69199.75</v>
          </cell>
          <cell r="Y1213">
            <v>-115333.08</v>
          </cell>
          <cell r="Z1213">
            <v>-161466.41</v>
          </cell>
          <cell r="AA1213">
            <v>-207599.74</v>
          </cell>
          <cell r="AB1213">
            <v>-253733.07</v>
          </cell>
          <cell r="AC1213">
            <v>-23066.400000000001</v>
          </cell>
          <cell r="AD1213">
            <v>-138399.79</v>
          </cell>
          <cell r="AE1213">
            <v>-138399.78666666665</v>
          </cell>
          <cell r="AF1213">
            <v>-138399.78333333335</v>
          </cell>
          <cell r="AG1213">
            <v>-138399.78</v>
          </cell>
          <cell r="AH1213">
            <v>-138399.77666666664</v>
          </cell>
          <cell r="AI1213">
            <v>-138399.77333333335</v>
          </cell>
          <cell r="AJ1213">
            <v>-138399.76999999999</v>
          </cell>
          <cell r="AK1213">
            <v>-138399.76666666666</v>
          </cell>
          <cell r="AL1213">
            <v>-138399.76333333334</v>
          </cell>
          <cell r="AM1213">
            <v>-138399.76</v>
          </cell>
          <cell r="AN1213">
            <v>-138399.75666666668</v>
          </cell>
          <cell r="AO1213">
            <v>-138399.75333333333</v>
          </cell>
          <cell r="AR1213" t="str">
            <v>50a</v>
          </cell>
        </row>
        <row r="1214">
          <cell r="R1214">
            <v>-25950</v>
          </cell>
          <cell r="S1214">
            <v>-43250</v>
          </cell>
          <cell r="T1214">
            <v>-60550</v>
          </cell>
          <cell r="U1214">
            <v>-77850</v>
          </cell>
          <cell r="V1214">
            <v>-95150</v>
          </cell>
          <cell r="W1214">
            <v>-8650</v>
          </cell>
          <cell r="X1214">
            <v>-25950</v>
          </cell>
          <cell r="Y1214">
            <v>-43250</v>
          </cell>
          <cell r="Z1214">
            <v>-60550</v>
          </cell>
          <cell r="AA1214">
            <v>-77850</v>
          </cell>
          <cell r="AB1214">
            <v>-95150</v>
          </cell>
          <cell r="AC1214">
            <v>-8650</v>
          </cell>
          <cell r="AD1214">
            <v>-51900</v>
          </cell>
          <cell r="AE1214">
            <v>-51900</v>
          </cell>
          <cell r="AF1214">
            <v>-51900</v>
          </cell>
          <cell r="AG1214">
            <v>-51900</v>
          </cell>
          <cell r="AH1214">
            <v>-51900</v>
          </cell>
          <cell r="AI1214">
            <v>-51900</v>
          </cell>
          <cell r="AJ1214">
            <v>-51900</v>
          </cell>
          <cell r="AK1214">
            <v>-51900</v>
          </cell>
          <cell r="AL1214">
            <v>-51900</v>
          </cell>
          <cell r="AM1214">
            <v>-51900</v>
          </cell>
          <cell r="AN1214">
            <v>-51900</v>
          </cell>
          <cell r="AO1214">
            <v>-51900</v>
          </cell>
          <cell r="AR1214" t="str">
            <v>50a</v>
          </cell>
        </row>
        <row r="1215">
          <cell r="R1215">
            <v>-173250</v>
          </cell>
          <cell r="S1215">
            <v>-288750</v>
          </cell>
          <cell r="T1215">
            <v>-404250</v>
          </cell>
          <cell r="U1215">
            <v>-519750</v>
          </cell>
          <cell r="V1215">
            <v>-635250</v>
          </cell>
          <cell r="W1215">
            <v>-57750</v>
          </cell>
          <cell r="X1215">
            <v>-173250</v>
          </cell>
          <cell r="Y1215">
            <v>-288750</v>
          </cell>
          <cell r="Z1215">
            <v>-404250</v>
          </cell>
          <cell r="AA1215">
            <v>-519750</v>
          </cell>
          <cell r="AB1215">
            <v>-635250</v>
          </cell>
          <cell r="AC1215">
            <v>-57750</v>
          </cell>
          <cell r="AD1215">
            <v>-346500</v>
          </cell>
          <cell r="AE1215">
            <v>-346500</v>
          </cell>
          <cell r="AF1215">
            <v>-346500</v>
          </cell>
          <cell r="AG1215">
            <v>-346500</v>
          </cell>
          <cell r="AH1215">
            <v>-346500</v>
          </cell>
          <cell r="AI1215">
            <v>-346500</v>
          </cell>
          <cell r="AJ1215">
            <v>-346500</v>
          </cell>
          <cell r="AK1215">
            <v>-346500</v>
          </cell>
          <cell r="AL1215">
            <v>-346500</v>
          </cell>
          <cell r="AM1215">
            <v>-346500</v>
          </cell>
          <cell r="AN1215">
            <v>-346500</v>
          </cell>
          <cell r="AO1215">
            <v>-346500</v>
          </cell>
          <cell r="AR1215" t="str">
            <v>50a</v>
          </cell>
        </row>
        <row r="1216">
          <cell r="R1216">
            <v>-175500</v>
          </cell>
          <cell r="S1216">
            <v>-292500</v>
          </cell>
          <cell r="T1216">
            <v>-409500</v>
          </cell>
          <cell r="U1216">
            <v>-526500</v>
          </cell>
          <cell r="V1216">
            <v>-643500</v>
          </cell>
          <cell r="W1216">
            <v>-58500</v>
          </cell>
          <cell r="X1216">
            <v>-175500</v>
          </cell>
          <cell r="Y1216">
            <v>-292500</v>
          </cell>
          <cell r="Z1216">
            <v>-409500</v>
          </cell>
          <cell r="AA1216">
            <v>-526500</v>
          </cell>
          <cell r="AB1216">
            <v>-643500</v>
          </cell>
          <cell r="AC1216">
            <v>-58500</v>
          </cell>
          <cell r="AD1216">
            <v>-351000</v>
          </cell>
          <cell r="AE1216">
            <v>-351000</v>
          </cell>
          <cell r="AF1216">
            <v>-351000</v>
          </cell>
          <cell r="AG1216">
            <v>-351000</v>
          </cell>
          <cell r="AH1216">
            <v>-351000</v>
          </cell>
          <cell r="AI1216">
            <v>-351000</v>
          </cell>
          <cell r="AJ1216">
            <v>-351000</v>
          </cell>
          <cell r="AK1216">
            <v>-351000</v>
          </cell>
          <cell r="AL1216">
            <v>-351000</v>
          </cell>
          <cell r="AM1216">
            <v>-351000</v>
          </cell>
          <cell r="AN1216">
            <v>-351000</v>
          </cell>
          <cell r="AO1216">
            <v>-351000</v>
          </cell>
          <cell r="AR1216" t="str">
            <v>50a</v>
          </cell>
        </row>
        <row r="1217">
          <cell r="R1217">
            <v>-43999.77</v>
          </cell>
          <cell r="S1217">
            <v>-73333.100000000006</v>
          </cell>
          <cell r="T1217">
            <v>-102666.43</v>
          </cell>
          <cell r="U1217">
            <v>-131999.76</v>
          </cell>
          <cell r="V1217">
            <v>-161333.09</v>
          </cell>
          <cell r="W1217">
            <v>-14666.42</v>
          </cell>
          <cell r="X1217">
            <v>-43999.75</v>
          </cell>
          <cell r="Y1217">
            <v>-73333.08</v>
          </cell>
          <cell r="Z1217">
            <v>-102666.41</v>
          </cell>
          <cell r="AA1217">
            <v>-131999.74</v>
          </cell>
          <cell r="AB1217">
            <v>-161333.07</v>
          </cell>
          <cell r="AC1217">
            <v>-14666.4</v>
          </cell>
          <cell r="AD1217">
            <v>-87999.79</v>
          </cell>
          <cell r="AE1217">
            <v>-87999.786666666667</v>
          </cell>
          <cell r="AF1217">
            <v>-87999.783333333326</v>
          </cell>
          <cell r="AG1217">
            <v>-87999.779999999984</v>
          </cell>
          <cell r="AH1217">
            <v>-87999.776666666658</v>
          </cell>
          <cell r="AI1217">
            <v>-87999.773333333331</v>
          </cell>
          <cell r="AJ1217">
            <v>-87999.77</v>
          </cell>
          <cell r="AK1217">
            <v>-87999.766666666677</v>
          </cell>
          <cell r="AL1217">
            <v>-87999.763333333351</v>
          </cell>
          <cell r="AM1217">
            <v>-87999.760000000009</v>
          </cell>
          <cell r="AN1217">
            <v>-87999.756666666668</v>
          </cell>
          <cell r="AO1217">
            <v>-87999.753333333341</v>
          </cell>
          <cell r="AR1217" t="str">
            <v>50a</v>
          </cell>
        </row>
        <row r="1218">
          <cell r="R1218">
            <v>-62299.77</v>
          </cell>
          <cell r="S1218">
            <v>-103833.1</v>
          </cell>
          <cell r="T1218">
            <v>-145366.43</v>
          </cell>
          <cell r="U1218">
            <v>-186899.76</v>
          </cell>
          <cell r="V1218">
            <v>-228433.09</v>
          </cell>
          <cell r="W1218">
            <v>-20766.419999999998</v>
          </cell>
          <cell r="X1218">
            <v>-62299.75</v>
          </cell>
          <cell r="Y1218">
            <v>-103833.08</v>
          </cell>
          <cell r="Z1218">
            <v>-145366.41</v>
          </cell>
          <cell r="AA1218">
            <v>-186899.74</v>
          </cell>
          <cell r="AB1218">
            <v>-228433.07</v>
          </cell>
          <cell r="AC1218">
            <v>-20766.400000000001</v>
          </cell>
          <cell r="AD1218">
            <v>-124599.79</v>
          </cell>
          <cell r="AE1218">
            <v>-124599.78666666667</v>
          </cell>
          <cell r="AF1218">
            <v>-124599.78333333334</v>
          </cell>
          <cell r="AG1218">
            <v>-124599.77999999998</v>
          </cell>
          <cell r="AH1218">
            <v>-124599.77666666666</v>
          </cell>
          <cell r="AI1218">
            <v>-124599.77333333333</v>
          </cell>
          <cell r="AJ1218">
            <v>-124599.77</v>
          </cell>
          <cell r="AK1218">
            <v>-124599.76666666666</v>
          </cell>
          <cell r="AL1218">
            <v>-124599.76333333335</v>
          </cell>
          <cell r="AM1218">
            <v>-124599.76000000001</v>
          </cell>
          <cell r="AN1218">
            <v>-124599.75666666667</v>
          </cell>
          <cell r="AO1218">
            <v>-124599.75333333334</v>
          </cell>
          <cell r="AR1218" t="str">
            <v>50a</v>
          </cell>
        </row>
        <row r="1219">
          <cell r="R1219">
            <v>-91875</v>
          </cell>
          <cell r="S1219">
            <v>-153125</v>
          </cell>
          <cell r="T1219">
            <v>-214375</v>
          </cell>
          <cell r="U1219">
            <v>-275625</v>
          </cell>
          <cell r="V1219">
            <v>-336875</v>
          </cell>
          <cell r="W1219">
            <v>-30625</v>
          </cell>
          <cell r="X1219">
            <v>-91875</v>
          </cell>
          <cell r="Y1219">
            <v>-153125</v>
          </cell>
          <cell r="Z1219">
            <v>-214375</v>
          </cell>
          <cell r="AA1219">
            <v>-275625</v>
          </cell>
          <cell r="AB1219">
            <v>-336875</v>
          </cell>
          <cell r="AC1219">
            <v>-30625</v>
          </cell>
          <cell r="AD1219">
            <v>-183750</v>
          </cell>
          <cell r="AE1219">
            <v>-183750</v>
          </cell>
          <cell r="AF1219">
            <v>-183750</v>
          </cell>
          <cell r="AG1219">
            <v>-183750</v>
          </cell>
          <cell r="AH1219">
            <v>-183750</v>
          </cell>
          <cell r="AI1219">
            <v>-183750</v>
          </cell>
          <cell r="AJ1219">
            <v>-183750</v>
          </cell>
          <cell r="AK1219">
            <v>-183750</v>
          </cell>
          <cell r="AL1219">
            <v>-183750</v>
          </cell>
          <cell r="AM1219">
            <v>-183750</v>
          </cell>
          <cell r="AN1219">
            <v>-183750</v>
          </cell>
          <cell r="AO1219">
            <v>-183750</v>
          </cell>
          <cell r="AR1219" t="str">
            <v>50a</v>
          </cell>
        </row>
        <row r="1220">
          <cell r="R1220">
            <v>-18400.23</v>
          </cell>
          <cell r="S1220">
            <v>-30666.9</v>
          </cell>
          <cell r="T1220">
            <v>-42933.57</v>
          </cell>
          <cell r="U1220">
            <v>-55200.24</v>
          </cell>
          <cell r="V1220">
            <v>-67466.91</v>
          </cell>
          <cell r="W1220">
            <v>-6133.58</v>
          </cell>
          <cell r="X1220">
            <v>-18400.25</v>
          </cell>
          <cell r="Y1220">
            <v>-30666.92</v>
          </cell>
          <cell r="Z1220">
            <v>-42933.59</v>
          </cell>
          <cell r="AA1220">
            <v>-55200.26</v>
          </cell>
          <cell r="AB1220">
            <v>-67466.929999999993</v>
          </cell>
          <cell r="AC1220">
            <v>-6133.6</v>
          </cell>
          <cell r="AD1220">
            <v>-36800.21</v>
          </cell>
          <cell r="AE1220">
            <v>-36800.213333333333</v>
          </cell>
          <cell r="AF1220">
            <v>-36800.216666666667</v>
          </cell>
          <cell r="AG1220">
            <v>-36800.22</v>
          </cell>
          <cell r="AH1220">
            <v>-36800.223333333335</v>
          </cell>
          <cell r="AI1220">
            <v>-36800.226666666669</v>
          </cell>
          <cell r="AJ1220">
            <v>-36800.229999999996</v>
          </cell>
          <cell r="AK1220">
            <v>-36800.23333333333</v>
          </cell>
          <cell r="AL1220">
            <v>-36800.236666666671</v>
          </cell>
          <cell r="AM1220">
            <v>-36800.239999999998</v>
          </cell>
          <cell r="AN1220">
            <v>-36800.243333333339</v>
          </cell>
          <cell r="AO1220">
            <v>-36800.246666666666</v>
          </cell>
          <cell r="AR1220" t="str">
            <v>50a</v>
          </cell>
        </row>
        <row r="1221">
          <cell r="R1221">
            <v>-24787.5</v>
          </cell>
          <cell r="S1221">
            <v>-41312.5</v>
          </cell>
          <cell r="T1221">
            <v>-57837.5</v>
          </cell>
          <cell r="U1221">
            <v>-74362.5</v>
          </cell>
          <cell r="V1221">
            <v>-90887.5</v>
          </cell>
          <cell r="W1221">
            <v>-8262.5</v>
          </cell>
          <cell r="X1221">
            <v>-24787.5</v>
          </cell>
          <cell r="Y1221">
            <v>-41312.5</v>
          </cell>
          <cell r="Z1221">
            <v>-57837.5</v>
          </cell>
          <cell r="AA1221">
            <v>-74362.5</v>
          </cell>
          <cell r="AB1221">
            <v>-90887.5</v>
          </cell>
          <cell r="AC1221">
            <v>-8262.5</v>
          </cell>
          <cell r="AD1221">
            <v>-49575</v>
          </cell>
          <cell r="AE1221">
            <v>-49575</v>
          </cell>
          <cell r="AF1221">
            <v>-49575</v>
          </cell>
          <cell r="AG1221">
            <v>-49575</v>
          </cell>
          <cell r="AH1221">
            <v>-49575</v>
          </cell>
          <cell r="AI1221">
            <v>-49575</v>
          </cell>
          <cell r="AJ1221">
            <v>-49575</v>
          </cell>
          <cell r="AK1221">
            <v>-49575</v>
          </cell>
          <cell r="AL1221">
            <v>-49575</v>
          </cell>
          <cell r="AM1221">
            <v>-49575</v>
          </cell>
          <cell r="AN1221">
            <v>-49575</v>
          </cell>
          <cell r="AO1221">
            <v>-49575</v>
          </cell>
          <cell r="AR1221" t="str">
            <v>50a</v>
          </cell>
        </row>
        <row r="1222">
          <cell r="R1222">
            <v>-41374.769999999997</v>
          </cell>
          <cell r="S1222">
            <v>-68958.100000000006</v>
          </cell>
          <cell r="T1222">
            <v>-96541.43</v>
          </cell>
          <cell r="U1222">
            <v>-124124.76</v>
          </cell>
          <cell r="V1222">
            <v>-151708.09</v>
          </cell>
          <cell r="W1222">
            <v>-13791.42</v>
          </cell>
          <cell r="X1222">
            <v>-41374.75</v>
          </cell>
          <cell r="Y1222">
            <v>-68958.080000000002</v>
          </cell>
          <cell r="Z1222">
            <v>-96541.41</v>
          </cell>
          <cell r="AA1222">
            <v>-124124.74</v>
          </cell>
          <cell r="AB1222">
            <v>-151708.07</v>
          </cell>
          <cell r="AC1222">
            <v>-13791.4</v>
          </cell>
          <cell r="AD1222">
            <v>-82749.789999999994</v>
          </cell>
          <cell r="AE1222">
            <v>-82749.786666666667</v>
          </cell>
          <cell r="AF1222">
            <v>-82749.783333333326</v>
          </cell>
          <cell r="AG1222">
            <v>-82749.779999999984</v>
          </cell>
          <cell r="AH1222">
            <v>-82749.776666666658</v>
          </cell>
          <cell r="AI1222">
            <v>-82749.773333333331</v>
          </cell>
          <cell r="AJ1222">
            <v>-82749.77</v>
          </cell>
          <cell r="AK1222">
            <v>-82749.766666666677</v>
          </cell>
          <cell r="AL1222">
            <v>-82749.763333333321</v>
          </cell>
          <cell r="AM1222">
            <v>-82749.759999999995</v>
          </cell>
          <cell r="AN1222">
            <v>-82749.756666666668</v>
          </cell>
          <cell r="AO1222">
            <v>-82749.753333333341</v>
          </cell>
          <cell r="AR1222" t="str">
            <v>50a</v>
          </cell>
        </row>
        <row r="1223">
          <cell r="R1223">
            <v>-134062.5</v>
          </cell>
          <cell r="S1223">
            <v>-223437.5</v>
          </cell>
          <cell r="T1223">
            <v>-312812.5</v>
          </cell>
          <cell r="U1223">
            <v>-402187.5</v>
          </cell>
          <cell r="V1223">
            <v>-491562.5</v>
          </cell>
          <cell r="W1223">
            <v>-44687.5</v>
          </cell>
          <cell r="X1223">
            <v>-134062.5</v>
          </cell>
          <cell r="Y1223">
            <v>-223437.5</v>
          </cell>
          <cell r="Z1223">
            <v>-312812.5</v>
          </cell>
          <cell r="AA1223">
            <v>-402187.5</v>
          </cell>
          <cell r="AB1223">
            <v>-491562.5</v>
          </cell>
          <cell r="AC1223">
            <v>-44687.5</v>
          </cell>
          <cell r="AD1223">
            <v>-268125</v>
          </cell>
          <cell r="AE1223">
            <v>-268125</v>
          </cell>
          <cell r="AF1223">
            <v>-268125</v>
          </cell>
          <cell r="AG1223">
            <v>-268125</v>
          </cell>
          <cell r="AH1223">
            <v>-268125</v>
          </cell>
          <cell r="AI1223">
            <v>-268125</v>
          </cell>
          <cell r="AJ1223">
            <v>-268125</v>
          </cell>
          <cell r="AK1223">
            <v>-268125</v>
          </cell>
          <cell r="AL1223">
            <v>-268125</v>
          </cell>
          <cell r="AM1223">
            <v>-268125</v>
          </cell>
          <cell r="AN1223">
            <v>-268125</v>
          </cell>
          <cell r="AO1223">
            <v>-268125</v>
          </cell>
          <cell r="AR1223" t="str">
            <v>50a</v>
          </cell>
        </row>
        <row r="1224">
          <cell r="R1224">
            <v>-82249.77</v>
          </cell>
          <cell r="S1224">
            <v>-137083.1</v>
          </cell>
          <cell r="T1224">
            <v>-191916.43</v>
          </cell>
          <cell r="U1224">
            <v>-246749.76</v>
          </cell>
          <cell r="V1224">
            <v>-301583.09000000003</v>
          </cell>
          <cell r="W1224">
            <v>-27416.42</v>
          </cell>
          <cell r="X1224">
            <v>-82249.75</v>
          </cell>
          <cell r="Y1224">
            <v>-137083.07999999999</v>
          </cell>
          <cell r="Z1224">
            <v>-191916.41</v>
          </cell>
          <cell r="AA1224">
            <v>-246749.74</v>
          </cell>
          <cell r="AB1224">
            <v>-301583.07</v>
          </cell>
          <cell r="AC1224">
            <v>-27416.400000000001</v>
          </cell>
          <cell r="AD1224">
            <v>-164499.79</v>
          </cell>
          <cell r="AE1224">
            <v>-164499.78666666665</v>
          </cell>
          <cell r="AF1224">
            <v>-164499.78333333335</v>
          </cell>
          <cell r="AG1224">
            <v>-164499.78</v>
          </cell>
          <cell r="AH1224">
            <v>-164499.77666666664</v>
          </cell>
          <cell r="AI1224">
            <v>-164499.77333333335</v>
          </cell>
          <cell r="AJ1224">
            <v>-164499.76999999999</v>
          </cell>
          <cell r="AK1224">
            <v>-164499.76666666663</v>
          </cell>
          <cell r="AL1224">
            <v>-164499.76333333334</v>
          </cell>
          <cell r="AM1224">
            <v>-164499.76</v>
          </cell>
          <cell r="AN1224">
            <v>-164499.75666666668</v>
          </cell>
          <cell r="AO1224">
            <v>-164499.75333333336</v>
          </cell>
          <cell r="AR1224" t="str">
            <v>50a</v>
          </cell>
        </row>
        <row r="1225">
          <cell r="R1225">
            <v>-18000</v>
          </cell>
          <cell r="S1225">
            <v>-30000</v>
          </cell>
          <cell r="T1225">
            <v>-42000</v>
          </cell>
          <cell r="U1225">
            <v>-54000</v>
          </cell>
          <cell r="V1225">
            <v>-66000</v>
          </cell>
          <cell r="W1225">
            <v>-6000</v>
          </cell>
          <cell r="X1225">
            <v>-18000</v>
          </cell>
          <cell r="Y1225">
            <v>-30000</v>
          </cell>
          <cell r="Z1225">
            <v>-42000</v>
          </cell>
          <cell r="AA1225">
            <v>-54000</v>
          </cell>
          <cell r="AB1225">
            <v>-66000</v>
          </cell>
          <cell r="AC1225">
            <v>-6000</v>
          </cell>
          <cell r="AD1225">
            <v>-36000</v>
          </cell>
          <cell r="AE1225">
            <v>-36000</v>
          </cell>
          <cell r="AF1225">
            <v>-36000</v>
          </cell>
          <cell r="AG1225">
            <v>-36000</v>
          </cell>
          <cell r="AH1225">
            <v>-36000</v>
          </cell>
          <cell r="AI1225">
            <v>-36000</v>
          </cell>
          <cell r="AJ1225">
            <v>-36000</v>
          </cell>
          <cell r="AK1225">
            <v>-36000</v>
          </cell>
          <cell r="AL1225">
            <v>-36000</v>
          </cell>
          <cell r="AM1225">
            <v>-36000</v>
          </cell>
          <cell r="AN1225">
            <v>-36000</v>
          </cell>
          <cell r="AO1225">
            <v>-36000</v>
          </cell>
          <cell r="AR1225" t="str">
            <v>50a</v>
          </cell>
        </row>
        <row r="1226">
          <cell r="R1226">
            <v>-593540.81000000006</v>
          </cell>
          <cell r="S1226">
            <v>-763124.14</v>
          </cell>
          <cell r="T1226">
            <v>-932707.47</v>
          </cell>
          <cell r="U1226">
            <v>-84790.8</v>
          </cell>
          <cell r="V1226">
            <v>-254374.13</v>
          </cell>
          <cell r="W1226">
            <v>-423957.46</v>
          </cell>
          <cell r="X1226">
            <v>-593540.79</v>
          </cell>
          <cell r="Y1226">
            <v>-763124.12</v>
          </cell>
          <cell r="Z1226">
            <v>-932707.45</v>
          </cell>
          <cell r="AA1226">
            <v>-84790.78</v>
          </cell>
          <cell r="AB1226">
            <v>-254374.11</v>
          </cell>
          <cell r="AC1226">
            <v>-423957.44</v>
          </cell>
          <cell r="AD1226">
            <v>-508749.16333333339</v>
          </cell>
          <cell r="AE1226">
            <v>-508749.16</v>
          </cell>
          <cell r="AF1226">
            <v>-508749.15666666668</v>
          </cell>
          <cell r="AG1226">
            <v>-508749.15333333332</v>
          </cell>
          <cell r="AH1226">
            <v>-508749.14999999997</v>
          </cell>
          <cell r="AI1226">
            <v>-508749.14666666667</v>
          </cell>
          <cell r="AJ1226">
            <v>-508749.14333333325</v>
          </cell>
          <cell r="AK1226">
            <v>-508749.13999999996</v>
          </cell>
          <cell r="AL1226">
            <v>-508749.13666666666</v>
          </cell>
          <cell r="AM1226">
            <v>-508749.1333333333</v>
          </cell>
          <cell r="AN1226">
            <v>-508749.13000000006</v>
          </cell>
          <cell r="AO1226">
            <v>-508749.12666666671</v>
          </cell>
          <cell r="AR1226" t="str">
            <v>50a</v>
          </cell>
        </row>
        <row r="1227">
          <cell r="R1227">
            <v>-2260415.85</v>
          </cell>
          <cell r="S1227">
            <v>-2906249.18</v>
          </cell>
          <cell r="T1227">
            <v>-3552082.51</v>
          </cell>
          <cell r="U1227">
            <v>-322915.84000000003</v>
          </cell>
          <cell r="V1227">
            <v>-968749.17</v>
          </cell>
          <cell r="W1227">
            <v>-1614582.5</v>
          </cell>
          <cell r="X1227">
            <v>-2260415.83</v>
          </cell>
          <cell r="Y1227">
            <v>-2906249.16</v>
          </cell>
          <cell r="Z1227">
            <v>-3552082.49</v>
          </cell>
          <cell r="AA1227">
            <v>-322915.82</v>
          </cell>
          <cell r="AB1227">
            <v>-968749.15</v>
          </cell>
          <cell r="AC1227">
            <v>-1614582.48</v>
          </cell>
          <cell r="AD1227">
            <v>-1937499.2033333334</v>
          </cell>
          <cell r="AE1227">
            <v>-1937499.2</v>
          </cell>
          <cell r="AF1227">
            <v>-1937499.1966666665</v>
          </cell>
          <cell r="AG1227">
            <v>-1937499.1933333334</v>
          </cell>
          <cell r="AH1227">
            <v>-1937499.1900000002</v>
          </cell>
          <cell r="AI1227">
            <v>-1937499.1866666668</v>
          </cell>
          <cell r="AJ1227">
            <v>-1937499.1833333336</v>
          </cell>
          <cell r="AK1227">
            <v>-1937499.1799999997</v>
          </cell>
          <cell r="AL1227">
            <v>-1937499.1766666665</v>
          </cell>
          <cell r="AM1227">
            <v>-1937499.1733333336</v>
          </cell>
          <cell r="AN1227">
            <v>-1937499.1700000006</v>
          </cell>
          <cell r="AO1227">
            <v>-1937499.1666666667</v>
          </cell>
          <cell r="AR1227" t="str">
            <v>50a</v>
          </cell>
        </row>
        <row r="1228"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-36536.884583333333</v>
          </cell>
          <cell r="AE1228">
            <v>-24606.454583333329</v>
          </cell>
          <cell r="AF1228">
            <v>-9693.3862499999996</v>
          </cell>
          <cell r="AG1228">
            <v>-745.59625000000005</v>
          </cell>
          <cell r="AH1228">
            <v>0</v>
          </cell>
          <cell r="AI1228">
            <v>0</v>
          </cell>
          <cell r="AJ1228">
            <v>0</v>
          </cell>
          <cell r="AK1228">
            <v>0</v>
          </cell>
          <cell r="AL1228">
            <v>0</v>
          </cell>
          <cell r="AM1228">
            <v>0</v>
          </cell>
          <cell r="AN1228">
            <v>0</v>
          </cell>
          <cell r="AO1228">
            <v>0</v>
          </cell>
          <cell r="AR1228" t="str">
            <v>50a</v>
          </cell>
        </row>
        <row r="1229"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-36458.333333333336</v>
          </cell>
          <cell r="AE1229">
            <v>-13125</v>
          </cell>
          <cell r="AF1229">
            <v>0</v>
          </cell>
          <cell r="AG1229">
            <v>0</v>
          </cell>
          <cell r="AH1229">
            <v>0</v>
          </cell>
          <cell r="AI1229">
            <v>0</v>
          </cell>
          <cell r="AJ1229">
            <v>0</v>
          </cell>
          <cell r="AK1229">
            <v>0</v>
          </cell>
          <cell r="AL1229">
            <v>0</v>
          </cell>
          <cell r="AM1229">
            <v>0</v>
          </cell>
          <cell r="AN1229">
            <v>0</v>
          </cell>
          <cell r="AO1229">
            <v>0</v>
          </cell>
          <cell r="AR1229" t="str">
            <v>50a</v>
          </cell>
        </row>
        <row r="1230"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  <cell r="AE1230">
            <v>0</v>
          </cell>
          <cell r="AF1230">
            <v>0</v>
          </cell>
          <cell r="AG1230">
            <v>0</v>
          </cell>
          <cell r="AH1230">
            <v>0</v>
          </cell>
          <cell r="AI1230">
            <v>0</v>
          </cell>
          <cell r="AJ1230">
            <v>0</v>
          </cell>
          <cell r="AK1230">
            <v>0</v>
          </cell>
          <cell r="AL1230">
            <v>0</v>
          </cell>
          <cell r="AM1230">
            <v>0</v>
          </cell>
          <cell r="AN1230">
            <v>0</v>
          </cell>
          <cell r="AO1230">
            <v>0</v>
          </cell>
          <cell r="AR1230" t="str">
            <v>50a</v>
          </cell>
        </row>
        <row r="1231">
          <cell r="R1231">
            <v>-1081383.43</v>
          </cell>
          <cell r="S1231">
            <v>-1390350.1</v>
          </cell>
          <cell r="T1231">
            <v>-1699316.77</v>
          </cell>
          <cell r="U1231">
            <v>-154483.44</v>
          </cell>
          <cell r="V1231">
            <v>-463450.11</v>
          </cell>
          <cell r="W1231">
            <v>-772416.78</v>
          </cell>
          <cell r="X1231">
            <v>-1081383.45</v>
          </cell>
          <cell r="Y1231">
            <v>-1390350.12</v>
          </cell>
          <cell r="Z1231">
            <v>-1699316.79</v>
          </cell>
          <cell r="AA1231">
            <v>-154483.46</v>
          </cell>
          <cell r="AB1231">
            <v>-463450.13</v>
          </cell>
          <cell r="AC1231">
            <v>-772416.8</v>
          </cell>
          <cell r="AD1231">
            <v>-926900.08333333337</v>
          </cell>
          <cell r="AE1231">
            <v>-926900.08375000011</v>
          </cell>
          <cell r="AF1231">
            <v>-926900.08499999996</v>
          </cell>
          <cell r="AG1231">
            <v>-926900.08708333329</v>
          </cell>
          <cell r="AH1231">
            <v>-926900.08999999985</v>
          </cell>
          <cell r="AI1231">
            <v>-926900.09333333315</v>
          </cell>
          <cell r="AJ1231">
            <v>-926900.09666666633</v>
          </cell>
          <cell r="AK1231">
            <v>-926900.09999999974</v>
          </cell>
          <cell r="AL1231">
            <v>-926900.10333333351</v>
          </cell>
          <cell r="AM1231">
            <v>-926900.10666666657</v>
          </cell>
          <cell r="AN1231">
            <v>-926900.11</v>
          </cell>
          <cell r="AO1231">
            <v>-926900.11333333363</v>
          </cell>
          <cell r="AR1231" t="str">
            <v>50a</v>
          </cell>
        </row>
        <row r="1232"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  <cell r="AE1232">
            <v>0</v>
          </cell>
          <cell r="AF1232">
            <v>0</v>
          </cell>
          <cell r="AG1232">
            <v>0</v>
          </cell>
          <cell r="AH1232">
            <v>0</v>
          </cell>
          <cell r="AI1232">
            <v>0</v>
          </cell>
          <cell r="AJ1232">
            <v>0</v>
          </cell>
          <cell r="AK1232">
            <v>0</v>
          </cell>
          <cell r="AL1232">
            <v>0</v>
          </cell>
          <cell r="AM1232">
            <v>0</v>
          </cell>
          <cell r="AN1232">
            <v>0</v>
          </cell>
          <cell r="AO1232">
            <v>0</v>
          </cell>
          <cell r="AR1232" t="str">
            <v>50a</v>
          </cell>
        </row>
        <row r="1233"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  <cell r="AE1233">
            <v>0</v>
          </cell>
          <cell r="AF1233">
            <v>0</v>
          </cell>
          <cell r="AG1233">
            <v>0</v>
          </cell>
          <cell r="AH1233">
            <v>0</v>
          </cell>
          <cell r="AI1233">
            <v>0</v>
          </cell>
          <cell r="AJ1233">
            <v>0</v>
          </cell>
          <cell r="AK1233">
            <v>0</v>
          </cell>
          <cell r="AL1233">
            <v>0</v>
          </cell>
          <cell r="AM1233">
            <v>0</v>
          </cell>
          <cell r="AN1233">
            <v>0</v>
          </cell>
          <cell r="AO1233">
            <v>0</v>
          </cell>
          <cell r="AR1233" t="str">
            <v>50a</v>
          </cell>
        </row>
        <row r="1234"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  <cell r="AE1234">
            <v>0</v>
          </cell>
          <cell r="AF1234">
            <v>0</v>
          </cell>
          <cell r="AG1234">
            <v>0</v>
          </cell>
          <cell r="AH1234">
            <v>0</v>
          </cell>
          <cell r="AI1234">
            <v>0</v>
          </cell>
          <cell r="AJ1234">
            <v>0</v>
          </cell>
          <cell r="AK1234">
            <v>0</v>
          </cell>
          <cell r="AL1234">
            <v>0</v>
          </cell>
          <cell r="AM1234">
            <v>0</v>
          </cell>
          <cell r="AN1234">
            <v>0</v>
          </cell>
          <cell r="AO1234">
            <v>0</v>
          </cell>
          <cell r="AR1234" t="str">
            <v>50a</v>
          </cell>
        </row>
        <row r="1235"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  <cell r="AE1235">
            <v>0</v>
          </cell>
          <cell r="AF1235">
            <v>0</v>
          </cell>
          <cell r="AG1235">
            <v>0</v>
          </cell>
          <cell r="AH1235">
            <v>0</v>
          </cell>
          <cell r="AI1235">
            <v>0</v>
          </cell>
          <cell r="AJ1235">
            <v>0</v>
          </cell>
          <cell r="AK1235">
            <v>0</v>
          </cell>
          <cell r="AL1235">
            <v>0</v>
          </cell>
          <cell r="AM1235">
            <v>0</v>
          </cell>
          <cell r="AN1235">
            <v>0</v>
          </cell>
          <cell r="AO1235">
            <v>0</v>
          </cell>
          <cell r="AR1235" t="str">
            <v>50a</v>
          </cell>
        </row>
        <row r="1236"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  <cell r="AE1236">
            <v>0</v>
          </cell>
          <cell r="AF1236">
            <v>0</v>
          </cell>
          <cell r="AG1236">
            <v>0</v>
          </cell>
          <cell r="AH1236">
            <v>0</v>
          </cell>
          <cell r="AI1236">
            <v>0</v>
          </cell>
          <cell r="AJ1236">
            <v>0</v>
          </cell>
          <cell r="AK1236">
            <v>0</v>
          </cell>
          <cell r="AL1236">
            <v>0</v>
          </cell>
          <cell r="AM1236">
            <v>0</v>
          </cell>
          <cell r="AN1236">
            <v>0</v>
          </cell>
          <cell r="AO1236">
            <v>0</v>
          </cell>
          <cell r="AR1236" t="str">
            <v>50a</v>
          </cell>
        </row>
        <row r="1237"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  <cell r="AE1237">
            <v>0</v>
          </cell>
          <cell r="AF1237">
            <v>0</v>
          </cell>
          <cell r="AG1237">
            <v>0</v>
          </cell>
          <cell r="AH1237">
            <v>0</v>
          </cell>
          <cell r="AI1237">
            <v>0</v>
          </cell>
          <cell r="AJ1237">
            <v>0</v>
          </cell>
          <cell r="AK1237">
            <v>0</v>
          </cell>
          <cell r="AL1237">
            <v>0</v>
          </cell>
          <cell r="AM1237">
            <v>0</v>
          </cell>
          <cell r="AN1237">
            <v>0</v>
          </cell>
          <cell r="AO1237">
            <v>0</v>
          </cell>
          <cell r="AR1237" t="str">
            <v>50a</v>
          </cell>
        </row>
        <row r="1238"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  <cell r="AE1238">
            <v>0</v>
          </cell>
          <cell r="AF1238">
            <v>0</v>
          </cell>
          <cell r="AG1238">
            <v>0</v>
          </cell>
          <cell r="AH1238">
            <v>0</v>
          </cell>
          <cell r="AI1238">
            <v>0</v>
          </cell>
          <cell r="AJ1238">
            <v>0</v>
          </cell>
          <cell r="AK1238">
            <v>0</v>
          </cell>
          <cell r="AL1238">
            <v>0</v>
          </cell>
          <cell r="AM1238">
            <v>0</v>
          </cell>
          <cell r="AN1238">
            <v>0</v>
          </cell>
          <cell r="AO1238">
            <v>0</v>
          </cell>
          <cell r="AR1238" t="str">
            <v>50a</v>
          </cell>
        </row>
        <row r="1239">
          <cell r="R1239">
            <v>-160465.32999999999</v>
          </cell>
          <cell r="S1239">
            <v>-481298.66</v>
          </cell>
          <cell r="T1239">
            <v>-802131.99</v>
          </cell>
          <cell r="U1239">
            <v>-1122965.32</v>
          </cell>
          <cell r="V1239">
            <v>-1443798.65</v>
          </cell>
          <cell r="W1239">
            <v>-1764631.98</v>
          </cell>
          <cell r="X1239">
            <v>-160465.31</v>
          </cell>
          <cell r="Y1239">
            <v>-481298.64</v>
          </cell>
          <cell r="Z1239">
            <v>-802131.97</v>
          </cell>
          <cell r="AA1239">
            <v>-1122965.3</v>
          </cell>
          <cell r="AB1239">
            <v>-1443798.63</v>
          </cell>
          <cell r="AC1239">
            <v>0</v>
          </cell>
          <cell r="AD1239">
            <v>-962548.68333333312</v>
          </cell>
          <cell r="AE1239">
            <v>-962548.67999999982</v>
          </cell>
          <cell r="AF1239">
            <v>-962548.67666666664</v>
          </cell>
          <cell r="AG1239">
            <v>-962548.67333333334</v>
          </cell>
          <cell r="AH1239">
            <v>-962548.67</v>
          </cell>
          <cell r="AI1239">
            <v>-962548.66666666663</v>
          </cell>
          <cell r="AJ1239">
            <v>-962548.66333333345</v>
          </cell>
          <cell r="AK1239">
            <v>-962548.66000000015</v>
          </cell>
          <cell r="AL1239">
            <v>-962548.65666666685</v>
          </cell>
          <cell r="AM1239">
            <v>-962548.65333333367</v>
          </cell>
          <cell r="AN1239">
            <v>-962548.65000000026</v>
          </cell>
          <cell r="AO1239">
            <v>-889022.31499999983</v>
          </cell>
          <cell r="AR1239" t="str">
            <v>50a</v>
          </cell>
        </row>
        <row r="1240"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-132395.83333333334</v>
          </cell>
          <cell r="AE1240">
            <v>-115312.5</v>
          </cell>
          <cell r="AF1240">
            <v>-81145.833333333328</v>
          </cell>
          <cell r="AG1240">
            <v>-29895.833333333332</v>
          </cell>
          <cell r="AH1240">
            <v>0</v>
          </cell>
          <cell r="AI1240">
            <v>0</v>
          </cell>
          <cell r="AJ1240">
            <v>0</v>
          </cell>
          <cell r="AK1240">
            <v>0</v>
          </cell>
          <cell r="AL1240">
            <v>0</v>
          </cell>
          <cell r="AM1240">
            <v>0</v>
          </cell>
          <cell r="AN1240">
            <v>0</v>
          </cell>
          <cell r="AO1240">
            <v>0</v>
          </cell>
          <cell r="AR1240" t="str">
            <v>50a</v>
          </cell>
        </row>
        <row r="1241"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  <cell r="AE1241">
            <v>0</v>
          </cell>
          <cell r="AF1241">
            <v>0</v>
          </cell>
          <cell r="AG1241">
            <v>0</v>
          </cell>
          <cell r="AH1241">
            <v>0</v>
          </cell>
          <cell r="AI1241">
            <v>0</v>
          </cell>
          <cell r="AJ1241">
            <v>0</v>
          </cell>
          <cell r="AK1241">
            <v>0</v>
          </cell>
          <cell r="AL1241">
            <v>0</v>
          </cell>
          <cell r="AM1241">
            <v>0</v>
          </cell>
          <cell r="AN1241">
            <v>0</v>
          </cell>
          <cell r="AO1241">
            <v>0</v>
          </cell>
          <cell r="AR1241" t="str">
            <v>50a</v>
          </cell>
        </row>
        <row r="1242">
          <cell r="R1242">
            <v>0</v>
          </cell>
          <cell r="S1242">
            <v>0</v>
          </cell>
          <cell r="T1242">
            <v>0</v>
          </cell>
          <cell r="U1242">
            <v>0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-3656.25</v>
          </cell>
          <cell r="AE1242">
            <v>0</v>
          </cell>
          <cell r="AF1242">
            <v>0</v>
          </cell>
          <cell r="AG1242">
            <v>0</v>
          </cell>
          <cell r="AH1242">
            <v>0</v>
          </cell>
          <cell r="AI1242">
            <v>0</v>
          </cell>
          <cell r="AJ1242">
            <v>0</v>
          </cell>
          <cell r="AK1242">
            <v>0</v>
          </cell>
          <cell r="AL1242">
            <v>0</v>
          </cell>
          <cell r="AM1242">
            <v>0</v>
          </cell>
          <cell r="AN1242">
            <v>0</v>
          </cell>
          <cell r="AO1242">
            <v>0</v>
          </cell>
          <cell r="AR1242" t="str">
            <v>50a</v>
          </cell>
        </row>
        <row r="1243"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-39072.916666666664</v>
          </cell>
          <cell r="AE1243">
            <v>-37781.25</v>
          </cell>
          <cell r="AF1243">
            <v>-35197.916666666664</v>
          </cell>
          <cell r="AG1243">
            <v>-31322.916666666668</v>
          </cell>
          <cell r="AH1243">
            <v>-26156.25</v>
          </cell>
          <cell r="AI1243">
            <v>-19697.916666666668</v>
          </cell>
          <cell r="AJ1243">
            <v>-15822.916666666666</v>
          </cell>
          <cell r="AK1243">
            <v>-14531.25</v>
          </cell>
          <cell r="AL1243">
            <v>-11947.916666666666</v>
          </cell>
          <cell r="AM1243">
            <v>-8072.916666666667</v>
          </cell>
          <cell r="AN1243">
            <v>-2906.25</v>
          </cell>
          <cell r="AO1243">
            <v>0</v>
          </cell>
          <cell r="AR1243" t="str">
            <v>50a</v>
          </cell>
        </row>
        <row r="1244"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-147853.89916666667</v>
          </cell>
          <cell r="AE1244">
            <v>-142968.34</v>
          </cell>
          <cell r="AF1244">
            <v>-133193.89250000002</v>
          </cell>
          <cell r="AG1244">
            <v>-118530.55666666666</v>
          </cell>
          <cell r="AH1244">
            <v>-98978.332500000004</v>
          </cell>
          <cell r="AI1244">
            <v>-74537.22</v>
          </cell>
          <cell r="AJ1244">
            <v>-59873.885833333334</v>
          </cell>
          <cell r="AK1244">
            <v>-54988.329999999994</v>
          </cell>
          <cell r="AL1244">
            <v>-45213.885833333334</v>
          </cell>
          <cell r="AM1244">
            <v>-30550.553333333333</v>
          </cell>
          <cell r="AN1244">
            <v>-10998.332499999999</v>
          </cell>
          <cell r="AO1244">
            <v>0</v>
          </cell>
          <cell r="AR1244" t="str">
            <v>50a</v>
          </cell>
        </row>
        <row r="1245">
          <cell r="R1245">
            <v>-168437.5</v>
          </cell>
          <cell r="S1245">
            <v>-505312.5</v>
          </cell>
          <cell r="T1245">
            <v>-842187.5</v>
          </cell>
          <cell r="U1245">
            <v>-1179062.5</v>
          </cell>
          <cell r="V1245">
            <v>-1515937.5</v>
          </cell>
          <cell r="W1245">
            <v>-1852812.5</v>
          </cell>
          <cell r="X1245">
            <v>-168437.5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-1010625</v>
          </cell>
          <cell r="AE1245">
            <v>-1010625</v>
          </cell>
          <cell r="AF1245">
            <v>-1010625</v>
          </cell>
          <cell r="AG1245">
            <v>-1010625</v>
          </cell>
          <cell r="AH1245">
            <v>-1010625</v>
          </cell>
          <cell r="AI1245">
            <v>-1010625</v>
          </cell>
          <cell r="AJ1245">
            <v>-1010625</v>
          </cell>
          <cell r="AK1245">
            <v>-989570.3125</v>
          </cell>
          <cell r="AL1245">
            <v>-933424.47916666663</v>
          </cell>
          <cell r="AM1245">
            <v>-849205.72916666663</v>
          </cell>
          <cell r="AN1245">
            <v>-736914.0625</v>
          </cell>
          <cell r="AO1245">
            <v>-596549.47916666663</v>
          </cell>
          <cell r="AR1245" t="str">
            <v>50a</v>
          </cell>
        </row>
        <row r="1246">
          <cell r="R1246">
            <v>-97500</v>
          </cell>
          <cell r="S1246">
            <v>-292500</v>
          </cell>
          <cell r="T1246">
            <v>-487500</v>
          </cell>
          <cell r="U1246">
            <v>-682500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-585000</v>
          </cell>
          <cell r="AE1246">
            <v>-585000</v>
          </cell>
          <cell r="AF1246">
            <v>-585000</v>
          </cell>
          <cell r="AG1246">
            <v>-585000</v>
          </cell>
          <cell r="AH1246">
            <v>-548437.5</v>
          </cell>
          <cell r="AI1246">
            <v>-467187.5</v>
          </cell>
          <cell r="AJ1246">
            <v>-418437.5</v>
          </cell>
          <cell r="AK1246">
            <v>-402187.5</v>
          </cell>
          <cell r="AL1246">
            <v>-369687.5</v>
          </cell>
          <cell r="AM1246">
            <v>-320937.5</v>
          </cell>
          <cell r="AN1246">
            <v>-255937.5</v>
          </cell>
          <cell r="AO1246">
            <v>-174687.5</v>
          </cell>
          <cell r="AR1246" t="str">
            <v>50a</v>
          </cell>
        </row>
        <row r="1247">
          <cell r="R1247">
            <v>-1100896.29</v>
          </cell>
          <cell r="S1247">
            <v>-1651344.42</v>
          </cell>
          <cell r="T1247">
            <v>-2201792.5499999998</v>
          </cell>
          <cell r="U1247">
            <v>-2752240.68</v>
          </cell>
          <cell r="V1247">
            <v>-3302688.81</v>
          </cell>
          <cell r="W1247">
            <v>-550448.18999999994</v>
          </cell>
          <cell r="X1247">
            <v>-1100896.32</v>
          </cell>
          <cell r="Y1247">
            <v>-1651344.45</v>
          </cell>
          <cell r="Z1247">
            <v>-2201792.58</v>
          </cell>
          <cell r="AA1247">
            <v>-2752240.71</v>
          </cell>
          <cell r="AB1247">
            <v>-3302688.84</v>
          </cell>
          <cell r="AC1247">
            <v>-550448.22</v>
          </cell>
          <cell r="AD1247">
            <v>-1941620.4412500001</v>
          </cell>
          <cell r="AE1247">
            <v>-1929390.6737499998</v>
          </cell>
          <cell r="AF1247">
            <v>-1927509.1979166667</v>
          </cell>
          <cell r="AG1247">
            <v>-1926568.4625000004</v>
          </cell>
          <cell r="AH1247">
            <v>-1926568.4675</v>
          </cell>
          <cell r="AI1247">
            <v>-1926568.4724999999</v>
          </cell>
          <cell r="AJ1247">
            <v>-1926568.4774999998</v>
          </cell>
          <cell r="AK1247">
            <v>-1926568.4824999999</v>
          </cell>
          <cell r="AL1247">
            <v>-1926568.4875</v>
          </cell>
          <cell r="AM1247">
            <v>-1926568.4924999997</v>
          </cell>
          <cell r="AN1247">
            <v>-1926568.4974999998</v>
          </cell>
          <cell r="AO1247">
            <v>-1926568.5025000002</v>
          </cell>
          <cell r="AR1247" t="str">
            <v>50a</v>
          </cell>
        </row>
        <row r="1248">
          <cell r="R1248">
            <v>-65117.91</v>
          </cell>
          <cell r="S1248">
            <v>-126034.67</v>
          </cell>
          <cell r="T1248">
            <v>-1947.65</v>
          </cell>
          <cell r="U1248">
            <v>-62309.18</v>
          </cell>
          <cell r="V1248">
            <v>-9437.39</v>
          </cell>
          <cell r="W1248">
            <v>350.67</v>
          </cell>
          <cell r="X1248">
            <v>-75506.759999999995</v>
          </cell>
          <cell r="Y1248">
            <v>-151364.19</v>
          </cell>
          <cell r="Z1248">
            <v>350.68</v>
          </cell>
          <cell r="AA1248">
            <v>-75857.429999999993</v>
          </cell>
          <cell r="AB1248">
            <v>-149267.85</v>
          </cell>
          <cell r="AC1248">
            <v>0</v>
          </cell>
          <cell r="AD1248">
            <v>-83633.958750000005</v>
          </cell>
          <cell r="AE1248">
            <v>-81883.82166666667</v>
          </cell>
          <cell r="AF1248">
            <v>-82104.403750000012</v>
          </cell>
          <cell r="AG1248">
            <v>-82155.797500000015</v>
          </cell>
          <cell r="AH1248">
            <v>-77179.887500000012</v>
          </cell>
          <cell r="AI1248">
            <v>-72137.998333333351</v>
          </cell>
          <cell r="AJ1248">
            <v>-72475.129583333342</v>
          </cell>
          <cell r="AK1248">
            <v>-73788.347083333341</v>
          </cell>
          <cell r="AL1248">
            <v>-74572.06666666668</v>
          </cell>
          <cell r="AM1248">
            <v>-74248.592083333322</v>
          </cell>
          <cell r="AN1248">
            <v>-74902.29833333334</v>
          </cell>
          <cell r="AO1248">
            <v>-67730.661666666667</v>
          </cell>
          <cell r="AR1248" t="str">
            <v>50a</v>
          </cell>
        </row>
        <row r="1249">
          <cell r="R1249">
            <v>-13510.1</v>
          </cell>
          <cell r="S1249">
            <v>-27020.21</v>
          </cell>
          <cell r="T1249">
            <v>-40530.32</v>
          </cell>
          <cell r="U1249">
            <v>-13227.42</v>
          </cell>
          <cell r="V1249">
            <v>-26454.86</v>
          </cell>
          <cell r="W1249">
            <v>-39682.300000000003</v>
          </cell>
          <cell r="X1249">
            <v>-46192.08</v>
          </cell>
          <cell r="Y1249">
            <v>-13019.53</v>
          </cell>
          <cell r="Z1249">
            <v>-19529.34</v>
          </cell>
          <cell r="AA1249">
            <v>0</v>
          </cell>
          <cell r="AB1249">
            <v>0</v>
          </cell>
          <cell r="AC1249">
            <v>0</v>
          </cell>
          <cell r="AD1249">
            <v>-33151.815833333327</v>
          </cell>
          <cell r="AE1249">
            <v>-34840.578749999993</v>
          </cell>
          <cell r="AF1249">
            <v>-37655.184166666659</v>
          </cell>
          <cell r="AG1249">
            <v>-39895.089999999997</v>
          </cell>
          <cell r="AH1249">
            <v>-41548.518333333326</v>
          </cell>
          <cell r="AI1249">
            <v>-44304.23333333333</v>
          </cell>
          <cell r="AJ1249">
            <v>-46097.879166666658</v>
          </cell>
          <cell r="AK1249">
            <v>-43211.669583333329</v>
          </cell>
          <cell r="AL1249">
            <v>-35645.605833333335</v>
          </cell>
          <cell r="AM1249">
            <v>-30174.680416666673</v>
          </cell>
          <cell r="AN1249">
            <v>-27380.816666666669</v>
          </cell>
          <cell r="AO1249">
            <v>-22724.377083333336</v>
          </cell>
          <cell r="AR1249" t="str">
            <v>50b</v>
          </cell>
        </row>
        <row r="1250">
          <cell r="R1250">
            <v>-18925.72</v>
          </cell>
          <cell r="S1250">
            <v>-3785.15</v>
          </cell>
          <cell r="T1250">
            <v>-11355.44</v>
          </cell>
          <cell r="U1250">
            <v>-18925.72</v>
          </cell>
          <cell r="V1250">
            <v>-3785.15</v>
          </cell>
          <cell r="W1250">
            <v>-11355.44</v>
          </cell>
          <cell r="X1250">
            <v>-18925.72</v>
          </cell>
          <cell r="Y1250">
            <v>-3785.15</v>
          </cell>
          <cell r="Z1250">
            <v>-11355.44</v>
          </cell>
          <cell r="AA1250">
            <v>-18925.72</v>
          </cell>
          <cell r="AB1250">
            <v>-3785.15</v>
          </cell>
          <cell r="AC1250">
            <v>-11355.43</v>
          </cell>
          <cell r="AD1250">
            <v>-23684.063333333335</v>
          </cell>
          <cell r="AE1250">
            <v>-24630.349583333333</v>
          </cell>
          <cell r="AF1250">
            <v>-25261.2075</v>
          </cell>
          <cell r="AG1250">
            <v>-26522.922500000001</v>
          </cell>
          <cell r="AH1250">
            <v>-27469.208750000005</v>
          </cell>
          <cell r="AI1250">
            <v>-28100.066666666669</v>
          </cell>
          <cell r="AJ1250">
            <v>-19964.321666666667</v>
          </cell>
          <cell r="AK1250">
            <v>-11355.433749999998</v>
          </cell>
          <cell r="AL1250">
            <v>-11355.434583333334</v>
          </cell>
          <cell r="AM1250">
            <v>-11355.434999999999</v>
          </cell>
          <cell r="AN1250">
            <v>-11355.435416666667</v>
          </cell>
          <cell r="AO1250">
            <v>-11355.435833333335</v>
          </cell>
          <cell r="AR1250" t="str">
            <v>50a</v>
          </cell>
        </row>
        <row r="1251"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4716.4591666666665</v>
          </cell>
          <cell r="AE1251">
            <v>2634.1804166666666</v>
          </cell>
          <cell r="AF1251">
            <v>1108.6329166666667</v>
          </cell>
          <cell r="AG1251">
            <v>170.28624999999997</v>
          </cell>
          <cell r="AH1251">
            <v>-69.901666666666671</v>
          </cell>
          <cell r="AI1251">
            <v>0</v>
          </cell>
          <cell r="AJ1251">
            <v>0</v>
          </cell>
          <cell r="AK1251">
            <v>0</v>
          </cell>
          <cell r="AL1251">
            <v>0</v>
          </cell>
          <cell r="AM1251">
            <v>0</v>
          </cell>
          <cell r="AN1251">
            <v>0</v>
          </cell>
          <cell r="AO1251">
            <v>0</v>
          </cell>
          <cell r="AR1251" t="str">
            <v>50b</v>
          </cell>
        </row>
        <row r="1252"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-16848.44125</v>
          </cell>
          <cell r="AE1252">
            <v>-13492.3125</v>
          </cell>
          <cell r="AF1252">
            <v>-9923.1029166666667</v>
          </cell>
          <cell r="AG1252">
            <v>-6132.6175000000003</v>
          </cell>
          <cell r="AH1252">
            <v>-2089.5341666666668</v>
          </cell>
          <cell r="AI1252">
            <v>0</v>
          </cell>
          <cell r="AJ1252">
            <v>0</v>
          </cell>
          <cell r="AK1252">
            <v>0</v>
          </cell>
          <cell r="AL1252">
            <v>0</v>
          </cell>
          <cell r="AM1252">
            <v>0</v>
          </cell>
          <cell r="AN1252">
            <v>0</v>
          </cell>
          <cell r="AO1252">
            <v>0</v>
          </cell>
        </row>
        <row r="1253">
          <cell r="R1253">
            <v>-2826250</v>
          </cell>
          <cell r="S1253">
            <v>-3633750</v>
          </cell>
          <cell r="T1253">
            <v>-4441250</v>
          </cell>
          <cell r="U1253">
            <v>-403750</v>
          </cell>
          <cell r="V1253">
            <v>-1211250</v>
          </cell>
          <cell r="W1253">
            <v>-2018750</v>
          </cell>
          <cell r="X1253">
            <v>-2826250</v>
          </cell>
          <cell r="Y1253">
            <v>-3633750</v>
          </cell>
          <cell r="Z1253">
            <v>-4441250</v>
          </cell>
          <cell r="AA1253">
            <v>-403750</v>
          </cell>
          <cell r="AB1253">
            <v>-1211250</v>
          </cell>
          <cell r="AC1253">
            <v>-2018750</v>
          </cell>
          <cell r="AD1253">
            <v>-2422500</v>
          </cell>
          <cell r="AE1253">
            <v>-2422500</v>
          </cell>
          <cell r="AF1253">
            <v>-2422500</v>
          </cell>
          <cell r="AG1253">
            <v>-2422500</v>
          </cell>
          <cell r="AH1253">
            <v>-2422500</v>
          </cell>
          <cell r="AI1253">
            <v>-2422500</v>
          </cell>
          <cell r="AJ1253">
            <v>-2422500</v>
          </cell>
          <cell r="AK1253">
            <v>-2422500</v>
          </cell>
          <cell r="AL1253">
            <v>-2422500</v>
          </cell>
          <cell r="AM1253">
            <v>-2422500</v>
          </cell>
          <cell r="AN1253">
            <v>-2422500</v>
          </cell>
          <cell r="AO1253">
            <v>-2422500</v>
          </cell>
          <cell r="AR1253" t="str">
            <v>50a</v>
          </cell>
        </row>
        <row r="1254">
          <cell r="R1254">
            <v>-2041666.47</v>
          </cell>
          <cell r="S1254">
            <v>-2624999.7999999998</v>
          </cell>
          <cell r="T1254">
            <v>-3208333.13</v>
          </cell>
          <cell r="U1254">
            <v>-291666.46000000002</v>
          </cell>
          <cell r="V1254">
            <v>-874999.79</v>
          </cell>
          <cell r="W1254">
            <v>-1458333.12</v>
          </cell>
          <cell r="X1254">
            <v>-2041666.45</v>
          </cell>
          <cell r="Y1254">
            <v>-2624999.7799999998</v>
          </cell>
          <cell r="Z1254">
            <v>-3208333.11</v>
          </cell>
          <cell r="AA1254">
            <v>-291666.44</v>
          </cell>
          <cell r="AB1254">
            <v>-874999.77</v>
          </cell>
          <cell r="AC1254">
            <v>-1458333.1</v>
          </cell>
          <cell r="AD1254">
            <v>-1749999.8233333332</v>
          </cell>
          <cell r="AE1254">
            <v>-1749999.8200000003</v>
          </cell>
          <cell r="AF1254">
            <v>-1749999.8166666667</v>
          </cell>
          <cell r="AG1254">
            <v>-1749999.8133333335</v>
          </cell>
          <cell r="AH1254">
            <v>-1749999.8099999998</v>
          </cell>
          <cell r="AI1254">
            <v>-1749999.8066666666</v>
          </cell>
          <cell r="AJ1254">
            <v>-1749999.8033333335</v>
          </cell>
          <cell r="AK1254">
            <v>-1749999.7999999998</v>
          </cell>
          <cell r="AL1254">
            <v>-1749999.7966666666</v>
          </cell>
          <cell r="AM1254">
            <v>-1749999.7933333337</v>
          </cell>
          <cell r="AN1254">
            <v>-1749999.79</v>
          </cell>
          <cell r="AO1254">
            <v>-1749999.7866666669</v>
          </cell>
          <cell r="AR1254" t="str">
            <v>50a</v>
          </cell>
        </row>
        <row r="1255">
          <cell r="R1255">
            <v>48605.61</v>
          </cell>
          <cell r="S1255">
            <v>42527.51</v>
          </cell>
          <cell r="T1255">
            <v>36078.980000000003</v>
          </cell>
          <cell r="U1255">
            <v>30005.200000000001</v>
          </cell>
          <cell r="V1255">
            <v>24230.37</v>
          </cell>
          <cell r="W1255">
            <v>19481.13</v>
          </cell>
          <cell r="X1255">
            <v>15010.4</v>
          </cell>
          <cell r="Y1255">
            <v>10944.28</v>
          </cell>
          <cell r="Z1255">
            <v>7601.16</v>
          </cell>
          <cell r="AA1255">
            <v>4112.12</v>
          </cell>
          <cell r="AB1255">
            <v>-200.2</v>
          </cell>
          <cell r="AC1255">
            <v>55876.639999999999</v>
          </cell>
          <cell r="AD1255">
            <v>-111.49375000000084</v>
          </cell>
          <cell r="AE1255">
            <v>3685.719583333333</v>
          </cell>
          <cell r="AF1255">
            <v>6960.9899999999989</v>
          </cell>
          <cell r="AG1255">
            <v>9648.6479166666668</v>
          </cell>
          <cell r="AH1255">
            <v>11648.190833333334</v>
          </cell>
          <cell r="AI1255">
            <v>13387.113333333335</v>
          </cell>
          <cell r="AJ1255">
            <v>15239.793333333335</v>
          </cell>
          <cell r="AK1255">
            <v>17137.203750000001</v>
          </cell>
          <cell r="AL1255">
            <v>19121.789583333335</v>
          </cell>
          <cell r="AM1255">
            <v>21218.068750000002</v>
          </cell>
          <cell r="AN1255">
            <v>23444.308333333334</v>
          </cell>
          <cell r="AO1255">
            <v>24556.572083333333</v>
          </cell>
          <cell r="AR1255" t="str">
            <v>50b</v>
          </cell>
        </row>
        <row r="1256">
          <cell r="R1256">
            <v>-8350.08</v>
          </cell>
          <cell r="S1256">
            <v>-7218.49</v>
          </cell>
          <cell r="T1256">
            <v>-6572.26</v>
          </cell>
          <cell r="U1256">
            <v>-5797.97</v>
          </cell>
          <cell r="V1256">
            <v>-4987.8900000000003</v>
          </cell>
          <cell r="W1256">
            <v>-3863.81</v>
          </cell>
          <cell r="X1256">
            <v>-2574.89</v>
          </cell>
          <cell r="Y1256">
            <v>-1240.1600000000001</v>
          </cell>
          <cell r="Z1256">
            <v>472.45</v>
          </cell>
          <cell r="AA1256">
            <v>-34013.18</v>
          </cell>
          <cell r="AB1256">
            <v>-36029.53</v>
          </cell>
          <cell r="AC1256">
            <v>-13490.82</v>
          </cell>
          <cell r="AD1256">
            <v>-24249.8125</v>
          </cell>
          <cell r="AE1256">
            <v>-24898.502916666668</v>
          </cell>
          <cell r="AF1256">
            <v>-25473.117500000004</v>
          </cell>
          <cell r="AG1256">
            <v>-26013.862916666676</v>
          </cell>
          <cell r="AH1256">
            <v>-26560.814166666667</v>
          </cell>
          <cell r="AI1256">
            <v>-24901.610833333329</v>
          </cell>
          <cell r="AJ1256">
            <v>-21028.706666666669</v>
          </cell>
          <cell r="AK1256">
            <v>-17169.695833333335</v>
          </cell>
          <cell r="AL1256">
            <v>-13313.017916666666</v>
          </cell>
          <cell r="AM1256">
            <v>-10946.909166666666</v>
          </cell>
          <cell r="AN1256">
            <v>-10212.484583333333</v>
          </cell>
          <cell r="AO1256">
            <v>-10109.201666666666</v>
          </cell>
        </row>
        <row r="1257">
          <cell r="R1257">
            <v>-5054999.82</v>
          </cell>
          <cell r="S1257">
            <v>-6178333.1500000004</v>
          </cell>
          <cell r="T1257">
            <v>-561666.48</v>
          </cell>
          <cell r="U1257">
            <v>-1684999.81</v>
          </cell>
          <cell r="V1257">
            <v>-2808333.14</v>
          </cell>
          <cell r="W1257">
            <v>-3931666.47</v>
          </cell>
          <cell r="X1257">
            <v>-5054999.8</v>
          </cell>
          <cell r="Y1257">
            <v>-6178333.1299999999</v>
          </cell>
          <cell r="Z1257">
            <v>-561666.46</v>
          </cell>
          <cell r="AA1257">
            <v>-1684999.79</v>
          </cell>
          <cell r="AB1257">
            <v>-2808333.12</v>
          </cell>
          <cell r="AC1257">
            <v>-3931666.45</v>
          </cell>
          <cell r="AD1257">
            <v>-3369999.84</v>
          </cell>
          <cell r="AE1257">
            <v>-3369999.8366666664</v>
          </cell>
          <cell r="AF1257">
            <v>-3369999.8333333326</v>
          </cell>
          <cell r="AG1257">
            <v>-3369999.8299999996</v>
          </cell>
          <cell r="AH1257">
            <v>-3369999.8266666667</v>
          </cell>
          <cell r="AI1257">
            <v>-3369999.8233333337</v>
          </cell>
          <cell r="AJ1257">
            <v>-3369999.82</v>
          </cell>
          <cell r="AK1257">
            <v>-3369999.8166666664</v>
          </cell>
          <cell r="AL1257">
            <v>-3369999.813333333</v>
          </cell>
          <cell r="AM1257">
            <v>-3369999.8100000005</v>
          </cell>
          <cell r="AN1257">
            <v>-3369999.8066666666</v>
          </cell>
          <cell r="AO1257">
            <v>-3369999.8033333332</v>
          </cell>
          <cell r="AR1257" t="str">
            <v>50a</v>
          </cell>
        </row>
        <row r="1258">
          <cell r="R1258">
            <v>-61504.03</v>
          </cell>
          <cell r="S1258">
            <v>-61504.03</v>
          </cell>
          <cell r="T1258">
            <v>-61504.03</v>
          </cell>
          <cell r="U1258">
            <v>-61504.03</v>
          </cell>
          <cell r="V1258">
            <v>-61504.03</v>
          </cell>
          <cell r="W1258">
            <v>-61504.03</v>
          </cell>
          <cell r="X1258">
            <v>-61504.03</v>
          </cell>
          <cell r="Y1258">
            <v>-61504.03</v>
          </cell>
          <cell r="Z1258">
            <v>-61504.03</v>
          </cell>
          <cell r="AA1258">
            <v>-61504.03</v>
          </cell>
          <cell r="AB1258">
            <v>-61504.03</v>
          </cell>
          <cell r="AC1258">
            <v>-61504.03</v>
          </cell>
          <cell r="AD1258">
            <v>-34449.808749999997</v>
          </cell>
          <cell r="AE1258">
            <v>-39575.144583333335</v>
          </cell>
          <cell r="AF1258">
            <v>-44700.480416666665</v>
          </cell>
          <cell r="AG1258">
            <v>-49825.816250000003</v>
          </cell>
          <cell r="AH1258">
            <v>-54951.152083333342</v>
          </cell>
          <cell r="AI1258">
            <v>-57846.337500000001</v>
          </cell>
          <cell r="AJ1258">
            <v>-58511.372500000005</v>
          </cell>
          <cell r="AK1258">
            <v>-59176.407500000008</v>
          </cell>
          <cell r="AL1258">
            <v>-59841.442500000005</v>
          </cell>
          <cell r="AM1258">
            <v>-60506.477500000008</v>
          </cell>
          <cell r="AN1258">
            <v>-61171.512500000012</v>
          </cell>
          <cell r="AO1258">
            <v>-61504.030000000021</v>
          </cell>
          <cell r="AR1258" t="str">
            <v>50a</v>
          </cell>
        </row>
        <row r="1259">
          <cell r="R1259">
            <v>-99566.01</v>
          </cell>
          <cell r="S1259">
            <v>-99566.01</v>
          </cell>
          <cell r="T1259">
            <v>-111971.88</v>
          </cell>
          <cell r="U1259">
            <v>-111971.88</v>
          </cell>
          <cell r="V1259">
            <v>-111971.88</v>
          </cell>
          <cell r="W1259">
            <v>-100821.73</v>
          </cell>
          <cell r="X1259">
            <v>-94686.85</v>
          </cell>
          <cell r="Y1259">
            <v>-96704.72</v>
          </cell>
          <cell r="Z1259">
            <v>-108899.54</v>
          </cell>
          <cell r="AA1259">
            <v>-108899.54</v>
          </cell>
          <cell r="AB1259">
            <v>-108899.54</v>
          </cell>
          <cell r="AC1259">
            <v>-114898.26</v>
          </cell>
          <cell r="AD1259">
            <v>-79995.83</v>
          </cell>
          <cell r="AE1259">
            <v>-83027.289999999994</v>
          </cell>
          <cell r="AF1259">
            <v>-86028.130416666681</v>
          </cell>
          <cell r="AG1259">
            <v>-89195.983333333337</v>
          </cell>
          <cell r="AH1259">
            <v>-92561.468333333338</v>
          </cell>
          <cell r="AI1259">
            <v>-95227.310833333351</v>
          </cell>
          <cell r="AJ1259">
            <v>-96937.890833333353</v>
          </cell>
          <cell r="AK1259">
            <v>-98476.928750000006</v>
          </cell>
          <cell r="AL1259">
            <v>-100131.77458333333</v>
          </cell>
          <cell r="AM1259">
            <v>-101818.35041666665</v>
          </cell>
          <cell r="AN1259">
            <v>-103561.05208333331</v>
          </cell>
          <cell r="AO1259">
            <v>-105099.30958333334</v>
          </cell>
          <cell r="AR1259" t="str">
            <v>50b</v>
          </cell>
        </row>
        <row r="1260">
          <cell r="R1260">
            <v>-5223750</v>
          </cell>
          <cell r="S1260">
            <v>-6716250</v>
          </cell>
          <cell r="T1260">
            <v>-8208750</v>
          </cell>
          <cell r="U1260">
            <v>-746250</v>
          </cell>
          <cell r="V1260">
            <v>-2238750</v>
          </cell>
          <cell r="W1260">
            <v>-3731250</v>
          </cell>
          <cell r="X1260">
            <v>-5223750</v>
          </cell>
          <cell r="Y1260">
            <v>-6716250</v>
          </cell>
          <cell r="Z1260">
            <v>-8208750</v>
          </cell>
          <cell r="AA1260">
            <v>-746250</v>
          </cell>
          <cell r="AB1260">
            <v>-2238750</v>
          </cell>
          <cell r="AC1260">
            <v>-3731250</v>
          </cell>
          <cell r="AD1260">
            <v>-4477500</v>
          </cell>
          <cell r="AE1260">
            <v>-4477500</v>
          </cell>
          <cell r="AF1260">
            <v>-4477500</v>
          </cell>
          <cell r="AG1260">
            <v>-4477500</v>
          </cell>
          <cell r="AH1260">
            <v>-4477500</v>
          </cell>
          <cell r="AI1260">
            <v>-4477500</v>
          </cell>
          <cell r="AJ1260">
            <v>-4477500</v>
          </cell>
          <cell r="AK1260">
            <v>-4477500</v>
          </cell>
          <cell r="AL1260">
            <v>-4477500</v>
          </cell>
          <cell r="AM1260">
            <v>-4477500</v>
          </cell>
          <cell r="AN1260">
            <v>-4477500</v>
          </cell>
          <cell r="AO1260">
            <v>-4477500</v>
          </cell>
          <cell r="AR1260" t="str">
            <v>50a</v>
          </cell>
        </row>
        <row r="1261">
          <cell r="R1261">
            <v>-554895.86</v>
          </cell>
          <cell r="S1261">
            <v>-713437.53</v>
          </cell>
          <cell r="T1261">
            <v>-871979.2</v>
          </cell>
          <cell r="U1261">
            <v>-79270.87</v>
          </cell>
          <cell r="V1261">
            <v>-237812.54</v>
          </cell>
          <cell r="W1261">
            <v>-396354.21</v>
          </cell>
          <cell r="X1261">
            <v>-554895.88</v>
          </cell>
          <cell r="Y1261">
            <v>-713437.55</v>
          </cell>
          <cell r="Z1261">
            <v>-871979.22</v>
          </cell>
          <cell r="AA1261">
            <v>-79270.89</v>
          </cell>
          <cell r="AB1261">
            <v>-237812.56</v>
          </cell>
          <cell r="AC1261">
            <v>-396354.23</v>
          </cell>
          <cell r="AD1261">
            <v>-477826.99833333329</v>
          </cell>
          <cell r="AE1261">
            <v>-476946.20500000002</v>
          </cell>
          <cell r="AF1261">
            <v>-476065.41166666662</v>
          </cell>
          <cell r="AG1261">
            <v>-475625.0166666666</v>
          </cell>
          <cell r="AH1261">
            <v>-475625.02</v>
          </cell>
          <cell r="AI1261">
            <v>-475625.02333333343</v>
          </cell>
          <cell r="AJ1261">
            <v>-475625.02666666667</v>
          </cell>
          <cell r="AK1261">
            <v>-475625.03</v>
          </cell>
          <cell r="AL1261">
            <v>-475625.03333333338</v>
          </cell>
          <cell r="AM1261">
            <v>-475625.03666666662</v>
          </cell>
          <cell r="AN1261">
            <v>-475625.04</v>
          </cell>
          <cell r="AO1261">
            <v>-475625.04333333322</v>
          </cell>
          <cell r="AR1261" t="str">
            <v>50a</v>
          </cell>
        </row>
        <row r="1262"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-981.93124999999998</v>
          </cell>
          <cell r="AE1262">
            <v>-327.31041666666664</v>
          </cell>
          <cell r="AF1262">
            <v>0</v>
          </cell>
          <cell r="AG1262">
            <v>0</v>
          </cell>
          <cell r="AH1262">
            <v>0</v>
          </cell>
          <cell r="AI1262">
            <v>0</v>
          </cell>
          <cell r="AJ1262">
            <v>0</v>
          </cell>
          <cell r="AK1262">
            <v>0</v>
          </cell>
          <cell r="AL1262">
            <v>0</v>
          </cell>
          <cell r="AM1262">
            <v>0</v>
          </cell>
          <cell r="AN1262">
            <v>0</v>
          </cell>
          <cell r="AO1262">
            <v>0</v>
          </cell>
          <cell r="AR1262" t="str">
            <v>50a</v>
          </cell>
        </row>
        <row r="1263">
          <cell r="R1263">
            <v>-7897500</v>
          </cell>
          <cell r="S1263">
            <v>-9652500</v>
          </cell>
          <cell r="T1263">
            <v>-877500</v>
          </cell>
          <cell r="U1263">
            <v>-2632500</v>
          </cell>
          <cell r="V1263">
            <v>-4387500</v>
          </cell>
          <cell r="W1263">
            <v>-6142500</v>
          </cell>
          <cell r="X1263">
            <v>-7897500</v>
          </cell>
          <cell r="Y1263">
            <v>-9652500</v>
          </cell>
          <cell r="Z1263">
            <v>-877500</v>
          </cell>
          <cell r="AA1263">
            <v>-2632500</v>
          </cell>
          <cell r="AB1263">
            <v>-4387500</v>
          </cell>
          <cell r="AC1263">
            <v>-6142500</v>
          </cell>
          <cell r="AD1263">
            <v>-5265000</v>
          </cell>
          <cell r="AE1263">
            <v>-5265000</v>
          </cell>
          <cell r="AF1263">
            <v>-5265000</v>
          </cell>
          <cell r="AG1263">
            <v>-5265000</v>
          </cell>
          <cell r="AH1263">
            <v>-5265000</v>
          </cell>
          <cell r="AI1263">
            <v>-5265000</v>
          </cell>
          <cell r="AJ1263">
            <v>-5265000</v>
          </cell>
          <cell r="AK1263">
            <v>-5265000</v>
          </cell>
          <cell r="AL1263">
            <v>-5265000</v>
          </cell>
          <cell r="AM1263">
            <v>-5265000</v>
          </cell>
          <cell r="AN1263">
            <v>-5265000</v>
          </cell>
          <cell r="AO1263">
            <v>-5265000</v>
          </cell>
          <cell r="AR1263" t="str">
            <v>50a</v>
          </cell>
        </row>
        <row r="1264"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  <cell r="AE1264">
            <v>0</v>
          </cell>
          <cell r="AF1264">
            <v>0</v>
          </cell>
          <cell r="AG1264">
            <v>0</v>
          </cell>
          <cell r="AH1264">
            <v>0</v>
          </cell>
          <cell r="AI1264">
            <v>0</v>
          </cell>
          <cell r="AJ1264">
            <v>0</v>
          </cell>
          <cell r="AK1264">
            <v>0</v>
          </cell>
          <cell r="AL1264">
            <v>0</v>
          </cell>
          <cell r="AM1264">
            <v>0</v>
          </cell>
          <cell r="AN1264">
            <v>0</v>
          </cell>
          <cell r="AO1264">
            <v>0</v>
          </cell>
          <cell r="AR1264" t="str">
            <v>50a</v>
          </cell>
        </row>
        <row r="1265">
          <cell r="R1265">
            <v>-4165416.7</v>
          </cell>
          <cell r="S1265">
            <v>-5831583.3700000001</v>
          </cell>
          <cell r="T1265">
            <v>-7497750.04</v>
          </cell>
          <cell r="U1265">
            <v>-9163916.7100000009</v>
          </cell>
          <cell r="V1265">
            <v>-833083.38</v>
          </cell>
          <cell r="W1265">
            <v>-2499250.0499999998</v>
          </cell>
          <cell r="X1265">
            <v>-4165416.72</v>
          </cell>
          <cell r="Y1265">
            <v>-5831583.3899999997</v>
          </cell>
          <cell r="Z1265">
            <v>-7497750.0599999996</v>
          </cell>
          <cell r="AA1265">
            <v>-9163916.7300000004</v>
          </cell>
          <cell r="AB1265">
            <v>-833083.4</v>
          </cell>
          <cell r="AC1265">
            <v>-2499250.0699999998</v>
          </cell>
          <cell r="AD1265">
            <v>-5009954.9299999988</v>
          </cell>
          <cell r="AE1265">
            <v>-5005372.9666666668</v>
          </cell>
          <cell r="AF1265">
            <v>-5000791.0033333329</v>
          </cell>
          <cell r="AG1265">
            <v>-4998500.0233333334</v>
          </cell>
          <cell r="AH1265">
            <v>-4998500.0266666664</v>
          </cell>
          <cell r="AI1265">
            <v>-4998500.03</v>
          </cell>
          <cell r="AJ1265">
            <v>-4998500.0333333332</v>
          </cell>
          <cell r="AK1265">
            <v>-4998500.0366666662</v>
          </cell>
          <cell r="AL1265">
            <v>-4998500.04</v>
          </cell>
          <cell r="AM1265">
            <v>-4998500.0433333339</v>
          </cell>
          <cell r="AN1265">
            <v>-4998500.0466666678</v>
          </cell>
          <cell r="AO1265">
            <v>-4998500.05</v>
          </cell>
          <cell r="AR1265" t="str">
            <v>50a</v>
          </cell>
        </row>
        <row r="1266"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  <cell r="AE1266">
            <v>0</v>
          </cell>
          <cell r="AF1266">
            <v>0</v>
          </cell>
          <cell r="AG1266">
            <v>0</v>
          </cell>
          <cell r="AH1266">
            <v>0</v>
          </cell>
          <cell r="AI1266">
            <v>0</v>
          </cell>
          <cell r="AJ1266">
            <v>0</v>
          </cell>
          <cell r="AK1266">
            <v>0</v>
          </cell>
          <cell r="AL1266">
            <v>0</v>
          </cell>
          <cell r="AM1266">
            <v>0</v>
          </cell>
          <cell r="AN1266">
            <v>0</v>
          </cell>
          <cell r="AO1266">
            <v>0</v>
          </cell>
          <cell r="AR1266" t="str">
            <v>50a</v>
          </cell>
        </row>
        <row r="1267">
          <cell r="R1267">
            <v>-1400000</v>
          </cell>
          <cell r="S1267">
            <v>-2800000</v>
          </cell>
          <cell r="T1267">
            <v>0</v>
          </cell>
          <cell r="U1267">
            <v>-1400000</v>
          </cell>
          <cell r="V1267">
            <v>-2800000</v>
          </cell>
          <cell r="W1267">
            <v>0</v>
          </cell>
          <cell r="X1267">
            <v>-1400000</v>
          </cell>
          <cell r="Y1267">
            <v>-2800000</v>
          </cell>
          <cell r="Z1267">
            <v>0</v>
          </cell>
          <cell r="AA1267">
            <v>-1400000</v>
          </cell>
          <cell r="AB1267">
            <v>-2800000</v>
          </cell>
          <cell r="AC1267">
            <v>0</v>
          </cell>
          <cell r="AD1267">
            <v>-1416945.8333333333</v>
          </cell>
          <cell r="AE1267">
            <v>-1410167.5</v>
          </cell>
          <cell r="AF1267">
            <v>-1403389.1666666667</v>
          </cell>
          <cell r="AG1267">
            <v>-1400000</v>
          </cell>
          <cell r="AH1267">
            <v>-1400000</v>
          </cell>
          <cell r="AI1267">
            <v>-1400000</v>
          </cell>
          <cell r="AJ1267">
            <v>-1400000</v>
          </cell>
          <cell r="AK1267">
            <v>-1400000</v>
          </cell>
          <cell r="AL1267">
            <v>-1400000</v>
          </cell>
          <cell r="AM1267">
            <v>-1400000</v>
          </cell>
          <cell r="AN1267">
            <v>-1400000</v>
          </cell>
          <cell r="AO1267">
            <v>-1400000</v>
          </cell>
          <cell r="AR1267" t="str">
            <v>50a</v>
          </cell>
        </row>
        <row r="1268">
          <cell r="R1268">
            <v>0</v>
          </cell>
          <cell r="S1268">
            <v>0</v>
          </cell>
          <cell r="T1268">
            <v>0</v>
          </cell>
          <cell r="U1268">
            <v>0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-580150.44333333324</v>
          </cell>
          <cell r="AE1268">
            <v>-526909.70624999993</v>
          </cell>
          <cell r="AF1268">
            <v>-456307.85833333334</v>
          </cell>
          <cell r="AG1268">
            <v>-368923.60125000001</v>
          </cell>
          <cell r="AH1268">
            <v>-316840.26833333337</v>
          </cell>
          <cell r="AI1268">
            <v>-299479.15791666671</v>
          </cell>
          <cell r="AJ1268">
            <v>-264756.9366666667</v>
          </cell>
          <cell r="AK1268">
            <v>-212673.60458333336</v>
          </cell>
          <cell r="AL1268">
            <v>-143229.16166666665</v>
          </cell>
          <cell r="AM1268">
            <v>-56423.607916666668</v>
          </cell>
          <cell r="AN1268">
            <v>-4340.2766666666666</v>
          </cell>
          <cell r="AO1268">
            <v>0</v>
          </cell>
          <cell r="AR1268" t="str">
            <v>50a</v>
          </cell>
        </row>
        <row r="1269">
          <cell r="R1269">
            <v>-2884583.37</v>
          </cell>
          <cell r="S1269">
            <v>-3461500.04</v>
          </cell>
          <cell r="T1269">
            <v>-576916.71</v>
          </cell>
          <cell r="U1269">
            <v>-1153833.3799999999</v>
          </cell>
          <cell r="V1269">
            <v>-1730750.05</v>
          </cell>
          <cell r="W1269">
            <v>-2307666.7200000002</v>
          </cell>
          <cell r="X1269">
            <v>-2884583.39</v>
          </cell>
          <cell r="Y1269">
            <v>-3461500.06</v>
          </cell>
          <cell r="Z1269">
            <v>-576916.73</v>
          </cell>
          <cell r="AA1269">
            <v>-1153833.3999999999</v>
          </cell>
          <cell r="AB1269">
            <v>-1730750.07</v>
          </cell>
          <cell r="AC1269">
            <v>-2307666.7400000002</v>
          </cell>
          <cell r="AD1269">
            <v>-1514406.2645833332</v>
          </cell>
          <cell r="AE1269">
            <v>-1778826.4066666665</v>
          </cell>
          <cell r="AF1269">
            <v>-1931068.3083333333</v>
          </cell>
          <cell r="AG1269">
            <v>-1947093.7749999997</v>
          </cell>
          <cell r="AH1269">
            <v>-1963119.2416666665</v>
          </cell>
          <cell r="AI1269">
            <v>-1979144.7083333333</v>
          </cell>
          <cell r="AJ1269">
            <v>-1995170.1749999998</v>
          </cell>
          <cell r="AK1269">
            <v>-2011195.6416666668</v>
          </cell>
          <cell r="AL1269">
            <v>-2019208.3766666667</v>
          </cell>
          <cell r="AM1269">
            <v>-2019208.38</v>
          </cell>
          <cell r="AN1269">
            <v>-2019208.3833333331</v>
          </cell>
          <cell r="AO1269">
            <v>-2019208.3866666667</v>
          </cell>
          <cell r="AR1269" t="str">
            <v>50a</v>
          </cell>
        </row>
        <row r="1270">
          <cell r="R1270">
            <v>-497250</v>
          </cell>
          <cell r="S1270">
            <v>-596700</v>
          </cell>
          <cell r="T1270">
            <v>-99450</v>
          </cell>
          <cell r="U1270">
            <v>-198900</v>
          </cell>
          <cell r="V1270">
            <v>-298350</v>
          </cell>
          <cell r="W1270">
            <v>-397800</v>
          </cell>
          <cell r="X1270">
            <v>-497250</v>
          </cell>
          <cell r="Y1270">
            <v>-596700</v>
          </cell>
          <cell r="Z1270">
            <v>-99450</v>
          </cell>
          <cell r="AA1270">
            <v>-198900</v>
          </cell>
          <cell r="AB1270">
            <v>-298350</v>
          </cell>
          <cell r="AC1270">
            <v>-397800</v>
          </cell>
          <cell r="AD1270">
            <v>-261056.25</v>
          </cell>
          <cell r="AE1270">
            <v>-306637.5</v>
          </cell>
          <cell r="AF1270">
            <v>-332881.25</v>
          </cell>
          <cell r="AG1270">
            <v>-335643.75</v>
          </cell>
          <cell r="AH1270">
            <v>-338406.25</v>
          </cell>
          <cell r="AI1270">
            <v>-341168.75</v>
          </cell>
          <cell r="AJ1270">
            <v>-343931.25</v>
          </cell>
          <cell r="AK1270">
            <v>-346693.75</v>
          </cell>
          <cell r="AL1270">
            <v>-348075</v>
          </cell>
          <cell r="AM1270">
            <v>-348075</v>
          </cell>
          <cell r="AN1270">
            <v>-348075</v>
          </cell>
          <cell r="AO1270">
            <v>-348075</v>
          </cell>
          <cell r="AR1270" t="str">
            <v>50a</v>
          </cell>
        </row>
        <row r="1271">
          <cell r="X1271">
            <v>-179444.44</v>
          </cell>
          <cell r="Y1271">
            <v>-506666.66</v>
          </cell>
          <cell r="Z1271">
            <v>-823333.33</v>
          </cell>
          <cell r="AA1271">
            <v>-223833.33</v>
          </cell>
          <cell r="AB1271">
            <v>-618833.32999999996</v>
          </cell>
          <cell r="AC1271">
            <v>-1027000</v>
          </cell>
          <cell r="AI1271">
            <v>0</v>
          </cell>
          <cell r="AJ1271">
            <v>-7476.8516666666665</v>
          </cell>
          <cell r="AK1271">
            <v>-36064.814166666671</v>
          </cell>
          <cell r="AL1271">
            <v>-91481.480416666658</v>
          </cell>
          <cell r="AM1271">
            <v>-135113.42458333334</v>
          </cell>
          <cell r="AN1271">
            <v>-170224.53541666668</v>
          </cell>
          <cell r="AO1271">
            <v>-238800.92416666666</v>
          </cell>
          <cell r="AR1271" t="str">
            <v>50a</v>
          </cell>
        </row>
        <row r="1272"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-3041.3274999999999</v>
          </cell>
          <cell r="AE1272">
            <v>-3041.3274999999999</v>
          </cell>
          <cell r="AF1272">
            <v>-3041.3274999999999</v>
          </cell>
          <cell r="AG1272">
            <v>-3041.3274999999999</v>
          </cell>
          <cell r="AH1272">
            <v>-1413.3245833333333</v>
          </cell>
          <cell r="AI1272">
            <v>339.29375000000005</v>
          </cell>
          <cell r="AJ1272">
            <v>622.84125000000006</v>
          </cell>
          <cell r="AK1272">
            <v>684.05166666666673</v>
          </cell>
          <cell r="AL1272">
            <v>488.60833333333335</v>
          </cell>
          <cell r="AM1272">
            <v>293.16500000000002</v>
          </cell>
          <cell r="AN1272">
            <v>97.721666666666678</v>
          </cell>
          <cell r="AO1272">
            <v>0</v>
          </cell>
          <cell r="AR1272" t="str">
            <v>50b</v>
          </cell>
        </row>
        <row r="1273"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-17096.865416666667</v>
          </cell>
          <cell r="AE1273">
            <v>-16917.267083333336</v>
          </cell>
          <cell r="AF1273">
            <v>-16729.681250000001</v>
          </cell>
          <cell r="AG1273">
            <v>-15336.709166666667</v>
          </cell>
          <cell r="AH1273">
            <v>-13925.986666666666</v>
          </cell>
          <cell r="AI1273">
            <v>-12230.053749999999</v>
          </cell>
          <cell r="AJ1273">
            <v>-9440.0070833333339</v>
          </cell>
          <cell r="AK1273">
            <v>-7105.5016666666661</v>
          </cell>
          <cell r="AL1273">
            <v>-4898.3829166666674</v>
          </cell>
          <cell r="AM1273">
            <v>-2734.9791666666665</v>
          </cell>
          <cell r="AN1273">
            <v>-824.92291666666677</v>
          </cell>
          <cell r="AO1273">
            <v>0</v>
          </cell>
        </row>
        <row r="1274">
          <cell r="R1274">
            <v>-840750</v>
          </cell>
          <cell r="S1274">
            <v>-1261125</v>
          </cell>
          <cell r="T1274">
            <v>-1681500</v>
          </cell>
          <cell r="U1274">
            <v>-2101875</v>
          </cell>
          <cell r="V1274">
            <v>-2522250</v>
          </cell>
          <cell r="W1274">
            <v>-420375</v>
          </cell>
          <cell r="X1274">
            <v>-840750</v>
          </cell>
          <cell r="Y1274">
            <v>-1261125</v>
          </cell>
          <cell r="Z1274">
            <v>-1681500</v>
          </cell>
          <cell r="AA1274">
            <v>-2101875</v>
          </cell>
          <cell r="AB1274">
            <v>-2522250</v>
          </cell>
          <cell r="AC1274">
            <v>-420375</v>
          </cell>
          <cell r="AD1274">
            <v>-784700</v>
          </cell>
          <cell r="AE1274">
            <v>-872278.125</v>
          </cell>
          <cell r="AF1274">
            <v>-994887.5</v>
          </cell>
          <cell r="AG1274">
            <v>-1152528.125</v>
          </cell>
          <cell r="AH1274">
            <v>-1345200</v>
          </cell>
          <cell r="AI1274">
            <v>-1452045.3125</v>
          </cell>
          <cell r="AJ1274">
            <v>-1455548.4375</v>
          </cell>
          <cell r="AK1274">
            <v>-1459051.5625</v>
          </cell>
          <cell r="AL1274">
            <v>-1462554.6875</v>
          </cell>
          <cell r="AM1274">
            <v>-1466057.8125</v>
          </cell>
          <cell r="AN1274">
            <v>-1469560.9375</v>
          </cell>
          <cell r="AO1274">
            <v>-1471312.5</v>
          </cell>
          <cell r="AR1274" t="str">
            <v>50a</v>
          </cell>
        </row>
        <row r="1275"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  <cell r="AE1275">
            <v>0</v>
          </cell>
          <cell r="AF1275">
            <v>0</v>
          </cell>
          <cell r="AG1275">
            <v>0</v>
          </cell>
          <cell r="AH1275">
            <v>0</v>
          </cell>
          <cell r="AI1275">
            <v>0</v>
          </cell>
          <cell r="AJ1275">
            <v>0</v>
          </cell>
          <cell r="AK1275">
            <v>0</v>
          </cell>
          <cell r="AL1275">
            <v>0</v>
          </cell>
          <cell r="AM1275">
            <v>0</v>
          </cell>
          <cell r="AN1275">
            <v>0</v>
          </cell>
          <cell r="AO1275">
            <v>0</v>
          </cell>
          <cell r="AR1275" t="str">
            <v>50a</v>
          </cell>
        </row>
        <row r="1276"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-937549.89</v>
          </cell>
          <cell r="AE1276">
            <v>-810166.47916666663</v>
          </cell>
          <cell r="AF1276">
            <v>-717686.82</v>
          </cell>
          <cell r="AG1276">
            <v>-597003.43749999988</v>
          </cell>
          <cell r="AH1276">
            <v>-475674.71416666667</v>
          </cell>
          <cell r="AI1276">
            <v>-383177.59416666668</v>
          </cell>
          <cell r="AJ1276">
            <v>-276584.28416666668</v>
          </cell>
          <cell r="AK1276">
            <v>-169363.09416666665</v>
          </cell>
          <cell r="AL1276">
            <v>-61400.297083333331</v>
          </cell>
          <cell r="AM1276">
            <v>0</v>
          </cell>
          <cell r="AN1276">
            <v>0</v>
          </cell>
          <cell r="AO1276">
            <v>0</v>
          </cell>
          <cell r="AR1276" t="str">
            <v>50a</v>
          </cell>
        </row>
        <row r="1277">
          <cell r="R1277">
            <v>-225448.76</v>
          </cell>
          <cell r="S1277">
            <v>-381740.94</v>
          </cell>
          <cell r="T1277">
            <v>-423197.52</v>
          </cell>
          <cell r="U1277">
            <v>-268627.09999999998</v>
          </cell>
          <cell r="V1277">
            <v>-379484.45</v>
          </cell>
          <cell r="W1277">
            <v>-63856.62</v>
          </cell>
          <cell r="X1277">
            <v>-51240.11</v>
          </cell>
          <cell r="Y1277">
            <v>-57986.93</v>
          </cell>
          <cell r="Z1277">
            <v>-407830.9</v>
          </cell>
          <cell r="AA1277">
            <v>-433782.6</v>
          </cell>
          <cell r="AB1277">
            <v>-46906.23</v>
          </cell>
          <cell r="AC1277">
            <v>-132047.13</v>
          </cell>
          <cell r="AD1277">
            <v>-194285.25041666671</v>
          </cell>
          <cell r="AE1277">
            <v>-229203.38875000001</v>
          </cell>
          <cell r="AF1277">
            <v>-254790.94625000004</v>
          </cell>
          <cell r="AG1277">
            <v>-258389.34708333333</v>
          </cell>
          <cell r="AH1277">
            <v>-259440.79416666669</v>
          </cell>
          <cell r="AI1277">
            <v>-265258.20875000005</v>
          </cell>
          <cell r="AJ1277">
            <v>-271179.63250000007</v>
          </cell>
          <cell r="AK1277">
            <v>-264645.40125000005</v>
          </cell>
          <cell r="AL1277">
            <v>-234235.35250000004</v>
          </cell>
          <cell r="AM1277">
            <v>-215711.72916666666</v>
          </cell>
          <cell r="AN1277">
            <v>-222204.4279166667</v>
          </cell>
          <cell r="AO1277">
            <v>-232729.77375000002</v>
          </cell>
          <cell r="AR1277" t="str">
            <v>50a</v>
          </cell>
        </row>
        <row r="1278">
          <cell r="R1278">
            <v>-167985.82</v>
          </cell>
          <cell r="S1278">
            <v>-345754.2</v>
          </cell>
          <cell r="T1278">
            <v>-351062.54</v>
          </cell>
          <cell r="U1278">
            <v>-339990.86</v>
          </cell>
          <cell r="V1278">
            <v>-351857.04</v>
          </cell>
          <cell r="W1278">
            <v>-151017.54999999999</v>
          </cell>
          <cell r="X1278">
            <v>-152261.93</v>
          </cell>
          <cell r="Y1278">
            <v>-150719.60999999999</v>
          </cell>
          <cell r="Z1278">
            <v>-350944.3</v>
          </cell>
          <cell r="AA1278">
            <v>-347177.71</v>
          </cell>
          <cell r="AB1278">
            <v>-147569.95000000001</v>
          </cell>
          <cell r="AC1278">
            <v>-157291.41</v>
          </cell>
          <cell r="AD1278">
            <v>-112703.20874999999</v>
          </cell>
          <cell r="AE1278">
            <v>-136164.36458333334</v>
          </cell>
          <cell r="AF1278">
            <v>-158954.55916666667</v>
          </cell>
          <cell r="AG1278">
            <v>-173325.78750000001</v>
          </cell>
          <cell r="AH1278">
            <v>-187435.62916666665</v>
          </cell>
          <cell r="AI1278">
            <v>-201577.89791666667</v>
          </cell>
          <cell r="AJ1278">
            <v>-215402.81916666662</v>
          </cell>
          <cell r="AK1278">
            <v>-221415.47041666662</v>
          </cell>
          <cell r="AL1278">
            <v>-214474.73458333334</v>
          </cell>
          <cell r="AM1278">
            <v>-215158.82166666663</v>
          </cell>
          <cell r="AN1278">
            <v>-229125.04874999999</v>
          </cell>
          <cell r="AO1278">
            <v>-243756.34124999997</v>
          </cell>
          <cell r="AR1278" t="str">
            <v>50a</v>
          </cell>
        </row>
        <row r="1279">
          <cell r="R1279">
            <v>-42699.27</v>
          </cell>
          <cell r="S1279">
            <v>-40012.67</v>
          </cell>
          <cell r="T1279">
            <v>-38397.620000000003</v>
          </cell>
          <cell r="U1279">
            <v>-59182.64</v>
          </cell>
          <cell r="V1279">
            <v>-17164.38</v>
          </cell>
          <cell r="W1279">
            <v>-38296.980000000003</v>
          </cell>
          <cell r="X1279">
            <v>-58531.53</v>
          </cell>
          <cell r="Y1279">
            <v>-62516.55</v>
          </cell>
          <cell r="Z1279">
            <v>-49592.1</v>
          </cell>
          <cell r="AA1279">
            <v>-30864.17</v>
          </cell>
          <cell r="AB1279">
            <v>-32631.35</v>
          </cell>
          <cell r="AC1279">
            <v>-25417.1</v>
          </cell>
          <cell r="AD1279">
            <v>-29194.03125</v>
          </cell>
          <cell r="AE1279">
            <v>-34289.018750000003</v>
          </cell>
          <cell r="AF1279">
            <v>-38617.963750000003</v>
          </cell>
          <cell r="AG1279">
            <v>-41301.175416666665</v>
          </cell>
          <cell r="AH1279">
            <v>-41919.640416666669</v>
          </cell>
          <cell r="AI1279">
            <v>-42032.220833333333</v>
          </cell>
          <cell r="AJ1279">
            <v>-43152.759166666663</v>
          </cell>
          <cell r="AK1279">
            <v>-45001.265416666662</v>
          </cell>
          <cell r="AL1279">
            <v>-47214.64916666667</v>
          </cell>
          <cell r="AM1279">
            <v>-46838.1175</v>
          </cell>
          <cell r="AN1279">
            <v>-45498.39666666666</v>
          </cell>
          <cell r="AO1279">
            <v>-43494.02208333333</v>
          </cell>
          <cell r="AR1279" t="str">
            <v>50a</v>
          </cell>
        </row>
        <row r="1280"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  <cell r="AE1280">
            <v>0</v>
          </cell>
          <cell r="AF1280">
            <v>0</v>
          </cell>
          <cell r="AG1280">
            <v>0</v>
          </cell>
          <cell r="AH1280">
            <v>0</v>
          </cell>
          <cell r="AI1280">
            <v>0</v>
          </cell>
          <cell r="AJ1280">
            <v>0</v>
          </cell>
          <cell r="AK1280">
            <v>0</v>
          </cell>
          <cell r="AL1280">
            <v>0</v>
          </cell>
          <cell r="AM1280">
            <v>0</v>
          </cell>
          <cell r="AN1280">
            <v>0</v>
          </cell>
          <cell r="AO1280">
            <v>0</v>
          </cell>
          <cell r="AR1280" t="str">
            <v>50a</v>
          </cell>
        </row>
        <row r="1281"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293</v>
          </cell>
          <cell r="W1281">
            <v>586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871.33583333333343</v>
          </cell>
          <cell r="AE1281">
            <v>809.48916666666673</v>
          </cell>
          <cell r="AF1281">
            <v>700.79041666666672</v>
          </cell>
          <cell r="AG1281">
            <v>527.19583333333333</v>
          </cell>
          <cell r="AH1281">
            <v>335.74083333333334</v>
          </cell>
          <cell r="AI1281">
            <v>156.67750000000001</v>
          </cell>
          <cell r="AJ1281">
            <v>73.25</v>
          </cell>
          <cell r="AK1281">
            <v>73.25</v>
          </cell>
          <cell r="AL1281">
            <v>73.25</v>
          </cell>
          <cell r="AM1281">
            <v>73.25</v>
          </cell>
          <cell r="AN1281">
            <v>73.25</v>
          </cell>
          <cell r="AO1281">
            <v>73.25</v>
          </cell>
          <cell r="AR1281" t="str">
            <v>50b</v>
          </cell>
        </row>
        <row r="1282"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  <cell r="AE1282">
            <v>0</v>
          </cell>
          <cell r="AF1282">
            <v>0</v>
          </cell>
          <cell r="AG1282">
            <v>0</v>
          </cell>
          <cell r="AH1282">
            <v>0</v>
          </cell>
          <cell r="AI1282">
            <v>0</v>
          </cell>
          <cell r="AJ1282">
            <v>0</v>
          </cell>
          <cell r="AK1282">
            <v>0</v>
          </cell>
          <cell r="AL1282">
            <v>0</v>
          </cell>
          <cell r="AM1282">
            <v>0</v>
          </cell>
          <cell r="AN1282">
            <v>0</v>
          </cell>
          <cell r="AO1282">
            <v>0</v>
          </cell>
          <cell r="AR1282" t="str">
            <v>50a</v>
          </cell>
        </row>
        <row r="1283"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  <cell r="AE1283">
            <v>0</v>
          </cell>
          <cell r="AF1283">
            <v>0</v>
          </cell>
          <cell r="AG1283">
            <v>0</v>
          </cell>
          <cell r="AH1283">
            <v>0</v>
          </cell>
          <cell r="AI1283">
            <v>0</v>
          </cell>
          <cell r="AJ1283">
            <v>0</v>
          </cell>
          <cell r="AK1283">
            <v>0</v>
          </cell>
          <cell r="AL1283">
            <v>0</v>
          </cell>
          <cell r="AM1283">
            <v>0</v>
          </cell>
          <cell r="AN1283">
            <v>0</v>
          </cell>
          <cell r="AO1283">
            <v>0</v>
          </cell>
          <cell r="AR1283" t="str">
            <v>50a</v>
          </cell>
        </row>
        <row r="1284"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  <cell r="AE1284">
            <v>0</v>
          </cell>
          <cell r="AF1284">
            <v>0</v>
          </cell>
          <cell r="AG1284">
            <v>0</v>
          </cell>
          <cell r="AH1284">
            <v>0</v>
          </cell>
          <cell r="AI1284">
            <v>0</v>
          </cell>
          <cell r="AJ1284">
            <v>0</v>
          </cell>
          <cell r="AK1284">
            <v>0</v>
          </cell>
          <cell r="AL1284">
            <v>0</v>
          </cell>
          <cell r="AM1284">
            <v>0</v>
          </cell>
          <cell r="AN1284">
            <v>0</v>
          </cell>
          <cell r="AO1284">
            <v>0</v>
          </cell>
          <cell r="AR1284" t="str">
            <v>50a</v>
          </cell>
        </row>
        <row r="1285">
          <cell r="Z1285">
            <v>-700000</v>
          </cell>
          <cell r="AA1285">
            <v>-700000</v>
          </cell>
          <cell r="AB1285">
            <v>-700000</v>
          </cell>
          <cell r="AC1285">
            <v>-700000</v>
          </cell>
          <cell r="AK1285">
            <v>0</v>
          </cell>
          <cell r="AL1285">
            <v>-29166.666666666668</v>
          </cell>
          <cell r="AM1285">
            <v>-87500</v>
          </cell>
          <cell r="AN1285">
            <v>-145833.33333333334</v>
          </cell>
          <cell r="AO1285">
            <v>-204166.66666666666</v>
          </cell>
          <cell r="AR1285" t="str">
            <v>50b</v>
          </cell>
        </row>
        <row r="1286">
          <cell r="AB1286">
            <v>-450408.67</v>
          </cell>
          <cell r="AC1286">
            <v>-450408.67</v>
          </cell>
          <cell r="AN1286">
            <v>-18767.027916666666</v>
          </cell>
          <cell r="AO1286">
            <v>-56301.083749999998</v>
          </cell>
          <cell r="AR1286" t="str">
            <v>50b</v>
          </cell>
        </row>
        <row r="1287">
          <cell r="AC1287">
            <v>-37547.620000000003</v>
          </cell>
          <cell r="AO1287">
            <v>-1564.4841666666669</v>
          </cell>
          <cell r="AR1287" t="str">
            <v>50b</v>
          </cell>
        </row>
        <row r="1288">
          <cell r="R1288">
            <v>-130769.23</v>
          </cell>
          <cell r="S1288">
            <v>-130769.23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-16346.153749999999</v>
          </cell>
          <cell r="AE1288">
            <v>-27243.589583333334</v>
          </cell>
          <cell r="AF1288">
            <v>-32692.307499999999</v>
          </cell>
          <cell r="AG1288">
            <v>-32692.307499999999</v>
          </cell>
          <cell r="AH1288">
            <v>-32692.307499999999</v>
          </cell>
          <cell r="AI1288">
            <v>-32692.307499999999</v>
          </cell>
          <cell r="AJ1288">
            <v>-32692.307499999999</v>
          </cell>
          <cell r="AK1288">
            <v>-32692.307499999999</v>
          </cell>
          <cell r="AL1288">
            <v>-32692.307499999999</v>
          </cell>
          <cell r="AM1288">
            <v>-32692.307499999999</v>
          </cell>
          <cell r="AN1288">
            <v>-32692.307499999999</v>
          </cell>
          <cell r="AO1288">
            <v>-27243.589583333334</v>
          </cell>
          <cell r="AR1288" t="str">
            <v>50a</v>
          </cell>
        </row>
        <row r="1289"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  <cell r="AE1289">
            <v>0</v>
          </cell>
          <cell r="AF1289">
            <v>0</v>
          </cell>
          <cell r="AG1289">
            <v>0</v>
          </cell>
          <cell r="AH1289">
            <v>0</v>
          </cell>
          <cell r="AI1289">
            <v>0</v>
          </cell>
          <cell r="AJ1289">
            <v>0</v>
          </cell>
          <cell r="AK1289">
            <v>0</v>
          </cell>
          <cell r="AL1289">
            <v>0</v>
          </cell>
          <cell r="AM1289">
            <v>0</v>
          </cell>
          <cell r="AN1289">
            <v>0</v>
          </cell>
          <cell r="AO1289">
            <v>0</v>
          </cell>
          <cell r="AR1289" t="str">
            <v>50b</v>
          </cell>
        </row>
        <row r="1290"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  <cell r="AE1290">
            <v>0</v>
          </cell>
          <cell r="AF1290">
            <v>0</v>
          </cell>
          <cell r="AG1290">
            <v>0</v>
          </cell>
          <cell r="AH1290">
            <v>0</v>
          </cell>
          <cell r="AI1290">
            <v>0</v>
          </cell>
          <cell r="AJ1290">
            <v>0</v>
          </cell>
          <cell r="AK1290">
            <v>0</v>
          </cell>
          <cell r="AL1290">
            <v>0</v>
          </cell>
          <cell r="AM1290">
            <v>0</v>
          </cell>
          <cell r="AN1290">
            <v>0</v>
          </cell>
          <cell r="AO1290">
            <v>0</v>
          </cell>
          <cell r="AR1290" t="str">
            <v>50a</v>
          </cell>
        </row>
        <row r="1291"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  <cell r="AE1291">
            <v>0</v>
          </cell>
          <cell r="AF1291">
            <v>0</v>
          </cell>
          <cell r="AG1291">
            <v>0</v>
          </cell>
          <cell r="AH1291">
            <v>0</v>
          </cell>
          <cell r="AI1291">
            <v>0</v>
          </cell>
          <cell r="AJ1291">
            <v>0</v>
          </cell>
          <cell r="AK1291">
            <v>0</v>
          </cell>
          <cell r="AL1291">
            <v>0</v>
          </cell>
          <cell r="AM1291">
            <v>0</v>
          </cell>
          <cell r="AN1291">
            <v>0</v>
          </cell>
          <cell r="AO1291">
            <v>0</v>
          </cell>
          <cell r="AR1291" t="str">
            <v>50a</v>
          </cell>
        </row>
        <row r="1292"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  <cell r="AE1292">
            <v>0</v>
          </cell>
          <cell r="AF1292">
            <v>0</v>
          </cell>
          <cell r="AG1292">
            <v>0</v>
          </cell>
          <cell r="AH1292">
            <v>0</v>
          </cell>
          <cell r="AI1292">
            <v>0</v>
          </cell>
          <cell r="AJ1292">
            <v>0</v>
          </cell>
          <cell r="AK1292">
            <v>0</v>
          </cell>
          <cell r="AL1292">
            <v>0</v>
          </cell>
          <cell r="AM1292">
            <v>0</v>
          </cell>
          <cell r="AN1292">
            <v>0</v>
          </cell>
          <cell r="AO1292">
            <v>0</v>
          </cell>
          <cell r="AR1292" t="str">
            <v>50b</v>
          </cell>
        </row>
        <row r="1293">
          <cell r="R1293">
            <v>-2199035.39</v>
          </cell>
          <cell r="S1293">
            <v>-366505.88</v>
          </cell>
          <cell r="T1293">
            <v>-733011.78</v>
          </cell>
          <cell r="U1293">
            <v>-1099517.68</v>
          </cell>
          <cell r="V1293">
            <v>-1466023.58</v>
          </cell>
          <cell r="W1293">
            <v>-1832529.48</v>
          </cell>
          <cell r="X1293">
            <v>-2199035.38</v>
          </cell>
          <cell r="Y1293">
            <v>-144722.4</v>
          </cell>
          <cell r="Z1293">
            <v>-289444.83</v>
          </cell>
          <cell r="AA1293">
            <v>-434167.26</v>
          </cell>
          <cell r="AB1293">
            <v>-578889.68999999994</v>
          </cell>
          <cell r="AC1293">
            <v>-723612.12</v>
          </cell>
          <cell r="AD1293">
            <v>-1281923.8183333334</v>
          </cell>
          <cell r="AE1293">
            <v>-1282474.2545833334</v>
          </cell>
          <cell r="AF1293">
            <v>-1282770.6425000001</v>
          </cell>
          <cell r="AG1293">
            <v>-1282770.6408333334</v>
          </cell>
          <cell r="AH1293">
            <v>-1282770.6391666667</v>
          </cell>
          <cell r="AI1293">
            <v>-1282770.6375</v>
          </cell>
          <cell r="AJ1293">
            <v>-1282770.6358333332</v>
          </cell>
          <cell r="AK1293">
            <v>-1273529.65625</v>
          </cell>
          <cell r="AL1293">
            <v>-1245806.7208333334</v>
          </cell>
          <cell r="AM1293">
            <v>-1199601.8295833333</v>
          </cell>
          <cell r="AN1293">
            <v>-1134914.9825000002</v>
          </cell>
          <cell r="AO1293">
            <v>-1051746.1795833332</v>
          </cell>
          <cell r="AR1293" t="str">
            <v>50b</v>
          </cell>
        </row>
        <row r="1294">
          <cell r="R1294">
            <v>-2694505</v>
          </cell>
          <cell r="S1294">
            <v>-2936841</v>
          </cell>
          <cell r="T1294">
            <v>-3251263</v>
          </cell>
          <cell r="U1294">
            <v>-956226.32</v>
          </cell>
          <cell r="V1294">
            <v>-1066858.32</v>
          </cell>
          <cell r="W1294">
            <v>-1254751.32</v>
          </cell>
          <cell r="X1294">
            <v>-1443826.32</v>
          </cell>
          <cell r="Y1294">
            <v>-1639800.32</v>
          </cell>
          <cell r="Z1294">
            <v>-1832167.32</v>
          </cell>
          <cell r="AA1294">
            <v>-2031863.32</v>
          </cell>
          <cell r="AB1294">
            <v>-2263761.3199999998</v>
          </cell>
          <cell r="AC1294">
            <v>-2598259.3199999998</v>
          </cell>
          <cell r="AD1294">
            <v>-1962594.0383333333</v>
          </cell>
          <cell r="AE1294">
            <v>-1957904.875</v>
          </cell>
          <cell r="AF1294">
            <v>-1965303.0833333333</v>
          </cell>
          <cell r="AG1294">
            <v>-1971957.0966666667</v>
          </cell>
          <cell r="AH1294">
            <v>-1971592.165</v>
          </cell>
          <cell r="AI1294">
            <v>-1968775.6500000001</v>
          </cell>
          <cell r="AJ1294">
            <v>-1967640.885</v>
          </cell>
          <cell r="AK1294">
            <v>-1968694.4533333334</v>
          </cell>
          <cell r="AL1294">
            <v>-1971335.6883333335</v>
          </cell>
          <cell r="AM1294">
            <v>-1975268.9233333336</v>
          </cell>
          <cell r="AN1294">
            <v>-1980512.0750000002</v>
          </cell>
          <cell r="AO1294">
            <v>-1990486.5183333335</v>
          </cell>
          <cell r="AR1294" t="str">
            <v>50b</v>
          </cell>
        </row>
        <row r="1295">
          <cell r="R1295">
            <v>0</v>
          </cell>
          <cell r="S1295">
            <v>0</v>
          </cell>
          <cell r="T1295">
            <v>-48048.45</v>
          </cell>
          <cell r="U1295">
            <v>-48048.45</v>
          </cell>
          <cell r="V1295">
            <v>-48048.45</v>
          </cell>
          <cell r="W1295">
            <v>0</v>
          </cell>
          <cell r="X1295">
            <v>0</v>
          </cell>
          <cell r="Y1295">
            <v>0</v>
          </cell>
          <cell r="Z1295">
            <v>-47713.07</v>
          </cell>
          <cell r="AA1295">
            <v>-47713.07</v>
          </cell>
          <cell r="AB1295">
            <v>-47713.07</v>
          </cell>
          <cell r="AC1295">
            <v>0</v>
          </cell>
          <cell r="AD1295">
            <v>0</v>
          </cell>
          <cell r="AE1295">
            <v>0</v>
          </cell>
          <cell r="AF1295">
            <v>-2002.01875</v>
          </cell>
          <cell r="AG1295">
            <v>-6006.0562499999987</v>
          </cell>
          <cell r="AH1295">
            <v>-10010.09375</v>
          </cell>
          <cell r="AI1295">
            <v>-12012.112499999997</v>
          </cell>
          <cell r="AJ1295">
            <v>-12012.112499999997</v>
          </cell>
          <cell r="AK1295">
            <v>-12012.112499999997</v>
          </cell>
          <cell r="AL1295">
            <v>-14000.157083333332</v>
          </cell>
          <cell r="AM1295">
            <v>-17976.24625</v>
          </cell>
          <cell r="AN1295">
            <v>-21952.335416666665</v>
          </cell>
          <cell r="AO1295">
            <v>-23940.38</v>
          </cell>
          <cell r="AR1295" t="str">
            <v>50a</v>
          </cell>
        </row>
        <row r="1296">
          <cell r="R1296">
            <v>-121392.72</v>
          </cell>
          <cell r="S1296">
            <v>-141624.84</v>
          </cell>
          <cell r="T1296">
            <v>-161856.95999999999</v>
          </cell>
          <cell r="U1296">
            <v>-182089.08</v>
          </cell>
          <cell r="V1296">
            <v>-202321.2</v>
          </cell>
          <cell r="W1296">
            <v>-222553.32</v>
          </cell>
          <cell r="X1296">
            <v>-242785.44</v>
          </cell>
          <cell r="Y1296">
            <v>-182695.02</v>
          </cell>
          <cell r="Z1296">
            <v>-28106.92</v>
          </cell>
          <cell r="AA1296">
            <v>-42160.38</v>
          </cell>
          <cell r="AB1296">
            <v>-56213.84</v>
          </cell>
          <cell r="AC1296">
            <v>-70267.3</v>
          </cell>
          <cell r="AD1296">
            <v>-93000.68</v>
          </cell>
          <cell r="AE1296">
            <v>-97172.390833333324</v>
          </cell>
          <cell r="AF1296">
            <v>-101985.90333333332</v>
          </cell>
          <cell r="AG1296">
            <v>-107441.21749999998</v>
          </cell>
          <cell r="AH1296">
            <v>-113538.33333333333</v>
          </cell>
          <cell r="AI1296">
            <v>-120277.25083333331</v>
          </cell>
          <cell r="AJ1296">
            <v>-127657.96999999999</v>
          </cell>
          <cell r="AK1296">
            <v>-138278.0675</v>
          </cell>
          <cell r="AL1296">
            <v>-144532.46666666667</v>
          </cell>
          <cell r="AM1296">
            <v>-143245.24583333332</v>
          </cell>
          <cell r="AN1296">
            <v>-141443.13666666663</v>
          </cell>
          <cell r="AO1296">
            <v>-139126.13916666666</v>
          </cell>
          <cell r="AR1296" t="str">
            <v>50b</v>
          </cell>
        </row>
        <row r="1297">
          <cell r="R1297">
            <v>-121392.72</v>
          </cell>
          <cell r="S1297">
            <v>-141624.84</v>
          </cell>
          <cell r="T1297">
            <v>-161856.95999999999</v>
          </cell>
          <cell r="U1297">
            <v>-182089.08</v>
          </cell>
          <cell r="V1297">
            <v>-202321.2</v>
          </cell>
          <cell r="W1297">
            <v>-222553.32</v>
          </cell>
          <cell r="X1297">
            <v>-242785.44</v>
          </cell>
          <cell r="Y1297">
            <v>-182695.02</v>
          </cell>
          <cell r="Z1297">
            <v>-28106.92</v>
          </cell>
          <cell r="AA1297">
            <v>-42160.38</v>
          </cell>
          <cell r="AB1297">
            <v>-56213.84</v>
          </cell>
          <cell r="AC1297">
            <v>-70267.3</v>
          </cell>
          <cell r="AD1297">
            <v>-93000.68</v>
          </cell>
          <cell r="AE1297">
            <v>-97172.390833333324</v>
          </cell>
          <cell r="AF1297">
            <v>-101985.90333333332</v>
          </cell>
          <cell r="AG1297">
            <v>-107441.21749999998</v>
          </cell>
          <cell r="AH1297">
            <v>-113538.33333333333</v>
          </cell>
          <cell r="AI1297">
            <v>-120277.25083333331</v>
          </cell>
          <cell r="AJ1297">
            <v>-127657.96999999999</v>
          </cell>
          <cell r="AK1297">
            <v>-138278.0675</v>
          </cell>
          <cell r="AL1297">
            <v>-144532.46666666667</v>
          </cell>
          <cell r="AM1297">
            <v>-143245.24583333332</v>
          </cell>
          <cell r="AN1297">
            <v>-141443.13666666663</v>
          </cell>
          <cell r="AO1297">
            <v>-139126.13916666666</v>
          </cell>
          <cell r="AR1297" t="str">
            <v>50b</v>
          </cell>
        </row>
        <row r="1298">
          <cell r="R1298">
            <v>-20630.400000000001</v>
          </cell>
          <cell r="S1298">
            <v>-24068.799999999999</v>
          </cell>
          <cell r="T1298">
            <v>-27507.200000000001</v>
          </cell>
          <cell r="U1298">
            <v>-30945.599999999999</v>
          </cell>
          <cell r="V1298">
            <v>-34384</v>
          </cell>
          <cell r="W1298">
            <v>-37822.400000000001</v>
          </cell>
          <cell r="X1298">
            <v>-41260.800000000003</v>
          </cell>
          <cell r="Y1298">
            <v>-53337.02</v>
          </cell>
          <cell r="Z1298">
            <v>-8205.7000000000007</v>
          </cell>
          <cell r="AA1298">
            <v>-12308.55</v>
          </cell>
          <cell r="AB1298">
            <v>-16411.400000000001</v>
          </cell>
          <cell r="AC1298">
            <v>-20514.25</v>
          </cell>
          <cell r="AD1298">
            <v>-49185.1</v>
          </cell>
          <cell r="AE1298">
            <v>-46277.920833333337</v>
          </cell>
          <cell r="AF1298">
            <v>-42923.48333333333</v>
          </cell>
          <cell r="AG1298">
            <v>-39121.787499999999</v>
          </cell>
          <cell r="AH1298">
            <v>-34872.833333333336</v>
          </cell>
          <cell r="AI1298">
            <v>-30176.620833333334</v>
          </cell>
          <cell r="AJ1298">
            <v>-25033.149999999998</v>
          </cell>
          <cell r="AK1298">
            <v>-24428.709166666667</v>
          </cell>
          <cell r="AL1298">
            <v>-26563.189166666667</v>
          </cell>
          <cell r="AM1298">
            <v>-26701.616250000003</v>
          </cell>
          <cell r="AN1298">
            <v>-26895.414166666669</v>
          </cell>
          <cell r="AO1298">
            <v>-27144.58291666667</v>
          </cell>
          <cell r="AR1298" t="str">
            <v>50b</v>
          </cell>
        </row>
        <row r="1299">
          <cell r="R1299">
            <v>-20630.400000000001</v>
          </cell>
          <cell r="S1299">
            <v>-24068.799999999999</v>
          </cell>
          <cell r="T1299">
            <v>-27507.200000000001</v>
          </cell>
          <cell r="U1299">
            <v>-30945.599999999999</v>
          </cell>
          <cell r="V1299">
            <v>-34384</v>
          </cell>
          <cell r="W1299">
            <v>-37822.400000000001</v>
          </cell>
          <cell r="X1299">
            <v>-41260.800000000003</v>
          </cell>
          <cell r="Y1299">
            <v>-53337.01</v>
          </cell>
          <cell r="Z1299">
            <v>-8205.7000000000007</v>
          </cell>
          <cell r="AA1299">
            <v>-12308.55</v>
          </cell>
          <cell r="AB1299">
            <v>-16411.400000000001</v>
          </cell>
          <cell r="AC1299">
            <v>-20514.25</v>
          </cell>
          <cell r="AD1299">
            <v>-49185.1</v>
          </cell>
          <cell r="AE1299">
            <v>-46277.920833333337</v>
          </cell>
          <cell r="AF1299">
            <v>-42923.48333333333</v>
          </cell>
          <cell r="AG1299">
            <v>-39121.787499999999</v>
          </cell>
          <cell r="AH1299">
            <v>-34872.833333333336</v>
          </cell>
          <cell r="AI1299">
            <v>-30176.620833333334</v>
          </cell>
          <cell r="AJ1299">
            <v>-25033.149999999998</v>
          </cell>
          <cell r="AK1299">
            <v>-24428.708750000002</v>
          </cell>
          <cell r="AL1299">
            <v>-26563.188333333335</v>
          </cell>
          <cell r="AM1299">
            <v>-26701.615416666667</v>
          </cell>
          <cell r="AN1299">
            <v>-26895.413333333334</v>
          </cell>
          <cell r="AO1299">
            <v>-27144.582083333338</v>
          </cell>
          <cell r="AR1299" t="str">
            <v>50b</v>
          </cell>
        </row>
        <row r="1300">
          <cell r="R1300">
            <v>-43302.48</v>
          </cell>
          <cell r="S1300">
            <v>-50519.56</v>
          </cell>
          <cell r="T1300">
            <v>-57736.639999999999</v>
          </cell>
          <cell r="U1300">
            <v>-64953.72</v>
          </cell>
          <cell r="V1300">
            <v>-72170.8</v>
          </cell>
          <cell r="W1300">
            <v>-79387.88</v>
          </cell>
          <cell r="X1300">
            <v>-86604.96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-64820.619999999995</v>
          </cell>
          <cell r="AE1300">
            <v>-62880.41333333333</v>
          </cell>
          <cell r="AF1300">
            <v>-60641.71333333334</v>
          </cell>
          <cell r="AG1300">
            <v>-58104.52</v>
          </cell>
          <cell r="AH1300">
            <v>-55268.833333333336</v>
          </cell>
          <cell r="AI1300">
            <v>-52134.653333333343</v>
          </cell>
          <cell r="AJ1300">
            <v>-48701.98</v>
          </cell>
          <cell r="AK1300">
            <v>-46610.308333333342</v>
          </cell>
          <cell r="AL1300">
            <v>-45708.173333333332</v>
          </cell>
          <cell r="AM1300">
            <v>-44204.614999999998</v>
          </cell>
          <cell r="AN1300">
            <v>-42099.633333333339</v>
          </cell>
          <cell r="AO1300">
            <v>-39393.22833333334</v>
          </cell>
          <cell r="AR1300" t="str">
            <v>50b</v>
          </cell>
        </row>
        <row r="1301"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-583521.3470833333</v>
          </cell>
          <cell r="AE1301">
            <v>-474201.46916666673</v>
          </cell>
          <cell r="AF1301">
            <v>-368142.58333333331</v>
          </cell>
          <cell r="AG1301">
            <v>-263792.8808333333</v>
          </cell>
          <cell r="AH1301">
            <v>-157575.03208333332</v>
          </cell>
          <cell r="AI1301">
            <v>-51121.273333333338</v>
          </cell>
          <cell r="AJ1301">
            <v>0</v>
          </cell>
          <cell r="AK1301">
            <v>0</v>
          </cell>
          <cell r="AL1301">
            <v>0</v>
          </cell>
          <cell r="AM1301">
            <v>0</v>
          </cell>
          <cell r="AN1301">
            <v>0</v>
          </cell>
          <cell r="AO1301">
            <v>0</v>
          </cell>
          <cell r="AR1301" t="str">
            <v>50b</v>
          </cell>
        </row>
        <row r="1302">
          <cell r="R1302">
            <v>-1105798.8899999999</v>
          </cell>
          <cell r="S1302">
            <v>-1105798.8899999999</v>
          </cell>
          <cell r="T1302">
            <v>-1143255.6499999999</v>
          </cell>
          <cell r="U1302">
            <v>-1143255.6499999999</v>
          </cell>
          <cell r="V1302">
            <v>-1143255.6499999999</v>
          </cell>
          <cell r="W1302">
            <v>-1224133.8999999999</v>
          </cell>
          <cell r="X1302">
            <v>-1224133.8999999999</v>
          </cell>
          <cell r="Y1302">
            <v>-1224133.8999999999</v>
          </cell>
          <cell r="Z1302">
            <v>-1374155.37</v>
          </cell>
          <cell r="AA1302">
            <v>-1374155.37</v>
          </cell>
          <cell r="AB1302">
            <v>-1374155.37</v>
          </cell>
          <cell r="AC1302">
            <v>-1601576.15</v>
          </cell>
          <cell r="AD1302">
            <v>-916907.59916666662</v>
          </cell>
          <cell r="AE1302">
            <v>-945707.28958333342</v>
          </cell>
          <cell r="AF1302">
            <v>-974694.18166666676</v>
          </cell>
          <cell r="AG1302">
            <v>-1003963.5166666667</v>
          </cell>
          <cell r="AH1302">
            <v>-1033447.6883333334</v>
          </cell>
          <cell r="AI1302">
            <v>-1059789.7970833334</v>
          </cell>
          <cell r="AJ1302">
            <v>-1083199.7304166667</v>
          </cell>
          <cell r="AK1302">
            <v>-1106819.55125</v>
          </cell>
          <cell r="AL1302">
            <v>-1134583.8916666666</v>
          </cell>
          <cell r="AM1302">
            <v>-1166912.052916667</v>
          </cell>
          <cell r="AN1302">
            <v>-1199659.5154166671</v>
          </cell>
          <cell r="AO1302">
            <v>-1234591.9854166668</v>
          </cell>
          <cell r="AR1302" t="str">
            <v>50a</v>
          </cell>
        </row>
        <row r="1303"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  <cell r="AE1303">
            <v>0</v>
          </cell>
          <cell r="AF1303">
            <v>0</v>
          </cell>
          <cell r="AG1303">
            <v>0</v>
          </cell>
          <cell r="AH1303">
            <v>0</v>
          </cell>
          <cell r="AI1303">
            <v>0</v>
          </cell>
          <cell r="AJ1303">
            <v>0</v>
          </cell>
          <cell r="AK1303">
            <v>0</v>
          </cell>
          <cell r="AL1303">
            <v>0</v>
          </cell>
          <cell r="AM1303">
            <v>0</v>
          </cell>
          <cell r="AN1303">
            <v>0</v>
          </cell>
          <cell r="AO1303">
            <v>0</v>
          </cell>
          <cell r="AR1303" t="str">
            <v>50b</v>
          </cell>
        </row>
        <row r="1304">
          <cell r="R1304">
            <v>123117.23</v>
          </cell>
          <cell r="S1304">
            <v>125814.83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-3738.9</v>
          </cell>
          <cell r="AA1304">
            <v>0</v>
          </cell>
          <cell r="AB1304">
            <v>0</v>
          </cell>
          <cell r="AC1304">
            <v>-91461.49</v>
          </cell>
          <cell r="AD1304">
            <v>7620.9495833333322</v>
          </cell>
          <cell r="AE1304">
            <v>16785.836249999997</v>
          </cell>
          <cell r="AF1304">
            <v>20744.338333333333</v>
          </cell>
          <cell r="AG1304">
            <v>20744.338333333333</v>
          </cell>
          <cell r="AH1304">
            <v>20744.338333333333</v>
          </cell>
          <cell r="AI1304">
            <v>20744.338333333333</v>
          </cell>
          <cell r="AJ1304">
            <v>20744.338333333333</v>
          </cell>
          <cell r="AK1304">
            <v>20744.338333333333</v>
          </cell>
          <cell r="AL1304">
            <v>20588.550833333331</v>
          </cell>
          <cell r="AM1304">
            <v>20432.763333333332</v>
          </cell>
          <cell r="AN1304">
            <v>20432.763333333332</v>
          </cell>
          <cell r="AO1304">
            <v>16621.867916666666</v>
          </cell>
          <cell r="AR1304" t="str">
            <v>48</v>
          </cell>
        </row>
        <row r="1305">
          <cell r="R1305">
            <v>-133332</v>
          </cell>
          <cell r="S1305">
            <v>-166665</v>
          </cell>
          <cell r="T1305">
            <v>-199998</v>
          </cell>
          <cell r="U1305">
            <v>-233331</v>
          </cell>
          <cell r="V1305">
            <v>-266664</v>
          </cell>
          <cell r="W1305">
            <v>-299997</v>
          </cell>
          <cell r="X1305">
            <v>-333330</v>
          </cell>
          <cell r="Y1305">
            <v>-240545</v>
          </cell>
          <cell r="Z1305">
            <v>0</v>
          </cell>
          <cell r="AA1305">
            <v>-29167</v>
          </cell>
          <cell r="AB1305">
            <v>-58334</v>
          </cell>
          <cell r="AC1305">
            <v>-87501</v>
          </cell>
          <cell r="AD1305">
            <v>-216940.38916666666</v>
          </cell>
          <cell r="AE1305">
            <v>-213815.13916666666</v>
          </cell>
          <cell r="AF1305">
            <v>-209995.38916666666</v>
          </cell>
          <cell r="AG1305">
            <v>-205481.13916666666</v>
          </cell>
          <cell r="AH1305">
            <v>-200272.38916666666</v>
          </cell>
          <cell r="AI1305">
            <v>-194369.15291666667</v>
          </cell>
          <cell r="AJ1305">
            <v>-188571.375</v>
          </cell>
          <cell r="AK1305">
            <v>-179360.25</v>
          </cell>
          <cell r="AL1305">
            <v>-172821.66666666666</v>
          </cell>
          <cell r="AM1305">
            <v>-172648.08333333334</v>
          </cell>
          <cell r="AN1305">
            <v>-172127.33333333334</v>
          </cell>
          <cell r="AO1305">
            <v>-171259.41666666666</v>
          </cell>
          <cell r="AR1305" t="str">
            <v>50b</v>
          </cell>
        </row>
        <row r="1306">
          <cell r="R1306">
            <v>-190511</v>
          </cell>
          <cell r="S1306">
            <v>-190511</v>
          </cell>
          <cell r="T1306">
            <v>-189683.11</v>
          </cell>
          <cell r="U1306">
            <v>-188846.94</v>
          </cell>
          <cell r="V1306">
            <v>-188002.41</v>
          </cell>
          <cell r="W1306">
            <v>-187149.43</v>
          </cell>
          <cell r="X1306">
            <v>-186287.92</v>
          </cell>
          <cell r="Y1306">
            <v>-185417.8</v>
          </cell>
          <cell r="Z1306">
            <v>-184538.98</v>
          </cell>
          <cell r="AA1306">
            <v>-183651.37</v>
          </cell>
          <cell r="AB1306">
            <v>-182754.88</v>
          </cell>
          <cell r="AC1306">
            <v>-181849.43</v>
          </cell>
          <cell r="AD1306">
            <v>-7937.958333333333</v>
          </cell>
          <cell r="AE1306">
            <v>-23813.875</v>
          </cell>
          <cell r="AF1306">
            <v>-39655.296249999999</v>
          </cell>
          <cell r="AG1306">
            <v>-55427.381666666661</v>
          </cell>
          <cell r="AH1306">
            <v>-71129.437916666662</v>
          </cell>
          <cell r="AI1306">
            <v>-86760.764583333337</v>
          </cell>
          <cell r="AJ1306">
            <v>-102320.65416666667</v>
          </cell>
          <cell r="AK1306">
            <v>-117808.3925</v>
          </cell>
          <cell r="AL1306">
            <v>-133223.25833333333</v>
          </cell>
          <cell r="AM1306">
            <v>-148564.52291666667</v>
          </cell>
          <cell r="AN1306">
            <v>-163831.44999999998</v>
          </cell>
          <cell r="AO1306">
            <v>-179023.29624999998</v>
          </cell>
          <cell r="AR1306" t="str">
            <v>62</v>
          </cell>
        </row>
        <row r="1307">
          <cell r="R1307">
            <v>-1380184</v>
          </cell>
          <cell r="S1307">
            <v>-1558391</v>
          </cell>
          <cell r="T1307">
            <v>-1785412</v>
          </cell>
          <cell r="U1307">
            <v>-676432.27</v>
          </cell>
          <cell r="V1307">
            <v>-756886.27</v>
          </cell>
          <cell r="W1307">
            <v>-826849.27</v>
          </cell>
          <cell r="X1307">
            <v>-879956.27</v>
          </cell>
          <cell r="Y1307">
            <v>-929170.27</v>
          </cell>
          <cell r="Z1307">
            <v>-985706.27</v>
          </cell>
          <cell r="AA1307">
            <v>-1068406.27</v>
          </cell>
          <cell r="AB1307">
            <v>-1228158.27</v>
          </cell>
          <cell r="AC1307">
            <v>-1444267.27</v>
          </cell>
          <cell r="AD1307">
            <v>-965315.29499999993</v>
          </cell>
          <cell r="AE1307">
            <v>-954537.75166666659</v>
          </cell>
          <cell r="AF1307">
            <v>-955023.36166666669</v>
          </cell>
          <cell r="AG1307">
            <v>-965465.38624999998</v>
          </cell>
          <cell r="AH1307">
            <v>-981209.78374999994</v>
          </cell>
          <cell r="AI1307">
            <v>-997037.13958333328</v>
          </cell>
          <cell r="AJ1307">
            <v>-1013944.5370833332</v>
          </cell>
          <cell r="AK1307">
            <v>-1031934.8512499998</v>
          </cell>
          <cell r="AL1307">
            <v>-1050696.5820833331</v>
          </cell>
          <cell r="AM1307">
            <v>-1070627.0212499998</v>
          </cell>
          <cell r="AN1307">
            <v>-1092259.1687499997</v>
          </cell>
          <cell r="AO1307">
            <v>-1115096.1079166664</v>
          </cell>
        </row>
        <row r="1308">
          <cell r="R1308">
            <v>-1436307.72</v>
          </cell>
          <cell r="S1308">
            <v>-734368.43</v>
          </cell>
          <cell r="T1308">
            <v>-807453.43</v>
          </cell>
          <cell r="U1308">
            <v>-880581.09</v>
          </cell>
          <cell r="V1308">
            <v>-953668.51</v>
          </cell>
          <cell r="W1308">
            <v>-1027076.1</v>
          </cell>
          <cell r="X1308">
            <v>-1100900.29</v>
          </cell>
          <cell r="Y1308">
            <v>-1185278.72</v>
          </cell>
          <cell r="Z1308">
            <v>-1259440.06</v>
          </cell>
          <cell r="AA1308">
            <v>-1334189.5900000001</v>
          </cell>
          <cell r="AB1308">
            <v>-1408700.21</v>
          </cell>
          <cell r="AC1308">
            <v>-851504.11</v>
          </cell>
          <cell r="AD1308">
            <v>-996383.24041666661</v>
          </cell>
          <cell r="AE1308">
            <v>-1039475.5291666669</v>
          </cell>
          <cell r="AF1308">
            <v>-1046961.1883333335</v>
          </cell>
          <cell r="AG1308">
            <v>-1054544.8666666667</v>
          </cell>
          <cell r="AH1308">
            <v>-1062582.0725</v>
          </cell>
          <cell r="AI1308">
            <v>-1071024.3183333331</v>
          </cell>
          <cell r="AJ1308">
            <v>-1079839.3366666667</v>
          </cell>
          <cell r="AK1308">
            <v>-1089070.2904166665</v>
          </cell>
          <cell r="AL1308">
            <v>-1098700.6804166667</v>
          </cell>
          <cell r="AM1308">
            <v>-1108653.9541666668</v>
          </cell>
          <cell r="AN1308">
            <v>-1118843.8845833333</v>
          </cell>
          <cell r="AO1308">
            <v>-1102800.7654166666</v>
          </cell>
          <cell r="AR1308" t="str">
            <v>50a</v>
          </cell>
        </row>
        <row r="1309">
          <cell r="Z1309">
            <v>-384889.2</v>
          </cell>
          <cell r="AA1309">
            <v>-697595.43</v>
          </cell>
          <cell r="AB1309">
            <v>-367087.79</v>
          </cell>
          <cell r="AC1309">
            <v>-380519.56</v>
          </cell>
          <cell r="AK1309">
            <v>0</v>
          </cell>
          <cell r="AL1309">
            <v>-16037.050000000001</v>
          </cell>
          <cell r="AM1309">
            <v>-61140.576250000006</v>
          </cell>
          <cell r="AN1309">
            <v>-105502.37708333334</v>
          </cell>
          <cell r="AO1309">
            <v>-136652.68333333335</v>
          </cell>
          <cell r="AR1309" t="str">
            <v>50b</v>
          </cell>
        </row>
        <row r="1310">
          <cell r="R1310">
            <v>-728280.11</v>
          </cell>
          <cell r="S1310">
            <v>-724292.86</v>
          </cell>
          <cell r="T1310">
            <v>-719757.95</v>
          </cell>
          <cell r="U1310">
            <v>-714621.02</v>
          </cell>
          <cell r="V1310">
            <v>-712930.35</v>
          </cell>
          <cell r="W1310">
            <v>-706910.03</v>
          </cell>
          <cell r="X1310">
            <v>-702589.57</v>
          </cell>
          <cell r="Y1310">
            <v>-685860.49</v>
          </cell>
          <cell r="Z1310">
            <v>-681140.53</v>
          </cell>
          <cell r="AA1310">
            <v>-674884.54</v>
          </cell>
          <cell r="AB1310">
            <v>-672517.82</v>
          </cell>
          <cell r="AC1310">
            <v>-672517.82</v>
          </cell>
          <cell r="AD1310">
            <v>-755362.2074999999</v>
          </cell>
          <cell r="AE1310">
            <v>-750764.54749999999</v>
          </cell>
          <cell r="AF1310">
            <v>-746287.92208333325</v>
          </cell>
          <cell r="AG1310">
            <v>-741676.84916666674</v>
          </cell>
          <cell r="AH1310">
            <v>-737116.53833333345</v>
          </cell>
          <cell r="AI1310">
            <v>-732754.30375000008</v>
          </cell>
          <cell r="AJ1310">
            <v>-728336.5904166667</v>
          </cell>
          <cell r="AK1310">
            <v>-723504.56333333347</v>
          </cell>
          <cell r="AL1310">
            <v>-718240.19666666666</v>
          </cell>
          <cell r="AM1310">
            <v>-712828.04833333334</v>
          </cell>
          <cell r="AN1310">
            <v>-707358.61625000008</v>
          </cell>
          <cell r="AO1310">
            <v>-702165.77208333334</v>
          </cell>
          <cell r="AR1310" t="str">
            <v>50a</v>
          </cell>
        </row>
        <row r="1311">
          <cell r="R1311">
            <v>-298241.32</v>
          </cell>
          <cell r="S1311">
            <v>-298241.32</v>
          </cell>
          <cell r="T1311">
            <v>-60661.32</v>
          </cell>
          <cell r="U1311">
            <v>-82819.05</v>
          </cell>
          <cell r="V1311">
            <v>-82756.95</v>
          </cell>
          <cell r="W1311">
            <v>-125457.74</v>
          </cell>
          <cell r="X1311">
            <v>-145204.01</v>
          </cell>
          <cell r="Y1311">
            <v>-166496.20000000001</v>
          </cell>
          <cell r="Z1311">
            <v>-186752.96</v>
          </cell>
          <cell r="AA1311">
            <v>-135158.64000000001</v>
          </cell>
          <cell r="AB1311">
            <v>-157733.22</v>
          </cell>
          <cell r="AC1311">
            <v>-441980.04</v>
          </cell>
          <cell r="AD1311">
            <v>-229982.71249999999</v>
          </cell>
          <cell r="AE1311">
            <v>-205717.86250000002</v>
          </cell>
          <cell r="AF1311">
            <v>-192926.85833333337</v>
          </cell>
          <cell r="AG1311">
            <v>-192532.93874999997</v>
          </cell>
          <cell r="AH1311">
            <v>-193059.67041666666</v>
          </cell>
          <cell r="AI1311">
            <v>-191874.22250000003</v>
          </cell>
          <cell r="AJ1311">
            <v>-189801.94375000001</v>
          </cell>
          <cell r="AK1311">
            <v>-189439.60083333333</v>
          </cell>
          <cell r="AL1311">
            <v>-187506.93208333335</v>
          </cell>
          <cell r="AM1311">
            <v>-180966.99958333335</v>
          </cell>
          <cell r="AN1311">
            <v>-173217.91125</v>
          </cell>
          <cell r="AO1311">
            <v>-175802.78416666665</v>
          </cell>
          <cell r="AR1311" t="str">
            <v>50a</v>
          </cell>
        </row>
        <row r="1312"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  <cell r="AE1312">
            <v>0</v>
          </cell>
          <cell r="AF1312">
            <v>0</v>
          </cell>
          <cell r="AG1312">
            <v>0</v>
          </cell>
          <cell r="AH1312">
            <v>0</v>
          </cell>
          <cell r="AI1312">
            <v>0</v>
          </cell>
          <cell r="AJ1312">
            <v>0</v>
          </cell>
          <cell r="AK1312">
            <v>0</v>
          </cell>
          <cell r="AL1312">
            <v>0</v>
          </cell>
          <cell r="AM1312">
            <v>0</v>
          </cell>
          <cell r="AN1312">
            <v>0</v>
          </cell>
          <cell r="AO1312">
            <v>0</v>
          </cell>
          <cell r="AR1312" t="str">
            <v>50a</v>
          </cell>
        </row>
        <row r="1313"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  <cell r="AE1313">
            <v>0</v>
          </cell>
          <cell r="AF1313">
            <v>0</v>
          </cell>
          <cell r="AG1313">
            <v>0</v>
          </cell>
          <cell r="AH1313">
            <v>0</v>
          </cell>
          <cell r="AI1313">
            <v>0</v>
          </cell>
          <cell r="AJ1313">
            <v>0</v>
          </cell>
          <cell r="AK1313">
            <v>0</v>
          </cell>
          <cell r="AL1313">
            <v>0</v>
          </cell>
          <cell r="AM1313">
            <v>0</v>
          </cell>
          <cell r="AN1313">
            <v>0</v>
          </cell>
          <cell r="AO1313">
            <v>0</v>
          </cell>
          <cell r="AR1313" t="str">
            <v>50a</v>
          </cell>
        </row>
        <row r="1314"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  <cell r="AE1314">
            <v>0</v>
          </cell>
          <cell r="AF1314">
            <v>0</v>
          </cell>
          <cell r="AG1314">
            <v>0</v>
          </cell>
          <cell r="AH1314">
            <v>0</v>
          </cell>
          <cell r="AI1314">
            <v>0</v>
          </cell>
          <cell r="AJ1314">
            <v>0</v>
          </cell>
          <cell r="AK1314">
            <v>0</v>
          </cell>
          <cell r="AL1314">
            <v>0</v>
          </cell>
          <cell r="AM1314">
            <v>0</v>
          </cell>
          <cell r="AN1314">
            <v>0</v>
          </cell>
          <cell r="AO1314">
            <v>0</v>
          </cell>
          <cell r="AR1314" t="str">
            <v>50a</v>
          </cell>
        </row>
        <row r="1315"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60.458750000000002</v>
          </cell>
          <cell r="AE1315">
            <v>20.152916666666666</v>
          </cell>
          <cell r="AF1315">
            <v>0</v>
          </cell>
          <cell r="AG1315">
            <v>0</v>
          </cell>
          <cell r="AH1315">
            <v>0</v>
          </cell>
          <cell r="AI1315">
            <v>0</v>
          </cell>
          <cell r="AJ1315">
            <v>0</v>
          </cell>
          <cell r="AK1315">
            <v>0</v>
          </cell>
          <cell r="AL1315">
            <v>0</v>
          </cell>
          <cell r="AM1315">
            <v>0</v>
          </cell>
          <cell r="AN1315">
            <v>0</v>
          </cell>
          <cell r="AO1315">
            <v>0</v>
          </cell>
          <cell r="AR1315" t="str">
            <v>50a</v>
          </cell>
        </row>
        <row r="1316"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-450000</v>
          </cell>
          <cell r="AE1316">
            <v>-283333.33333333331</v>
          </cell>
          <cell r="AF1316">
            <v>-150000</v>
          </cell>
          <cell r="AG1316">
            <v>-50000</v>
          </cell>
          <cell r="AH1316">
            <v>0</v>
          </cell>
          <cell r="AI1316">
            <v>0</v>
          </cell>
          <cell r="AJ1316">
            <v>0</v>
          </cell>
          <cell r="AK1316">
            <v>0</v>
          </cell>
          <cell r="AL1316">
            <v>0</v>
          </cell>
          <cell r="AM1316">
            <v>0</v>
          </cell>
          <cell r="AN1316">
            <v>0</v>
          </cell>
          <cell r="AO1316">
            <v>0</v>
          </cell>
          <cell r="AR1316" t="str">
            <v>50b</v>
          </cell>
        </row>
        <row r="1317"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  <cell r="AE1317">
            <v>0</v>
          </cell>
          <cell r="AF1317">
            <v>0</v>
          </cell>
          <cell r="AG1317">
            <v>0</v>
          </cell>
          <cell r="AH1317">
            <v>0</v>
          </cell>
          <cell r="AI1317">
            <v>0</v>
          </cell>
          <cell r="AJ1317">
            <v>0</v>
          </cell>
          <cell r="AK1317">
            <v>0</v>
          </cell>
          <cell r="AL1317">
            <v>0</v>
          </cell>
          <cell r="AM1317">
            <v>0</v>
          </cell>
          <cell r="AN1317">
            <v>0</v>
          </cell>
          <cell r="AO1317">
            <v>0</v>
          </cell>
          <cell r="AR1317" t="str">
            <v>50b</v>
          </cell>
        </row>
        <row r="1318">
          <cell r="R1318">
            <v>-241544</v>
          </cell>
          <cell r="S1318">
            <v>-87944</v>
          </cell>
          <cell r="T1318">
            <v>-1606812</v>
          </cell>
          <cell r="U1318">
            <v>-1606812</v>
          </cell>
          <cell r="V1318">
            <v>-1390796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-42173.75</v>
          </cell>
          <cell r="AE1318">
            <v>-55902.416666666664</v>
          </cell>
          <cell r="AF1318">
            <v>-126517.25</v>
          </cell>
          <cell r="AG1318">
            <v>-260418.25</v>
          </cell>
          <cell r="AH1318">
            <v>-385318.58333333331</v>
          </cell>
          <cell r="AI1318">
            <v>-443268.41666666669</v>
          </cell>
          <cell r="AJ1318">
            <v>-443268.41666666669</v>
          </cell>
          <cell r="AK1318">
            <v>-443268.41666666669</v>
          </cell>
          <cell r="AL1318">
            <v>-443268.41666666669</v>
          </cell>
          <cell r="AM1318">
            <v>-443268.41666666669</v>
          </cell>
          <cell r="AN1318">
            <v>-443268.41666666669</v>
          </cell>
          <cell r="AO1318">
            <v>-427213.70833333331</v>
          </cell>
          <cell r="AR1318" t="str">
            <v>62</v>
          </cell>
        </row>
        <row r="1319"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-821601.25</v>
          </cell>
          <cell r="AE1319">
            <v>-620765.41666666663</v>
          </cell>
          <cell r="AF1319">
            <v>-520347.5</v>
          </cell>
          <cell r="AG1319">
            <v>-391518.75</v>
          </cell>
          <cell r="AH1319">
            <v>-133861.25</v>
          </cell>
          <cell r="AI1319">
            <v>-4193.75</v>
          </cell>
          <cell r="AJ1319">
            <v>-2516.25</v>
          </cell>
          <cell r="AK1319">
            <v>-838.75</v>
          </cell>
          <cell r="AL1319">
            <v>0</v>
          </cell>
          <cell r="AM1319">
            <v>0</v>
          </cell>
          <cell r="AN1319">
            <v>0</v>
          </cell>
          <cell r="AO1319">
            <v>0</v>
          </cell>
          <cell r="AR1319" t="str">
            <v>62</v>
          </cell>
        </row>
        <row r="1320">
          <cell r="R1320">
            <v>-3250409</v>
          </cell>
          <cell r="S1320">
            <v>-3250409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-11886359</v>
          </cell>
          <cell r="AD1320">
            <v>-406301.125</v>
          </cell>
          <cell r="AE1320">
            <v>-677168.54166666663</v>
          </cell>
          <cell r="AF1320">
            <v>-812602.25</v>
          </cell>
          <cell r="AG1320">
            <v>-812602.25</v>
          </cell>
          <cell r="AH1320">
            <v>-812602.25</v>
          </cell>
          <cell r="AI1320">
            <v>-812602.25</v>
          </cell>
          <cell r="AJ1320">
            <v>-812602.25</v>
          </cell>
          <cell r="AK1320">
            <v>-812602.25</v>
          </cell>
          <cell r="AL1320">
            <v>-812602.25</v>
          </cell>
          <cell r="AM1320">
            <v>-812602.25</v>
          </cell>
          <cell r="AN1320">
            <v>-812602.25</v>
          </cell>
          <cell r="AO1320">
            <v>-1172433.5</v>
          </cell>
          <cell r="AR1320" t="str">
            <v>62</v>
          </cell>
        </row>
        <row r="1321">
          <cell r="Z1321">
            <v>-4270080</v>
          </cell>
          <cell r="AA1321">
            <v>-4270080</v>
          </cell>
          <cell r="AB1321">
            <v>-4270080</v>
          </cell>
          <cell r="AC1321">
            <v>-7374556</v>
          </cell>
          <cell r="AK1321">
            <v>0</v>
          </cell>
          <cell r="AL1321">
            <v>-177920</v>
          </cell>
          <cell r="AM1321">
            <v>-533760</v>
          </cell>
          <cell r="AN1321">
            <v>-889600</v>
          </cell>
          <cell r="AO1321">
            <v>-1374793.1666666667</v>
          </cell>
          <cell r="AR1321" t="str">
            <v>62</v>
          </cell>
        </row>
        <row r="1322">
          <cell r="AC1322">
            <v>-249455</v>
          </cell>
          <cell r="AO1322">
            <v>-10393.958333333334</v>
          </cell>
          <cell r="AR1322" t="str">
            <v>62</v>
          </cell>
        </row>
        <row r="1323">
          <cell r="R1323">
            <v>-633689.44999999995</v>
          </cell>
          <cell r="S1323">
            <v>-633689.44999999995</v>
          </cell>
          <cell r="T1323">
            <v>-633689.44999999995</v>
          </cell>
          <cell r="U1323">
            <v>-633689.44999999995</v>
          </cell>
          <cell r="V1323">
            <v>-621574.30000000005</v>
          </cell>
          <cell r="W1323">
            <v>-617568.47</v>
          </cell>
          <cell r="X1323">
            <v>-617568.47</v>
          </cell>
          <cell r="Y1323">
            <v>-617568.47</v>
          </cell>
          <cell r="Z1323">
            <v>-617568.47</v>
          </cell>
          <cell r="AA1323">
            <v>-535861.12</v>
          </cell>
          <cell r="AB1323">
            <v>-182310.17</v>
          </cell>
          <cell r="AC1323">
            <v>-64818.9</v>
          </cell>
          <cell r="AD1323">
            <v>-642965.26166666672</v>
          </cell>
          <cell r="AE1323">
            <v>-639140.4716666668</v>
          </cell>
          <cell r="AF1323">
            <v>-635656.78708333347</v>
          </cell>
          <cell r="AG1323">
            <v>-633888.24416666676</v>
          </cell>
          <cell r="AH1323">
            <v>-633185.4225000001</v>
          </cell>
          <cell r="AI1323">
            <v>-632008.14666666673</v>
          </cell>
          <cell r="AJ1323">
            <v>-630664.73166666669</v>
          </cell>
          <cell r="AK1323">
            <v>-629321.31666666665</v>
          </cell>
          <cell r="AL1323">
            <v>-627977.90166666661</v>
          </cell>
          <cell r="AM1323">
            <v>-623230.01374999993</v>
          </cell>
          <cell r="AN1323">
            <v>-600346.36333333317</v>
          </cell>
          <cell r="AO1323">
            <v>-557835.95374999987</v>
          </cell>
          <cell r="AR1323" t="str">
            <v>15</v>
          </cell>
          <cell r="AS1323" t="str">
            <v>8</v>
          </cell>
        </row>
        <row r="1324">
          <cell r="R1324">
            <v>-1563239.74</v>
          </cell>
          <cell r="S1324">
            <v>-1517922.89</v>
          </cell>
          <cell r="T1324">
            <v>-821160.95999999996</v>
          </cell>
          <cell r="U1324">
            <v>-821160.95999999996</v>
          </cell>
          <cell r="V1324">
            <v>-673008.26</v>
          </cell>
          <cell r="W1324">
            <v>-650955.26</v>
          </cell>
          <cell r="X1324">
            <v>-650955.26</v>
          </cell>
          <cell r="Y1324">
            <v>-650955.26</v>
          </cell>
          <cell r="Z1324">
            <v>-605272.26</v>
          </cell>
          <cell r="AA1324">
            <v>-605272.26</v>
          </cell>
          <cell r="AB1324">
            <v>-596792.31000000006</v>
          </cell>
          <cell r="AC1324">
            <v>-570451.21</v>
          </cell>
          <cell r="AD1324">
            <v>-3912982.396666667</v>
          </cell>
          <cell r="AE1324">
            <v>-3627929.1062499997</v>
          </cell>
          <cell r="AF1324">
            <v>-3312126.6375000007</v>
          </cell>
          <cell r="AG1324">
            <v>-2975473.3895833329</v>
          </cell>
          <cell r="AH1324">
            <v>-2650611.6637499998</v>
          </cell>
          <cell r="AI1324">
            <v>-2334702.4641666668</v>
          </cell>
          <cell r="AJ1324">
            <v>-2024486.642916667</v>
          </cell>
          <cell r="AK1324">
            <v>-1715395.1433333338</v>
          </cell>
          <cell r="AL1324">
            <v>-1448599.7391666668</v>
          </cell>
          <cell r="AM1324">
            <v>-1225660.6929166669</v>
          </cell>
          <cell r="AN1324">
            <v>-1004628.4191666666</v>
          </cell>
          <cell r="AO1324">
            <v>-852290.00875000004</v>
          </cell>
          <cell r="AR1324" t="str">
            <v>15</v>
          </cell>
          <cell r="AS1324" t="str">
            <v>8</v>
          </cell>
        </row>
        <row r="1325">
          <cell r="R1325">
            <v>-309384.17</v>
          </cell>
          <cell r="S1325">
            <v>-309384.17</v>
          </cell>
          <cell r="T1325">
            <v>-309384.17</v>
          </cell>
          <cell r="U1325">
            <v>-309384.17</v>
          </cell>
          <cell r="V1325">
            <v>-279297</v>
          </cell>
          <cell r="W1325">
            <v>-279297</v>
          </cell>
          <cell r="X1325">
            <v>-279297</v>
          </cell>
          <cell r="Y1325">
            <v>-279297</v>
          </cell>
          <cell r="Z1325">
            <v>-255008</v>
          </cell>
          <cell r="AA1325">
            <v>-255008</v>
          </cell>
          <cell r="AB1325">
            <v>-255008</v>
          </cell>
          <cell r="AC1325">
            <v>-241756</v>
          </cell>
          <cell r="AD1325">
            <v>-339742.42708333331</v>
          </cell>
          <cell r="AE1325">
            <v>-336805.94124999997</v>
          </cell>
          <cell r="AF1325">
            <v>-333882.95541666663</v>
          </cell>
          <cell r="AG1325">
            <v>-330976.67791666667</v>
          </cell>
          <cell r="AH1325">
            <v>-326819.97666666663</v>
          </cell>
          <cell r="AI1325">
            <v>-321409.64333333331</v>
          </cell>
          <cell r="AJ1325">
            <v>-315999.31</v>
          </cell>
          <cell r="AK1325">
            <v>-310609.31</v>
          </cell>
          <cell r="AL1325">
            <v>-304496.20500000002</v>
          </cell>
          <cell r="AM1325">
            <v>-297639.66166666662</v>
          </cell>
          <cell r="AN1325">
            <v>-290965.97333333333</v>
          </cell>
          <cell r="AO1325">
            <v>-283922.97333333333</v>
          </cell>
          <cell r="AR1325" t="str">
            <v>15</v>
          </cell>
          <cell r="AS1325" t="str">
            <v>8</v>
          </cell>
        </row>
        <row r="1326"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  <cell r="AE1326">
            <v>0</v>
          </cell>
          <cell r="AF1326">
            <v>0</v>
          </cell>
          <cell r="AG1326">
            <v>0</v>
          </cell>
          <cell r="AH1326">
            <v>0</v>
          </cell>
          <cell r="AI1326">
            <v>0</v>
          </cell>
          <cell r="AJ1326">
            <v>0</v>
          </cell>
          <cell r="AK1326">
            <v>0</v>
          </cell>
          <cell r="AL1326">
            <v>0</v>
          </cell>
          <cell r="AM1326">
            <v>0</v>
          </cell>
          <cell r="AN1326">
            <v>0</v>
          </cell>
          <cell r="AO1326">
            <v>0</v>
          </cell>
          <cell r="AQ1326">
            <v>30</v>
          </cell>
          <cell r="AR1326" t="str">
            <v>54</v>
          </cell>
        </row>
        <row r="1327"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  <cell r="AE1327">
            <v>0</v>
          </cell>
          <cell r="AF1327">
            <v>0</v>
          </cell>
          <cell r="AG1327">
            <v>0</v>
          </cell>
          <cell r="AH1327">
            <v>0</v>
          </cell>
          <cell r="AI1327">
            <v>0</v>
          </cell>
          <cell r="AJ1327">
            <v>0</v>
          </cell>
          <cell r="AK1327">
            <v>0</v>
          </cell>
          <cell r="AL1327">
            <v>0</v>
          </cell>
          <cell r="AM1327">
            <v>0</v>
          </cell>
          <cell r="AN1327">
            <v>0</v>
          </cell>
          <cell r="AO1327">
            <v>0</v>
          </cell>
          <cell r="AQ1327">
            <v>30</v>
          </cell>
          <cell r="AR1327" t="str">
            <v>54</v>
          </cell>
        </row>
        <row r="1328"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  <cell r="AE1328">
            <v>0</v>
          </cell>
          <cell r="AF1328">
            <v>0</v>
          </cell>
          <cell r="AG1328">
            <v>0</v>
          </cell>
          <cell r="AH1328">
            <v>0</v>
          </cell>
          <cell r="AI1328">
            <v>0</v>
          </cell>
          <cell r="AJ1328">
            <v>0</v>
          </cell>
          <cell r="AK1328">
            <v>0</v>
          </cell>
          <cell r="AL1328">
            <v>0</v>
          </cell>
          <cell r="AM1328">
            <v>0</v>
          </cell>
          <cell r="AN1328">
            <v>0</v>
          </cell>
          <cell r="AO1328">
            <v>0</v>
          </cell>
          <cell r="AQ1328">
            <v>30</v>
          </cell>
          <cell r="AR1328" t="str">
            <v>54</v>
          </cell>
        </row>
        <row r="1329"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  <cell r="AE1329">
            <v>0</v>
          </cell>
          <cell r="AF1329">
            <v>0</v>
          </cell>
          <cell r="AG1329">
            <v>0</v>
          </cell>
          <cell r="AH1329">
            <v>0</v>
          </cell>
          <cell r="AI1329">
            <v>0</v>
          </cell>
          <cell r="AJ1329">
            <v>0</v>
          </cell>
          <cell r="AK1329">
            <v>0</v>
          </cell>
          <cell r="AL1329">
            <v>0</v>
          </cell>
          <cell r="AM1329">
            <v>0</v>
          </cell>
          <cell r="AN1329">
            <v>0</v>
          </cell>
          <cell r="AO1329">
            <v>0</v>
          </cell>
          <cell r="AQ1329">
            <v>30</v>
          </cell>
          <cell r="AR1329" t="str">
            <v>54</v>
          </cell>
        </row>
        <row r="1330"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  <cell r="AE1330">
            <v>0</v>
          </cell>
          <cell r="AF1330">
            <v>0</v>
          </cell>
          <cell r="AG1330">
            <v>0</v>
          </cell>
          <cell r="AH1330">
            <v>0</v>
          </cell>
          <cell r="AI1330">
            <v>0</v>
          </cell>
          <cell r="AJ1330">
            <v>0</v>
          </cell>
          <cell r="AK1330">
            <v>0</v>
          </cell>
          <cell r="AL1330">
            <v>0</v>
          </cell>
          <cell r="AM1330">
            <v>0</v>
          </cell>
          <cell r="AN1330">
            <v>0</v>
          </cell>
          <cell r="AO1330">
            <v>0</v>
          </cell>
          <cell r="AQ1330">
            <v>30</v>
          </cell>
          <cell r="AR1330" t="str">
            <v>54</v>
          </cell>
        </row>
        <row r="1331"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  <cell r="AE1331">
            <v>0</v>
          </cell>
          <cell r="AF1331">
            <v>0</v>
          </cell>
          <cell r="AG1331">
            <v>0</v>
          </cell>
          <cell r="AH1331">
            <v>0</v>
          </cell>
          <cell r="AI1331">
            <v>0</v>
          </cell>
          <cell r="AJ1331">
            <v>0</v>
          </cell>
          <cell r="AK1331">
            <v>0</v>
          </cell>
          <cell r="AL1331">
            <v>0</v>
          </cell>
          <cell r="AM1331">
            <v>0</v>
          </cell>
          <cell r="AN1331">
            <v>0</v>
          </cell>
          <cell r="AO1331">
            <v>0</v>
          </cell>
          <cell r="AQ1331">
            <v>30</v>
          </cell>
          <cell r="AR1331" t="str">
            <v>54</v>
          </cell>
        </row>
        <row r="1332"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-1101.6166666666666</v>
          </cell>
          <cell r="AE1332">
            <v>-1101.6166666666666</v>
          </cell>
          <cell r="AF1332">
            <v>-1101.6166666666666</v>
          </cell>
          <cell r="AG1332">
            <v>-1101.6166666666666</v>
          </cell>
          <cell r="AH1332">
            <v>-1101.6166666666666</v>
          </cell>
          <cell r="AI1332">
            <v>-1101.6166666666666</v>
          </cell>
          <cell r="AJ1332">
            <v>-1101.6166666666666</v>
          </cell>
          <cell r="AK1332">
            <v>-963.91458333333321</v>
          </cell>
          <cell r="AL1332">
            <v>-688.51041666666663</v>
          </cell>
          <cell r="AM1332">
            <v>-413.10624999999999</v>
          </cell>
          <cell r="AN1332">
            <v>-137.70208333333332</v>
          </cell>
          <cell r="AO1332">
            <v>0</v>
          </cell>
          <cell r="AQ1332" t="str">
            <v>30</v>
          </cell>
          <cell r="AR1332" t="str">
            <v>54</v>
          </cell>
        </row>
        <row r="1333"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12329.65</v>
          </cell>
          <cell r="AA1333">
            <v>23491</v>
          </cell>
          <cell r="AB1333">
            <v>0</v>
          </cell>
          <cell r="AC1333">
            <v>0</v>
          </cell>
          <cell r="AD1333">
            <v>-2264892.8879166669</v>
          </cell>
          <cell r="AE1333">
            <v>-2042137.3916666668</v>
          </cell>
          <cell r="AF1333">
            <v>-1820174.8829166668</v>
          </cell>
          <cell r="AG1333">
            <v>-1600488.1270833332</v>
          </cell>
          <cell r="AH1333">
            <v>-1383197.1291666667</v>
          </cell>
          <cell r="AI1333">
            <v>-1167839.31125</v>
          </cell>
          <cell r="AJ1333">
            <v>-954115.82</v>
          </cell>
          <cell r="AK1333">
            <v>-740512.5479166666</v>
          </cell>
          <cell r="AL1333">
            <v>-526737.29499999993</v>
          </cell>
          <cell r="AM1333">
            <v>-313568.49374999997</v>
          </cell>
          <cell r="AN1333">
            <v>-102206.53125</v>
          </cell>
          <cell r="AO1333">
            <v>2985.0541666666668</v>
          </cell>
          <cell r="AQ1333" t="str">
            <v>30</v>
          </cell>
          <cell r="AR1333" t="str">
            <v>54</v>
          </cell>
        </row>
        <row r="1334">
          <cell r="R1334">
            <v>-18189975.359999999</v>
          </cell>
          <cell r="S1334">
            <v>-17592093.25</v>
          </cell>
          <cell r="T1334">
            <v>-17646484.949999999</v>
          </cell>
          <cell r="U1334">
            <v>-17485337.280000001</v>
          </cell>
          <cell r="V1334">
            <v>-17528490.640000001</v>
          </cell>
          <cell r="W1334">
            <v>-15724644.289999999</v>
          </cell>
          <cell r="X1334">
            <v>-15457306.5</v>
          </cell>
          <cell r="Y1334">
            <v>-14880467.699999999</v>
          </cell>
          <cell r="Z1334">
            <v>-14631133.939999999</v>
          </cell>
          <cell r="AA1334">
            <v>-14497274.619999999</v>
          </cell>
          <cell r="AB1334">
            <v>-14012969.27</v>
          </cell>
          <cell r="AC1334">
            <v>-12128774.5</v>
          </cell>
          <cell r="AD1334">
            <v>-18681476.020833332</v>
          </cell>
          <cell r="AE1334">
            <v>-18618525.298750002</v>
          </cell>
          <cell r="AF1334">
            <v>-18497512.33666667</v>
          </cell>
          <cell r="AG1334">
            <v>-18371745.376666665</v>
          </cell>
          <cell r="AH1334">
            <v>-18265447.329166669</v>
          </cell>
          <cell r="AI1334">
            <v>-18091929.862083334</v>
          </cell>
          <cell r="AJ1334">
            <v>-17834247.762916666</v>
          </cell>
          <cell r="AK1334">
            <v>-17536512.568333331</v>
          </cell>
          <cell r="AL1334">
            <v>-17193881.589583334</v>
          </cell>
          <cell r="AM1334">
            <v>-16849456.699166667</v>
          </cell>
          <cell r="AN1334">
            <v>-16503065.168333331</v>
          </cell>
          <cell r="AO1334">
            <v>-16069117.576666668</v>
          </cell>
          <cell r="AQ1334" t="str">
            <v>30</v>
          </cell>
          <cell r="AR1334" t="str">
            <v>54</v>
          </cell>
        </row>
        <row r="1335">
          <cell r="R1335">
            <v>-12735996.720000001</v>
          </cell>
          <cell r="S1335">
            <v>-12824137.74</v>
          </cell>
          <cell r="T1335">
            <v>-12773354.26</v>
          </cell>
          <cell r="U1335">
            <v>-12821872.050000001</v>
          </cell>
          <cell r="V1335">
            <v>-13379820.050000001</v>
          </cell>
          <cell r="W1335">
            <v>-13265358.9</v>
          </cell>
          <cell r="X1335">
            <v>-13260335.26</v>
          </cell>
          <cell r="Y1335">
            <v>-13108050.1</v>
          </cell>
          <cell r="Z1335">
            <v>-13297335.1</v>
          </cell>
          <cell r="AA1335">
            <v>-13270711.470000001</v>
          </cell>
          <cell r="AB1335">
            <v>-13270210.470000001</v>
          </cell>
          <cell r="AC1335">
            <v>-13275052.380000001</v>
          </cell>
          <cell r="AD1335">
            <v>-11730521.78125</v>
          </cell>
          <cell r="AE1335">
            <v>-11918317.989583334</v>
          </cell>
          <cell r="AF1335">
            <v>-12094802.978333332</v>
          </cell>
          <cell r="AG1335">
            <v>-12255352.779166667</v>
          </cell>
          <cell r="AH1335">
            <v>-12425118.484166667</v>
          </cell>
          <cell r="AI1335">
            <v>-12587773.467916667</v>
          </cell>
          <cell r="AJ1335">
            <v>-12712763.415416667</v>
          </cell>
          <cell r="AK1335">
            <v>-12810028.012083335</v>
          </cell>
          <cell r="AL1335">
            <v>-12891906.520416668</v>
          </cell>
          <cell r="AM1335">
            <v>-12967658.065416669</v>
          </cell>
          <cell r="AN1335">
            <v>-13026206.445833333</v>
          </cell>
          <cell r="AO1335">
            <v>-13077565.972500002</v>
          </cell>
          <cell r="AQ1335" t="str">
            <v xml:space="preserve"> </v>
          </cell>
          <cell r="AR1335" t="str">
            <v>15</v>
          </cell>
          <cell r="AS1335" t="str">
            <v>8</v>
          </cell>
        </row>
        <row r="1336">
          <cell r="R1336">
            <v>-473372.1</v>
          </cell>
          <cell r="S1336">
            <v>-469474.1</v>
          </cell>
          <cell r="T1336">
            <v>-465901.89</v>
          </cell>
          <cell r="U1336">
            <v>-462391.89</v>
          </cell>
          <cell r="V1336">
            <v>-462354.89</v>
          </cell>
          <cell r="W1336">
            <v>-459539.89</v>
          </cell>
          <cell r="X1336">
            <v>-383502.37</v>
          </cell>
          <cell r="Y1336">
            <v>-366424.95</v>
          </cell>
          <cell r="Z1336">
            <v>-402688.95</v>
          </cell>
          <cell r="AA1336">
            <v>-402226.95</v>
          </cell>
          <cell r="AB1336">
            <v>-403928.95</v>
          </cell>
          <cell r="AC1336">
            <v>-403738.95</v>
          </cell>
          <cell r="AD1336">
            <v>-455103.74958333332</v>
          </cell>
          <cell r="AE1336">
            <v>-458335.92041666666</v>
          </cell>
          <cell r="AF1336">
            <v>-460066.58249999996</v>
          </cell>
          <cell r="AG1336">
            <v>-460747.73583333328</v>
          </cell>
          <cell r="AH1336">
            <v>-461612.47249999997</v>
          </cell>
          <cell r="AI1336">
            <v>-462197.54249999998</v>
          </cell>
          <cell r="AJ1336">
            <v>-459031.96583333332</v>
          </cell>
          <cell r="AK1336">
            <v>-451344.14166666666</v>
          </cell>
          <cell r="AL1336">
            <v>-444430.75708333333</v>
          </cell>
          <cell r="AM1336">
            <v>-439921.78791666665</v>
          </cell>
          <cell r="AN1336">
            <v>-435689.23541666666</v>
          </cell>
          <cell r="AO1336">
            <v>-431505.68291666667</v>
          </cell>
          <cell r="AR1336" t="str">
            <v>15</v>
          </cell>
          <cell r="AS1336" t="str">
            <v>8</v>
          </cell>
        </row>
        <row r="1337">
          <cell r="R1337">
            <v>-10000</v>
          </cell>
          <cell r="S1337">
            <v>-10000</v>
          </cell>
          <cell r="T1337">
            <v>-10000</v>
          </cell>
          <cell r="U1337">
            <v>-10000</v>
          </cell>
          <cell r="V1337">
            <v>-10000</v>
          </cell>
          <cell r="W1337">
            <v>-10000</v>
          </cell>
          <cell r="X1337">
            <v>-10000</v>
          </cell>
          <cell r="Y1337">
            <v>-10000</v>
          </cell>
          <cell r="Z1337">
            <v>-10000</v>
          </cell>
          <cell r="AA1337">
            <v>-10000</v>
          </cell>
          <cell r="AB1337">
            <v>-264786.73</v>
          </cell>
          <cell r="AC1337">
            <v>-10000</v>
          </cell>
          <cell r="AD1337">
            <v>-10000</v>
          </cell>
          <cell r="AE1337">
            <v>-10000</v>
          </cell>
          <cell r="AF1337">
            <v>-10000</v>
          </cell>
          <cell r="AG1337">
            <v>-10000</v>
          </cell>
          <cell r="AH1337">
            <v>-10000</v>
          </cell>
          <cell r="AI1337">
            <v>-10000</v>
          </cell>
          <cell r="AJ1337">
            <v>-10000</v>
          </cell>
          <cell r="AK1337">
            <v>-10000</v>
          </cell>
          <cell r="AL1337">
            <v>-10000</v>
          </cell>
          <cell r="AM1337">
            <v>-10000</v>
          </cell>
          <cell r="AN1337">
            <v>-20616.11375</v>
          </cell>
          <cell r="AO1337">
            <v>-31232.227499999997</v>
          </cell>
          <cell r="AQ1337" t="str">
            <v>30</v>
          </cell>
          <cell r="AR1337" t="str">
            <v>54</v>
          </cell>
        </row>
        <row r="1338">
          <cell r="R1338">
            <v>-16985.93</v>
          </cell>
          <cell r="S1338">
            <v>-16090.74</v>
          </cell>
          <cell r="T1338">
            <v>-14586.35</v>
          </cell>
          <cell r="U1338">
            <v>-32348.12</v>
          </cell>
          <cell r="V1338">
            <v>-68671.89</v>
          </cell>
          <cell r="W1338">
            <v>-69048.53</v>
          </cell>
          <cell r="X1338">
            <v>-65786.69</v>
          </cell>
          <cell r="Y1338">
            <v>-64169.71</v>
          </cell>
          <cell r="Z1338">
            <v>-72146.89</v>
          </cell>
          <cell r="AA1338">
            <v>-67917.919999999998</v>
          </cell>
          <cell r="AB1338">
            <v>-67308.81</v>
          </cell>
          <cell r="AC1338">
            <v>-49150.83</v>
          </cell>
          <cell r="AD1338">
            <v>-21921.870416666668</v>
          </cell>
          <cell r="AE1338">
            <v>-21652.045000000002</v>
          </cell>
          <cell r="AF1338">
            <v>-21071.827916666665</v>
          </cell>
          <cell r="AG1338">
            <v>-20958.592499999999</v>
          </cell>
          <cell r="AH1338">
            <v>-23492.012499999997</v>
          </cell>
          <cell r="AI1338">
            <v>-27795.452499999999</v>
          </cell>
          <cell r="AJ1338">
            <v>-31905.362499999992</v>
          </cell>
          <cell r="AK1338">
            <v>-35901.401666666665</v>
          </cell>
          <cell r="AL1338">
            <v>-39813.555</v>
          </cell>
          <cell r="AM1338">
            <v>-43583.292500000003</v>
          </cell>
          <cell r="AN1338">
            <v>-46857.437916666669</v>
          </cell>
          <cell r="AO1338">
            <v>-49327.732500000006</v>
          </cell>
          <cell r="AR1338" t="str">
            <v>15</v>
          </cell>
          <cell r="AS1338" t="str">
            <v>8</v>
          </cell>
        </row>
        <row r="1339">
          <cell r="R1339">
            <v>-64228.41</v>
          </cell>
          <cell r="S1339">
            <v>-42929.55</v>
          </cell>
          <cell r="T1339">
            <v>-39260.910000000003</v>
          </cell>
          <cell r="U1339">
            <v>-42100.46</v>
          </cell>
          <cell r="V1339">
            <v>-41295.21</v>
          </cell>
          <cell r="W1339">
            <v>-41295.21</v>
          </cell>
          <cell r="X1339">
            <v>-50128.18</v>
          </cell>
          <cell r="Y1339">
            <v>-41258.870000000003</v>
          </cell>
          <cell r="Z1339">
            <v>-41258.870000000003</v>
          </cell>
          <cell r="AA1339">
            <v>-43532.78</v>
          </cell>
          <cell r="AB1339">
            <v>-47238.93</v>
          </cell>
          <cell r="AC1339">
            <v>-45186.77</v>
          </cell>
          <cell r="AD1339">
            <v>-51815.008333333339</v>
          </cell>
          <cell r="AE1339">
            <v>-51375.428333333344</v>
          </cell>
          <cell r="AF1339">
            <v>-50011.887916666667</v>
          </cell>
          <cell r="AG1339">
            <v>-48503.591666666667</v>
          </cell>
          <cell r="AH1339">
            <v>-47365.691250000011</v>
          </cell>
          <cell r="AI1339">
            <v>-46694.127916666672</v>
          </cell>
          <cell r="AJ1339">
            <v>-46683.802500000013</v>
          </cell>
          <cell r="AK1339">
            <v>-47396.462916666671</v>
          </cell>
          <cell r="AL1339">
            <v>-47859.007083333338</v>
          </cell>
          <cell r="AM1339">
            <v>-47902.995833333342</v>
          </cell>
          <cell r="AN1339">
            <v>-47270.877500000002</v>
          </cell>
          <cell r="AO1339">
            <v>-45769.580833333333</v>
          </cell>
          <cell r="AR1339" t="str">
            <v>15</v>
          </cell>
          <cell r="AS1339" t="str">
            <v>8</v>
          </cell>
        </row>
        <row r="1340">
          <cell r="R1340">
            <v>-1065808.22</v>
          </cell>
          <cell r="S1340">
            <v>-1137948.26</v>
          </cell>
          <cell r="T1340">
            <v>-1171979.02</v>
          </cell>
          <cell r="U1340">
            <v>-1265557.45</v>
          </cell>
          <cell r="V1340">
            <v>-1404275.98</v>
          </cell>
          <cell r="W1340">
            <v>-1596622.55</v>
          </cell>
          <cell r="X1340">
            <v>-1710816.49</v>
          </cell>
          <cell r="Y1340">
            <v>-1844291.41</v>
          </cell>
          <cell r="Z1340">
            <v>-1996784.21</v>
          </cell>
          <cell r="AA1340">
            <v>-2147805.5</v>
          </cell>
          <cell r="AB1340">
            <v>-2249743.5699999998</v>
          </cell>
          <cell r="AC1340">
            <v>-2387874.35</v>
          </cell>
          <cell r="AD1340">
            <v>-543484.93583333341</v>
          </cell>
          <cell r="AE1340">
            <v>-620890.33250000002</v>
          </cell>
          <cell r="AF1340">
            <v>-699969.27916666667</v>
          </cell>
          <cell r="AG1340">
            <v>-780303.43875000009</v>
          </cell>
          <cell r="AH1340">
            <v>-864310.51500000001</v>
          </cell>
          <cell r="AI1340">
            <v>-957086.18541666667</v>
          </cell>
          <cell r="AJ1340">
            <v>-1056682.5037499999</v>
          </cell>
          <cell r="AK1340">
            <v>-1159930.1729166666</v>
          </cell>
          <cell r="AL1340">
            <v>-1269163.81375</v>
          </cell>
          <cell r="AM1340">
            <v>-1381423.4083333334</v>
          </cell>
          <cell r="AN1340">
            <v>-1494373.7804166668</v>
          </cell>
          <cell r="AO1340">
            <v>-1608022.25875</v>
          </cell>
          <cell r="AQ1340">
            <v>30</v>
          </cell>
          <cell r="AR1340" t="str">
            <v>54</v>
          </cell>
        </row>
        <row r="1341">
          <cell r="R1341">
            <v>-5421511.7400000002</v>
          </cell>
          <cell r="S1341">
            <v>-6101329.8600000003</v>
          </cell>
          <cell r="T1341">
            <v>-7075401.0999999996</v>
          </cell>
          <cell r="U1341">
            <v>-7697446.5999999996</v>
          </cell>
          <cell r="V1341">
            <v>-8935779.2899999991</v>
          </cell>
          <cell r="W1341">
            <v>-9978540.6500000004</v>
          </cell>
          <cell r="X1341">
            <v>-10965964.060000001</v>
          </cell>
          <cell r="Y1341">
            <v>-12410258.039999999</v>
          </cell>
          <cell r="Z1341">
            <v>-13478918.07</v>
          </cell>
          <cell r="AA1341">
            <v>-14647680.220000001</v>
          </cell>
          <cell r="AB1341">
            <v>-15512304.619999999</v>
          </cell>
          <cell r="AC1341">
            <v>-17556792.98</v>
          </cell>
          <cell r="AD1341">
            <v>-2161250.1879166667</v>
          </cell>
          <cell r="AE1341">
            <v>-2627030.9487500004</v>
          </cell>
          <cell r="AF1341">
            <v>-3155026.5583333336</v>
          </cell>
          <cell r="AG1341">
            <v>-3735067.342916667</v>
          </cell>
          <cell r="AH1341">
            <v>-4378870.5970833339</v>
          </cell>
          <cell r="AI1341">
            <v>-5100314.4420833336</v>
          </cell>
          <cell r="AJ1341">
            <v>-5850488.1887499997</v>
          </cell>
          <cell r="AK1341">
            <v>-6639557.251666666</v>
          </cell>
          <cell r="AL1341">
            <v>-7496799.8862500004</v>
          </cell>
          <cell r="AM1341">
            <v>-8398170.0925000012</v>
          </cell>
          <cell r="AN1341">
            <v>-9313191.6579166651</v>
          </cell>
          <cell r="AO1341">
            <v>-10292404.63125</v>
          </cell>
          <cell r="AQ1341">
            <v>30</v>
          </cell>
          <cell r="AR1341" t="str">
            <v>54</v>
          </cell>
        </row>
        <row r="1342">
          <cell r="R1342">
            <v>-1914378.37</v>
          </cell>
          <cell r="S1342">
            <v>-2049326.99</v>
          </cell>
          <cell r="T1342">
            <v>-2158000.2400000002</v>
          </cell>
          <cell r="U1342">
            <v>-2270179.7000000002</v>
          </cell>
          <cell r="V1342">
            <v>-2507281.5299999998</v>
          </cell>
          <cell r="W1342">
            <v>-2694979</v>
          </cell>
          <cell r="X1342">
            <v>-3063329.16</v>
          </cell>
          <cell r="Y1342">
            <v>-3278135.94</v>
          </cell>
          <cell r="Z1342">
            <v>-3727999.34</v>
          </cell>
          <cell r="AA1342">
            <v>-3891721.93</v>
          </cell>
          <cell r="AB1342">
            <v>-3985165.2</v>
          </cell>
          <cell r="AC1342">
            <v>-4324671.38</v>
          </cell>
          <cell r="AD1342">
            <v>-1234855.3745833333</v>
          </cell>
          <cell r="AE1342">
            <v>-1363339.6433333333</v>
          </cell>
          <cell r="AF1342">
            <v>-1495983.4775</v>
          </cell>
          <cell r="AG1342">
            <v>-1625900.1525000001</v>
          </cell>
          <cell r="AH1342">
            <v>-1757809.4195833334</v>
          </cell>
          <cell r="AI1342">
            <v>-1901124.5575000001</v>
          </cell>
          <cell r="AJ1342">
            <v>-2061875.500416667</v>
          </cell>
          <cell r="AK1342">
            <v>-2211391.1612500004</v>
          </cell>
          <cell r="AL1342">
            <v>-2363670.1037500002</v>
          </cell>
          <cell r="AM1342">
            <v>-2535591.4287500004</v>
          </cell>
          <cell r="AN1342">
            <v>-2700759.4562500003</v>
          </cell>
          <cell r="AO1342">
            <v>-2885940.3858333328</v>
          </cell>
          <cell r="AQ1342">
            <v>30</v>
          </cell>
          <cell r="AR1342" t="str">
            <v>54</v>
          </cell>
        </row>
        <row r="1343">
          <cell r="R1343">
            <v>-1659473.13</v>
          </cell>
          <cell r="S1343">
            <v>-1659473.13</v>
          </cell>
          <cell r="T1343">
            <v>-2307984.5699999998</v>
          </cell>
          <cell r="U1343">
            <v>-2307984.5699999998</v>
          </cell>
          <cell r="V1343">
            <v>-2307984.5699999998</v>
          </cell>
          <cell r="W1343">
            <v>-2339549.2999999998</v>
          </cell>
          <cell r="X1343">
            <v>-2445495.86</v>
          </cell>
          <cell r="Y1343">
            <v>-2445495.86</v>
          </cell>
          <cell r="Z1343">
            <v>-2445495.86</v>
          </cell>
          <cell r="AA1343">
            <v>-2445495.86</v>
          </cell>
          <cell r="AB1343">
            <v>-2445495.86</v>
          </cell>
          <cell r="AC1343">
            <v>-2446798.7599999998</v>
          </cell>
          <cell r="AD1343">
            <v>-747564.71625000006</v>
          </cell>
          <cell r="AE1343">
            <v>-853998.79208333325</v>
          </cell>
          <cell r="AF1343">
            <v>-984515.37124999985</v>
          </cell>
          <cell r="AG1343">
            <v>-1139114.4537500001</v>
          </cell>
          <cell r="AH1343">
            <v>-1293713.5362499999</v>
          </cell>
          <cell r="AI1343">
            <v>-1447668.2225000001</v>
          </cell>
          <cell r="AJ1343">
            <v>-1605392.9524999999</v>
          </cell>
          <cell r="AK1343">
            <v>-1767532.1224999998</v>
          </cell>
          <cell r="AL1343">
            <v>-1908132.0020833332</v>
          </cell>
          <cell r="AM1343">
            <v>-2027192.5912499998</v>
          </cell>
          <cell r="AN1343">
            <v>-2146253.1804166664</v>
          </cell>
          <cell r="AO1343">
            <v>-2238588.7095833332</v>
          </cell>
          <cell r="AQ1343">
            <v>30</v>
          </cell>
          <cell r="AR1343" t="str">
            <v>54</v>
          </cell>
        </row>
        <row r="1344">
          <cell r="R1344">
            <v>-256699</v>
          </cell>
          <cell r="S1344">
            <v>-256699</v>
          </cell>
          <cell r="T1344">
            <v>-472333</v>
          </cell>
          <cell r="U1344">
            <v>-472333</v>
          </cell>
          <cell r="V1344">
            <v>-589060.36</v>
          </cell>
          <cell r="W1344">
            <v>-722973.22</v>
          </cell>
          <cell r="X1344">
            <v>-816602.96</v>
          </cell>
          <cell r="Y1344">
            <v>-1253005.77</v>
          </cell>
          <cell r="Z1344">
            <v>-1183605.3999999999</v>
          </cell>
          <cell r="AA1344">
            <v>-1392444.71</v>
          </cell>
          <cell r="AB1344">
            <v>-1608017.2</v>
          </cell>
          <cell r="AC1344">
            <v>-1767427.96</v>
          </cell>
          <cell r="AD1344">
            <v>-32087.375</v>
          </cell>
          <cell r="AE1344">
            <v>-53478.958333333336</v>
          </cell>
          <cell r="AF1344">
            <v>-83855.291666666672</v>
          </cell>
          <cell r="AG1344">
            <v>-123216.375</v>
          </cell>
          <cell r="AH1344">
            <v>-167441.09833333333</v>
          </cell>
          <cell r="AI1344">
            <v>-222109.16416666665</v>
          </cell>
          <cell r="AJ1344">
            <v>-286258.17166666669</v>
          </cell>
          <cell r="AK1344">
            <v>-372491.86874999997</v>
          </cell>
          <cell r="AL1344">
            <v>-474017.33416666673</v>
          </cell>
          <cell r="AM1344">
            <v>-581352.75541666674</v>
          </cell>
          <cell r="AN1344">
            <v>-706372.00166666682</v>
          </cell>
          <cell r="AO1344">
            <v>-836319.75833333342</v>
          </cell>
          <cell r="AR1344" t="str">
            <v>15</v>
          </cell>
          <cell r="AS1344" t="str">
            <v>8</v>
          </cell>
        </row>
        <row r="1345">
          <cell r="R1345">
            <v>0</v>
          </cell>
          <cell r="S1345">
            <v>0</v>
          </cell>
          <cell r="T1345">
            <v>0</v>
          </cell>
          <cell r="U1345">
            <v>-196</v>
          </cell>
          <cell r="V1345">
            <v>-8405.11</v>
          </cell>
          <cell r="W1345">
            <v>-37577.199999999997</v>
          </cell>
          <cell r="X1345">
            <v>-128494.87</v>
          </cell>
          <cell r="Y1345">
            <v>-212816.71</v>
          </cell>
          <cell r="Z1345">
            <v>-341208.97</v>
          </cell>
          <cell r="AA1345">
            <v>-401719.11</v>
          </cell>
          <cell r="AB1345">
            <v>-445904.4</v>
          </cell>
          <cell r="AC1345">
            <v>-1632994.77</v>
          </cell>
          <cell r="AD1345">
            <v>0</v>
          </cell>
          <cell r="AE1345">
            <v>0</v>
          </cell>
          <cell r="AF1345">
            <v>0</v>
          </cell>
          <cell r="AG1345">
            <v>-8.1666666666666661</v>
          </cell>
          <cell r="AH1345">
            <v>-366.54625000000004</v>
          </cell>
          <cell r="AI1345">
            <v>-2282.4758333333334</v>
          </cell>
          <cell r="AJ1345">
            <v>-9202.1454166666663</v>
          </cell>
          <cell r="AK1345">
            <v>-23423.461249999997</v>
          </cell>
          <cell r="AL1345">
            <v>-46507.864583333336</v>
          </cell>
          <cell r="AM1345">
            <v>-77463.201249999998</v>
          </cell>
          <cell r="AN1345">
            <v>-112780.84749999999</v>
          </cell>
          <cell r="AO1345">
            <v>-199401.64624999999</v>
          </cell>
          <cell r="AR1345" t="str">
            <v>15</v>
          </cell>
          <cell r="AS1345" t="str">
            <v>8</v>
          </cell>
        </row>
        <row r="1346">
          <cell r="R1346">
            <v>-15482</v>
          </cell>
          <cell r="S1346">
            <v>-15482</v>
          </cell>
          <cell r="T1346">
            <v>-15482</v>
          </cell>
          <cell r="U1346">
            <v>-15482</v>
          </cell>
          <cell r="V1346">
            <v>-32696</v>
          </cell>
          <cell r="W1346">
            <v>-37744</v>
          </cell>
          <cell r="X1346">
            <v>-126799.52</v>
          </cell>
          <cell r="Y1346">
            <v>-137879.51999999999</v>
          </cell>
          <cell r="Z1346">
            <v>-123034.52</v>
          </cell>
          <cell r="AA1346">
            <v>-162974.67000000001</v>
          </cell>
          <cell r="AB1346">
            <v>-193065.9</v>
          </cell>
          <cell r="AC1346">
            <v>-232790.93</v>
          </cell>
          <cell r="AD1346">
            <v>-1935.25</v>
          </cell>
          <cell r="AE1346">
            <v>-3225.4166666666665</v>
          </cell>
          <cell r="AF1346">
            <v>-4515.583333333333</v>
          </cell>
          <cell r="AG1346">
            <v>-5805.75</v>
          </cell>
          <cell r="AH1346">
            <v>-7813.166666666667</v>
          </cell>
          <cell r="AI1346">
            <v>-10748.166666666666</v>
          </cell>
          <cell r="AJ1346">
            <v>-17604.146666666667</v>
          </cell>
          <cell r="AK1346">
            <v>-28632.440000000002</v>
          </cell>
          <cell r="AL1346">
            <v>-39503.858333333337</v>
          </cell>
          <cell r="AM1346">
            <v>-51420.907916666671</v>
          </cell>
          <cell r="AN1346">
            <v>-66255.931666666671</v>
          </cell>
          <cell r="AO1346">
            <v>-83354.882916666669</v>
          </cell>
          <cell r="AR1346" t="str">
            <v>15</v>
          </cell>
          <cell r="AS1346" t="str">
            <v>8</v>
          </cell>
        </row>
        <row r="1347"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-347.74</v>
          </cell>
          <cell r="X1347">
            <v>-874.23</v>
          </cell>
          <cell r="Y1347">
            <v>-874.23</v>
          </cell>
          <cell r="Z1347">
            <v>-1204.9100000000001</v>
          </cell>
          <cell r="AA1347">
            <v>-1204.9100000000001</v>
          </cell>
          <cell r="AB1347">
            <v>-3558.26</v>
          </cell>
          <cell r="AC1347">
            <v>-6023.52</v>
          </cell>
          <cell r="AD1347">
            <v>0</v>
          </cell>
          <cell r="AE1347">
            <v>0</v>
          </cell>
          <cell r="AF1347">
            <v>0</v>
          </cell>
          <cell r="AG1347">
            <v>0</v>
          </cell>
          <cell r="AH1347">
            <v>0</v>
          </cell>
          <cell r="AI1347">
            <v>-14.489166666666668</v>
          </cell>
          <cell r="AJ1347">
            <v>-65.404583333333335</v>
          </cell>
          <cell r="AK1347">
            <v>-138.25708333333333</v>
          </cell>
          <cell r="AL1347">
            <v>-224.88791666666665</v>
          </cell>
          <cell r="AM1347">
            <v>-325.29708333333332</v>
          </cell>
          <cell r="AN1347">
            <v>-523.76249999999993</v>
          </cell>
          <cell r="AO1347">
            <v>-923.00333333333344</v>
          </cell>
          <cell r="AR1347" t="str">
            <v>54</v>
          </cell>
        </row>
        <row r="1348">
          <cell r="R1348">
            <v>-5353</v>
          </cell>
          <cell r="S1348">
            <v>-5353</v>
          </cell>
          <cell r="T1348">
            <v>-5353</v>
          </cell>
          <cell r="U1348">
            <v>-5353</v>
          </cell>
          <cell r="V1348">
            <v>-5353</v>
          </cell>
          <cell r="W1348">
            <v>-5353</v>
          </cell>
          <cell r="X1348">
            <v>-1971</v>
          </cell>
          <cell r="Y1348">
            <v>-1971</v>
          </cell>
          <cell r="Z1348">
            <v>0</v>
          </cell>
          <cell r="AA1348">
            <v>0</v>
          </cell>
          <cell r="AB1348">
            <v>-496.43</v>
          </cell>
          <cell r="AC1348">
            <v>-496.43</v>
          </cell>
          <cell r="AD1348">
            <v>-669.125</v>
          </cell>
          <cell r="AE1348">
            <v>-1115.2083333333333</v>
          </cell>
          <cell r="AF1348">
            <v>-1561.2916666666667</v>
          </cell>
          <cell r="AG1348">
            <v>-2007.375</v>
          </cell>
          <cell r="AH1348">
            <v>-2453.4583333333335</v>
          </cell>
          <cell r="AI1348">
            <v>-2899.5416666666665</v>
          </cell>
          <cell r="AJ1348">
            <v>-3204.7083333333335</v>
          </cell>
          <cell r="AK1348">
            <v>-3368.9583333333335</v>
          </cell>
          <cell r="AL1348">
            <v>-3451.0833333333335</v>
          </cell>
          <cell r="AM1348">
            <v>-3451.0833333333335</v>
          </cell>
          <cell r="AN1348">
            <v>-3471.7679166666662</v>
          </cell>
          <cell r="AO1348">
            <v>-3290.095416666667</v>
          </cell>
          <cell r="AR1348" t="str">
            <v>15</v>
          </cell>
          <cell r="AS1348" t="str">
            <v>8</v>
          </cell>
        </row>
        <row r="1349">
          <cell r="AC1349">
            <v>-338</v>
          </cell>
          <cell r="AO1349">
            <v>-14.083333333333334</v>
          </cell>
          <cell r="AR1349" t="str">
            <v>15</v>
          </cell>
          <cell r="AS1349" t="str">
            <v>8</v>
          </cell>
        </row>
        <row r="1350">
          <cell r="R1350">
            <v>-72461.78</v>
          </cell>
          <cell r="S1350">
            <v>-80766.649999999994</v>
          </cell>
          <cell r="T1350">
            <v>-78081.009999999995</v>
          </cell>
          <cell r="U1350">
            <v>-56868.3</v>
          </cell>
          <cell r="V1350">
            <v>-44885.27</v>
          </cell>
          <cell r="W1350">
            <v>-61815.47</v>
          </cell>
          <cell r="X1350">
            <v>-80192.41</v>
          </cell>
          <cell r="Y1350">
            <v>-80192.41</v>
          </cell>
          <cell r="Z1350">
            <v>-79375.19</v>
          </cell>
          <cell r="AA1350">
            <v>-87587.99</v>
          </cell>
          <cell r="AB1350">
            <v>-93697</v>
          </cell>
          <cell r="AC1350">
            <v>-88753.01</v>
          </cell>
          <cell r="AD1350">
            <v>-2321741.4775</v>
          </cell>
          <cell r="AE1350">
            <v>-2118474.1675</v>
          </cell>
          <cell r="AF1350">
            <v>-1908665.1220833333</v>
          </cell>
          <cell r="AG1350">
            <v>-1692674.1970833333</v>
          </cell>
          <cell r="AH1350">
            <v>-1471370.3554166665</v>
          </cell>
          <cell r="AI1350">
            <v>-1244239.3891666667</v>
          </cell>
          <cell r="AJ1350">
            <v>-1011027.5604166667</v>
          </cell>
          <cell r="AK1350">
            <v>-771309.28333333321</v>
          </cell>
          <cell r="AL1350">
            <v>-524195.9945833332</v>
          </cell>
          <cell r="AM1350">
            <v>-269984.65625</v>
          </cell>
          <cell r="AN1350">
            <v>-126316.95875000001</v>
          </cell>
          <cell r="AO1350">
            <v>-93409.764583333337</v>
          </cell>
          <cell r="AR1350" t="str">
            <v>50b</v>
          </cell>
        </row>
        <row r="1351"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-100000</v>
          </cell>
          <cell r="X1351">
            <v>-100000</v>
          </cell>
          <cell r="Y1351">
            <v>-100000</v>
          </cell>
          <cell r="Z1351">
            <v>-100000</v>
          </cell>
          <cell r="AA1351">
            <v>-100000</v>
          </cell>
          <cell r="AB1351">
            <v>-100000</v>
          </cell>
          <cell r="AC1351">
            <v>-100000</v>
          </cell>
          <cell r="AD1351">
            <v>0</v>
          </cell>
          <cell r="AE1351">
            <v>0</v>
          </cell>
          <cell r="AF1351">
            <v>0</v>
          </cell>
          <cell r="AG1351">
            <v>0</v>
          </cell>
          <cell r="AH1351">
            <v>0</v>
          </cell>
          <cell r="AI1351">
            <v>-4166.666666666667</v>
          </cell>
          <cell r="AJ1351">
            <v>-12500</v>
          </cell>
          <cell r="AK1351">
            <v>-20833.333333333332</v>
          </cell>
          <cell r="AL1351">
            <v>-29166.666666666668</v>
          </cell>
          <cell r="AM1351">
            <v>-37500</v>
          </cell>
          <cell r="AN1351">
            <v>-45833.333333333336</v>
          </cell>
          <cell r="AO1351">
            <v>-54166.666666666664</v>
          </cell>
          <cell r="AR1351" t="str">
            <v>54</v>
          </cell>
        </row>
        <row r="1352">
          <cell r="R1352">
            <v>-5000</v>
          </cell>
          <cell r="S1352">
            <v>-5000</v>
          </cell>
          <cell r="T1352">
            <v>-5000</v>
          </cell>
          <cell r="U1352">
            <v>-5000</v>
          </cell>
          <cell r="V1352">
            <v>-5000</v>
          </cell>
          <cell r="W1352">
            <v>-5000</v>
          </cell>
          <cell r="X1352">
            <v>-5000</v>
          </cell>
          <cell r="Y1352">
            <v>-5000</v>
          </cell>
          <cell r="Z1352">
            <v>-5000</v>
          </cell>
          <cell r="AA1352">
            <v>-5000</v>
          </cell>
          <cell r="AB1352">
            <v>-5000</v>
          </cell>
          <cell r="AC1352">
            <v>-5000</v>
          </cell>
          <cell r="AD1352">
            <v>-5000</v>
          </cell>
          <cell r="AE1352">
            <v>-5000</v>
          </cell>
          <cell r="AF1352">
            <v>-5000</v>
          </cell>
          <cell r="AG1352">
            <v>-5000</v>
          </cell>
          <cell r="AH1352">
            <v>-5000</v>
          </cell>
          <cell r="AI1352">
            <v>-5000</v>
          </cell>
          <cell r="AJ1352">
            <v>-5000</v>
          </cell>
          <cell r="AK1352">
            <v>-5000</v>
          </cell>
          <cell r="AL1352">
            <v>-5000</v>
          </cell>
          <cell r="AM1352">
            <v>-5000</v>
          </cell>
          <cell r="AN1352">
            <v>-5000</v>
          </cell>
          <cell r="AO1352">
            <v>-5000</v>
          </cell>
          <cell r="AR1352" t="str">
            <v>50b</v>
          </cell>
        </row>
        <row r="1353"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  <cell r="W1353">
            <v>-1063000</v>
          </cell>
          <cell r="X1353">
            <v>-1063000</v>
          </cell>
          <cell r="Y1353">
            <v>-1063000</v>
          </cell>
          <cell r="Z1353">
            <v>-1063000</v>
          </cell>
          <cell r="AA1353">
            <v>-1063000</v>
          </cell>
          <cell r="AB1353">
            <v>-1063000</v>
          </cell>
          <cell r="AC1353">
            <v>-1063000</v>
          </cell>
          <cell r="AD1353">
            <v>0</v>
          </cell>
          <cell r="AE1353">
            <v>0</v>
          </cell>
          <cell r="AF1353">
            <v>0</v>
          </cell>
          <cell r="AG1353">
            <v>0</v>
          </cell>
          <cell r="AH1353">
            <v>0</v>
          </cell>
          <cell r="AI1353">
            <v>-44291.666666666664</v>
          </cell>
          <cell r="AJ1353">
            <v>-132875</v>
          </cell>
          <cell r="AK1353">
            <v>-221458.33333333334</v>
          </cell>
          <cell r="AL1353">
            <v>-310041.66666666669</v>
          </cell>
          <cell r="AM1353">
            <v>-398625</v>
          </cell>
          <cell r="AN1353">
            <v>-487208.33333333331</v>
          </cell>
          <cell r="AO1353">
            <v>-575791.66666666663</v>
          </cell>
          <cell r="AR1353" t="str">
            <v>50b</v>
          </cell>
        </row>
        <row r="1354">
          <cell r="R1354">
            <v>-36858472.399999999</v>
          </cell>
          <cell r="S1354">
            <v>-36691031.200000003</v>
          </cell>
          <cell r="T1354">
            <v>-38643885.740000002</v>
          </cell>
          <cell r="U1354">
            <v>-38511914.719999999</v>
          </cell>
          <cell r="V1354">
            <v>-38293868.689999998</v>
          </cell>
          <cell r="W1354">
            <v>-38353387.109999999</v>
          </cell>
          <cell r="X1354">
            <v>-38156539.409999996</v>
          </cell>
          <cell r="Y1354">
            <v>-37979256.25</v>
          </cell>
          <cell r="Z1354">
            <v>-38386125.880000003</v>
          </cell>
          <cell r="AA1354">
            <v>-38211678</v>
          </cell>
          <cell r="AB1354">
            <v>-38031985.189999998</v>
          </cell>
          <cell r="AC1354">
            <v>-39017906.729999997</v>
          </cell>
          <cell r="AD1354">
            <v>-26505180.868333336</v>
          </cell>
          <cell r="AE1354">
            <v>-27537502.41333333</v>
          </cell>
          <cell r="AF1354">
            <v>-28581698.69083333</v>
          </cell>
          <cell r="AG1354">
            <v>-29691547.200833339</v>
          </cell>
          <cell r="AH1354">
            <v>-30793447.364166666</v>
          </cell>
          <cell r="AI1354">
            <v>-31832881.943333331</v>
          </cell>
          <cell r="AJ1354">
            <v>-32809850.784583341</v>
          </cell>
          <cell r="AK1354">
            <v>-33777707.18</v>
          </cell>
          <cell r="AL1354">
            <v>-34748228.360416673</v>
          </cell>
          <cell r="AM1354">
            <v>-35719878.720833324</v>
          </cell>
          <cell r="AN1354">
            <v>-36681388.209166668</v>
          </cell>
          <cell r="AO1354">
            <v>-37627071.604999997</v>
          </cell>
          <cell r="AR1354" t="str">
            <v>50a</v>
          </cell>
        </row>
        <row r="1355"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  <cell r="AE1355">
            <v>0</v>
          </cell>
          <cell r="AF1355">
            <v>0</v>
          </cell>
          <cell r="AG1355">
            <v>0</v>
          </cell>
          <cell r="AH1355">
            <v>0</v>
          </cell>
          <cell r="AI1355">
            <v>0</v>
          </cell>
          <cell r="AJ1355">
            <v>0</v>
          </cell>
          <cell r="AK1355">
            <v>0</v>
          </cell>
          <cell r="AL1355">
            <v>0</v>
          </cell>
          <cell r="AM1355">
            <v>0</v>
          </cell>
          <cell r="AN1355">
            <v>0</v>
          </cell>
          <cell r="AO1355">
            <v>0</v>
          </cell>
          <cell r="AR1355" t="str">
            <v>50a</v>
          </cell>
        </row>
        <row r="1356">
          <cell r="R1356">
            <v>-431200</v>
          </cell>
          <cell r="S1356">
            <v>-431200</v>
          </cell>
          <cell r="T1356">
            <v>-588280</v>
          </cell>
          <cell r="U1356">
            <v>-736120</v>
          </cell>
          <cell r="V1356">
            <v>-816200</v>
          </cell>
          <cell r="W1356">
            <v>-816200</v>
          </cell>
          <cell r="X1356">
            <v>-816200</v>
          </cell>
          <cell r="Y1356">
            <v>-705544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-826116.66666666663</v>
          </cell>
          <cell r="AE1356">
            <v>-837050</v>
          </cell>
          <cell r="AF1356">
            <v>-794236.66666666663</v>
          </cell>
          <cell r="AG1356">
            <v>-728836.66666666663</v>
          </cell>
          <cell r="AH1356">
            <v>-672933.33333333337</v>
          </cell>
          <cell r="AI1356">
            <v>-614591.66666666663</v>
          </cell>
          <cell r="AJ1356">
            <v>-550475</v>
          </cell>
          <cell r="AK1356">
            <v>-481747.66666666669</v>
          </cell>
          <cell r="AL1356">
            <v>-445078.66666666669</v>
          </cell>
          <cell r="AM1356">
            <v>-445078.66666666669</v>
          </cell>
          <cell r="AN1356">
            <v>-445078.66666666669</v>
          </cell>
          <cell r="AO1356">
            <v>-445078.66666666669</v>
          </cell>
          <cell r="AR1356" t="str">
            <v>50b</v>
          </cell>
        </row>
        <row r="1357">
          <cell r="R1357">
            <v>-1117029.02</v>
          </cell>
          <cell r="S1357">
            <v>-843054.33</v>
          </cell>
          <cell r="T1357">
            <v>-1383654.19</v>
          </cell>
          <cell r="U1357">
            <v>-1151263.27</v>
          </cell>
          <cell r="V1357">
            <v>-1020505.98</v>
          </cell>
          <cell r="W1357">
            <v>-870968.73</v>
          </cell>
          <cell r="X1357">
            <v>-1485298.68</v>
          </cell>
          <cell r="Y1357">
            <v>-1230196.6499999999</v>
          </cell>
          <cell r="Z1357">
            <v>-2359104.63</v>
          </cell>
          <cell r="AA1357">
            <v>-1944445.67</v>
          </cell>
          <cell r="AB1357">
            <v>-1404708.47</v>
          </cell>
          <cell r="AC1357">
            <v>-1342286</v>
          </cell>
          <cell r="AD1357">
            <v>-1448875.7720833335</v>
          </cell>
          <cell r="AE1357">
            <v>-1455505.125</v>
          </cell>
          <cell r="AF1357">
            <v>-1461943.9724999999</v>
          </cell>
          <cell r="AG1357">
            <v>-1468143.1674999997</v>
          </cell>
          <cell r="AH1357">
            <v>-1474019.6645833331</v>
          </cell>
          <cell r="AI1357">
            <v>-1473968.8487499999</v>
          </cell>
          <cell r="AJ1357">
            <v>-1458778.0854166665</v>
          </cell>
          <cell r="AK1357">
            <v>-1416252.575</v>
          </cell>
          <cell r="AL1357">
            <v>-1383493.5050000001</v>
          </cell>
          <cell r="AM1357">
            <v>-1371013.7362499998</v>
          </cell>
          <cell r="AN1357">
            <v>-1353161.8570833334</v>
          </cell>
          <cell r="AO1357">
            <v>-1345854.8241666667</v>
          </cell>
          <cell r="AR1357" t="str">
            <v>50b</v>
          </cell>
        </row>
        <row r="1358">
          <cell r="R1358">
            <v>-10315533.560000001</v>
          </cell>
          <cell r="S1358">
            <v>-10164460.16</v>
          </cell>
          <cell r="T1358">
            <v>-10151463.279999999</v>
          </cell>
          <cell r="U1358">
            <v>-10136360.039999999</v>
          </cell>
          <cell r="V1358">
            <v>-10121292.16</v>
          </cell>
          <cell r="W1358">
            <v>-10106449.67</v>
          </cell>
          <cell r="X1358">
            <v>-10092313.68</v>
          </cell>
          <cell r="Y1358">
            <v>-10071949.439999999</v>
          </cell>
          <cell r="Z1358">
            <v>-10050743.699999999</v>
          </cell>
          <cell r="AA1358">
            <v>-10166910.699999999</v>
          </cell>
          <cell r="AB1358">
            <v>-10283077.699999999</v>
          </cell>
          <cell r="AC1358">
            <v>-10253868.560000001</v>
          </cell>
          <cell r="AD1358">
            <v>-10138403.702083332</v>
          </cell>
          <cell r="AE1358">
            <v>-10138131.897916667</v>
          </cell>
          <cell r="AF1358">
            <v>-10134993.931666667</v>
          </cell>
          <cell r="AG1358">
            <v>-10127922.991250001</v>
          </cell>
          <cell r="AH1358">
            <v>-10110552.245416667</v>
          </cell>
          <cell r="AI1358">
            <v>-10104636.826666666</v>
          </cell>
          <cell r="AJ1358">
            <v>-10112770.959166668</v>
          </cell>
          <cell r="AK1358">
            <v>-10121734.424583333</v>
          </cell>
          <cell r="AL1358">
            <v>-10131212.608333332</v>
          </cell>
          <cell r="AM1358">
            <v>-10140726.995000001</v>
          </cell>
          <cell r="AN1358">
            <v>-10149817.798333334</v>
          </cell>
          <cell r="AO1358">
            <v>-10156896.262500001</v>
          </cell>
          <cell r="AR1358" t="str">
            <v>62</v>
          </cell>
        </row>
        <row r="1359">
          <cell r="R1359">
            <v>-96764.93</v>
          </cell>
          <cell r="S1359">
            <v>-136696.28</v>
          </cell>
          <cell r="T1359">
            <v>-159390.32999999999</v>
          </cell>
          <cell r="U1359">
            <v>-196272.23</v>
          </cell>
          <cell r="V1359">
            <v>-233363.98</v>
          </cell>
          <cell r="W1359">
            <v>-276614.09999999998</v>
          </cell>
          <cell r="X1359">
            <v>-311383.5</v>
          </cell>
          <cell r="Y1359">
            <v>-340809.14</v>
          </cell>
          <cell r="Z1359">
            <v>-378681.05</v>
          </cell>
          <cell r="AA1359">
            <v>-432998.5</v>
          </cell>
          <cell r="AB1359">
            <v>-474792.81</v>
          </cell>
          <cell r="AC1359">
            <v>-565171.59</v>
          </cell>
          <cell r="AD1359">
            <v>-5033.6595833333331</v>
          </cell>
          <cell r="AE1359">
            <v>-14761.21</v>
          </cell>
          <cell r="AF1359">
            <v>-27098.152083333331</v>
          </cell>
          <cell r="AG1359">
            <v>-41917.425416666665</v>
          </cell>
          <cell r="AH1359">
            <v>-59818.934166666666</v>
          </cell>
          <cell r="AI1359">
            <v>-81068.020833333328</v>
          </cell>
          <cell r="AJ1359">
            <v>-105567.92083333332</v>
          </cell>
          <cell r="AK1359">
            <v>-132711.92374999999</v>
          </cell>
          <cell r="AL1359">
            <v>-162535.32291666666</v>
          </cell>
          <cell r="AM1359">
            <v>-201292.33499999996</v>
          </cell>
          <cell r="AN1359">
            <v>-241958.31416666668</v>
          </cell>
          <cell r="AO1359">
            <v>-279882.93</v>
          </cell>
          <cell r="AR1359" t="str">
            <v>50b</v>
          </cell>
        </row>
        <row r="1360"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  <cell r="AE1360">
            <v>0</v>
          </cell>
          <cell r="AF1360">
            <v>0</v>
          </cell>
          <cell r="AG1360">
            <v>0</v>
          </cell>
          <cell r="AH1360">
            <v>0</v>
          </cell>
          <cell r="AI1360">
            <v>0</v>
          </cell>
          <cell r="AJ1360">
            <v>0</v>
          </cell>
          <cell r="AK1360">
            <v>0</v>
          </cell>
          <cell r="AL1360">
            <v>0</v>
          </cell>
          <cell r="AM1360">
            <v>0</v>
          </cell>
          <cell r="AN1360">
            <v>0</v>
          </cell>
          <cell r="AO1360">
            <v>0</v>
          </cell>
          <cell r="AR1360" t="str">
            <v>50a</v>
          </cell>
        </row>
        <row r="1361">
          <cell r="R1361">
            <v>1406.52</v>
          </cell>
          <cell r="S1361">
            <v>-7248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-17795.547500000001</v>
          </cell>
          <cell r="AE1361">
            <v>-16998.942500000001</v>
          </cell>
          <cell r="AF1361">
            <v>-16556.942500000001</v>
          </cell>
          <cell r="AG1361">
            <v>-16108.942500000003</v>
          </cell>
          <cell r="AH1361">
            <v>-15660.942500000003</v>
          </cell>
          <cell r="AI1361">
            <v>-14188.942500000003</v>
          </cell>
          <cell r="AJ1361">
            <v>-11692.942499999999</v>
          </cell>
          <cell r="AK1361">
            <v>-9196.9424999999992</v>
          </cell>
          <cell r="AL1361">
            <v>-6772.9425000000001</v>
          </cell>
          <cell r="AM1361">
            <v>-4420.9425000000001</v>
          </cell>
          <cell r="AN1361">
            <v>-2167.86625</v>
          </cell>
          <cell r="AO1361">
            <v>-788.79</v>
          </cell>
          <cell r="AR1361" t="str">
            <v>62</v>
          </cell>
        </row>
        <row r="1362"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  <cell r="AE1362">
            <v>0</v>
          </cell>
          <cell r="AF1362">
            <v>0</v>
          </cell>
          <cell r="AG1362">
            <v>0</v>
          </cell>
          <cell r="AH1362">
            <v>0</v>
          </cell>
          <cell r="AI1362">
            <v>0</v>
          </cell>
          <cell r="AJ1362">
            <v>0</v>
          </cell>
          <cell r="AK1362">
            <v>0</v>
          </cell>
          <cell r="AL1362">
            <v>0</v>
          </cell>
          <cell r="AM1362">
            <v>0</v>
          </cell>
          <cell r="AN1362">
            <v>0</v>
          </cell>
          <cell r="AO1362">
            <v>0</v>
          </cell>
          <cell r="AR1362" t="str">
            <v>5</v>
          </cell>
        </row>
        <row r="1363"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  <cell r="AE1363">
            <v>0</v>
          </cell>
          <cell r="AF1363">
            <v>0</v>
          </cell>
          <cell r="AG1363">
            <v>0</v>
          </cell>
          <cell r="AH1363">
            <v>0</v>
          </cell>
          <cell r="AI1363">
            <v>0</v>
          </cell>
          <cell r="AJ1363">
            <v>0</v>
          </cell>
          <cell r="AK1363">
            <v>0</v>
          </cell>
          <cell r="AL1363">
            <v>0</v>
          </cell>
          <cell r="AM1363">
            <v>0</v>
          </cell>
          <cell r="AN1363">
            <v>0</v>
          </cell>
          <cell r="AO1363">
            <v>0</v>
          </cell>
          <cell r="AR1363" t="str">
            <v>8b</v>
          </cell>
        </row>
        <row r="1364">
          <cell r="R1364">
            <v>-1090818.8400000001</v>
          </cell>
          <cell r="S1364">
            <v>-1070580.76</v>
          </cell>
          <cell r="T1364">
            <v>-1045004</v>
          </cell>
          <cell r="U1364">
            <v>-1015734.54</v>
          </cell>
          <cell r="V1364">
            <v>-998234.54</v>
          </cell>
          <cell r="W1364">
            <v>-942379</v>
          </cell>
          <cell r="X1364">
            <v>-924879</v>
          </cell>
          <cell r="Y1364">
            <v>-907379</v>
          </cell>
          <cell r="Z1364">
            <v>-889879</v>
          </cell>
          <cell r="AA1364">
            <v>-872379</v>
          </cell>
          <cell r="AB1364">
            <v>-830226.25</v>
          </cell>
          <cell r="AC1364">
            <v>-923082</v>
          </cell>
          <cell r="AD1364">
            <v>-1908793.0291666668</v>
          </cell>
          <cell r="AE1364">
            <v>-1851333.0008333335</v>
          </cell>
          <cell r="AF1364">
            <v>-1790069.8550000004</v>
          </cell>
          <cell r="AG1364">
            <v>-1724044.1275000004</v>
          </cell>
          <cell r="AH1364">
            <v>-1655294.1725000001</v>
          </cell>
          <cell r="AI1364">
            <v>-1581210.82</v>
          </cell>
          <cell r="AJ1364">
            <v>-1500666.6224999998</v>
          </cell>
          <cell r="AK1364">
            <v>-1417307.3841666663</v>
          </cell>
          <cell r="AL1364">
            <v>-1324374.8025</v>
          </cell>
          <cell r="AM1364">
            <v>-1221788.2208333334</v>
          </cell>
          <cell r="AN1364">
            <v>-1116253.3162499999</v>
          </cell>
          <cell r="AO1364">
            <v>-1010919.0775</v>
          </cell>
          <cell r="AR1364" t="str">
            <v>62</v>
          </cell>
        </row>
        <row r="1365">
          <cell r="R1365">
            <v>-17411000</v>
          </cell>
          <cell r="S1365">
            <v>-17411000</v>
          </cell>
          <cell r="T1365">
            <v>-17411928</v>
          </cell>
          <cell r="U1365">
            <v>-17411236</v>
          </cell>
          <cell r="V1365">
            <v>-17411236</v>
          </cell>
          <cell r="W1365">
            <v>-17411236</v>
          </cell>
          <cell r="X1365">
            <v>-17411236</v>
          </cell>
          <cell r="Y1365">
            <v>-17411236</v>
          </cell>
          <cell r="Z1365">
            <v>-17411236</v>
          </cell>
          <cell r="AA1365">
            <v>-17411236</v>
          </cell>
          <cell r="AB1365">
            <v>-17411236</v>
          </cell>
          <cell r="AC1365">
            <v>-15562000</v>
          </cell>
          <cell r="AD1365">
            <v>-17752250</v>
          </cell>
          <cell r="AE1365">
            <v>-17719750</v>
          </cell>
          <cell r="AF1365">
            <v>-17687288.666666668</v>
          </cell>
          <cell r="AG1365">
            <v>-17654837.166666668</v>
          </cell>
          <cell r="AH1365">
            <v>-17622356.833333332</v>
          </cell>
          <cell r="AI1365">
            <v>-17589876.5</v>
          </cell>
          <cell r="AJ1365">
            <v>-17557396.166666668</v>
          </cell>
          <cell r="AK1365">
            <v>-17524915.833333332</v>
          </cell>
          <cell r="AL1365">
            <v>-17492435.5</v>
          </cell>
          <cell r="AM1365">
            <v>-17459955.166666668</v>
          </cell>
          <cell r="AN1365">
            <v>-17427474.833333332</v>
          </cell>
          <cell r="AO1365">
            <v>-17334193</v>
          </cell>
          <cell r="AR1365" t="str">
            <v>62</v>
          </cell>
        </row>
        <row r="1366">
          <cell r="R1366">
            <v>-40198.51</v>
          </cell>
          <cell r="S1366">
            <v>-9048.83</v>
          </cell>
          <cell r="T1366">
            <v>-1351.4</v>
          </cell>
          <cell r="U1366">
            <v>-1351.4</v>
          </cell>
          <cell r="V1366">
            <v>-1351.4</v>
          </cell>
          <cell r="W1366">
            <v>-560.20000000000005</v>
          </cell>
          <cell r="X1366">
            <v>-560.20000000000005</v>
          </cell>
          <cell r="Y1366">
            <v>-560.20000000000005</v>
          </cell>
          <cell r="Z1366">
            <v>-1919</v>
          </cell>
          <cell r="AA1366">
            <v>-1919</v>
          </cell>
          <cell r="AB1366">
            <v>-1919</v>
          </cell>
          <cell r="AC1366">
            <v>-9140.1200000000008</v>
          </cell>
          <cell r="AD1366">
            <v>-58077.325000000004</v>
          </cell>
          <cell r="AE1366">
            <v>-55683.581666666665</v>
          </cell>
          <cell r="AF1366">
            <v>-52067.957916666666</v>
          </cell>
          <cell r="AG1366">
            <v>-48528.357083333336</v>
          </cell>
          <cell r="AH1366">
            <v>-44988.756250000006</v>
          </cell>
          <cell r="AI1366">
            <v>-39795.508750000008</v>
          </cell>
          <cell r="AJ1366">
            <v>-32948.614583333336</v>
          </cell>
          <cell r="AK1366">
            <v>-26101.720416666678</v>
          </cell>
          <cell r="AL1366">
            <v>-20300.472916666669</v>
          </cell>
          <cell r="AM1366">
            <v>-15544.872083333335</v>
          </cell>
          <cell r="AN1366">
            <v>-10789.271249999998</v>
          </cell>
          <cell r="AO1366">
            <v>-7117.3712500000001</v>
          </cell>
          <cell r="AR1366" t="str">
            <v>62</v>
          </cell>
        </row>
        <row r="1367">
          <cell r="R1367">
            <v>-6013953.4500000002</v>
          </cell>
          <cell r="S1367">
            <v>-6013043.4500000002</v>
          </cell>
          <cell r="T1367">
            <v>-3056231.53</v>
          </cell>
          <cell r="U1367">
            <v>-3056231.53</v>
          </cell>
          <cell r="V1367">
            <v>-3056231.53</v>
          </cell>
          <cell r="W1367">
            <v>-3263767.53</v>
          </cell>
          <cell r="X1367">
            <v>-3263767.53</v>
          </cell>
          <cell r="Y1367">
            <v>-3263767.53</v>
          </cell>
          <cell r="Z1367">
            <v>-3663268.53</v>
          </cell>
          <cell r="AA1367">
            <v>-3663268.53</v>
          </cell>
          <cell r="AB1367">
            <v>-3663268.53</v>
          </cell>
          <cell r="AC1367">
            <v>-3177258.84</v>
          </cell>
          <cell r="AD1367">
            <v>-6975821.8220833344</v>
          </cell>
          <cell r="AE1367">
            <v>-7004650.9337499999</v>
          </cell>
          <cell r="AF1367">
            <v>-6964637.9070833335</v>
          </cell>
          <cell r="AG1367">
            <v>-6780989.6116666673</v>
          </cell>
          <cell r="AH1367">
            <v>-6597668.5141666671</v>
          </cell>
          <cell r="AI1367">
            <v>-6316231.3812500006</v>
          </cell>
          <cell r="AJ1367">
            <v>-5936771.682500001</v>
          </cell>
          <cell r="AK1367">
            <v>-5557732.9270833349</v>
          </cell>
          <cell r="AL1367">
            <v>-5176060.395833334</v>
          </cell>
          <cell r="AM1367">
            <v>-4791718.6804166669</v>
          </cell>
          <cell r="AN1367">
            <v>-4408481.550416667</v>
          </cell>
          <cell r="AO1367">
            <v>-3990083.3408333343</v>
          </cell>
          <cell r="AR1367" t="str">
            <v>62</v>
          </cell>
        </row>
        <row r="1368">
          <cell r="R1368">
            <v>-66899.399999999994</v>
          </cell>
          <cell r="S1368">
            <v>-55667.71</v>
          </cell>
          <cell r="T1368">
            <v>-66811.210000000006</v>
          </cell>
          <cell r="U1368">
            <v>-66811.210000000006</v>
          </cell>
          <cell r="V1368">
            <v>-66811.210000000006</v>
          </cell>
          <cell r="W1368">
            <v>-66811.210000000006</v>
          </cell>
          <cell r="X1368">
            <v>-66811.210000000006</v>
          </cell>
          <cell r="Y1368">
            <v>-66811.210000000006</v>
          </cell>
          <cell r="Z1368">
            <v>-66811.210000000006</v>
          </cell>
          <cell r="AA1368">
            <v>-46235.66</v>
          </cell>
          <cell r="AB1368">
            <v>-168247.39</v>
          </cell>
          <cell r="AC1368">
            <v>-183183.74</v>
          </cell>
          <cell r="AD1368">
            <v>-22019.919999999998</v>
          </cell>
          <cell r="AE1368">
            <v>-25689.514583333334</v>
          </cell>
          <cell r="AF1368">
            <v>-29355.434583333332</v>
          </cell>
          <cell r="AG1368">
            <v>-33485.667083333341</v>
          </cell>
          <cell r="AH1368">
            <v>-37615.899583333339</v>
          </cell>
          <cell r="AI1368">
            <v>-41746.132083333338</v>
          </cell>
          <cell r="AJ1368">
            <v>-44957.566666666673</v>
          </cell>
          <cell r="AK1368">
            <v>-47261.341250000005</v>
          </cell>
          <cell r="AL1368">
            <v>-49576.253750000003</v>
          </cell>
          <cell r="AM1368">
            <v>-53667.60125</v>
          </cell>
          <cell r="AN1368">
            <v>-64618.580833333333</v>
          </cell>
          <cell r="AO1368">
            <v>-77480.850000000006</v>
          </cell>
          <cell r="AR1368" t="str">
            <v>50a</v>
          </cell>
        </row>
        <row r="1369"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  <cell r="AE1369">
            <v>0</v>
          </cell>
          <cell r="AF1369">
            <v>0</v>
          </cell>
          <cell r="AG1369">
            <v>0</v>
          </cell>
          <cell r="AH1369">
            <v>0</v>
          </cell>
          <cell r="AI1369">
            <v>0</v>
          </cell>
          <cell r="AJ1369">
            <v>0</v>
          </cell>
          <cell r="AK1369">
            <v>0</v>
          </cell>
          <cell r="AL1369">
            <v>0</v>
          </cell>
          <cell r="AM1369">
            <v>0</v>
          </cell>
          <cell r="AN1369">
            <v>0</v>
          </cell>
          <cell r="AO1369">
            <v>0</v>
          </cell>
          <cell r="AR1369" t="str">
            <v>50a</v>
          </cell>
        </row>
        <row r="1370"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  <cell r="AE1370">
            <v>0</v>
          </cell>
          <cell r="AF1370">
            <v>0</v>
          </cell>
          <cell r="AG1370">
            <v>0</v>
          </cell>
          <cell r="AH1370">
            <v>0</v>
          </cell>
          <cell r="AI1370">
            <v>0</v>
          </cell>
          <cell r="AJ1370">
            <v>0</v>
          </cell>
          <cell r="AK1370">
            <v>0</v>
          </cell>
          <cell r="AL1370">
            <v>0</v>
          </cell>
          <cell r="AM1370">
            <v>0</v>
          </cell>
          <cell r="AN1370">
            <v>0</v>
          </cell>
          <cell r="AO1370">
            <v>0</v>
          </cell>
        </row>
        <row r="1371">
          <cell r="R1371">
            <v>-218226.01</v>
          </cell>
          <cell r="S1371">
            <v>-217080.18</v>
          </cell>
          <cell r="T1371">
            <v>-215934.35</v>
          </cell>
          <cell r="U1371">
            <v>-214788.52</v>
          </cell>
          <cell r="V1371">
            <v>-213642.69</v>
          </cell>
          <cell r="W1371">
            <v>-212496.86</v>
          </cell>
          <cell r="X1371">
            <v>-211351.03</v>
          </cell>
          <cell r="Y1371">
            <v>-210205.2</v>
          </cell>
          <cell r="Z1371">
            <v>-209059.37</v>
          </cell>
          <cell r="AA1371">
            <v>-207913.54</v>
          </cell>
          <cell r="AB1371">
            <v>-206767.71</v>
          </cell>
          <cell r="AC1371">
            <v>-205621.88</v>
          </cell>
          <cell r="AD1371">
            <v>-225100.99</v>
          </cell>
          <cell r="AE1371">
            <v>-223955.16</v>
          </cell>
          <cell r="AF1371">
            <v>-222809.33000000005</v>
          </cell>
          <cell r="AG1371">
            <v>-221663.5</v>
          </cell>
          <cell r="AH1371">
            <v>-220517.66999999995</v>
          </cell>
          <cell r="AI1371">
            <v>-219371.83999999997</v>
          </cell>
          <cell r="AJ1371">
            <v>-218226.01</v>
          </cell>
          <cell r="AK1371">
            <v>-217080.18000000002</v>
          </cell>
          <cell r="AL1371">
            <v>-215934.35</v>
          </cell>
          <cell r="AM1371">
            <v>-214788.52000000002</v>
          </cell>
          <cell r="AN1371">
            <v>-213642.68999999997</v>
          </cell>
          <cell r="AO1371">
            <v>-212496.86</v>
          </cell>
          <cell r="AR1371" t="str">
            <v>50a</v>
          </cell>
        </row>
        <row r="1372">
          <cell r="R1372">
            <v>-4822250.82</v>
          </cell>
          <cell r="S1372">
            <v>-9176389.0999999996</v>
          </cell>
          <cell r="T1372">
            <v>-9185741.9299999997</v>
          </cell>
          <cell r="U1372">
            <v>-9211658.0299999993</v>
          </cell>
          <cell r="V1372">
            <v>-9236869.5500000007</v>
          </cell>
          <cell r="W1372">
            <v>-8266026.5899999999</v>
          </cell>
          <cell r="X1372">
            <v>-2996400.91</v>
          </cell>
          <cell r="Y1372">
            <v>3436153.99</v>
          </cell>
          <cell r="Z1372">
            <v>0</v>
          </cell>
          <cell r="AA1372">
            <v>-16568.88</v>
          </cell>
          <cell r="AB1372">
            <v>20</v>
          </cell>
          <cell r="AC1372">
            <v>-220587.62</v>
          </cell>
          <cell r="AD1372">
            <v>-2242249.3749999995</v>
          </cell>
          <cell r="AE1372">
            <v>-2487639.2066666665</v>
          </cell>
          <cell r="AF1372">
            <v>-2754229.7695833333</v>
          </cell>
          <cell r="AG1372">
            <v>-3017919.4329166668</v>
          </cell>
          <cell r="AH1372">
            <v>-3280436.7595833335</v>
          </cell>
          <cell r="AI1372">
            <v>-3571161.8795833341</v>
          </cell>
          <cell r="AJ1372">
            <v>-3855543.4212500006</v>
          </cell>
          <cell r="AK1372">
            <v>-4053799.9295833339</v>
          </cell>
          <cell r="AL1372">
            <v>-4127206.4000000004</v>
          </cell>
          <cell r="AM1372">
            <v>-4127896.77</v>
          </cell>
          <cell r="AN1372">
            <v>-4128586.3066666671</v>
          </cell>
          <cell r="AO1372">
            <v>-4134972.7133333343</v>
          </cell>
          <cell r="AR1372" t="str">
            <v>50b</v>
          </cell>
        </row>
        <row r="1373">
          <cell r="R1373">
            <v>-540148</v>
          </cell>
          <cell r="S1373">
            <v>-540148</v>
          </cell>
          <cell r="T1373">
            <v>-1081667</v>
          </cell>
          <cell r="U1373">
            <v>-1081667</v>
          </cell>
          <cell r="V1373">
            <v>-1081667</v>
          </cell>
          <cell r="W1373">
            <v>-1755348</v>
          </cell>
          <cell r="X1373">
            <v>-1755348</v>
          </cell>
          <cell r="Y1373">
            <v>-1755348</v>
          </cell>
          <cell r="Z1373">
            <v>-2438439</v>
          </cell>
          <cell r="AA1373">
            <v>-2438439</v>
          </cell>
          <cell r="AB1373">
            <v>-2438439</v>
          </cell>
          <cell r="AC1373">
            <v>-2750182</v>
          </cell>
          <cell r="AD1373">
            <v>-103162.75</v>
          </cell>
          <cell r="AE1373">
            <v>-148175.08333333334</v>
          </cell>
          <cell r="AF1373">
            <v>-215750.70833333334</v>
          </cell>
          <cell r="AG1373">
            <v>-305889.625</v>
          </cell>
          <cell r="AH1373">
            <v>-396028.54166666669</v>
          </cell>
          <cell r="AI1373">
            <v>-514237.5</v>
          </cell>
          <cell r="AJ1373">
            <v>-660516.5</v>
          </cell>
          <cell r="AK1373">
            <v>-806795.5</v>
          </cell>
          <cell r="AL1373">
            <v>-981536.625</v>
          </cell>
          <cell r="AM1373">
            <v>-1184739.875</v>
          </cell>
          <cell r="AN1373">
            <v>-1387943.125</v>
          </cell>
          <cell r="AO1373">
            <v>-1563807.375</v>
          </cell>
          <cell r="AR1373" t="str">
            <v>62</v>
          </cell>
        </row>
        <row r="1374"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-46526.458333333336</v>
          </cell>
          <cell r="AE1374">
            <v>-39368.541666666664</v>
          </cell>
          <cell r="AF1374">
            <v>-32210.625</v>
          </cell>
          <cell r="AG1374">
            <v>-25052.708333333332</v>
          </cell>
          <cell r="AH1374">
            <v>-17894.791666666668</v>
          </cell>
          <cell r="AI1374">
            <v>-10736.875</v>
          </cell>
          <cell r="AJ1374">
            <v>-3578.9583333333335</v>
          </cell>
          <cell r="AK1374">
            <v>0</v>
          </cell>
          <cell r="AL1374">
            <v>0</v>
          </cell>
          <cell r="AM1374">
            <v>0</v>
          </cell>
          <cell r="AN1374">
            <v>0</v>
          </cell>
          <cell r="AO1374">
            <v>0</v>
          </cell>
          <cell r="AR1374" t="str">
            <v>50a</v>
          </cell>
        </row>
        <row r="1375">
          <cell r="R1375">
            <v>0</v>
          </cell>
          <cell r="S1375">
            <v>0</v>
          </cell>
          <cell r="T1375">
            <v>0</v>
          </cell>
          <cell r="U1375">
            <v>0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-154177.91666666666</v>
          </cell>
          <cell r="AE1375">
            <v>-154177.91666666666</v>
          </cell>
          <cell r="AF1375">
            <v>-152093.95833333334</v>
          </cell>
          <cell r="AG1375">
            <v>-147926.04166666666</v>
          </cell>
          <cell r="AH1375">
            <v>-135424.79166666666</v>
          </cell>
          <cell r="AI1375">
            <v>-114590.20833333333</v>
          </cell>
          <cell r="AJ1375">
            <v>-93755.625</v>
          </cell>
          <cell r="AK1375">
            <v>-72921.041666666672</v>
          </cell>
          <cell r="AL1375">
            <v>-52086.458333333336</v>
          </cell>
          <cell r="AM1375">
            <v>-31251.875</v>
          </cell>
          <cell r="AN1375">
            <v>-10417.291666666666</v>
          </cell>
          <cell r="AO1375">
            <v>0</v>
          </cell>
          <cell r="AR1375" t="str">
            <v>50a</v>
          </cell>
        </row>
        <row r="1376">
          <cell r="R1376">
            <v>0</v>
          </cell>
          <cell r="S1376">
            <v>0</v>
          </cell>
          <cell r="T1376">
            <v>0</v>
          </cell>
          <cell r="U1376">
            <v>0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  <cell r="AE1376">
            <v>0</v>
          </cell>
          <cell r="AF1376">
            <v>0</v>
          </cell>
          <cell r="AG1376">
            <v>0</v>
          </cell>
          <cell r="AH1376">
            <v>0</v>
          </cell>
          <cell r="AI1376">
            <v>0</v>
          </cell>
          <cell r="AJ1376">
            <v>0</v>
          </cell>
          <cell r="AK1376">
            <v>0</v>
          </cell>
          <cell r="AL1376">
            <v>0</v>
          </cell>
          <cell r="AM1376">
            <v>0</v>
          </cell>
          <cell r="AN1376">
            <v>0</v>
          </cell>
          <cell r="AO1376">
            <v>0</v>
          </cell>
          <cell r="AR1376" t="str">
            <v>50b</v>
          </cell>
        </row>
        <row r="1377">
          <cell r="R1377">
            <v>-13223800</v>
          </cell>
          <cell r="S1377">
            <v>-13077967</v>
          </cell>
          <cell r="T1377">
            <v>-12932134</v>
          </cell>
          <cell r="U1377">
            <v>-12786301</v>
          </cell>
          <cell r="V1377">
            <v>-12640468</v>
          </cell>
          <cell r="W1377">
            <v>-12494635</v>
          </cell>
          <cell r="X1377">
            <v>-12348802</v>
          </cell>
          <cell r="Y1377">
            <v>-12202969</v>
          </cell>
          <cell r="Z1377">
            <v>-12057136</v>
          </cell>
          <cell r="AA1377">
            <v>-11911303</v>
          </cell>
          <cell r="AB1377">
            <v>-11765470</v>
          </cell>
          <cell r="AC1377">
            <v>-11619637</v>
          </cell>
          <cell r="AD1377">
            <v>-14098798</v>
          </cell>
          <cell r="AE1377">
            <v>-13952965</v>
          </cell>
          <cell r="AF1377">
            <v>-13807132</v>
          </cell>
          <cell r="AG1377">
            <v>-13661299</v>
          </cell>
          <cell r="AH1377">
            <v>-13515466</v>
          </cell>
          <cell r="AI1377">
            <v>-13369633</v>
          </cell>
          <cell r="AJ1377">
            <v>-13223800</v>
          </cell>
          <cell r="AK1377">
            <v>-13077967</v>
          </cell>
          <cell r="AL1377">
            <v>-12932134</v>
          </cell>
          <cell r="AM1377">
            <v>-12786301</v>
          </cell>
          <cell r="AN1377">
            <v>-12640468</v>
          </cell>
          <cell r="AO1377">
            <v>-12494635</v>
          </cell>
          <cell r="AR1377" t="str">
            <v>50a</v>
          </cell>
        </row>
        <row r="1378">
          <cell r="R1378">
            <v>-574.6</v>
          </cell>
          <cell r="S1378">
            <v>-574.6</v>
          </cell>
          <cell r="T1378">
            <v>-574.6</v>
          </cell>
          <cell r="U1378">
            <v>-574.6</v>
          </cell>
          <cell r="V1378">
            <v>-574.6</v>
          </cell>
          <cell r="W1378">
            <v>-9570.6</v>
          </cell>
          <cell r="X1378">
            <v>-9570.6</v>
          </cell>
          <cell r="Y1378">
            <v>-44768.88</v>
          </cell>
          <cell r="Z1378">
            <v>-44768.88</v>
          </cell>
          <cell r="AA1378">
            <v>-44768.88</v>
          </cell>
          <cell r="AB1378">
            <v>-44768.88</v>
          </cell>
          <cell r="AC1378">
            <v>-836.28</v>
          </cell>
          <cell r="AD1378">
            <v>-5394.8291666666673</v>
          </cell>
          <cell r="AE1378">
            <v>-5442.7125000000005</v>
          </cell>
          <cell r="AF1378">
            <v>-5490.5958333333338</v>
          </cell>
          <cell r="AG1378">
            <v>-5538.4791666666679</v>
          </cell>
          <cell r="AH1378">
            <v>-5586.362500000002</v>
          </cell>
          <cell r="AI1378">
            <v>-6009.0791666666692</v>
          </cell>
          <cell r="AJ1378">
            <v>-6724.7566666666671</v>
          </cell>
          <cell r="AK1378">
            <v>-8833.5562499999996</v>
          </cell>
          <cell r="AL1378">
            <v>-12138.850416666666</v>
          </cell>
          <cell r="AM1378">
            <v>-13946.311249999999</v>
          </cell>
          <cell r="AN1378">
            <v>-15663.085416666669</v>
          </cell>
          <cell r="AO1378">
            <v>-16956.481250000001</v>
          </cell>
          <cell r="AR1378" t="str">
            <v>50a</v>
          </cell>
        </row>
        <row r="1379"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  <cell r="AE1379">
            <v>0</v>
          </cell>
          <cell r="AF1379">
            <v>0</v>
          </cell>
          <cell r="AG1379">
            <v>0</v>
          </cell>
          <cell r="AH1379">
            <v>0</v>
          </cell>
          <cell r="AI1379">
            <v>0</v>
          </cell>
          <cell r="AJ1379">
            <v>0</v>
          </cell>
          <cell r="AK1379">
            <v>0</v>
          </cell>
          <cell r="AL1379">
            <v>0</v>
          </cell>
          <cell r="AM1379">
            <v>0</v>
          </cell>
          <cell r="AN1379">
            <v>0</v>
          </cell>
          <cell r="AO1379">
            <v>0</v>
          </cell>
          <cell r="AR1379" t="str">
            <v>50a</v>
          </cell>
        </row>
        <row r="1380"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  <cell r="AE1380">
            <v>0</v>
          </cell>
          <cell r="AF1380">
            <v>0</v>
          </cell>
          <cell r="AG1380">
            <v>0</v>
          </cell>
          <cell r="AH1380">
            <v>0</v>
          </cell>
          <cell r="AI1380">
            <v>0</v>
          </cell>
          <cell r="AJ1380">
            <v>0</v>
          </cell>
          <cell r="AK1380">
            <v>0</v>
          </cell>
          <cell r="AL1380">
            <v>0</v>
          </cell>
          <cell r="AM1380">
            <v>0</v>
          </cell>
          <cell r="AN1380">
            <v>0</v>
          </cell>
          <cell r="AO1380">
            <v>0</v>
          </cell>
          <cell r="AR1380" t="str">
            <v>50a</v>
          </cell>
        </row>
        <row r="1381"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  <cell r="AE1381">
            <v>0</v>
          </cell>
          <cell r="AF1381">
            <v>0</v>
          </cell>
          <cell r="AG1381">
            <v>0</v>
          </cell>
          <cell r="AH1381">
            <v>0</v>
          </cell>
          <cell r="AI1381">
            <v>0</v>
          </cell>
          <cell r="AJ1381">
            <v>0</v>
          </cell>
          <cell r="AK1381">
            <v>0</v>
          </cell>
          <cell r="AL1381">
            <v>0</v>
          </cell>
          <cell r="AM1381">
            <v>0</v>
          </cell>
          <cell r="AN1381">
            <v>0</v>
          </cell>
          <cell r="AO1381">
            <v>0</v>
          </cell>
          <cell r="AR1381" t="str">
            <v>50b</v>
          </cell>
        </row>
        <row r="1382"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128464.68</v>
          </cell>
          <cell r="AB1382">
            <v>0</v>
          </cell>
          <cell r="AC1382">
            <v>0</v>
          </cell>
          <cell r="AD1382">
            <v>4247.0454166666668</v>
          </cell>
          <cell r="AE1382">
            <v>4240.0645833333338</v>
          </cell>
          <cell r="AF1382">
            <v>4233.0837500000007</v>
          </cell>
          <cell r="AG1382">
            <v>4229.5933333333332</v>
          </cell>
          <cell r="AH1382">
            <v>4229.5933333333332</v>
          </cell>
          <cell r="AI1382">
            <v>4229.5933333333332</v>
          </cell>
          <cell r="AJ1382">
            <v>4229.5933333333332</v>
          </cell>
          <cell r="AK1382">
            <v>4318.7837499999996</v>
          </cell>
          <cell r="AL1382">
            <v>4497.1645833333332</v>
          </cell>
          <cell r="AM1382">
            <v>8792.4612500000003</v>
          </cell>
          <cell r="AN1382">
            <v>11851.97875</v>
          </cell>
          <cell r="AO1382">
            <v>10705.39</v>
          </cell>
          <cell r="AR1382" t="str">
            <v>50a</v>
          </cell>
        </row>
        <row r="1383"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424.71</v>
          </cell>
          <cell r="AB1383">
            <v>424.71</v>
          </cell>
          <cell r="AC1383">
            <v>0</v>
          </cell>
          <cell r="AD1383">
            <v>0</v>
          </cell>
          <cell r="AE1383">
            <v>0</v>
          </cell>
          <cell r="AF1383">
            <v>0</v>
          </cell>
          <cell r="AG1383">
            <v>0</v>
          </cell>
          <cell r="AH1383">
            <v>0</v>
          </cell>
          <cell r="AI1383">
            <v>0</v>
          </cell>
          <cell r="AJ1383">
            <v>0</v>
          </cell>
          <cell r="AK1383">
            <v>0</v>
          </cell>
          <cell r="AL1383">
            <v>0</v>
          </cell>
          <cell r="AM1383">
            <v>17.696249999999999</v>
          </cell>
          <cell r="AN1383">
            <v>53.088749999999997</v>
          </cell>
          <cell r="AO1383">
            <v>70.784999999999997</v>
          </cell>
          <cell r="AR1383" t="str">
            <v>50a</v>
          </cell>
        </row>
        <row r="1384">
          <cell r="R1384">
            <v>0</v>
          </cell>
          <cell r="S1384">
            <v>0</v>
          </cell>
          <cell r="T1384">
            <v>-620000</v>
          </cell>
          <cell r="U1384">
            <v>-1320000</v>
          </cell>
          <cell r="V1384">
            <v>-8820000</v>
          </cell>
          <cell r="W1384">
            <v>-5020000</v>
          </cell>
          <cell r="X1384">
            <v>-5720000</v>
          </cell>
          <cell r="Y1384">
            <v>-6720000</v>
          </cell>
          <cell r="Z1384">
            <v>-8520000</v>
          </cell>
          <cell r="AA1384">
            <v>-19670000</v>
          </cell>
          <cell r="AB1384">
            <v>-15220000</v>
          </cell>
          <cell r="AC1384">
            <v>-6170000</v>
          </cell>
          <cell r="AD1384">
            <v>0</v>
          </cell>
          <cell r="AE1384">
            <v>0</v>
          </cell>
          <cell r="AF1384">
            <v>-25833.333333333332</v>
          </cell>
          <cell r="AG1384">
            <v>-106666.66666666667</v>
          </cell>
          <cell r="AH1384">
            <v>-529166.66666666663</v>
          </cell>
          <cell r="AI1384">
            <v>-1105833.3333333333</v>
          </cell>
          <cell r="AJ1384">
            <v>-1553333.3333333333</v>
          </cell>
          <cell r="AK1384">
            <v>-2071666.6666666667</v>
          </cell>
          <cell r="AL1384">
            <v>-2706666.6666666665</v>
          </cell>
          <cell r="AM1384">
            <v>-3881250</v>
          </cell>
          <cell r="AN1384">
            <v>-5335000</v>
          </cell>
          <cell r="AO1384">
            <v>-6226250</v>
          </cell>
          <cell r="AR1384" t="str">
            <v>50b</v>
          </cell>
        </row>
        <row r="1385"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-24989125</v>
          </cell>
          <cell r="AE1385">
            <v>-22758000</v>
          </cell>
          <cell r="AF1385">
            <v>-20432875</v>
          </cell>
          <cell r="AG1385">
            <v>-18099250</v>
          </cell>
          <cell r="AH1385">
            <v>-15390291.666666666</v>
          </cell>
          <cell r="AI1385">
            <v>-12499208.333333334</v>
          </cell>
          <cell r="AJ1385">
            <v>-9915666.666666666</v>
          </cell>
          <cell r="AK1385">
            <v>-7639666.666666667</v>
          </cell>
          <cell r="AL1385">
            <v>-5363666.666666667</v>
          </cell>
          <cell r="AM1385">
            <v>-3169250</v>
          </cell>
          <cell r="AN1385">
            <v>-1056416.6666666667</v>
          </cell>
          <cell r="AO1385">
            <v>0</v>
          </cell>
          <cell r="AR1385" t="str">
            <v>50b</v>
          </cell>
        </row>
        <row r="1386">
          <cell r="R1386">
            <v>0</v>
          </cell>
          <cell r="S1386">
            <v>2228153.92</v>
          </cell>
          <cell r="T1386">
            <v>0</v>
          </cell>
          <cell r="U1386">
            <v>7174783.54</v>
          </cell>
          <cell r="V1386">
            <v>-3471257.56</v>
          </cell>
          <cell r="W1386">
            <v>0</v>
          </cell>
          <cell r="X1386">
            <v>-2977126.19</v>
          </cell>
          <cell r="Y1386">
            <v>-6285661.3399999999</v>
          </cell>
          <cell r="Z1386">
            <v>-9736237.6500000004</v>
          </cell>
          <cell r="AA1386">
            <v>-10998663.210000001</v>
          </cell>
          <cell r="AB1386">
            <v>-8337819.54</v>
          </cell>
          <cell r="AC1386">
            <v>-2952355.38</v>
          </cell>
          <cell r="AD1386">
            <v>-9037259.4016666654</v>
          </cell>
          <cell r="AE1386">
            <v>-7299674.1487499997</v>
          </cell>
          <cell r="AF1386">
            <v>-6007891.13375</v>
          </cell>
          <cell r="AG1386">
            <v>-4853940.6595833329</v>
          </cell>
          <cell r="AH1386">
            <v>-4013679.1487499997</v>
          </cell>
          <cell r="AI1386">
            <v>-3509157.4912500004</v>
          </cell>
          <cell r="AJ1386">
            <v>-2965434.0708333328</v>
          </cell>
          <cell r="AK1386">
            <v>-2674741.2079166668</v>
          </cell>
          <cell r="AL1386">
            <v>-2634858.7245833334</v>
          </cell>
          <cell r="AM1386">
            <v>-2694739.5883333334</v>
          </cell>
          <cell r="AN1386">
            <v>-2759094.7854166669</v>
          </cell>
          <cell r="AO1386">
            <v>-2876835.11375</v>
          </cell>
          <cell r="AR1386" t="str">
            <v>62</v>
          </cell>
        </row>
        <row r="1387">
          <cell r="AB1387">
            <v>-150000</v>
          </cell>
          <cell r="AC1387">
            <v>-150000</v>
          </cell>
          <cell r="AN1387">
            <v>-6250</v>
          </cell>
          <cell r="AO1387">
            <v>-18750</v>
          </cell>
          <cell r="AR1387" t="str">
            <v>50b</v>
          </cell>
        </row>
        <row r="1388">
          <cell r="AC1388">
            <v>-2599393</v>
          </cell>
          <cell r="AO1388">
            <v>-108308.04166666667</v>
          </cell>
          <cell r="AR1388" t="str">
            <v>50b</v>
          </cell>
        </row>
        <row r="1389">
          <cell r="R1389">
            <v>-11659563.32</v>
          </cell>
          <cell r="S1389">
            <v>-12101004.560000001</v>
          </cell>
          <cell r="T1389">
            <v>-12528454.800000001</v>
          </cell>
          <cell r="U1389">
            <v>-12965232.369999999</v>
          </cell>
          <cell r="V1389">
            <v>-13402009.939999999</v>
          </cell>
          <cell r="W1389">
            <v>-13865888.550000001</v>
          </cell>
          <cell r="X1389">
            <v>-14299723.77</v>
          </cell>
          <cell r="Y1389">
            <v>-14734787.550000001</v>
          </cell>
          <cell r="Z1389">
            <v>-15169237.050000001</v>
          </cell>
          <cell r="AA1389">
            <v>-15604380.970000001</v>
          </cell>
          <cell r="AB1389">
            <v>-16038267.52</v>
          </cell>
          <cell r="AC1389">
            <v>-16479757.75</v>
          </cell>
          <cell r="AD1389">
            <v>-18534865.497083332</v>
          </cell>
          <cell r="AE1389">
            <v>-18124119.776249997</v>
          </cell>
          <cell r="AF1389">
            <v>-17720262.370416667</v>
          </cell>
          <cell r="AG1389">
            <v>-17323098.960000001</v>
          </cell>
          <cell r="AH1389">
            <v>-16933028.924166668</v>
          </cell>
          <cell r="AI1389">
            <v>-16551299.028333334</v>
          </cell>
          <cell r="AJ1389">
            <v>-16177886.54916667</v>
          </cell>
          <cell r="AK1389">
            <v>-15811583.928333336</v>
          </cell>
          <cell r="AL1389">
            <v>-15433087.407916671</v>
          </cell>
          <cell r="AM1389">
            <v>-15040252.625833334</v>
          </cell>
          <cell r="AN1389">
            <v>-14650237.777499998</v>
          </cell>
          <cell r="AO1389">
            <v>-14263307.292499999</v>
          </cell>
          <cell r="AR1389" t="str">
            <v>47</v>
          </cell>
        </row>
        <row r="1390"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  <cell r="AE1390">
            <v>0</v>
          </cell>
          <cell r="AF1390">
            <v>0</v>
          </cell>
          <cell r="AG1390">
            <v>0</v>
          </cell>
          <cell r="AH1390">
            <v>0</v>
          </cell>
          <cell r="AI1390">
            <v>0</v>
          </cell>
          <cell r="AJ1390">
            <v>0</v>
          </cell>
          <cell r="AK1390">
            <v>0</v>
          </cell>
          <cell r="AL1390">
            <v>0</v>
          </cell>
          <cell r="AM1390">
            <v>0</v>
          </cell>
          <cell r="AN1390">
            <v>0</v>
          </cell>
          <cell r="AO1390">
            <v>0</v>
          </cell>
          <cell r="AR1390" t="str">
            <v>62</v>
          </cell>
        </row>
        <row r="1391"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  <cell r="AE1391">
            <v>0</v>
          </cell>
          <cell r="AF1391">
            <v>0</v>
          </cell>
          <cell r="AG1391">
            <v>0</v>
          </cell>
          <cell r="AH1391">
            <v>0</v>
          </cell>
          <cell r="AI1391">
            <v>0</v>
          </cell>
          <cell r="AJ1391">
            <v>0</v>
          </cell>
          <cell r="AK1391">
            <v>0</v>
          </cell>
          <cell r="AL1391">
            <v>0</v>
          </cell>
          <cell r="AM1391">
            <v>0</v>
          </cell>
          <cell r="AN1391">
            <v>0</v>
          </cell>
          <cell r="AO1391">
            <v>0</v>
          </cell>
          <cell r="AR1391" t="str">
            <v>62</v>
          </cell>
        </row>
        <row r="1392"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  <cell r="AE1392">
            <v>0</v>
          </cell>
          <cell r="AF1392">
            <v>0</v>
          </cell>
          <cell r="AG1392">
            <v>0</v>
          </cell>
          <cell r="AH1392">
            <v>0</v>
          </cell>
          <cell r="AI1392">
            <v>0</v>
          </cell>
          <cell r="AJ1392">
            <v>0</v>
          </cell>
          <cell r="AK1392">
            <v>0</v>
          </cell>
          <cell r="AL1392">
            <v>0</v>
          </cell>
          <cell r="AM1392">
            <v>0</v>
          </cell>
          <cell r="AN1392">
            <v>0</v>
          </cell>
          <cell r="AO1392">
            <v>0</v>
          </cell>
          <cell r="AR1392" t="str">
            <v>62</v>
          </cell>
        </row>
        <row r="1393"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  <cell r="AE1393">
            <v>0</v>
          </cell>
          <cell r="AF1393">
            <v>0</v>
          </cell>
          <cell r="AG1393">
            <v>0</v>
          </cell>
          <cell r="AH1393">
            <v>0</v>
          </cell>
          <cell r="AI1393">
            <v>0</v>
          </cell>
          <cell r="AJ1393">
            <v>0</v>
          </cell>
          <cell r="AK1393">
            <v>0</v>
          </cell>
          <cell r="AL1393">
            <v>0</v>
          </cell>
          <cell r="AM1393">
            <v>0</v>
          </cell>
          <cell r="AN1393">
            <v>0</v>
          </cell>
          <cell r="AO1393">
            <v>0</v>
          </cell>
          <cell r="AR1393" t="str">
            <v>62</v>
          </cell>
        </row>
        <row r="1394">
          <cell r="R1394">
            <v>0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  <cell r="AE1394">
            <v>0</v>
          </cell>
          <cell r="AF1394">
            <v>0</v>
          </cell>
          <cell r="AG1394">
            <v>0</v>
          </cell>
          <cell r="AH1394">
            <v>0</v>
          </cell>
          <cell r="AI1394">
            <v>0</v>
          </cell>
          <cell r="AJ1394">
            <v>0</v>
          </cell>
          <cell r="AK1394">
            <v>0</v>
          </cell>
          <cell r="AL1394">
            <v>0</v>
          </cell>
          <cell r="AM1394">
            <v>0</v>
          </cell>
          <cell r="AN1394">
            <v>0</v>
          </cell>
          <cell r="AO1394">
            <v>0</v>
          </cell>
          <cell r="AR1394" t="str">
            <v>62</v>
          </cell>
        </row>
        <row r="1395">
          <cell r="R1395">
            <v>-362689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-15112.041666666666</v>
          </cell>
          <cell r="AE1395">
            <v>-30224.083333333332</v>
          </cell>
          <cell r="AF1395">
            <v>-30224.083333333332</v>
          </cell>
          <cell r="AG1395">
            <v>-30224.083333333332</v>
          </cell>
          <cell r="AH1395">
            <v>-30224.083333333332</v>
          </cell>
          <cell r="AI1395">
            <v>-30224.083333333332</v>
          </cell>
          <cell r="AJ1395">
            <v>-30224.083333333332</v>
          </cell>
          <cell r="AK1395">
            <v>-30224.083333333332</v>
          </cell>
          <cell r="AL1395">
            <v>-30224.083333333332</v>
          </cell>
          <cell r="AM1395">
            <v>-30224.083333333332</v>
          </cell>
          <cell r="AN1395">
            <v>-30224.083333333332</v>
          </cell>
          <cell r="AO1395">
            <v>-30224.083333333332</v>
          </cell>
          <cell r="AR1395" t="str">
            <v>62</v>
          </cell>
        </row>
        <row r="1396"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  <cell r="AE1396">
            <v>0</v>
          </cell>
          <cell r="AF1396">
            <v>0</v>
          </cell>
          <cell r="AG1396">
            <v>0</v>
          </cell>
          <cell r="AH1396">
            <v>0</v>
          </cell>
          <cell r="AI1396">
            <v>0</v>
          </cell>
          <cell r="AJ1396">
            <v>0</v>
          </cell>
          <cell r="AK1396">
            <v>0</v>
          </cell>
          <cell r="AL1396">
            <v>0</v>
          </cell>
          <cell r="AM1396">
            <v>0</v>
          </cell>
          <cell r="AN1396">
            <v>0</v>
          </cell>
          <cell r="AO1396">
            <v>0</v>
          </cell>
          <cell r="AR1396" t="str">
            <v>62</v>
          </cell>
        </row>
        <row r="1397"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-270833.33333333331</v>
          </cell>
          <cell r="AE1397">
            <v>-229166.66666666666</v>
          </cell>
          <cell r="AF1397">
            <v>-187500</v>
          </cell>
          <cell r="AG1397">
            <v>-145833.33333333334</v>
          </cell>
          <cell r="AH1397">
            <v>-104166.66666666667</v>
          </cell>
          <cell r="AI1397">
            <v>-62500</v>
          </cell>
          <cell r="AJ1397">
            <v>-20833.333333333332</v>
          </cell>
          <cell r="AK1397">
            <v>0</v>
          </cell>
          <cell r="AL1397">
            <v>0</v>
          </cell>
          <cell r="AM1397">
            <v>0</v>
          </cell>
          <cell r="AN1397">
            <v>0</v>
          </cell>
          <cell r="AO1397">
            <v>0</v>
          </cell>
          <cell r="AR1397" t="str">
            <v>62</v>
          </cell>
        </row>
        <row r="1398"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-281250</v>
          </cell>
          <cell r="AE1398">
            <v>-168750</v>
          </cell>
          <cell r="AF1398">
            <v>-56250</v>
          </cell>
          <cell r="AG1398">
            <v>0</v>
          </cell>
          <cell r="AH1398">
            <v>0</v>
          </cell>
          <cell r="AI1398">
            <v>0</v>
          </cell>
          <cell r="AJ1398">
            <v>0</v>
          </cell>
          <cell r="AK1398">
            <v>0</v>
          </cell>
          <cell r="AL1398">
            <v>0</v>
          </cell>
          <cell r="AM1398">
            <v>0</v>
          </cell>
          <cell r="AN1398">
            <v>0</v>
          </cell>
          <cell r="AO1398">
            <v>0</v>
          </cell>
          <cell r="AR1398" t="str">
            <v>62</v>
          </cell>
        </row>
        <row r="1399">
          <cell r="R1399">
            <v>-504290.65</v>
          </cell>
          <cell r="S1399">
            <v>-502044.21</v>
          </cell>
          <cell r="T1399">
            <v>-499797.77</v>
          </cell>
          <cell r="U1399">
            <v>-497551.33</v>
          </cell>
          <cell r="V1399">
            <v>-495304.89</v>
          </cell>
          <cell r="W1399">
            <v>-493058.45</v>
          </cell>
          <cell r="X1399">
            <v>-490812.01</v>
          </cell>
          <cell r="Y1399">
            <v>-488565.57</v>
          </cell>
          <cell r="Z1399">
            <v>-486319.13</v>
          </cell>
          <cell r="AA1399">
            <v>-484072.69</v>
          </cell>
          <cell r="AB1399">
            <v>-481826.25</v>
          </cell>
          <cell r="AC1399">
            <v>-479579.81</v>
          </cell>
          <cell r="AD1399">
            <v>-517769.29000000004</v>
          </cell>
          <cell r="AE1399">
            <v>-515522.85000000003</v>
          </cell>
          <cell r="AF1399">
            <v>-513276.41000000009</v>
          </cell>
          <cell r="AG1399">
            <v>-511029.97</v>
          </cell>
          <cell r="AH1399">
            <v>-508783.53</v>
          </cell>
          <cell r="AI1399">
            <v>-506537.08999999991</v>
          </cell>
          <cell r="AJ1399">
            <v>-504290.64999999997</v>
          </cell>
          <cell r="AK1399">
            <v>-502044.20999999996</v>
          </cell>
          <cell r="AL1399">
            <v>-499797.77</v>
          </cell>
          <cell r="AM1399">
            <v>-497551.33000000007</v>
          </cell>
          <cell r="AN1399">
            <v>-495304.89000000007</v>
          </cell>
          <cell r="AO1399">
            <v>-493058.45000000013</v>
          </cell>
          <cell r="AR1399" t="str">
            <v>62</v>
          </cell>
        </row>
        <row r="1400">
          <cell r="R1400">
            <v>-134193</v>
          </cell>
          <cell r="S1400">
            <v>-185832</v>
          </cell>
          <cell r="T1400">
            <v>-219330.42</v>
          </cell>
          <cell r="U1400">
            <v>-206102.42</v>
          </cell>
          <cell r="V1400">
            <v>-250850.07</v>
          </cell>
          <cell r="W1400">
            <v>-319207.27</v>
          </cell>
          <cell r="X1400">
            <v>-233056.42</v>
          </cell>
          <cell r="Y1400">
            <v>-300468.98</v>
          </cell>
          <cell r="Z1400">
            <v>-270532.98</v>
          </cell>
          <cell r="AA1400">
            <v>-216525.71</v>
          </cell>
          <cell r="AB1400">
            <v>-276313.11</v>
          </cell>
          <cell r="AC1400">
            <v>-173741.17</v>
          </cell>
          <cell r="AD1400">
            <v>-13722.958333333334</v>
          </cell>
          <cell r="AE1400">
            <v>-27057.333333333332</v>
          </cell>
          <cell r="AF1400">
            <v>-43939.10083333333</v>
          </cell>
          <cell r="AG1400">
            <v>-61665.469166666669</v>
          </cell>
          <cell r="AH1400">
            <v>-80705.156250000015</v>
          </cell>
          <cell r="AI1400">
            <v>-104457.54541666668</v>
          </cell>
          <cell r="AJ1400">
            <v>-127468.53250000002</v>
          </cell>
          <cell r="AK1400">
            <v>-149698.75750000001</v>
          </cell>
          <cell r="AL1400">
            <v>-173490.50583333333</v>
          </cell>
          <cell r="AM1400">
            <v>-193784.61791666667</v>
          </cell>
          <cell r="AN1400">
            <v>-214319.56875000001</v>
          </cell>
          <cell r="AO1400">
            <v>-229006.03874999998</v>
          </cell>
          <cell r="AR1400" t="str">
            <v>62</v>
          </cell>
        </row>
        <row r="1401">
          <cell r="R1401">
            <v>-225000</v>
          </cell>
          <cell r="S1401">
            <v>-225000</v>
          </cell>
          <cell r="T1401">
            <v>-225000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-220833.33333333334</v>
          </cell>
          <cell r="AE1401">
            <v>-225000</v>
          </cell>
          <cell r="AF1401">
            <v>-225000</v>
          </cell>
          <cell r="AG1401">
            <v>-215625</v>
          </cell>
          <cell r="AH1401">
            <v>-196875</v>
          </cell>
          <cell r="AI1401">
            <v>-178125</v>
          </cell>
          <cell r="AJ1401">
            <v>-159375</v>
          </cell>
          <cell r="AK1401">
            <v>-140625</v>
          </cell>
          <cell r="AL1401">
            <v>-121875</v>
          </cell>
          <cell r="AM1401">
            <v>-103125</v>
          </cell>
          <cell r="AN1401">
            <v>-84375</v>
          </cell>
          <cell r="AO1401">
            <v>-65625</v>
          </cell>
          <cell r="AR1401" t="str">
            <v>62</v>
          </cell>
        </row>
        <row r="1402"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-1139119.1224999998</v>
          </cell>
          <cell r="AE1402">
            <v>-1107869.1224999998</v>
          </cell>
          <cell r="AF1402">
            <v>-1074061.4295833332</v>
          </cell>
          <cell r="AG1402">
            <v>-1040519.7495833334</v>
          </cell>
          <cell r="AH1402">
            <v>-988128.25375000003</v>
          </cell>
          <cell r="AI1402">
            <v>-886830.70708333328</v>
          </cell>
          <cell r="AJ1402">
            <v>-741633.96458333323</v>
          </cell>
          <cell r="AK1402">
            <v>-578114.47749999992</v>
          </cell>
          <cell r="AL1402">
            <v>-412938.91250000003</v>
          </cell>
          <cell r="AM1402">
            <v>-247763.3475</v>
          </cell>
          <cell r="AN1402">
            <v>-82587.782500000001</v>
          </cell>
          <cell r="AO1402">
            <v>0</v>
          </cell>
          <cell r="AR1402" t="str">
            <v>62</v>
          </cell>
        </row>
        <row r="1403"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  <cell r="AE1403">
            <v>0</v>
          </cell>
          <cell r="AF1403">
            <v>0</v>
          </cell>
          <cell r="AG1403">
            <v>0</v>
          </cell>
          <cell r="AH1403">
            <v>0</v>
          </cell>
          <cell r="AI1403">
            <v>0</v>
          </cell>
          <cell r="AJ1403">
            <v>0</v>
          </cell>
          <cell r="AK1403">
            <v>0</v>
          </cell>
          <cell r="AL1403">
            <v>0</v>
          </cell>
          <cell r="AM1403">
            <v>0</v>
          </cell>
          <cell r="AN1403">
            <v>0</v>
          </cell>
          <cell r="AO1403">
            <v>0</v>
          </cell>
          <cell r="AR1403" t="str">
            <v>62</v>
          </cell>
        </row>
        <row r="1404"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  <cell r="AE1404">
            <v>0</v>
          </cell>
          <cell r="AF1404">
            <v>0</v>
          </cell>
          <cell r="AG1404">
            <v>0</v>
          </cell>
          <cell r="AH1404">
            <v>0</v>
          </cell>
          <cell r="AI1404">
            <v>0</v>
          </cell>
          <cell r="AJ1404">
            <v>0</v>
          </cell>
          <cell r="AK1404">
            <v>0</v>
          </cell>
          <cell r="AL1404">
            <v>0</v>
          </cell>
          <cell r="AM1404">
            <v>0</v>
          </cell>
          <cell r="AN1404">
            <v>0</v>
          </cell>
          <cell r="AO1404">
            <v>0</v>
          </cell>
          <cell r="AR1404" t="str">
            <v>50a</v>
          </cell>
        </row>
        <row r="1405"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  <cell r="AE1405">
            <v>0</v>
          </cell>
          <cell r="AF1405">
            <v>0</v>
          </cell>
          <cell r="AG1405">
            <v>0</v>
          </cell>
          <cell r="AH1405">
            <v>0</v>
          </cell>
          <cell r="AI1405">
            <v>0</v>
          </cell>
          <cell r="AJ1405">
            <v>0</v>
          </cell>
          <cell r="AK1405">
            <v>0</v>
          </cell>
          <cell r="AL1405">
            <v>0</v>
          </cell>
          <cell r="AM1405">
            <v>0</v>
          </cell>
          <cell r="AN1405">
            <v>0</v>
          </cell>
          <cell r="AO1405">
            <v>0</v>
          </cell>
          <cell r="AR1405" t="str">
            <v>50a</v>
          </cell>
        </row>
        <row r="1406"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  <cell r="AE1406">
            <v>0</v>
          </cell>
          <cell r="AF1406">
            <v>0</v>
          </cell>
          <cell r="AG1406">
            <v>0</v>
          </cell>
          <cell r="AH1406">
            <v>0</v>
          </cell>
          <cell r="AI1406">
            <v>0</v>
          </cell>
          <cell r="AJ1406">
            <v>0</v>
          </cell>
          <cell r="AK1406">
            <v>0</v>
          </cell>
          <cell r="AL1406">
            <v>0</v>
          </cell>
          <cell r="AM1406">
            <v>0</v>
          </cell>
          <cell r="AN1406">
            <v>0</v>
          </cell>
          <cell r="AO1406">
            <v>0</v>
          </cell>
          <cell r="AR1406" t="str">
            <v>50a</v>
          </cell>
        </row>
        <row r="1407"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  <cell r="AE1407">
            <v>0</v>
          </cell>
          <cell r="AF1407">
            <v>0</v>
          </cell>
          <cell r="AG1407">
            <v>0</v>
          </cell>
          <cell r="AH1407">
            <v>0</v>
          </cell>
          <cell r="AI1407">
            <v>0</v>
          </cell>
          <cell r="AJ1407">
            <v>0</v>
          </cell>
          <cell r="AK1407">
            <v>0</v>
          </cell>
          <cell r="AL1407">
            <v>0</v>
          </cell>
          <cell r="AM1407">
            <v>0</v>
          </cell>
          <cell r="AN1407">
            <v>0</v>
          </cell>
          <cell r="AO1407">
            <v>0</v>
          </cell>
          <cell r="AR1407" t="str">
            <v>50a</v>
          </cell>
        </row>
        <row r="1408"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  <cell r="AE1408">
            <v>0</v>
          </cell>
          <cell r="AF1408">
            <v>0</v>
          </cell>
          <cell r="AG1408">
            <v>0</v>
          </cell>
          <cell r="AH1408">
            <v>0</v>
          </cell>
          <cell r="AI1408">
            <v>0</v>
          </cell>
          <cell r="AJ1408">
            <v>0</v>
          </cell>
          <cell r="AK1408">
            <v>0</v>
          </cell>
          <cell r="AL1408">
            <v>0</v>
          </cell>
          <cell r="AM1408">
            <v>0</v>
          </cell>
          <cell r="AN1408">
            <v>0</v>
          </cell>
          <cell r="AO1408">
            <v>0</v>
          </cell>
          <cell r="AR1408" t="str">
            <v>50a</v>
          </cell>
        </row>
        <row r="1409">
          <cell r="R1409">
            <v>-7416.29</v>
          </cell>
          <cell r="S1409">
            <v>-7416.29</v>
          </cell>
          <cell r="T1409">
            <v>-7416.29</v>
          </cell>
          <cell r="U1409">
            <v>-7416.29</v>
          </cell>
          <cell r="V1409">
            <v>-7416.29</v>
          </cell>
          <cell r="W1409">
            <v>-7416.29</v>
          </cell>
          <cell r="X1409">
            <v>-7416.29</v>
          </cell>
          <cell r="Y1409">
            <v>-7416.29</v>
          </cell>
          <cell r="Z1409">
            <v>-7416.29</v>
          </cell>
          <cell r="AA1409">
            <v>0</v>
          </cell>
          <cell r="AB1409">
            <v>0</v>
          </cell>
          <cell r="AC1409">
            <v>0</v>
          </cell>
          <cell r="AD1409">
            <v>-7416.2899999999981</v>
          </cell>
          <cell r="AE1409">
            <v>-7416.2899999999981</v>
          </cell>
          <cell r="AF1409">
            <v>-7416.2899999999981</v>
          </cell>
          <cell r="AG1409">
            <v>-7416.2899999999981</v>
          </cell>
          <cell r="AH1409">
            <v>-7416.2899999999981</v>
          </cell>
          <cell r="AI1409">
            <v>-7416.2899999999981</v>
          </cell>
          <cell r="AJ1409">
            <v>-7416.2899999999981</v>
          </cell>
          <cell r="AK1409">
            <v>-7416.2899999999981</v>
          </cell>
          <cell r="AL1409">
            <v>-7416.2899999999981</v>
          </cell>
          <cell r="AM1409">
            <v>-7107.277916666666</v>
          </cell>
          <cell r="AN1409">
            <v>-6489.2537499999999</v>
          </cell>
          <cell r="AO1409">
            <v>-5871.2295833333337</v>
          </cell>
          <cell r="AR1409" t="str">
            <v>50a</v>
          </cell>
        </row>
        <row r="1410">
          <cell r="R1410">
            <v>-5140.3599999999997</v>
          </cell>
          <cell r="S1410">
            <v>-5140.3599999999997</v>
          </cell>
          <cell r="T1410">
            <v>-5140.3599999999997</v>
          </cell>
          <cell r="U1410">
            <v>-5140.3599999999997</v>
          </cell>
          <cell r="V1410">
            <v>-5140.3599999999997</v>
          </cell>
          <cell r="W1410">
            <v>-5140.3599999999997</v>
          </cell>
          <cell r="X1410">
            <v>-5140.3599999999997</v>
          </cell>
          <cell r="Y1410">
            <v>-5140.3599999999997</v>
          </cell>
          <cell r="Z1410">
            <v>-5140.3599999999997</v>
          </cell>
          <cell r="AA1410">
            <v>0</v>
          </cell>
          <cell r="AB1410">
            <v>0</v>
          </cell>
          <cell r="AC1410">
            <v>0</v>
          </cell>
          <cell r="AD1410">
            <v>-5140.3599999999997</v>
          </cell>
          <cell r="AE1410">
            <v>-5140.3599999999997</v>
          </cell>
          <cell r="AF1410">
            <v>-5140.3599999999997</v>
          </cell>
          <cell r="AG1410">
            <v>-5140.3599999999997</v>
          </cell>
          <cell r="AH1410">
            <v>-5140.3599999999997</v>
          </cell>
          <cell r="AI1410">
            <v>-5140.3599999999997</v>
          </cell>
          <cell r="AJ1410">
            <v>-5140.3599999999997</v>
          </cell>
          <cell r="AK1410">
            <v>-5140.3599999999997</v>
          </cell>
          <cell r="AL1410">
            <v>-5140.3599999999997</v>
          </cell>
          <cell r="AM1410">
            <v>-4926.1783333333333</v>
          </cell>
          <cell r="AN1410">
            <v>-4497.8149999999996</v>
          </cell>
          <cell r="AO1410">
            <v>-4069.4516666666664</v>
          </cell>
          <cell r="AR1410" t="str">
            <v>50a</v>
          </cell>
        </row>
        <row r="1411">
          <cell r="R1411">
            <v>-11459.63</v>
          </cell>
          <cell r="S1411">
            <v>-11459.63</v>
          </cell>
          <cell r="T1411">
            <v>-11459.63</v>
          </cell>
          <cell r="U1411">
            <v>-11459.63</v>
          </cell>
          <cell r="V1411">
            <v>-11459.63</v>
          </cell>
          <cell r="W1411">
            <v>-11459.63</v>
          </cell>
          <cell r="X1411">
            <v>-11459.63</v>
          </cell>
          <cell r="Y1411">
            <v>-11459.63</v>
          </cell>
          <cell r="Z1411">
            <v>-11459.63</v>
          </cell>
          <cell r="AA1411">
            <v>0</v>
          </cell>
          <cell r="AB1411">
            <v>0</v>
          </cell>
          <cell r="AC1411">
            <v>0</v>
          </cell>
          <cell r="AD1411">
            <v>-11459.630000000003</v>
          </cell>
          <cell r="AE1411">
            <v>-11459.630000000003</v>
          </cell>
          <cell r="AF1411">
            <v>-11459.630000000003</v>
          </cell>
          <cell r="AG1411">
            <v>-11459.630000000003</v>
          </cell>
          <cell r="AH1411">
            <v>-11459.630000000003</v>
          </cell>
          <cell r="AI1411">
            <v>-11459.630000000003</v>
          </cell>
          <cell r="AJ1411">
            <v>-11459.630000000003</v>
          </cell>
          <cell r="AK1411">
            <v>-11459.630000000003</v>
          </cell>
          <cell r="AL1411">
            <v>-11459.630000000003</v>
          </cell>
          <cell r="AM1411">
            <v>-10982.145416666668</v>
          </cell>
          <cell r="AN1411">
            <v>-10027.176250000002</v>
          </cell>
          <cell r="AO1411">
            <v>-9072.2070833333346</v>
          </cell>
          <cell r="AR1411" t="str">
            <v>50a</v>
          </cell>
        </row>
        <row r="1412">
          <cell r="R1412">
            <v>-1479.6</v>
          </cell>
          <cell r="S1412">
            <v>-1479.6</v>
          </cell>
          <cell r="T1412">
            <v>-1479.6</v>
          </cell>
          <cell r="U1412">
            <v>-1479.6</v>
          </cell>
          <cell r="V1412">
            <v>-1479.6</v>
          </cell>
          <cell r="W1412">
            <v>-1479.6</v>
          </cell>
          <cell r="X1412">
            <v>-1479.6</v>
          </cell>
          <cell r="Y1412">
            <v>-1479.6</v>
          </cell>
          <cell r="Z1412">
            <v>-1479.6</v>
          </cell>
          <cell r="AA1412">
            <v>0</v>
          </cell>
          <cell r="AB1412">
            <v>0</v>
          </cell>
          <cell r="AC1412">
            <v>0</v>
          </cell>
          <cell r="AD1412">
            <v>-1479.6000000000001</v>
          </cell>
          <cell r="AE1412">
            <v>-1479.6000000000001</v>
          </cell>
          <cell r="AF1412">
            <v>-1479.6000000000001</v>
          </cell>
          <cell r="AG1412">
            <v>-1479.6000000000001</v>
          </cell>
          <cell r="AH1412">
            <v>-1479.6000000000001</v>
          </cell>
          <cell r="AI1412">
            <v>-1479.6000000000001</v>
          </cell>
          <cell r="AJ1412">
            <v>-1479.6000000000001</v>
          </cell>
          <cell r="AK1412">
            <v>-1479.6000000000001</v>
          </cell>
          <cell r="AL1412">
            <v>-1479.6000000000001</v>
          </cell>
          <cell r="AM1412">
            <v>-1417.95</v>
          </cell>
          <cell r="AN1412">
            <v>-1294.6500000000001</v>
          </cell>
          <cell r="AO1412">
            <v>-1171.3500000000001</v>
          </cell>
          <cell r="AR1412" t="str">
            <v>50a</v>
          </cell>
        </row>
        <row r="1413">
          <cell r="R1413">
            <v>-959.98</v>
          </cell>
          <cell r="S1413">
            <v>-959.98</v>
          </cell>
          <cell r="T1413">
            <v>-959.98</v>
          </cell>
          <cell r="U1413">
            <v>-959.98</v>
          </cell>
          <cell r="V1413">
            <v>-959.98</v>
          </cell>
          <cell r="W1413">
            <v>-959.98</v>
          </cell>
          <cell r="X1413">
            <v>-959.98</v>
          </cell>
          <cell r="Y1413">
            <v>-959.98</v>
          </cell>
          <cell r="Z1413">
            <v>-959.98</v>
          </cell>
          <cell r="AA1413">
            <v>-959.98</v>
          </cell>
          <cell r="AB1413">
            <v>-959.98</v>
          </cell>
          <cell r="AC1413">
            <v>-959.98</v>
          </cell>
          <cell r="AD1413">
            <v>-959.97999999999968</v>
          </cell>
          <cell r="AE1413">
            <v>-959.97999999999968</v>
          </cell>
          <cell r="AF1413">
            <v>-959.97999999999968</v>
          </cell>
          <cell r="AG1413">
            <v>-959.97999999999968</v>
          </cell>
          <cell r="AH1413">
            <v>-959.97999999999968</v>
          </cell>
          <cell r="AI1413">
            <v>-959.97999999999968</v>
          </cell>
          <cell r="AJ1413">
            <v>-959.97999999999968</v>
          </cell>
          <cell r="AK1413">
            <v>-959.97999999999968</v>
          </cell>
          <cell r="AL1413">
            <v>-959.97999999999968</v>
          </cell>
          <cell r="AM1413">
            <v>-959.97999999999968</v>
          </cell>
          <cell r="AN1413">
            <v>-959.97999999999968</v>
          </cell>
          <cell r="AO1413">
            <v>-959.97999999999968</v>
          </cell>
          <cell r="AR1413" t="str">
            <v>50a</v>
          </cell>
        </row>
        <row r="1414">
          <cell r="R1414">
            <v>-876.25</v>
          </cell>
          <cell r="S1414">
            <v>-876.25</v>
          </cell>
          <cell r="T1414">
            <v>-876.25</v>
          </cell>
          <cell r="U1414">
            <v>-876.25</v>
          </cell>
          <cell r="V1414">
            <v>-876.25</v>
          </cell>
          <cell r="W1414">
            <v>-876.25</v>
          </cell>
          <cell r="X1414">
            <v>-876.25</v>
          </cell>
          <cell r="Y1414">
            <v>-876.25</v>
          </cell>
          <cell r="Z1414">
            <v>-876.25</v>
          </cell>
          <cell r="AA1414">
            <v>-876.25</v>
          </cell>
          <cell r="AB1414">
            <v>-876.25</v>
          </cell>
          <cell r="AC1414">
            <v>-876.25</v>
          </cell>
          <cell r="AD1414">
            <v>-876.25</v>
          </cell>
          <cell r="AE1414">
            <v>-876.25</v>
          </cell>
          <cell r="AF1414">
            <v>-876.25</v>
          </cell>
          <cell r="AG1414">
            <v>-876.25</v>
          </cell>
          <cell r="AH1414">
            <v>-876.25</v>
          </cell>
          <cell r="AI1414">
            <v>-876.25</v>
          </cell>
          <cell r="AJ1414">
            <v>-876.25</v>
          </cell>
          <cell r="AK1414">
            <v>-876.25</v>
          </cell>
          <cell r="AL1414">
            <v>-876.25</v>
          </cell>
          <cell r="AM1414">
            <v>-876.25</v>
          </cell>
          <cell r="AN1414">
            <v>-876.25</v>
          </cell>
          <cell r="AO1414">
            <v>-876.25</v>
          </cell>
          <cell r="AR1414" t="str">
            <v>50a</v>
          </cell>
        </row>
        <row r="1415">
          <cell r="R1415">
            <v>-982.79</v>
          </cell>
          <cell r="S1415">
            <v>-988.38</v>
          </cell>
          <cell r="T1415">
            <v>-1010.6</v>
          </cell>
          <cell r="U1415">
            <v>-966.28</v>
          </cell>
          <cell r="V1415">
            <v>-966.85</v>
          </cell>
          <cell r="W1415">
            <v>-966.85</v>
          </cell>
          <cell r="X1415">
            <v>-966.85</v>
          </cell>
          <cell r="Y1415">
            <v>-966.85</v>
          </cell>
          <cell r="Z1415">
            <v>-966.85</v>
          </cell>
          <cell r="AA1415">
            <v>-966.85</v>
          </cell>
          <cell r="AB1415">
            <v>-966.85</v>
          </cell>
          <cell r="AC1415">
            <v>-966.85</v>
          </cell>
          <cell r="AD1415">
            <v>-674.50666666666666</v>
          </cell>
          <cell r="AE1415">
            <v>-736.71708333333333</v>
          </cell>
          <cell r="AF1415">
            <v>-793.70375000000001</v>
          </cell>
          <cell r="AG1415">
            <v>-840.67208333333326</v>
          </cell>
          <cell r="AH1415">
            <v>-881.69</v>
          </cell>
          <cell r="AI1415">
            <v>-916.12958333333336</v>
          </cell>
          <cell r="AJ1415">
            <v>-940.94916666666677</v>
          </cell>
          <cell r="AK1415">
            <v>-962.23708333333343</v>
          </cell>
          <cell r="AL1415">
            <v>-975.03833333333341</v>
          </cell>
          <cell r="AM1415">
            <v>-977.46500000000015</v>
          </cell>
          <cell r="AN1415">
            <v>-976.24250000000018</v>
          </cell>
          <cell r="AO1415">
            <v>-974.2245833333335</v>
          </cell>
          <cell r="AR1415" t="str">
            <v>50a</v>
          </cell>
        </row>
        <row r="1416">
          <cell r="R1416">
            <v>-31</v>
          </cell>
          <cell r="S1416">
            <v>-156</v>
          </cell>
          <cell r="T1416">
            <v>-201.28</v>
          </cell>
          <cell r="U1416">
            <v>-342.38</v>
          </cell>
          <cell r="V1416">
            <v>-606.74</v>
          </cell>
          <cell r="W1416">
            <v>-1298.6400000000001</v>
          </cell>
          <cell r="X1416">
            <v>-1386.1</v>
          </cell>
          <cell r="Y1416">
            <v>-558.20000000000005</v>
          </cell>
          <cell r="Z1416">
            <v>-561.5</v>
          </cell>
          <cell r="AA1416">
            <v>-609.14</v>
          </cell>
          <cell r="AB1416">
            <v>-743.24</v>
          </cell>
          <cell r="AC1416">
            <v>-844.52</v>
          </cell>
          <cell r="AD1416">
            <v>-1.2916666666666667</v>
          </cell>
          <cell r="AE1416">
            <v>-9.0833333333333339</v>
          </cell>
          <cell r="AF1416">
            <v>-23.97</v>
          </cell>
          <cell r="AG1416">
            <v>-46.622500000000002</v>
          </cell>
          <cell r="AH1416">
            <v>-86.169166666666669</v>
          </cell>
          <cell r="AI1416">
            <v>-165.56000000000003</v>
          </cell>
          <cell r="AJ1416">
            <v>-277.42416666666668</v>
          </cell>
          <cell r="AK1416">
            <v>-358.43666666666667</v>
          </cell>
          <cell r="AL1416">
            <v>-405.09083333333336</v>
          </cell>
          <cell r="AM1416">
            <v>-453.86750000000001</v>
          </cell>
          <cell r="AN1416">
            <v>-510.2166666666667</v>
          </cell>
          <cell r="AO1416">
            <v>-576.37333333333333</v>
          </cell>
          <cell r="AR1416" t="str">
            <v>50a</v>
          </cell>
        </row>
        <row r="1417">
          <cell r="R1417">
            <v>-12.55</v>
          </cell>
          <cell r="S1417">
            <v>-12.55</v>
          </cell>
          <cell r="T1417">
            <v>-12.55</v>
          </cell>
          <cell r="U1417">
            <v>-12.55</v>
          </cell>
          <cell r="V1417">
            <v>-12.55</v>
          </cell>
          <cell r="W1417">
            <v>-12.55</v>
          </cell>
          <cell r="X1417">
            <v>-12.55</v>
          </cell>
          <cell r="Y1417">
            <v>-12.55</v>
          </cell>
          <cell r="Z1417">
            <v>-12.55</v>
          </cell>
          <cell r="AA1417">
            <v>0</v>
          </cell>
          <cell r="AB1417">
            <v>0</v>
          </cell>
          <cell r="AC1417">
            <v>0</v>
          </cell>
          <cell r="AD1417">
            <v>-12.549999999999999</v>
          </cell>
          <cell r="AE1417">
            <v>-12.549999999999999</v>
          </cell>
          <cell r="AF1417">
            <v>-12.549999999999999</v>
          </cell>
          <cell r="AG1417">
            <v>-12.549999999999999</v>
          </cell>
          <cell r="AH1417">
            <v>-12.549999999999999</v>
          </cell>
          <cell r="AI1417">
            <v>-12.549999999999999</v>
          </cell>
          <cell r="AJ1417">
            <v>-12.549999999999999</v>
          </cell>
          <cell r="AK1417">
            <v>-12.549999999999999</v>
          </cell>
          <cell r="AL1417">
            <v>-12.549999999999999</v>
          </cell>
          <cell r="AM1417">
            <v>-12.027083333333332</v>
          </cell>
          <cell r="AN1417">
            <v>-10.981249999999998</v>
          </cell>
          <cell r="AO1417">
            <v>-9.9354166666666668</v>
          </cell>
          <cell r="AR1417" t="str">
            <v>50a</v>
          </cell>
        </row>
        <row r="1418">
          <cell r="R1418">
            <v>-598.99</v>
          </cell>
          <cell r="S1418">
            <v>-598.99</v>
          </cell>
          <cell r="T1418">
            <v>-598.99</v>
          </cell>
          <cell r="U1418">
            <v>-598.99</v>
          </cell>
          <cell r="V1418">
            <v>-598.99</v>
          </cell>
          <cell r="W1418">
            <v>-598.99</v>
          </cell>
          <cell r="X1418">
            <v>-598.99</v>
          </cell>
          <cell r="Y1418">
            <v>-598.99</v>
          </cell>
          <cell r="Z1418">
            <v>-598.99</v>
          </cell>
          <cell r="AA1418">
            <v>0</v>
          </cell>
          <cell r="AB1418">
            <v>0</v>
          </cell>
          <cell r="AC1418">
            <v>0</v>
          </cell>
          <cell r="AD1418">
            <v>-598.9899999999999</v>
          </cell>
          <cell r="AE1418">
            <v>-598.9899999999999</v>
          </cell>
          <cell r="AF1418">
            <v>-598.9899999999999</v>
          </cell>
          <cell r="AG1418">
            <v>-598.9899999999999</v>
          </cell>
          <cell r="AH1418">
            <v>-598.9899999999999</v>
          </cell>
          <cell r="AI1418">
            <v>-598.9899999999999</v>
          </cell>
          <cell r="AJ1418">
            <v>-598.9899999999999</v>
          </cell>
          <cell r="AK1418">
            <v>-598.9899999999999</v>
          </cell>
          <cell r="AL1418">
            <v>-598.9899999999999</v>
          </cell>
          <cell r="AM1418">
            <v>-574.03208333333316</v>
          </cell>
          <cell r="AN1418">
            <v>-524.11624999999992</v>
          </cell>
          <cell r="AO1418">
            <v>-474.20041666666657</v>
          </cell>
          <cell r="AR1418" t="str">
            <v>50a</v>
          </cell>
        </row>
        <row r="1419">
          <cell r="R1419">
            <v>-168.86</v>
          </cell>
          <cell r="S1419">
            <v>-168.86</v>
          </cell>
          <cell r="T1419">
            <v>-168.86</v>
          </cell>
          <cell r="U1419">
            <v>-168.86</v>
          </cell>
          <cell r="V1419">
            <v>-168.86</v>
          </cell>
          <cell r="W1419">
            <v>-168.86</v>
          </cell>
          <cell r="X1419">
            <v>-168.86</v>
          </cell>
          <cell r="Y1419">
            <v>-168.86</v>
          </cell>
          <cell r="Z1419">
            <v>-168.86</v>
          </cell>
          <cell r="AA1419">
            <v>-168.86</v>
          </cell>
          <cell r="AB1419">
            <v>-168.86</v>
          </cell>
          <cell r="AC1419">
            <v>-168.86</v>
          </cell>
          <cell r="AD1419">
            <v>-168.86000000000004</v>
          </cell>
          <cell r="AE1419">
            <v>-168.86000000000004</v>
          </cell>
          <cell r="AF1419">
            <v>-168.86000000000004</v>
          </cell>
          <cell r="AG1419">
            <v>-168.86000000000004</v>
          </cell>
          <cell r="AH1419">
            <v>-168.86000000000004</v>
          </cell>
          <cell r="AI1419">
            <v>-168.86000000000004</v>
          </cell>
          <cell r="AJ1419">
            <v>-168.86000000000004</v>
          </cell>
          <cell r="AK1419">
            <v>-168.86000000000004</v>
          </cell>
          <cell r="AL1419">
            <v>-168.86000000000004</v>
          </cell>
          <cell r="AM1419">
            <v>-168.86000000000004</v>
          </cell>
          <cell r="AN1419">
            <v>-168.86000000000004</v>
          </cell>
          <cell r="AO1419">
            <v>-168.86000000000004</v>
          </cell>
          <cell r="AR1419" t="str">
            <v>50a</v>
          </cell>
        </row>
        <row r="1420"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  <cell r="AE1420">
            <v>0</v>
          </cell>
          <cell r="AF1420">
            <v>0</v>
          </cell>
          <cell r="AG1420">
            <v>0</v>
          </cell>
          <cell r="AH1420">
            <v>0</v>
          </cell>
          <cell r="AI1420">
            <v>0</v>
          </cell>
          <cell r="AJ1420">
            <v>0</v>
          </cell>
          <cell r="AK1420">
            <v>0</v>
          </cell>
          <cell r="AL1420">
            <v>0</v>
          </cell>
          <cell r="AM1420">
            <v>0</v>
          </cell>
          <cell r="AN1420">
            <v>0</v>
          </cell>
          <cell r="AO1420">
            <v>0</v>
          </cell>
          <cell r="AR1420" t="str">
            <v>50a</v>
          </cell>
        </row>
        <row r="1421">
          <cell r="R1421">
            <v>-123.17</v>
          </cell>
          <cell r="S1421">
            <v>-123.17</v>
          </cell>
          <cell r="T1421">
            <v>-123.17</v>
          </cell>
          <cell r="U1421">
            <v>-123.17</v>
          </cell>
          <cell r="V1421">
            <v>-123.17</v>
          </cell>
          <cell r="W1421">
            <v>-123.17</v>
          </cell>
          <cell r="X1421">
            <v>-123.17</v>
          </cell>
          <cell r="Y1421">
            <v>-123.17</v>
          </cell>
          <cell r="Z1421">
            <v>-123.17</v>
          </cell>
          <cell r="AA1421">
            <v>-123.17</v>
          </cell>
          <cell r="AB1421">
            <v>-123.17</v>
          </cell>
          <cell r="AC1421">
            <v>-123.17</v>
          </cell>
          <cell r="AD1421">
            <v>-224.04083333333335</v>
          </cell>
          <cell r="AE1421">
            <v>-224.04083333333335</v>
          </cell>
          <cell r="AF1421">
            <v>-224.04083333333338</v>
          </cell>
          <cell r="AG1421">
            <v>-224.04083333333338</v>
          </cell>
          <cell r="AH1421">
            <v>-223.67041666666674</v>
          </cell>
          <cell r="AI1421">
            <v>-214.05041666666671</v>
          </cell>
          <cell r="AJ1421">
            <v>-187.02458333333337</v>
          </cell>
          <cell r="AK1421">
            <v>-146.20916666666668</v>
          </cell>
          <cell r="AL1421">
            <v>-123.17000000000002</v>
          </cell>
          <cell r="AM1421">
            <v>-123.17000000000002</v>
          </cell>
          <cell r="AN1421">
            <v>-123.17000000000002</v>
          </cell>
          <cell r="AO1421">
            <v>-123.17000000000002</v>
          </cell>
          <cell r="AR1421" t="str">
            <v>50a</v>
          </cell>
        </row>
        <row r="1422">
          <cell r="R1422">
            <v>-574.46</v>
          </cell>
          <cell r="S1422">
            <v>-574.46</v>
          </cell>
          <cell r="T1422">
            <v>-574.46</v>
          </cell>
          <cell r="U1422">
            <v>-574.46</v>
          </cell>
          <cell r="V1422">
            <v>-574.46</v>
          </cell>
          <cell r="W1422">
            <v>-574.46</v>
          </cell>
          <cell r="X1422">
            <v>-574.46</v>
          </cell>
          <cell r="Y1422">
            <v>-574.46</v>
          </cell>
          <cell r="Z1422">
            <v>-574.46</v>
          </cell>
          <cell r="AA1422">
            <v>-574.46</v>
          </cell>
          <cell r="AB1422">
            <v>-574.46</v>
          </cell>
          <cell r="AC1422">
            <v>-574.46</v>
          </cell>
          <cell r="AD1422">
            <v>-215.42250000000001</v>
          </cell>
          <cell r="AE1422">
            <v>-263.29416666666668</v>
          </cell>
          <cell r="AF1422">
            <v>-311.16583333333335</v>
          </cell>
          <cell r="AG1422">
            <v>-359.03750000000008</v>
          </cell>
          <cell r="AH1422">
            <v>-406.90916666666664</v>
          </cell>
          <cell r="AI1422">
            <v>-454.78083333333342</v>
          </cell>
          <cell r="AJ1422">
            <v>-502.65249999999997</v>
          </cell>
          <cell r="AK1422">
            <v>-550.5241666666667</v>
          </cell>
          <cell r="AL1422">
            <v>-574.46</v>
          </cell>
          <cell r="AM1422">
            <v>-574.46</v>
          </cell>
          <cell r="AN1422">
            <v>-574.46</v>
          </cell>
          <cell r="AO1422">
            <v>-574.46</v>
          </cell>
          <cell r="AR1422" t="str">
            <v>50a</v>
          </cell>
        </row>
        <row r="1423"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-356.83</v>
          </cell>
          <cell r="W1423">
            <v>-1313.79</v>
          </cell>
          <cell r="X1423">
            <v>-1512.4</v>
          </cell>
          <cell r="Y1423">
            <v>-1590</v>
          </cell>
          <cell r="Z1423">
            <v>-1664.78</v>
          </cell>
          <cell r="AA1423">
            <v>-1664.78</v>
          </cell>
          <cell r="AB1423">
            <v>-1702.88</v>
          </cell>
          <cell r="AC1423">
            <v>-1702.88</v>
          </cell>
          <cell r="AD1423">
            <v>0</v>
          </cell>
          <cell r="AE1423">
            <v>0</v>
          </cell>
          <cell r="AF1423">
            <v>0</v>
          </cell>
          <cell r="AG1423">
            <v>0</v>
          </cell>
          <cell r="AH1423">
            <v>-14.867916666666666</v>
          </cell>
          <cell r="AI1423">
            <v>-84.477083333333326</v>
          </cell>
          <cell r="AJ1423">
            <v>-202.23499999999999</v>
          </cell>
          <cell r="AK1423">
            <v>-331.50166666666667</v>
          </cell>
          <cell r="AL1423">
            <v>-467.11750000000006</v>
          </cell>
          <cell r="AM1423">
            <v>-605.84916666666675</v>
          </cell>
          <cell r="AN1423">
            <v>-746.16833333333341</v>
          </cell>
          <cell r="AO1423">
            <v>-888.07499999999993</v>
          </cell>
          <cell r="AR1423" t="str">
            <v>50a</v>
          </cell>
        </row>
        <row r="1424">
          <cell r="R1424">
            <v>-3350841.7</v>
          </cell>
          <cell r="S1424">
            <v>-3574131.7</v>
          </cell>
          <cell r="T1424">
            <v>-3177704.36</v>
          </cell>
          <cell r="U1424">
            <v>-3433904.36</v>
          </cell>
          <cell r="V1424">
            <v>-3690104.36</v>
          </cell>
          <cell r="W1424">
            <v>-2886539.4</v>
          </cell>
          <cell r="X1424">
            <v>-3142739.4</v>
          </cell>
          <cell r="Y1424">
            <v>-3398939.4</v>
          </cell>
          <cell r="Z1424">
            <v>-2115882.35</v>
          </cell>
          <cell r="AA1424">
            <v>-2372082.35</v>
          </cell>
          <cell r="AB1424">
            <v>-2628282.35</v>
          </cell>
          <cell r="AC1424">
            <v>-1585671.18</v>
          </cell>
          <cell r="AD1424">
            <v>-4734664.810833334</v>
          </cell>
          <cell r="AE1424">
            <v>-4671892.8691666676</v>
          </cell>
          <cell r="AF1424">
            <v>-4580615.205000001</v>
          </cell>
          <cell r="AG1424">
            <v>-4465688.0683333343</v>
          </cell>
          <cell r="AH1424">
            <v>-4357444.2650000006</v>
          </cell>
          <cell r="AI1424">
            <v>-4211426.9216666669</v>
          </cell>
          <cell r="AJ1424">
            <v>-4027271.0383333336</v>
          </cell>
          <cell r="AK1424">
            <v>-3848329.1133333333</v>
          </cell>
          <cell r="AL1424">
            <v>-3609962.9362499993</v>
          </cell>
          <cell r="AM1424">
            <v>-3312448.7570833326</v>
          </cell>
          <cell r="AN1424">
            <v>-3118621.2370833331</v>
          </cell>
          <cell r="AO1424">
            <v>-3009304.8474999997</v>
          </cell>
          <cell r="AR1424" t="str">
            <v>62</v>
          </cell>
        </row>
        <row r="1425"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-80442.337499999994</v>
          </cell>
          <cell r="AE1425">
            <v>-26814.112499999999</v>
          </cell>
          <cell r="AF1425">
            <v>0</v>
          </cell>
          <cell r="AG1425">
            <v>0</v>
          </cell>
          <cell r="AH1425">
            <v>0</v>
          </cell>
          <cell r="AI1425">
            <v>0</v>
          </cell>
          <cell r="AJ1425">
            <v>0</v>
          </cell>
          <cell r="AK1425">
            <v>0</v>
          </cell>
          <cell r="AL1425">
            <v>0</v>
          </cell>
          <cell r="AM1425">
            <v>0</v>
          </cell>
          <cell r="AN1425">
            <v>0</v>
          </cell>
          <cell r="AO1425">
            <v>0</v>
          </cell>
          <cell r="AR1425" t="str">
            <v>62</v>
          </cell>
        </row>
        <row r="1426">
          <cell r="R1426">
            <v>-7827246.0300000003</v>
          </cell>
          <cell r="S1426">
            <v>-8038444.0199999996</v>
          </cell>
          <cell r="T1426">
            <v>-8244685.1600000001</v>
          </cell>
          <cell r="U1426">
            <v>-8419648.4100000001</v>
          </cell>
          <cell r="V1426">
            <v>-8719614.25</v>
          </cell>
          <cell r="W1426">
            <v>-8879269.3900000006</v>
          </cell>
          <cell r="X1426">
            <v>-9052764.6699999999</v>
          </cell>
          <cell r="Y1426">
            <v>-9228127.3300000001</v>
          </cell>
          <cell r="Z1426">
            <v>610.58000000000004</v>
          </cell>
          <cell r="AA1426">
            <v>0</v>
          </cell>
          <cell r="AB1426">
            <v>0</v>
          </cell>
          <cell r="AC1426">
            <v>0</v>
          </cell>
          <cell r="AD1426">
            <v>-6086454.0279166661</v>
          </cell>
          <cell r="AE1426">
            <v>-6447981.8554166667</v>
          </cell>
          <cell r="AF1426">
            <v>-6780028.6641666675</v>
          </cell>
          <cell r="AG1426">
            <v>-7085674.7804166675</v>
          </cell>
          <cell r="AH1426">
            <v>-7372731.5687499987</v>
          </cell>
          <cell r="AI1426">
            <v>-7643030.5412499988</v>
          </cell>
          <cell r="AJ1426">
            <v>-7891658.4962499999</v>
          </cell>
          <cell r="AK1426">
            <v>-8118708.0837499993</v>
          </cell>
          <cell r="AL1426">
            <v>-7932163.6804166669</v>
          </cell>
          <cell r="AM1426">
            <v>-7322911.5429166667</v>
          </cell>
          <cell r="AN1426">
            <v>-6670423.9937500013</v>
          </cell>
          <cell r="AO1426">
            <v>-6016576.8716666671</v>
          </cell>
          <cell r="AR1426" t="str">
            <v>62</v>
          </cell>
        </row>
        <row r="1427">
          <cell r="R1427">
            <v>-3398719.23</v>
          </cell>
          <cell r="S1427">
            <v>-3527243.23</v>
          </cell>
          <cell r="T1427">
            <v>-3633227.23</v>
          </cell>
          <cell r="U1427">
            <v>-3702177.23</v>
          </cell>
          <cell r="V1427">
            <v>-3752591.23</v>
          </cell>
          <cell r="W1427">
            <v>-3789042.23</v>
          </cell>
          <cell r="X1427">
            <v>-3819974.23</v>
          </cell>
          <cell r="Y1427">
            <v>-3852963.23</v>
          </cell>
          <cell r="Z1427">
            <v>-3897309.23</v>
          </cell>
          <cell r="AA1427">
            <v>-4022851.23</v>
          </cell>
          <cell r="AB1427">
            <v>-4304528.2300000004</v>
          </cell>
          <cell r="AC1427">
            <v>-4591450.2300000004</v>
          </cell>
          <cell r="AD1427">
            <v>-2632889.4962500003</v>
          </cell>
          <cell r="AE1427">
            <v>-2791915.8487500004</v>
          </cell>
          <cell r="AF1427">
            <v>-2931194.2845833339</v>
          </cell>
          <cell r="AG1427">
            <v>-3053723.2204166669</v>
          </cell>
          <cell r="AH1427">
            <v>-3164434.5216666665</v>
          </cell>
          <cell r="AI1427">
            <v>-3268151.98</v>
          </cell>
          <cell r="AJ1427">
            <v>-3367374.938333333</v>
          </cell>
          <cell r="AK1427">
            <v>-3461109.8549999991</v>
          </cell>
          <cell r="AL1427">
            <v>-3548998.9383333325</v>
          </cell>
          <cell r="AM1427">
            <v>-3632272.3549999991</v>
          </cell>
          <cell r="AN1427">
            <v>-3708768.8549999991</v>
          </cell>
          <cell r="AO1427">
            <v>-3801230.896666667</v>
          </cell>
          <cell r="AR1427" t="str">
            <v xml:space="preserve"> </v>
          </cell>
        </row>
        <row r="1428">
          <cell r="R1428">
            <v>6928634.3099999996</v>
          </cell>
          <cell r="S1428">
            <v>7723150.3799999999</v>
          </cell>
          <cell r="T1428">
            <v>8218648.0899999999</v>
          </cell>
          <cell r="U1428">
            <v>8419648.4100000001</v>
          </cell>
          <cell r="V1428">
            <v>8719614.2599999998</v>
          </cell>
          <cell r="W1428">
            <v>8879269.3900000006</v>
          </cell>
          <cell r="X1428">
            <v>9052764.6699999999</v>
          </cell>
          <cell r="Y1428">
            <v>9228127.3300000001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3735016.6479166667</v>
          </cell>
          <cell r="AE1428">
            <v>4278532.4608333334</v>
          </cell>
          <cell r="AF1428">
            <v>4848712.6566666672</v>
          </cell>
          <cell r="AG1428">
            <v>5404862.9675000003</v>
          </cell>
          <cell r="AH1428">
            <v>5943489.3791666673</v>
          </cell>
          <cell r="AI1428">
            <v>6447682.2762500001</v>
          </cell>
          <cell r="AJ1428">
            <v>6905428.2020833343</v>
          </cell>
          <cell r="AK1428">
            <v>7321960.987499998</v>
          </cell>
          <cell r="AL1428">
            <v>7304073.5966666648</v>
          </cell>
          <cell r="AM1428">
            <v>6859126.2316666655</v>
          </cell>
          <cell r="AN1428">
            <v>6378826.9845833341</v>
          </cell>
          <cell r="AO1428">
            <v>5864139.3745833337</v>
          </cell>
          <cell r="AR1428" t="str">
            <v>62</v>
          </cell>
        </row>
        <row r="1429">
          <cell r="R1429">
            <v>1521958.18</v>
          </cell>
          <cell r="S1429">
            <v>3241266.21</v>
          </cell>
          <cell r="T1429">
            <v>1914425.76</v>
          </cell>
          <cell r="U1429">
            <v>2184695.7000000002</v>
          </cell>
          <cell r="V1429">
            <v>2374916.31</v>
          </cell>
          <cell r="W1429">
            <v>2584658.14</v>
          </cell>
          <cell r="X1429">
            <v>2852735.67</v>
          </cell>
          <cell r="Y1429">
            <v>3017121.97</v>
          </cell>
          <cell r="Z1429">
            <v>3314428.39</v>
          </cell>
          <cell r="AA1429">
            <v>3369079.72</v>
          </cell>
          <cell r="AB1429">
            <v>3668887.69</v>
          </cell>
          <cell r="AC1429">
            <v>4029210.9</v>
          </cell>
          <cell r="AD1429">
            <v>792525.70291666675</v>
          </cell>
          <cell r="AE1429">
            <v>969305.29708333325</v>
          </cell>
          <cell r="AF1429">
            <v>1157824.9258333333</v>
          </cell>
          <cell r="AG1429">
            <v>1297847.7516666667</v>
          </cell>
          <cell r="AH1429">
            <v>1452884.0408333335</v>
          </cell>
          <cell r="AI1429">
            <v>1616315.2520833332</v>
          </cell>
          <cell r="AJ1429">
            <v>1786481.1337499998</v>
          </cell>
          <cell r="AK1429">
            <v>1960730.2316666667</v>
          </cell>
          <cell r="AL1429">
            <v>2139868.0883333334</v>
          </cell>
          <cell r="AM1429">
            <v>2323174.7916666665</v>
          </cell>
          <cell r="AN1429">
            <v>2516222.8191666668</v>
          </cell>
          <cell r="AO1429">
            <v>2728824.4816666669</v>
          </cell>
          <cell r="AQ1429" t="str">
            <v xml:space="preserve"> </v>
          </cell>
          <cell r="AR1429" t="str">
            <v xml:space="preserve">  </v>
          </cell>
        </row>
        <row r="1430">
          <cell r="R1430">
            <v>-45158.6</v>
          </cell>
          <cell r="S1430">
            <v>-45158.6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-18673.045000000002</v>
          </cell>
          <cell r="AE1430">
            <v>-22436.261666666669</v>
          </cell>
          <cell r="AF1430">
            <v>-24317.87</v>
          </cell>
          <cell r="AG1430">
            <v>-24317.87</v>
          </cell>
          <cell r="AH1430">
            <v>-24317.87</v>
          </cell>
          <cell r="AI1430">
            <v>-23551.503750000003</v>
          </cell>
          <cell r="AJ1430">
            <v>-21891.043750000001</v>
          </cell>
          <cell r="AK1430">
            <v>-19975.12875</v>
          </cell>
          <cell r="AL1430">
            <v>-17803.758750000001</v>
          </cell>
          <cell r="AM1430">
            <v>-15376.933750000002</v>
          </cell>
          <cell r="AN1430">
            <v>-12694.653749999998</v>
          </cell>
          <cell r="AO1430">
            <v>-9408.0416666666661</v>
          </cell>
          <cell r="AR1430" t="str">
            <v>62</v>
          </cell>
        </row>
        <row r="1431"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-13828064.5</v>
          </cell>
          <cell r="W1431">
            <v>-15787606</v>
          </cell>
          <cell r="X1431">
            <v>-12817897</v>
          </cell>
          <cell r="Y1431">
            <v>-13722897</v>
          </cell>
          <cell r="Z1431">
            <v>-13378904</v>
          </cell>
          <cell r="AA1431">
            <v>-8863352</v>
          </cell>
          <cell r="AB1431">
            <v>-7121388</v>
          </cell>
          <cell r="AC1431">
            <v>-5268809</v>
          </cell>
          <cell r="AD1431">
            <v>0</v>
          </cell>
          <cell r="AE1431">
            <v>0</v>
          </cell>
          <cell r="AF1431">
            <v>0</v>
          </cell>
          <cell r="AG1431">
            <v>0</v>
          </cell>
          <cell r="AH1431">
            <v>-576169.35416666663</v>
          </cell>
          <cell r="AI1431">
            <v>-1810155.625</v>
          </cell>
          <cell r="AJ1431">
            <v>-3002051.5833333335</v>
          </cell>
          <cell r="AK1431">
            <v>-4107918</v>
          </cell>
          <cell r="AL1431">
            <v>-5237159.708333333</v>
          </cell>
          <cell r="AM1431">
            <v>-6163920.375</v>
          </cell>
          <cell r="AN1431">
            <v>-6829951.208333333</v>
          </cell>
          <cell r="AO1431">
            <v>-7346209.416666667</v>
          </cell>
          <cell r="AR1431" t="str">
            <v>62</v>
          </cell>
        </row>
        <row r="1432"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2145936</v>
          </cell>
          <cell r="X1432">
            <v>2153621</v>
          </cell>
          <cell r="Y1432">
            <v>2160402</v>
          </cell>
          <cell r="Z1432">
            <v>2167402</v>
          </cell>
          <cell r="AA1432">
            <v>2175033</v>
          </cell>
          <cell r="AB1432">
            <v>2182418</v>
          </cell>
          <cell r="AC1432">
            <v>2113125</v>
          </cell>
          <cell r="AD1432">
            <v>0</v>
          </cell>
          <cell r="AE1432">
            <v>0</v>
          </cell>
          <cell r="AF1432">
            <v>0</v>
          </cell>
          <cell r="AG1432">
            <v>0</v>
          </cell>
          <cell r="AH1432">
            <v>0</v>
          </cell>
          <cell r="AI1432">
            <v>89414</v>
          </cell>
          <cell r="AJ1432">
            <v>268562.20833333331</v>
          </cell>
          <cell r="AK1432">
            <v>448313.16666666669</v>
          </cell>
          <cell r="AL1432">
            <v>628638.33333333337</v>
          </cell>
          <cell r="AM1432">
            <v>809573.125</v>
          </cell>
          <cell r="AN1432">
            <v>991133.58333333337</v>
          </cell>
          <cell r="AO1432">
            <v>1170114.5416666667</v>
          </cell>
          <cell r="AR1432" t="str">
            <v>62</v>
          </cell>
        </row>
        <row r="1433">
          <cell r="AA1433">
            <v>-10126674.5</v>
          </cell>
          <cell r="AB1433">
            <v>-10126674.5</v>
          </cell>
          <cell r="AC1433">
            <v>-10126674.5</v>
          </cell>
          <cell r="AM1433">
            <v>-421944.77083333331</v>
          </cell>
          <cell r="AN1433">
            <v>-1265834.3125</v>
          </cell>
          <cell r="AO1433">
            <v>-2109723.8541666665</v>
          </cell>
          <cell r="AR1433" t="str">
            <v>50b</v>
          </cell>
        </row>
        <row r="1434">
          <cell r="R1434">
            <v>-1482367.94</v>
          </cell>
          <cell r="S1434">
            <v>-1464795.6</v>
          </cell>
          <cell r="T1434">
            <v>-1447223.26</v>
          </cell>
          <cell r="U1434">
            <v>-1429650.92</v>
          </cell>
          <cell r="V1434">
            <v>-1412078.58</v>
          </cell>
          <cell r="W1434">
            <v>-1394506.24</v>
          </cell>
          <cell r="X1434">
            <v>-1376933.9</v>
          </cell>
          <cell r="Y1434">
            <v>-1359361.56</v>
          </cell>
          <cell r="Z1434">
            <v>-1341789.22</v>
          </cell>
          <cell r="AA1434">
            <v>-1335931.76</v>
          </cell>
          <cell r="AB1434">
            <v>-1321288.1399999999</v>
          </cell>
          <cell r="AC1434">
            <v>-1306644.52</v>
          </cell>
          <cell r="AD1434">
            <v>-1590852.7716666667</v>
          </cell>
          <cell r="AE1434">
            <v>-1572182.1466666667</v>
          </cell>
          <cell r="AF1434">
            <v>-1553755.5850000002</v>
          </cell>
          <cell r="AG1434">
            <v>-1535573.0866666667</v>
          </cell>
          <cell r="AH1434">
            <v>-1517634.6516666666</v>
          </cell>
          <cell r="AI1434">
            <v>-1499940.28</v>
          </cell>
          <cell r="AJ1434">
            <v>-1482367.9400000002</v>
          </cell>
          <cell r="AK1434">
            <v>-1464795.5999999999</v>
          </cell>
          <cell r="AL1434">
            <v>-1447223.26</v>
          </cell>
          <cell r="AM1434">
            <v>-1430139.04</v>
          </cell>
          <cell r="AN1434">
            <v>-1413664.97</v>
          </cell>
          <cell r="AO1434">
            <v>-1397434.9600000002</v>
          </cell>
          <cell r="AR1434" t="str">
            <v>62</v>
          </cell>
        </row>
        <row r="1435">
          <cell r="R1435">
            <v>-27246</v>
          </cell>
          <cell r="S1435">
            <v>-22705</v>
          </cell>
          <cell r="T1435">
            <v>-18164</v>
          </cell>
          <cell r="U1435">
            <v>-13623</v>
          </cell>
          <cell r="V1435">
            <v>-9082</v>
          </cell>
          <cell r="W1435">
            <v>-4541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-54492</v>
          </cell>
          <cell r="AE1435">
            <v>-49951</v>
          </cell>
          <cell r="AF1435">
            <v>-45410</v>
          </cell>
          <cell r="AG1435">
            <v>-40869</v>
          </cell>
          <cell r="AH1435">
            <v>-36328</v>
          </cell>
          <cell r="AI1435">
            <v>-31787</v>
          </cell>
          <cell r="AJ1435">
            <v>-27246</v>
          </cell>
          <cell r="AK1435">
            <v>-22894.208333333332</v>
          </cell>
          <cell r="AL1435">
            <v>-18920.833333333332</v>
          </cell>
          <cell r="AM1435">
            <v>-15325.875</v>
          </cell>
          <cell r="AN1435">
            <v>-12109.333333333334</v>
          </cell>
          <cell r="AO1435">
            <v>-9271.2083333333339</v>
          </cell>
          <cell r="AR1435" t="str">
            <v>62</v>
          </cell>
        </row>
        <row r="1436">
          <cell r="R1436">
            <v>-28841.5</v>
          </cell>
          <cell r="S1436">
            <v>-28485.43</v>
          </cell>
          <cell r="T1436">
            <v>-28129.360000000001</v>
          </cell>
          <cell r="U1436">
            <v>-27773.29</v>
          </cell>
          <cell r="V1436">
            <v>-27417.22</v>
          </cell>
          <cell r="W1436">
            <v>-27061.15</v>
          </cell>
          <cell r="X1436">
            <v>-26349.01</v>
          </cell>
          <cell r="Y1436">
            <v>-26349.01</v>
          </cell>
          <cell r="Z1436">
            <v>-25992.94</v>
          </cell>
          <cell r="AA1436">
            <v>-25636.87</v>
          </cell>
          <cell r="AB1436">
            <v>-25280.799999999999</v>
          </cell>
          <cell r="AC1436">
            <v>-24924.73</v>
          </cell>
          <cell r="AD1436">
            <v>-30977.907500000001</v>
          </cell>
          <cell r="AE1436">
            <v>-30621.839166666672</v>
          </cell>
          <cell r="AF1436">
            <v>-30265.770833333332</v>
          </cell>
          <cell r="AG1436">
            <v>-29909.702499999999</v>
          </cell>
          <cell r="AH1436">
            <v>-29553.634166666667</v>
          </cell>
          <cell r="AI1436">
            <v>-29197.56583333333</v>
          </cell>
          <cell r="AJ1436">
            <v>-28826.661250000001</v>
          </cell>
          <cell r="AK1436">
            <v>-28455.756666666668</v>
          </cell>
          <cell r="AL1436">
            <v>-28099.6875</v>
          </cell>
          <cell r="AM1436">
            <v>-27743.617499999997</v>
          </cell>
          <cell r="AN1436">
            <v>-27387.547499999997</v>
          </cell>
          <cell r="AO1436">
            <v>-27031.477500000005</v>
          </cell>
          <cell r="AR1436" t="str">
            <v>62</v>
          </cell>
        </row>
        <row r="1437"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  <cell r="AE1437">
            <v>0</v>
          </cell>
          <cell r="AF1437">
            <v>0</v>
          </cell>
          <cell r="AG1437">
            <v>0</v>
          </cell>
          <cell r="AH1437">
            <v>0</v>
          </cell>
          <cell r="AI1437">
            <v>0</v>
          </cell>
          <cell r="AJ1437">
            <v>0</v>
          </cell>
          <cell r="AK1437">
            <v>0</v>
          </cell>
          <cell r="AL1437">
            <v>0</v>
          </cell>
          <cell r="AM1437">
            <v>0</v>
          </cell>
          <cell r="AN1437">
            <v>0</v>
          </cell>
          <cell r="AO1437">
            <v>0</v>
          </cell>
          <cell r="AQ1437">
            <v>29</v>
          </cell>
          <cell r="AR1437" t="str">
            <v>57</v>
          </cell>
        </row>
        <row r="1438"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  <cell r="AE1438">
            <v>0</v>
          </cell>
          <cell r="AF1438">
            <v>0</v>
          </cell>
          <cell r="AG1438">
            <v>0</v>
          </cell>
          <cell r="AH1438">
            <v>0</v>
          </cell>
          <cell r="AI1438">
            <v>0</v>
          </cell>
          <cell r="AJ1438">
            <v>0</v>
          </cell>
          <cell r="AK1438">
            <v>0</v>
          </cell>
          <cell r="AL1438">
            <v>0</v>
          </cell>
          <cell r="AM1438">
            <v>0</v>
          </cell>
          <cell r="AN1438">
            <v>0</v>
          </cell>
          <cell r="AO1438">
            <v>0</v>
          </cell>
          <cell r="AR1438" t="str">
            <v>62</v>
          </cell>
        </row>
        <row r="1439">
          <cell r="R1439">
            <v>-2581086.1</v>
          </cell>
          <cell r="S1439">
            <v>-2550796.62</v>
          </cell>
          <cell r="T1439">
            <v>-2520507.14</v>
          </cell>
          <cell r="U1439">
            <v>-2490217.66</v>
          </cell>
          <cell r="V1439">
            <v>-2459928.1800000002</v>
          </cell>
          <cell r="W1439">
            <v>-2472298.7000000002</v>
          </cell>
          <cell r="X1439">
            <v>-2441061.14</v>
          </cell>
          <cell r="Y1439">
            <v>-2411719.7400000002</v>
          </cell>
          <cell r="Z1439">
            <v>-2380008.2599999998</v>
          </cell>
          <cell r="AA1439">
            <v>-2349363.2799999998</v>
          </cell>
          <cell r="AB1439">
            <v>-2318718.2999999998</v>
          </cell>
          <cell r="AC1439">
            <v>-2288073.3199999998</v>
          </cell>
          <cell r="AD1439">
            <v>-2750189.7945833332</v>
          </cell>
          <cell r="AE1439">
            <v>-2722257.1087500001</v>
          </cell>
          <cell r="AF1439">
            <v>-2694305.3395833336</v>
          </cell>
          <cell r="AG1439">
            <v>-2666334.487083334</v>
          </cell>
          <cell r="AH1439">
            <v>-2638344.55125</v>
          </cell>
          <cell r="AI1439">
            <v>-2612113.0320833339</v>
          </cell>
          <cell r="AJ1439">
            <v>-2586455.42625</v>
          </cell>
          <cell r="AK1439">
            <v>-2559633.7370833335</v>
          </cell>
          <cell r="AL1439">
            <v>-2532811.3833333333</v>
          </cell>
          <cell r="AM1439">
            <v>-2505943.5908333333</v>
          </cell>
          <cell r="AN1439">
            <v>-2479046.1733333333</v>
          </cell>
          <cell r="AO1439">
            <v>-2452119.1308333334</v>
          </cell>
          <cell r="AR1439" t="str">
            <v>62</v>
          </cell>
        </row>
        <row r="1440">
          <cell r="R1440">
            <v>-32282.74</v>
          </cell>
          <cell r="S1440">
            <v>-31912.68</v>
          </cell>
          <cell r="T1440">
            <v>-31542.62</v>
          </cell>
          <cell r="U1440">
            <v>-31172.560000000001</v>
          </cell>
          <cell r="V1440">
            <v>-30802.5</v>
          </cell>
          <cell r="W1440">
            <v>-39986.44</v>
          </cell>
          <cell r="X1440">
            <v>-39404.239999999998</v>
          </cell>
          <cell r="Y1440">
            <v>-39246.32</v>
          </cell>
          <cell r="Z1440">
            <v>-38557.78</v>
          </cell>
          <cell r="AA1440">
            <v>-38108.1</v>
          </cell>
          <cell r="AB1440">
            <v>-37658.42</v>
          </cell>
          <cell r="AC1440">
            <v>-37208.74</v>
          </cell>
          <cell r="AD1440">
            <v>-31673.51</v>
          </cell>
          <cell r="AE1440">
            <v>-31831.326249999998</v>
          </cell>
          <cell r="AF1440">
            <v>-31984.868333333332</v>
          </cell>
          <cell r="AG1440">
            <v>-32134.13625</v>
          </cell>
          <cell r="AH1440">
            <v>-32279.129999999994</v>
          </cell>
          <cell r="AI1440">
            <v>-32817.932916666665</v>
          </cell>
          <cell r="AJ1440">
            <v>-33485.247500000005</v>
          </cell>
          <cell r="AK1440">
            <v>-33891.829583333332</v>
          </cell>
          <cell r="AL1440">
            <v>-34298.254999999997</v>
          </cell>
          <cell r="AM1440">
            <v>-34694.504166666673</v>
          </cell>
          <cell r="AN1440">
            <v>-35084.118333333339</v>
          </cell>
          <cell r="AO1440">
            <v>-35467.097499999996</v>
          </cell>
          <cell r="AR1440" t="str">
            <v>62</v>
          </cell>
        </row>
        <row r="1441"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  <cell r="AE1441">
            <v>0</v>
          </cell>
          <cell r="AF1441">
            <v>0</v>
          </cell>
          <cell r="AG1441">
            <v>0</v>
          </cell>
          <cell r="AH1441">
            <v>0</v>
          </cell>
          <cell r="AI1441">
            <v>0</v>
          </cell>
          <cell r="AJ1441">
            <v>0</v>
          </cell>
          <cell r="AK1441">
            <v>0</v>
          </cell>
          <cell r="AL1441">
            <v>0</v>
          </cell>
          <cell r="AM1441">
            <v>0</v>
          </cell>
          <cell r="AN1441">
            <v>0</v>
          </cell>
          <cell r="AO1441">
            <v>0</v>
          </cell>
          <cell r="AR1441" t="str">
            <v>62</v>
          </cell>
        </row>
        <row r="1442">
          <cell r="R1442">
            <v>-88129.66</v>
          </cell>
          <cell r="S1442">
            <v>-87092.84</v>
          </cell>
          <cell r="T1442">
            <v>-86056.02</v>
          </cell>
          <cell r="U1442">
            <v>-85019.199999999997</v>
          </cell>
          <cell r="V1442">
            <v>-83982.38</v>
          </cell>
          <cell r="W1442">
            <v>-82945.56</v>
          </cell>
          <cell r="X1442">
            <v>-81908.740000000005</v>
          </cell>
          <cell r="Y1442">
            <v>-80871.92</v>
          </cell>
          <cell r="Z1442">
            <v>-79835.100000000006</v>
          </cell>
          <cell r="AA1442">
            <v>-78798.28</v>
          </cell>
          <cell r="AB1442">
            <v>-77761.460000000006</v>
          </cell>
          <cell r="AC1442">
            <v>-76724.639999999999</v>
          </cell>
          <cell r="AD1442">
            <v>-94350.58</v>
          </cell>
          <cell r="AE1442">
            <v>-93313.760000000009</v>
          </cell>
          <cell r="AF1442">
            <v>-92276.94</v>
          </cell>
          <cell r="AG1442">
            <v>-91240.12</v>
          </cell>
          <cell r="AH1442">
            <v>-90203.299999999988</v>
          </cell>
          <cell r="AI1442">
            <v>-89166.48</v>
          </cell>
          <cell r="AJ1442">
            <v>-88129.659999999989</v>
          </cell>
          <cell r="AK1442">
            <v>-87092.84</v>
          </cell>
          <cell r="AL1442">
            <v>-86056.01999999999</v>
          </cell>
          <cell r="AM1442">
            <v>-85019.199999999997</v>
          </cell>
          <cell r="AN1442">
            <v>-83982.38</v>
          </cell>
          <cell r="AO1442">
            <v>-82945.56</v>
          </cell>
          <cell r="AR1442" t="str">
            <v>62</v>
          </cell>
        </row>
        <row r="1443">
          <cell r="R1443">
            <v>-8165809</v>
          </cell>
          <cell r="S1443">
            <v>-8165809</v>
          </cell>
          <cell r="T1443">
            <v>-8165809</v>
          </cell>
          <cell r="U1443">
            <v>-8165809</v>
          </cell>
          <cell r="V1443">
            <v>-8165809</v>
          </cell>
          <cell r="W1443">
            <v>-8165809</v>
          </cell>
          <cell r="X1443">
            <v>-8165809</v>
          </cell>
          <cell r="Y1443">
            <v>-8165809</v>
          </cell>
          <cell r="Z1443">
            <v>-8165809</v>
          </cell>
          <cell r="AA1443">
            <v>-8165809</v>
          </cell>
          <cell r="AB1443">
            <v>-8165809</v>
          </cell>
          <cell r="AC1443">
            <v>-8165809</v>
          </cell>
          <cell r="AD1443">
            <v>-8165809</v>
          </cell>
          <cell r="AE1443">
            <v>-8165809</v>
          </cell>
          <cell r="AF1443">
            <v>-8165809</v>
          </cell>
          <cell r="AG1443">
            <v>-8165809</v>
          </cell>
          <cell r="AH1443">
            <v>-8165809</v>
          </cell>
          <cell r="AI1443">
            <v>-8165809</v>
          </cell>
          <cell r="AJ1443">
            <v>-8165809</v>
          </cell>
          <cell r="AK1443">
            <v>-8165809</v>
          </cell>
          <cell r="AL1443">
            <v>-8165809</v>
          </cell>
          <cell r="AM1443">
            <v>-8165809</v>
          </cell>
          <cell r="AN1443">
            <v>-8165809</v>
          </cell>
          <cell r="AO1443">
            <v>-8165809</v>
          </cell>
          <cell r="AR1443" t="str">
            <v>6</v>
          </cell>
        </row>
        <row r="1444">
          <cell r="R1444">
            <v>4828763</v>
          </cell>
          <cell r="S1444">
            <v>4877763</v>
          </cell>
          <cell r="T1444">
            <v>4927763</v>
          </cell>
          <cell r="U1444">
            <v>4976763</v>
          </cell>
          <cell r="V1444">
            <v>5026763</v>
          </cell>
          <cell r="W1444">
            <v>5075763</v>
          </cell>
          <cell r="X1444">
            <v>5125763</v>
          </cell>
          <cell r="Y1444">
            <v>5174763</v>
          </cell>
          <cell r="Z1444">
            <v>5223763</v>
          </cell>
          <cell r="AA1444">
            <v>5273763</v>
          </cell>
          <cell r="AB1444">
            <v>5322763</v>
          </cell>
          <cell r="AC1444">
            <v>5372203</v>
          </cell>
          <cell r="AD1444">
            <v>4510618.041666667</v>
          </cell>
          <cell r="AE1444">
            <v>4563242.958333333</v>
          </cell>
          <cell r="AF1444">
            <v>4615617.875</v>
          </cell>
          <cell r="AG1444">
            <v>4667784.458333333</v>
          </cell>
          <cell r="AH1444">
            <v>4719701.041666667</v>
          </cell>
          <cell r="AI1444">
            <v>4771367.625</v>
          </cell>
          <cell r="AJ1444">
            <v>4822784.208333333</v>
          </cell>
          <cell r="AK1444">
            <v>4873950.791666667</v>
          </cell>
          <cell r="AL1444">
            <v>4924867.375</v>
          </cell>
          <cell r="AM1444">
            <v>4975533.958333333</v>
          </cell>
          <cell r="AN1444">
            <v>5025950.541666667</v>
          </cell>
          <cell r="AO1444">
            <v>5075823</v>
          </cell>
          <cell r="AR1444" t="str">
            <v>6</v>
          </cell>
        </row>
        <row r="1445">
          <cell r="R1445">
            <v>-9640313.5700000003</v>
          </cell>
          <cell r="S1445">
            <v>-9157245.1400000006</v>
          </cell>
          <cell r="T1445">
            <v>-8667118.5700000003</v>
          </cell>
          <cell r="U1445">
            <v>-8180521.0700000003</v>
          </cell>
          <cell r="V1445">
            <v>-7693923.5700000003</v>
          </cell>
          <cell r="W1445">
            <v>-7207326.0700000003</v>
          </cell>
          <cell r="X1445">
            <v>-6720728.5700000003</v>
          </cell>
          <cell r="Y1445">
            <v>-6234131.0700000003</v>
          </cell>
          <cell r="Z1445">
            <v>-5747533.5700000003</v>
          </cell>
          <cell r="AA1445">
            <v>-5260936.07</v>
          </cell>
          <cell r="AB1445">
            <v>-4774338.57</v>
          </cell>
          <cell r="AC1445">
            <v>-4287741.07</v>
          </cell>
          <cell r="AD1445">
            <v>-11264279.532499999</v>
          </cell>
          <cell r="AE1445">
            <v>-10906601.793750001</v>
          </cell>
          <cell r="AF1445">
            <v>-10548924.055</v>
          </cell>
          <cell r="AG1445">
            <v>-10190684.215</v>
          </cell>
          <cell r="AH1445">
            <v>-9829676.2512499988</v>
          </cell>
          <cell r="AI1445">
            <v>-9466301.9174999986</v>
          </cell>
          <cell r="AJ1445">
            <v>-9102914.2808333319</v>
          </cell>
          <cell r="AK1445">
            <v>-8738379.9012499992</v>
          </cell>
          <cell r="AL1445">
            <v>-8372698.7787499996</v>
          </cell>
          <cell r="AM1445">
            <v>-8006506.5491666673</v>
          </cell>
          <cell r="AN1445">
            <v>-7637036.8949999986</v>
          </cell>
          <cell r="AO1445">
            <v>-7207620.1591666667</v>
          </cell>
          <cell r="AR1445" t="str">
            <v>62</v>
          </cell>
        </row>
        <row r="1446">
          <cell r="R1446">
            <v>0</v>
          </cell>
          <cell r="S1446">
            <v>0</v>
          </cell>
          <cell r="T1446">
            <v>-3529.07</v>
          </cell>
          <cell r="U1446">
            <v>-3529.07</v>
          </cell>
          <cell r="V1446">
            <v>-3529.07</v>
          </cell>
          <cell r="W1446">
            <v>-3823.24</v>
          </cell>
          <cell r="X1446">
            <v>-66930.080000000002</v>
          </cell>
          <cell r="Y1446">
            <v>-275141.28000000003</v>
          </cell>
          <cell r="Z1446">
            <v>-215850.84</v>
          </cell>
          <cell r="AA1446">
            <v>-215850.84</v>
          </cell>
          <cell r="AB1446">
            <v>-215850.84</v>
          </cell>
          <cell r="AC1446">
            <v>-215850.84</v>
          </cell>
          <cell r="AD1446">
            <v>0</v>
          </cell>
          <cell r="AE1446">
            <v>0</v>
          </cell>
          <cell r="AF1446">
            <v>-147.04458333333335</v>
          </cell>
          <cell r="AG1446">
            <v>-441.13375000000002</v>
          </cell>
          <cell r="AH1446">
            <v>-735.22291666666672</v>
          </cell>
          <cell r="AI1446">
            <v>-1041.5691666666669</v>
          </cell>
          <cell r="AJ1446">
            <v>-3989.624166666667</v>
          </cell>
          <cell r="AK1446">
            <v>-18242.5975</v>
          </cell>
          <cell r="AL1446">
            <v>-38700.602500000001</v>
          </cell>
          <cell r="AM1446">
            <v>-56688.172500000008</v>
          </cell>
          <cell r="AN1446">
            <v>-74675.742500000008</v>
          </cell>
          <cell r="AO1446">
            <v>-92663.3125</v>
          </cell>
          <cell r="AR1446" t="str">
            <v>62</v>
          </cell>
        </row>
        <row r="1447">
          <cell r="R1447">
            <v>-846981.15</v>
          </cell>
          <cell r="S1447">
            <v>-836898.04</v>
          </cell>
          <cell r="T1447">
            <v>-826814.93</v>
          </cell>
          <cell r="U1447">
            <v>-816731.82</v>
          </cell>
          <cell r="V1447">
            <v>-806648.71</v>
          </cell>
          <cell r="W1447">
            <v>-796565.6</v>
          </cell>
          <cell r="X1447">
            <v>-786482.49</v>
          </cell>
          <cell r="Y1447">
            <v>-776399.38</v>
          </cell>
          <cell r="Z1447">
            <v>-766316.27</v>
          </cell>
          <cell r="AA1447">
            <v>-756233.16</v>
          </cell>
          <cell r="AB1447">
            <v>-746150.05</v>
          </cell>
          <cell r="AC1447">
            <v>-736066.94</v>
          </cell>
          <cell r="AD1447">
            <v>-907479.80999999994</v>
          </cell>
          <cell r="AE1447">
            <v>-897396.70000000007</v>
          </cell>
          <cell r="AF1447">
            <v>-887313.58999999985</v>
          </cell>
          <cell r="AG1447">
            <v>-877230.48</v>
          </cell>
          <cell r="AH1447">
            <v>-867147.37</v>
          </cell>
          <cell r="AI1447">
            <v>-857064.25999999989</v>
          </cell>
          <cell r="AJ1447">
            <v>-846981.15</v>
          </cell>
          <cell r="AK1447">
            <v>-836898.04</v>
          </cell>
          <cell r="AL1447">
            <v>-826814.93</v>
          </cell>
          <cell r="AM1447">
            <v>-816731.82</v>
          </cell>
          <cell r="AN1447">
            <v>-806648.71</v>
          </cell>
          <cell r="AO1447">
            <v>-796565.60000000009</v>
          </cell>
          <cell r="AR1447" t="str">
            <v>2</v>
          </cell>
        </row>
        <row r="1448"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-5236.1087500000003</v>
          </cell>
          <cell r="AE1448">
            <v>-1742.5362500000001</v>
          </cell>
          <cell r="AF1448">
            <v>0</v>
          </cell>
          <cell r="AG1448">
            <v>0</v>
          </cell>
          <cell r="AH1448">
            <v>0</v>
          </cell>
          <cell r="AI1448">
            <v>0</v>
          </cell>
          <cell r="AJ1448">
            <v>0</v>
          </cell>
          <cell r="AK1448">
            <v>0</v>
          </cell>
          <cell r="AL1448">
            <v>0</v>
          </cell>
          <cell r="AM1448">
            <v>0</v>
          </cell>
          <cell r="AN1448">
            <v>0</v>
          </cell>
          <cell r="AO1448">
            <v>0</v>
          </cell>
          <cell r="AR1448" t="str">
            <v>2</v>
          </cell>
        </row>
        <row r="1449">
          <cell r="R1449">
            <v>-190059.93</v>
          </cell>
          <cell r="S1449">
            <v>-189383.56</v>
          </cell>
          <cell r="T1449">
            <v>-188707.19</v>
          </cell>
          <cell r="U1449">
            <v>-188030.82</v>
          </cell>
          <cell r="V1449">
            <v>-187354.45</v>
          </cell>
          <cell r="W1449">
            <v>-186678.08</v>
          </cell>
          <cell r="X1449">
            <v>-186001.71</v>
          </cell>
          <cell r="Y1449">
            <v>-185325.34</v>
          </cell>
          <cell r="Z1449">
            <v>-184648.97</v>
          </cell>
          <cell r="AA1449">
            <v>-183972.6</v>
          </cell>
          <cell r="AB1449">
            <v>-183296.23</v>
          </cell>
          <cell r="AC1449">
            <v>-182619.86</v>
          </cell>
          <cell r="AD1449">
            <v>-185860.80124999999</v>
          </cell>
          <cell r="AE1449">
            <v>-193441.78</v>
          </cell>
          <cell r="AF1449">
            <v>-192765.41</v>
          </cell>
          <cell r="AG1449">
            <v>-192089.04</v>
          </cell>
          <cell r="AH1449">
            <v>-191412.67</v>
          </cell>
          <cell r="AI1449">
            <v>-190736.30000000002</v>
          </cell>
          <cell r="AJ1449">
            <v>-190059.93000000002</v>
          </cell>
          <cell r="AK1449">
            <v>-189383.55999999997</v>
          </cell>
          <cell r="AL1449">
            <v>-188707.19000000003</v>
          </cell>
          <cell r="AM1449">
            <v>-188030.81999999998</v>
          </cell>
          <cell r="AN1449">
            <v>-187354.45000000004</v>
          </cell>
          <cell r="AO1449">
            <v>-186678.08</v>
          </cell>
          <cell r="AR1449" t="str">
            <v>2</v>
          </cell>
        </row>
        <row r="1450"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-1122.3841666666667</v>
          </cell>
          <cell r="AE1450">
            <v>-1122.3841666666667</v>
          </cell>
          <cell r="AF1450">
            <v>-1122.3841666666667</v>
          </cell>
          <cell r="AG1450">
            <v>-1122.3841666666667</v>
          </cell>
          <cell r="AH1450">
            <v>-1122.3841666666667</v>
          </cell>
          <cell r="AI1450">
            <v>-1122.3841666666667</v>
          </cell>
          <cell r="AJ1450">
            <v>-1122.3841666666667</v>
          </cell>
          <cell r="AK1450">
            <v>-1122.3841666666667</v>
          </cell>
          <cell r="AL1450">
            <v>-1122.3841666666667</v>
          </cell>
          <cell r="AM1450">
            <v>-1122.3841666666667</v>
          </cell>
          <cell r="AN1450">
            <v>-1122.3841666666667</v>
          </cell>
          <cell r="AO1450">
            <v>-561.19208333333336</v>
          </cell>
          <cell r="AR1450" t="str">
            <v>2</v>
          </cell>
        </row>
        <row r="1451">
          <cell r="R1451">
            <v>-71851894.800000012</v>
          </cell>
          <cell r="S1451">
            <v>-71851894.800000012</v>
          </cell>
          <cell r="T1451">
            <v>-71851894.800000012</v>
          </cell>
          <cell r="U1451">
            <v>-71851894.800000012</v>
          </cell>
          <cell r="V1451">
            <v>-71851894.800000012</v>
          </cell>
          <cell r="W1451">
            <v>-71851894.800000012</v>
          </cell>
          <cell r="X1451">
            <v>-71851894.800000012</v>
          </cell>
          <cell r="Y1451">
            <v>-71851894.800000012</v>
          </cell>
          <cell r="Z1451">
            <v>-73110126.800000012</v>
          </cell>
          <cell r="AA1451">
            <v>-75744126.800000012</v>
          </cell>
          <cell r="AB1451">
            <v>-77355126.800000012</v>
          </cell>
          <cell r="AC1451">
            <v>-79677126.800000012</v>
          </cell>
          <cell r="AD1451">
            <v>-71851894.799999997</v>
          </cell>
          <cell r="AE1451">
            <v>-71851894.799999997</v>
          </cell>
          <cell r="AF1451">
            <v>-71851894.799999997</v>
          </cell>
          <cell r="AG1451">
            <v>-71851894.799999997</v>
          </cell>
          <cell r="AH1451">
            <v>-71851894.799999997</v>
          </cell>
          <cell r="AI1451">
            <v>-71851894.799999997</v>
          </cell>
          <cell r="AJ1451">
            <v>-71851894.799999997</v>
          </cell>
          <cell r="AK1451">
            <v>-71851894.799999997</v>
          </cell>
          <cell r="AL1451">
            <v>-71904321.133333325</v>
          </cell>
          <cell r="AM1451">
            <v>-72118923.799999997</v>
          </cell>
          <cell r="AN1451">
            <v>-72510401.466666654</v>
          </cell>
          <cell r="AO1451">
            <v>-73065754.133333325</v>
          </cell>
          <cell r="AR1451" t="str">
            <v>17</v>
          </cell>
          <cell r="AS1451" t="str">
            <v>10</v>
          </cell>
        </row>
        <row r="1452">
          <cell r="R1452">
            <v>-3415000</v>
          </cell>
          <cell r="S1452">
            <v>-3394000</v>
          </cell>
          <cell r="T1452">
            <v>-3375000</v>
          </cell>
          <cell r="U1452">
            <v>-3353000</v>
          </cell>
          <cell r="V1452">
            <v>-3330000</v>
          </cell>
          <cell r="W1452">
            <v>-3310000</v>
          </cell>
          <cell r="X1452">
            <v>-3288000</v>
          </cell>
          <cell r="Y1452">
            <v>-3266000</v>
          </cell>
          <cell r="Z1452">
            <v>-3246000</v>
          </cell>
          <cell r="AA1452">
            <v>-3226000</v>
          </cell>
          <cell r="AB1452">
            <v>-3205000</v>
          </cell>
          <cell r="AC1452">
            <v>-3185000</v>
          </cell>
          <cell r="AD1452">
            <v>-3539375</v>
          </cell>
          <cell r="AE1452">
            <v>-3518458.3333333335</v>
          </cell>
          <cell r="AF1452">
            <v>-3497625</v>
          </cell>
          <cell r="AG1452">
            <v>-3476875</v>
          </cell>
          <cell r="AH1452">
            <v>-3456083.3333333335</v>
          </cell>
          <cell r="AI1452">
            <v>-3435208.3333333335</v>
          </cell>
          <cell r="AJ1452">
            <v>-3414250</v>
          </cell>
          <cell r="AK1452">
            <v>-3393208.3333333335</v>
          </cell>
          <cell r="AL1452">
            <v>-3372208.3333333335</v>
          </cell>
          <cell r="AM1452">
            <v>-3351375</v>
          </cell>
          <cell r="AN1452">
            <v>-3330666.6666666665</v>
          </cell>
          <cell r="AO1452">
            <v>-3309875</v>
          </cell>
          <cell r="AQ1452">
            <v>31</v>
          </cell>
          <cell r="AR1452" t="str">
            <v>56</v>
          </cell>
        </row>
        <row r="1453">
          <cell r="R1453">
            <v>-323092</v>
          </cell>
          <cell r="S1453">
            <v>-295092</v>
          </cell>
          <cell r="T1453">
            <v>-968526</v>
          </cell>
          <cell r="U1453">
            <v>-940526</v>
          </cell>
          <cell r="V1453">
            <v>-912526</v>
          </cell>
          <cell r="W1453">
            <v>-884526</v>
          </cell>
          <cell r="X1453">
            <v>-856526</v>
          </cell>
          <cell r="Y1453">
            <v>-828526</v>
          </cell>
          <cell r="Z1453">
            <v>-809526</v>
          </cell>
          <cell r="AA1453">
            <v>-782526</v>
          </cell>
          <cell r="AB1453">
            <v>-755526</v>
          </cell>
          <cell r="AC1453">
            <v>-728413</v>
          </cell>
          <cell r="AD1453">
            <v>-859828.29166666663</v>
          </cell>
          <cell r="AE1453">
            <v>-768815.70833333337</v>
          </cell>
          <cell r="AF1453">
            <v>-713112.875</v>
          </cell>
          <cell r="AG1453">
            <v>-692719.79166666663</v>
          </cell>
          <cell r="AH1453">
            <v>-678410.04166666663</v>
          </cell>
          <cell r="AI1453">
            <v>-670183.625</v>
          </cell>
          <cell r="AJ1453">
            <v>-668040.54166666663</v>
          </cell>
          <cell r="AK1453">
            <v>-671980.79166666663</v>
          </cell>
          <cell r="AL1453">
            <v>-682212.70833333337</v>
          </cell>
          <cell r="AM1453">
            <v>-694569.625</v>
          </cell>
          <cell r="AN1453">
            <v>-712926.54166666663</v>
          </cell>
          <cell r="AO1453">
            <v>-741389.20833333337</v>
          </cell>
          <cell r="AQ1453">
            <v>32</v>
          </cell>
          <cell r="AR1453" t="str">
            <v>56</v>
          </cell>
        </row>
        <row r="1454">
          <cell r="R1454">
            <v>-345632778</v>
          </cell>
          <cell r="S1454">
            <v>-348561778</v>
          </cell>
          <cell r="T1454">
            <v>-351355344</v>
          </cell>
          <cell r="U1454">
            <v>-354473344</v>
          </cell>
          <cell r="V1454">
            <v>-357591344</v>
          </cell>
          <cell r="W1454">
            <v>-360709344</v>
          </cell>
          <cell r="X1454">
            <v>-361369344</v>
          </cell>
          <cell r="Y1454">
            <v>-364487344</v>
          </cell>
          <cell r="Z1454">
            <v>-366716391</v>
          </cell>
          <cell r="AA1454">
            <v>-369927391</v>
          </cell>
          <cell r="AB1454">
            <v>-365576391</v>
          </cell>
          <cell r="AC1454">
            <v>-368099847</v>
          </cell>
          <cell r="AD1454">
            <v>-334154221.33333331</v>
          </cell>
          <cell r="AE1454">
            <v>-336031359.66666669</v>
          </cell>
          <cell r="AF1454">
            <v>-337936979.91666669</v>
          </cell>
          <cell r="AG1454">
            <v>-339967165.41666669</v>
          </cell>
          <cell r="AH1454">
            <v>-342142559.25</v>
          </cell>
          <cell r="AI1454">
            <v>-344441619.75</v>
          </cell>
          <cell r="AJ1454">
            <v>-346761930.25</v>
          </cell>
          <cell r="AK1454">
            <v>-349103490.75</v>
          </cell>
          <cell r="AL1454">
            <v>-351531719.875</v>
          </cell>
          <cell r="AM1454">
            <v>-354058659.29166669</v>
          </cell>
          <cell r="AN1454">
            <v>-356392223.70833331</v>
          </cell>
          <cell r="AO1454">
            <v>-358483550.45833331</v>
          </cell>
          <cell r="AQ1454">
            <v>33</v>
          </cell>
          <cell r="AR1454" t="str">
            <v>56</v>
          </cell>
        </row>
        <row r="1455">
          <cell r="R1455">
            <v>-938000</v>
          </cell>
          <cell r="S1455">
            <v>-937000</v>
          </cell>
          <cell r="T1455">
            <v>-937000</v>
          </cell>
          <cell r="U1455">
            <v>-936000</v>
          </cell>
          <cell r="V1455">
            <v>-936000</v>
          </cell>
          <cell r="W1455">
            <v>-935000</v>
          </cell>
          <cell r="X1455">
            <v>-934000</v>
          </cell>
          <cell r="Y1455">
            <v>-933000</v>
          </cell>
          <cell r="Z1455">
            <v>-933000</v>
          </cell>
          <cell r="AA1455">
            <v>-933000</v>
          </cell>
          <cell r="AB1455">
            <v>-932000</v>
          </cell>
          <cell r="AC1455">
            <v>-931000</v>
          </cell>
          <cell r="AD1455">
            <v>-940458.33333333337</v>
          </cell>
          <cell r="AE1455">
            <v>-940000</v>
          </cell>
          <cell r="AF1455">
            <v>-939541.66666666663</v>
          </cell>
          <cell r="AG1455">
            <v>-939083.33333333337</v>
          </cell>
          <cell r="AH1455">
            <v>-938583.33333333337</v>
          </cell>
          <cell r="AI1455">
            <v>-938083.33333333337</v>
          </cell>
          <cell r="AJ1455">
            <v>-937541.66666666663</v>
          </cell>
          <cell r="AK1455">
            <v>-936916.66666666663</v>
          </cell>
          <cell r="AL1455">
            <v>-936333.33333333337</v>
          </cell>
          <cell r="AM1455">
            <v>-935875</v>
          </cell>
          <cell r="AN1455">
            <v>-935458.33333333337</v>
          </cell>
          <cell r="AO1455">
            <v>-934916.66666666663</v>
          </cell>
          <cell r="AQ1455">
            <v>34</v>
          </cell>
          <cell r="AR1455" t="str">
            <v>56</v>
          </cell>
        </row>
        <row r="1456">
          <cell r="R1456">
            <v>-32874</v>
          </cell>
          <cell r="S1456">
            <v>-32874</v>
          </cell>
          <cell r="T1456">
            <v>-32874</v>
          </cell>
          <cell r="U1456">
            <v>-32874</v>
          </cell>
          <cell r="V1456">
            <v>-32874</v>
          </cell>
          <cell r="W1456">
            <v>-32874</v>
          </cell>
          <cell r="X1456">
            <v>-32874</v>
          </cell>
          <cell r="Y1456">
            <v>-32874</v>
          </cell>
          <cell r="Z1456">
            <v>-32874</v>
          </cell>
          <cell r="AA1456">
            <v>-32874</v>
          </cell>
          <cell r="AB1456">
            <v>-32874</v>
          </cell>
          <cell r="AC1456">
            <v>-32874</v>
          </cell>
          <cell r="AD1456">
            <v>-32874</v>
          </cell>
          <cell r="AE1456">
            <v>-32874</v>
          </cell>
          <cell r="AF1456">
            <v>-32874</v>
          </cell>
          <cell r="AG1456">
            <v>-32874</v>
          </cell>
          <cell r="AH1456">
            <v>-32874</v>
          </cell>
          <cell r="AI1456">
            <v>-32874</v>
          </cell>
          <cell r="AJ1456">
            <v>-32874</v>
          </cell>
          <cell r="AK1456">
            <v>-32874</v>
          </cell>
          <cell r="AL1456">
            <v>-32874</v>
          </cell>
          <cell r="AM1456">
            <v>-32874</v>
          </cell>
          <cell r="AN1456">
            <v>-32874</v>
          </cell>
          <cell r="AO1456">
            <v>-32874</v>
          </cell>
          <cell r="AQ1456" t="str">
            <v>35</v>
          </cell>
          <cell r="AR1456" t="str">
            <v>56</v>
          </cell>
        </row>
        <row r="1457">
          <cell r="R1457">
            <v>-63753000</v>
          </cell>
          <cell r="S1457">
            <v>-63753000</v>
          </cell>
          <cell r="T1457">
            <v>-63753000</v>
          </cell>
          <cell r="U1457">
            <v>-63753000</v>
          </cell>
          <cell r="V1457">
            <v>-63753000</v>
          </cell>
          <cell r="W1457">
            <v>-63753000</v>
          </cell>
          <cell r="X1457">
            <v>-63753000</v>
          </cell>
          <cell r="Y1457">
            <v>-63753000</v>
          </cell>
          <cell r="Z1457">
            <v>-63753000</v>
          </cell>
          <cell r="AA1457">
            <v>-63753000</v>
          </cell>
          <cell r="AB1457">
            <v>-63753000</v>
          </cell>
          <cell r="AC1457">
            <v>-63753000</v>
          </cell>
          <cell r="AD1457">
            <v>-52058750</v>
          </cell>
          <cell r="AE1457">
            <v>-53811041.666666664</v>
          </cell>
          <cell r="AF1457">
            <v>-55487708.333333336</v>
          </cell>
          <cell r="AG1457">
            <v>-57006916.666666664</v>
          </cell>
          <cell r="AH1457">
            <v>-58348666.666666664</v>
          </cell>
          <cell r="AI1457">
            <v>-59575833.333333336</v>
          </cell>
          <cell r="AJ1457">
            <v>-60690083.333333336</v>
          </cell>
          <cell r="AK1457">
            <v>-61692500</v>
          </cell>
          <cell r="AL1457">
            <v>-62502000</v>
          </cell>
          <cell r="AM1457">
            <v>-63094750</v>
          </cell>
          <cell r="AN1457">
            <v>-63552125</v>
          </cell>
          <cell r="AO1457">
            <v>-63753000</v>
          </cell>
          <cell r="AR1457" t="str">
            <v>17</v>
          </cell>
          <cell r="AS1457" t="str">
            <v>10</v>
          </cell>
        </row>
        <row r="1458">
          <cell r="Z1458">
            <v>-42927383</v>
          </cell>
          <cell r="AA1458">
            <v>-42927383</v>
          </cell>
          <cell r="AB1458">
            <v>-42927383</v>
          </cell>
          <cell r="AC1458">
            <v>-43082383</v>
          </cell>
          <cell r="AK1458">
            <v>0</v>
          </cell>
          <cell r="AL1458">
            <v>-1788640.9583333333</v>
          </cell>
          <cell r="AM1458">
            <v>-5365922.875</v>
          </cell>
          <cell r="AN1458">
            <v>-8943204.791666666</v>
          </cell>
          <cell r="AO1458">
            <v>-12526945.041666666</v>
          </cell>
          <cell r="AQ1458">
            <v>33</v>
          </cell>
          <cell r="AR1458" t="str">
            <v>56</v>
          </cell>
        </row>
        <row r="1459">
          <cell r="Z1459">
            <v>-29258523</v>
          </cell>
          <cell r="AA1459">
            <v>-29258523</v>
          </cell>
          <cell r="AB1459">
            <v>-29258523</v>
          </cell>
          <cell r="AC1459">
            <v>-29365523</v>
          </cell>
          <cell r="AK1459">
            <v>0</v>
          </cell>
          <cell r="AL1459">
            <v>-1219105.125</v>
          </cell>
          <cell r="AM1459">
            <v>-3657315.375</v>
          </cell>
          <cell r="AN1459">
            <v>-6095525.625</v>
          </cell>
          <cell r="AO1459">
            <v>-8538194.208333334</v>
          </cell>
          <cell r="AR1459" t="str">
            <v>17</v>
          </cell>
        </row>
        <row r="1460">
          <cell r="Z1460">
            <v>-6143748</v>
          </cell>
          <cell r="AA1460">
            <v>-6143748</v>
          </cell>
          <cell r="AB1460">
            <v>-6143748</v>
          </cell>
          <cell r="AC1460">
            <v>-6143748</v>
          </cell>
          <cell r="AK1460">
            <v>0</v>
          </cell>
          <cell r="AL1460">
            <v>-255989.5</v>
          </cell>
          <cell r="AM1460">
            <v>-767968.5</v>
          </cell>
          <cell r="AN1460">
            <v>-1279947.5</v>
          </cell>
          <cell r="AO1460">
            <v>-1791926.5</v>
          </cell>
          <cell r="AQ1460">
            <v>33</v>
          </cell>
          <cell r="AR1460" t="str">
            <v>56</v>
          </cell>
        </row>
        <row r="1461">
          <cell r="Z1461">
            <v>-4155604</v>
          </cell>
          <cell r="AA1461">
            <v>-4155604</v>
          </cell>
          <cell r="AB1461">
            <v>-4155604</v>
          </cell>
          <cell r="AC1461">
            <v>-4155604</v>
          </cell>
          <cell r="AK1461">
            <v>0</v>
          </cell>
          <cell r="AL1461">
            <v>-173150.16666666666</v>
          </cell>
          <cell r="AM1461">
            <v>-519450.5</v>
          </cell>
          <cell r="AN1461">
            <v>-865750.83333333337</v>
          </cell>
          <cell r="AO1461">
            <v>-1212051.1666666667</v>
          </cell>
          <cell r="AR1461" t="str">
            <v>56</v>
          </cell>
        </row>
        <row r="1462">
          <cell r="R1462">
            <v>141000</v>
          </cell>
          <cell r="S1462">
            <v>141000</v>
          </cell>
          <cell r="T1462">
            <v>-839000</v>
          </cell>
          <cell r="U1462">
            <v>-839000</v>
          </cell>
          <cell r="V1462">
            <v>-839000</v>
          </cell>
          <cell r="W1462">
            <v>-839000</v>
          </cell>
          <cell r="X1462">
            <v>-839000</v>
          </cell>
          <cell r="Y1462">
            <v>-839000</v>
          </cell>
          <cell r="Z1462">
            <v>-839000</v>
          </cell>
          <cell r="AA1462">
            <v>-839000</v>
          </cell>
          <cell r="AB1462">
            <v>-839000</v>
          </cell>
          <cell r="AC1462">
            <v>141000</v>
          </cell>
          <cell r="AD1462">
            <v>40875</v>
          </cell>
          <cell r="AE1462">
            <v>52625</v>
          </cell>
          <cell r="AF1462">
            <v>25541.666666666668</v>
          </cell>
          <cell r="AG1462">
            <v>-40375</v>
          </cell>
          <cell r="AH1462">
            <v>-106291.66666666667</v>
          </cell>
          <cell r="AI1462">
            <v>-174208.33333333334</v>
          </cell>
          <cell r="AJ1462">
            <v>-244125</v>
          </cell>
          <cell r="AK1462">
            <v>-314041.66666666669</v>
          </cell>
          <cell r="AL1462">
            <v>-389833.33333333331</v>
          </cell>
          <cell r="AM1462">
            <v>-471500</v>
          </cell>
          <cell r="AN1462">
            <v>-553166.66666666663</v>
          </cell>
          <cell r="AO1462">
            <v>-594000</v>
          </cell>
          <cell r="AR1462" t="str">
            <v>62</v>
          </cell>
        </row>
        <row r="1463">
          <cell r="R1463">
            <v>-1478847.03</v>
          </cell>
          <cell r="S1463">
            <v>-3841847.03</v>
          </cell>
          <cell r="T1463">
            <v>-6949847.0300000003</v>
          </cell>
          <cell r="U1463">
            <v>-9572847.0299999993</v>
          </cell>
          <cell r="V1463">
            <v>-12181847.029999999</v>
          </cell>
          <cell r="W1463">
            <v>-14818847.029999999</v>
          </cell>
          <cell r="X1463">
            <v>-17435847.030000001</v>
          </cell>
          <cell r="Y1463">
            <v>-20056847.030000001</v>
          </cell>
          <cell r="Z1463">
            <v>-20056847.030000001</v>
          </cell>
          <cell r="AA1463">
            <v>-20056847.030000001</v>
          </cell>
          <cell r="AB1463">
            <v>-20056847.030000001</v>
          </cell>
          <cell r="AC1463">
            <v>-20056847.030000001</v>
          </cell>
          <cell r="AD1463">
            <v>804861.30333333334</v>
          </cell>
          <cell r="AE1463">
            <v>507819.63666666654</v>
          </cell>
          <cell r="AF1463">
            <v>-17180.363333333476</v>
          </cell>
          <cell r="AG1463">
            <v>-780972.03000000014</v>
          </cell>
          <cell r="AH1463">
            <v>-1762763.6966666665</v>
          </cell>
          <cell r="AI1463">
            <v>-2963138.6966666668</v>
          </cell>
          <cell r="AJ1463">
            <v>-4382430.3633333333</v>
          </cell>
          <cell r="AK1463">
            <v>-6019972.0300000012</v>
          </cell>
          <cell r="AL1463">
            <v>-7766722.0300000012</v>
          </cell>
          <cell r="AM1463">
            <v>-9513472.0300000012</v>
          </cell>
          <cell r="AN1463">
            <v>-11260222.030000001</v>
          </cell>
          <cell r="AO1463">
            <v>-13006972.030000001</v>
          </cell>
          <cell r="AR1463" t="str">
            <v>17/20</v>
          </cell>
        </row>
        <row r="1464">
          <cell r="R1464">
            <v>-612000</v>
          </cell>
          <cell r="S1464">
            <v>-177000</v>
          </cell>
          <cell r="T1464">
            <v>258000</v>
          </cell>
          <cell r="U1464">
            <v>693000</v>
          </cell>
          <cell r="V1464">
            <v>1128000</v>
          </cell>
          <cell r="W1464">
            <v>1563000</v>
          </cell>
          <cell r="X1464">
            <v>1998000</v>
          </cell>
          <cell r="Y1464">
            <v>2433000</v>
          </cell>
          <cell r="Z1464">
            <v>-30771066</v>
          </cell>
          <cell r="AA1464">
            <v>-30336066</v>
          </cell>
          <cell r="AB1464">
            <v>-29901066</v>
          </cell>
          <cell r="AC1464">
            <v>-30700066</v>
          </cell>
          <cell r="AD1464">
            <v>-566250</v>
          </cell>
          <cell r="AE1464">
            <v>-599125</v>
          </cell>
          <cell r="AF1464">
            <v>-585166.66666666663</v>
          </cell>
          <cell r="AG1464">
            <v>-520833.33333333331</v>
          </cell>
          <cell r="AH1464">
            <v>-413166.66666666669</v>
          </cell>
          <cell r="AI1464">
            <v>-262166.66666666669</v>
          </cell>
          <cell r="AJ1464">
            <v>-67833.333333333328</v>
          </cell>
          <cell r="AK1464">
            <v>169833.33333333334</v>
          </cell>
          <cell r="AL1464">
            <v>-949461.08333333337</v>
          </cell>
          <cell r="AM1464">
            <v>-3425716.5833333335</v>
          </cell>
          <cell r="AN1464">
            <v>-5858638.75</v>
          </cell>
          <cell r="AO1464">
            <v>-8299810.916666667</v>
          </cell>
          <cell r="AR1464" t="str">
            <v>56</v>
          </cell>
        </row>
        <row r="1465">
          <cell r="R1465">
            <v>-27673328.77</v>
          </cell>
          <cell r="S1465">
            <v>-27673328.77</v>
          </cell>
          <cell r="T1465">
            <v>-27673328.77</v>
          </cell>
          <cell r="U1465">
            <v>-27673328.77</v>
          </cell>
          <cell r="V1465">
            <v>-27673328.77</v>
          </cell>
          <cell r="W1465">
            <v>-27673328.77</v>
          </cell>
          <cell r="X1465">
            <v>-27673328.77</v>
          </cell>
          <cell r="Y1465">
            <v>-27673328.77</v>
          </cell>
          <cell r="Z1465">
            <v>-27673328.77</v>
          </cell>
          <cell r="AA1465">
            <v>-27673328.77</v>
          </cell>
          <cell r="AB1465">
            <v>-27673328.77</v>
          </cell>
          <cell r="AC1465">
            <v>-27673328.77</v>
          </cell>
          <cell r="AD1465">
            <v>-27673328.77</v>
          </cell>
          <cell r="AE1465">
            <v>-27673328.77</v>
          </cell>
          <cell r="AF1465">
            <v>-27673328.77</v>
          </cell>
          <cell r="AG1465">
            <v>-27673328.77</v>
          </cell>
          <cell r="AH1465">
            <v>-27673328.77</v>
          </cell>
          <cell r="AI1465">
            <v>-27673328.77</v>
          </cell>
          <cell r="AJ1465">
            <v>-27673328.77</v>
          </cell>
          <cell r="AK1465">
            <v>-27673328.77</v>
          </cell>
          <cell r="AL1465">
            <v>-27673328.77</v>
          </cell>
          <cell r="AM1465">
            <v>-27673328.77</v>
          </cell>
          <cell r="AN1465">
            <v>-27673328.77</v>
          </cell>
          <cell r="AO1465">
            <v>-27673328.77</v>
          </cell>
          <cell r="AR1465" t="str">
            <v>17/21</v>
          </cell>
          <cell r="AS1465" t="str">
            <v>10</v>
          </cell>
        </row>
        <row r="1466">
          <cell r="Z1466">
            <v>-39250979</v>
          </cell>
          <cell r="AA1466">
            <v>-39484979</v>
          </cell>
          <cell r="AB1466">
            <v>-39718979</v>
          </cell>
          <cell r="AC1466">
            <v>-40025979</v>
          </cell>
          <cell r="AK1466">
            <v>0</v>
          </cell>
          <cell r="AL1466">
            <v>-1635457.4583333333</v>
          </cell>
          <cell r="AM1466">
            <v>-4916122.375</v>
          </cell>
          <cell r="AN1466">
            <v>-8216287.291666667</v>
          </cell>
          <cell r="AO1466">
            <v>-11538993.875</v>
          </cell>
          <cell r="AR1466" t="str">
            <v>62</v>
          </cell>
        </row>
        <row r="1467">
          <cell r="R1467">
            <v>-4489581</v>
          </cell>
          <cell r="S1467">
            <v>-4489581</v>
          </cell>
          <cell r="T1467">
            <v>-4489581</v>
          </cell>
          <cell r="U1467">
            <v>-4489581</v>
          </cell>
          <cell r="V1467">
            <v>-4489581</v>
          </cell>
          <cell r="W1467">
            <v>-4489581</v>
          </cell>
          <cell r="X1467">
            <v>-4489581</v>
          </cell>
          <cell r="Y1467">
            <v>-4489581</v>
          </cell>
          <cell r="Z1467">
            <v>-4489581</v>
          </cell>
          <cell r="AA1467">
            <v>-4489581</v>
          </cell>
          <cell r="AB1467">
            <v>-4489581</v>
          </cell>
          <cell r="AC1467">
            <v>-4489581</v>
          </cell>
          <cell r="AD1467">
            <v>-4489581</v>
          </cell>
          <cell r="AE1467">
            <v>-4489581</v>
          </cell>
          <cell r="AF1467">
            <v>-4489581</v>
          </cell>
          <cell r="AG1467">
            <v>-4489581</v>
          </cell>
          <cell r="AH1467">
            <v>-4489581</v>
          </cell>
          <cell r="AI1467">
            <v>-4489581</v>
          </cell>
          <cell r="AJ1467">
            <v>-4489581</v>
          </cell>
          <cell r="AK1467">
            <v>-4489581</v>
          </cell>
          <cell r="AL1467">
            <v>-4489581</v>
          </cell>
          <cell r="AM1467">
            <v>-4489581</v>
          </cell>
          <cell r="AN1467">
            <v>-4489581</v>
          </cell>
          <cell r="AO1467">
            <v>-4489581</v>
          </cell>
          <cell r="AR1467" t="str">
            <v>17/20</v>
          </cell>
        </row>
        <row r="1468">
          <cell r="Z1468">
            <v>-4845122</v>
          </cell>
          <cell r="AA1468">
            <v>-4792122</v>
          </cell>
          <cell r="AB1468">
            <v>-4739122</v>
          </cell>
          <cell r="AC1468">
            <v>-4686122</v>
          </cell>
          <cell r="AK1468">
            <v>0</v>
          </cell>
          <cell r="AL1468">
            <v>-201880.08333333334</v>
          </cell>
          <cell r="AM1468">
            <v>-603431.91666666663</v>
          </cell>
          <cell r="AN1468">
            <v>-1000567.0833333334</v>
          </cell>
          <cell r="AO1468">
            <v>-1393285.5833333333</v>
          </cell>
          <cell r="AR1468" t="str">
            <v>2</v>
          </cell>
        </row>
        <row r="1469">
          <cell r="R1469">
            <v>-269554.90999999997</v>
          </cell>
          <cell r="S1469">
            <v>-269554.90999999997</v>
          </cell>
          <cell r="T1469">
            <v>-269554.90999999997</v>
          </cell>
          <cell r="U1469">
            <v>-269554.90999999997</v>
          </cell>
          <cell r="V1469">
            <v>-269554.90999999997</v>
          </cell>
          <cell r="W1469">
            <v>-269554.90999999997</v>
          </cell>
          <cell r="X1469">
            <v>-269554.90999999997</v>
          </cell>
          <cell r="Y1469">
            <v>-269554.90999999997</v>
          </cell>
          <cell r="Z1469">
            <v>-269554.90999999997</v>
          </cell>
          <cell r="AA1469">
            <v>-269554.90999999997</v>
          </cell>
          <cell r="AB1469">
            <v>-269554.90999999997</v>
          </cell>
          <cell r="AC1469">
            <v>-269554.90999999997</v>
          </cell>
          <cell r="AD1469">
            <v>-269554.91000000003</v>
          </cell>
          <cell r="AE1469">
            <v>-269554.91000000003</v>
          </cell>
          <cell r="AF1469">
            <v>-269554.91000000003</v>
          </cell>
          <cell r="AG1469">
            <v>-269554.91000000003</v>
          </cell>
          <cell r="AH1469">
            <v>-269554.91000000003</v>
          </cell>
          <cell r="AI1469">
            <v>-269554.91000000003</v>
          </cell>
          <cell r="AJ1469">
            <v>-269554.91000000003</v>
          </cell>
          <cell r="AK1469">
            <v>-269554.91000000003</v>
          </cell>
          <cell r="AL1469">
            <v>-269554.91000000003</v>
          </cell>
          <cell r="AM1469">
            <v>-269554.91000000003</v>
          </cell>
          <cell r="AN1469">
            <v>-269554.91000000003</v>
          </cell>
          <cell r="AO1469">
            <v>-269554.91000000003</v>
          </cell>
          <cell r="AR1469" t="str">
            <v>17/20</v>
          </cell>
        </row>
        <row r="1470">
          <cell r="R1470">
            <v>-443787.06</v>
          </cell>
          <cell r="S1470">
            <v>-443787.06</v>
          </cell>
          <cell r="T1470">
            <v>-443787.06</v>
          </cell>
          <cell r="U1470">
            <v>-443787.06</v>
          </cell>
          <cell r="V1470">
            <v>-443787.06</v>
          </cell>
          <cell r="W1470">
            <v>-443787.06</v>
          </cell>
          <cell r="X1470">
            <v>-443787.06</v>
          </cell>
          <cell r="Y1470">
            <v>-443787.06</v>
          </cell>
          <cell r="Z1470">
            <v>-443787.06</v>
          </cell>
          <cell r="AA1470">
            <v>-443787.06</v>
          </cell>
          <cell r="AB1470">
            <v>-443787.06</v>
          </cell>
          <cell r="AC1470">
            <v>-443787.06</v>
          </cell>
          <cell r="AD1470">
            <v>-443787.05999999988</v>
          </cell>
          <cell r="AE1470">
            <v>-443787.05999999988</v>
          </cell>
          <cell r="AF1470">
            <v>-443787.05999999988</v>
          </cell>
          <cell r="AG1470">
            <v>-443787.05999999988</v>
          </cell>
          <cell r="AH1470">
            <v>-443787.05999999988</v>
          </cell>
          <cell r="AI1470">
            <v>-443787.05999999988</v>
          </cell>
          <cell r="AJ1470">
            <v>-443787.05999999988</v>
          </cell>
          <cell r="AK1470">
            <v>-443787.05999999988</v>
          </cell>
          <cell r="AL1470">
            <v>-443787.05999999988</v>
          </cell>
          <cell r="AM1470">
            <v>-443787.05999999988</v>
          </cell>
          <cell r="AN1470">
            <v>-443787.05999999988</v>
          </cell>
          <cell r="AO1470">
            <v>-443787.05999999988</v>
          </cell>
          <cell r="AR1470" t="str">
            <v>17/20</v>
          </cell>
        </row>
        <row r="1471">
          <cell r="R1471">
            <v>-1614.97</v>
          </cell>
          <cell r="S1471">
            <v>-1614.97</v>
          </cell>
          <cell r="T1471">
            <v>-1614.97</v>
          </cell>
          <cell r="U1471">
            <v>-1614.97</v>
          </cell>
          <cell r="V1471">
            <v>-1614.97</v>
          </cell>
          <cell r="W1471">
            <v>-1614.97</v>
          </cell>
          <cell r="X1471">
            <v>-1614.97</v>
          </cell>
          <cell r="Y1471">
            <v>-1614.97</v>
          </cell>
          <cell r="Z1471">
            <v>-1614.97</v>
          </cell>
          <cell r="AA1471">
            <v>-1614.97</v>
          </cell>
          <cell r="AB1471">
            <v>-1614.97</v>
          </cell>
          <cell r="AC1471">
            <v>-1614.97</v>
          </cell>
          <cell r="AD1471">
            <v>-1614.97</v>
          </cell>
          <cell r="AE1471">
            <v>-1614.97</v>
          </cell>
          <cell r="AF1471">
            <v>-1614.97</v>
          </cell>
          <cell r="AG1471">
            <v>-1614.97</v>
          </cell>
          <cell r="AH1471">
            <v>-1614.97</v>
          </cell>
          <cell r="AI1471">
            <v>-1614.97</v>
          </cell>
          <cell r="AJ1471">
            <v>-1614.97</v>
          </cell>
          <cell r="AK1471">
            <v>-1614.97</v>
          </cell>
          <cell r="AL1471">
            <v>-1614.97</v>
          </cell>
          <cell r="AM1471">
            <v>-1614.97</v>
          </cell>
          <cell r="AN1471">
            <v>-1614.97</v>
          </cell>
          <cell r="AO1471">
            <v>-1614.97</v>
          </cell>
          <cell r="AR1471" t="str">
            <v>17/20</v>
          </cell>
        </row>
        <row r="1472">
          <cell r="R1472">
            <v>-48687.62</v>
          </cell>
          <cell r="S1472">
            <v>-48687.62</v>
          </cell>
          <cell r="T1472">
            <v>-48687.62</v>
          </cell>
          <cell r="U1472">
            <v>-48687.62</v>
          </cell>
          <cell r="V1472">
            <v>-48687.62</v>
          </cell>
          <cell r="W1472">
            <v>-48687.62</v>
          </cell>
          <cell r="X1472">
            <v>-48687.62</v>
          </cell>
          <cell r="Y1472">
            <v>-48687.62</v>
          </cell>
          <cell r="Z1472">
            <v>-48687.62</v>
          </cell>
          <cell r="AA1472">
            <v>-48687.62</v>
          </cell>
          <cell r="AB1472">
            <v>-48687.62</v>
          </cell>
          <cell r="AC1472">
            <v>-48687.62</v>
          </cell>
          <cell r="AD1472">
            <v>-48687.62</v>
          </cell>
          <cell r="AE1472">
            <v>-48687.62</v>
          </cell>
          <cell r="AF1472">
            <v>-48687.62</v>
          </cell>
          <cell r="AG1472">
            <v>-48687.62</v>
          </cell>
          <cell r="AH1472">
            <v>-48687.62</v>
          </cell>
          <cell r="AI1472">
            <v>-48687.62</v>
          </cell>
          <cell r="AJ1472">
            <v>-48687.62</v>
          </cell>
          <cell r="AK1472">
            <v>-48687.62</v>
          </cell>
          <cell r="AL1472">
            <v>-48687.62</v>
          </cell>
          <cell r="AM1472">
            <v>-48687.62</v>
          </cell>
          <cell r="AN1472">
            <v>-48687.62</v>
          </cell>
          <cell r="AO1472">
            <v>-48687.62</v>
          </cell>
          <cell r="AR1472" t="str">
            <v>17/20</v>
          </cell>
        </row>
        <row r="1473">
          <cell r="R1473">
            <v>-76732.02</v>
          </cell>
          <cell r="S1473">
            <v>-76732.02</v>
          </cell>
          <cell r="T1473">
            <v>-76732.02</v>
          </cell>
          <cell r="U1473">
            <v>-76732.02</v>
          </cell>
          <cell r="V1473">
            <v>-76732.02</v>
          </cell>
          <cell r="W1473">
            <v>-76732.02</v>
          </cell>
          <cell r="X1473">
            <v>-76732.02</v>
          </cell>
          <cell r="Y1473">
            <v>-76732.02</v>
          </cell>
          <cell r="Z1473">
            <v>-76732.02</v>
          </cell>
          <cell r="AA1473">
            <v>-76732.02</v>
          </cell>
          <cell r="AB1473">
            <v>-76732.02</v>
          </cell>
          <cell r="AC1473">
            <v>-76732.02</v>
          </cell>
          <cell r="AD1473">
            <v>-76732.02</v>
          </cell>
          <cell r="AE1473">
            <v>-76732.02</v>
          </cell>
          <cell r="AF1473">
            <v>-76732.02</v>
          </cell>
          <cell r="AG1473">
            <v>-76732.02</v>
          </cell>
          <cell r="AH1473">
            <v>-76732.02</v>
          </cell>
          <cell r="AI1473">
            <v>-76732.02</v>
          </cell>
          <cell r="AJ1473">
            <v>-76732.02</v>
          </cell>
          <cell r="AK1473">
            <v>-76732.02</v>
          </cell>
          <cell r="AL1473">
            <v>-76732.02</v>
          </cell>
          <cell r="AM1473">
            <v>-76732.02</v>
          </cell>
          <cell r="AN1473">
            <v>-76732.02</v>
          </cell>
          <cell r="AO1473">
            <v>-76732.02</v>
          </cell>
          <cell r="AR1473" t="str">
            <v>17/20</v>
          </cell>
        </row>
        <row r="1474">
          <cell r="R1474">
            <v>-2475</v>
          </cell>
          <cell r="S1474">
            <v>-2475</v>
          </cell>
          <cell r="T1474">
            <v>-2475</v>
          </cell>
          <cell r="U1474">
            <v>-2475</v>
          </cell>
          <cell r="V1474">
            <v>-2475</v>
          </cell>
          <cell r="W1474">
            <v>-2475</v>
          </cell>
          <cell r="X1474">
            <v>-2475</v>
          </cell>
          <cell r="Y1474">
            <v>-2475</v>
          </cell>
          <cell r="Z1474">
            <v>-2475</v>
          </cell>
          <cell r="AA1474">
            <v>-2475</v>
          </cell>
          <cell r="AB1474">
            <v>-2475</v>
          </cell>
          <cell r="AC1474">
            <v>-2475</v>
          </cell>
          <cell r="AD1474">
            <v>-2475</v>
          </cell>
          <cell r="AE1474">
            <v>-2475</v>
          </cell>
          <cell r="AF1474">
            <v>-2475</v>
          </cell>
          <cell r="AG1474">
            <v>-2475</v>
          </cell>
          <cell r="AH1474">
            <v>-2475</v>
          </cell>
          <cell r="AI1474">
            <v>-2475</v>
          </cell>
          <cell r="AJ1474">
            <v>-2475</v>
          </cell>
          <cell r="AK1474">
            <v>-2475</v>
          </cell>
          <cell r="AL1474">
            <v>-2475</v>
          </cell>
          <cell r="AM1474">
            <v>-2475</v>
          </cell>
          <cell r="AN1474">
            <v>-2475</v>
          </cell>
          <cell r="AO1474">
            <v>-2475</v>
          </cell>
          <cell r="AR1474" t="str">
            <v>17/20</v>
          </cell>
        </row>
        <row r="1475">
          <cell r="R1475">
            <v>97405</v>
          </cell>
          <cell r="S1475">
            <v>97405</v>
          </cell>
          <cell r="T1475">
            <v>97405</v>
          </cell>
          <cell r="U1475">
            <v>97405</v>
          </cell>
          <cell r="V1475">
            <v>97405</v>
          </cell>
          <cell r="W1475">
            <v>97405</v>
          </cell>
          <cell r="X1475">
            <v>97405</v>
          </cell>
          <cell r="Y1475">
            <v>97405</v>
          </cell>
          <cell r="Z1475">
            <v>97405</v>
          </cell>
          <cell r="AA1475">
            <v>97405</v>
          </cell>
          <cell r="AB1475">
            <v>97405</v>
          </cell>
          <cell r="AC1475">
            <v>97405</v>
          </cell>
          <cell r="AD1475">
            <v>97405</v>
          </cell>
          <cell r="AE1475">
            <v>97405</v>
          </cell>
          <cell r="AF1475">
            <v>97405</v>
          </cell>
          <cell r="AG1475">
            <v>97405</v>
          </cell>
          <cell r="AH1475">
            <v>97405</v>
          </cell>
          <cell r="AI1475">
            <v>97405</v>
          </cell>
          <cell r="AJ1475">
            <v>97405</v>
          </cell>
          <cell r="AK1475">
            <v>97405</v>
          </cell>
          <cell r="AL1475">
            <v>97405</v>
          </cell>
          <cell r="AM1475">
            <v>97405</v>
          </cell>
          <cell r="AN1475">
            <v>97405</v>
          </cell>
          <cell r="AO1475">
            <v>97405</v>
          </cell>
          <cell r="AR1475" t="str">
            <v>17/20</v>
          </cell>
        </row>
        <row r="1476">
          <cell r="R1476">
            <v>-4106</v>
          </cell>
          <cell r="S1476">
            <v>-4106</v>
          </cell>
          <cell r="T1476">
            <v>-4106</v>
          </cell>
          <cell r="U1476">
            <v>-4106</v>
          </cell>
          <cell r="V1476">
            <v>-4106</v>
          </cell>
          <cell r="W1476">
            <v>-4106</v>
          </cell>
          <cell r="X1476">
            <v>-4106</v>
          </cell>
          <cell r="Y1476">
            <v>-4106</v>
          </cell>
          <cell r="Z1476">
            <v>-4106</v>
          </cell>
          <cell r="AA1476">
            <v>-4106</v>
          </cell>
          <cell r="AB1476">
            <v>-4106</v>
          </cell>
          <cell r="AC1476">
            <v>-4106</v>
          </cell>
          <cell r="AD1476">
            <v>-4106</v>
          </cell>
          <cell r="AE1476">
            <v>-4106</v>
          </cell>
          <cell r="AF1476">
            <v>-4106</v>
          </cell>
          <cell r="AG1476">
            <v>-4106</v>
          </cell>
          <cell r="AH1476">
            <v>-4106</v>
          </cell>
          <cell r="AI1476">
            <v>-4106</v>
          </cell>
          <cell r="AJ1476">
            <v>-4106</v>
          </cell>
          <cell r="AK1476">
            <v>-4106</v>
          </cell>
          <cell r="AL1476">
            <v>-4106</v>
          </cell>
          <cell r="AM1476">
            <v>-4106</v>
          </cell>
          <cell r="AN1476">
            <v>-4106</v>
          </cell>
          <cell r="AO1476">
            <v>-4106</v>
          </cell>
          <cell r="AR1476" t="str">
            <v>17/20</v>
          </cell>
        </row>
        <row r="1477">
          <cell r="R1477">
            <v>-171529</v>
          </cell>
          <cell r="S1477">
            <v>-171529</v>
          </cell>
          <cell r="T1477">
            <v>-171529</v>
          </cell>
          <cell r="U1477">
            <v>-171529</v>
          </cell>
          <cell r="V1477">
            <v>-171529</v>
          </cell>
          <cell r="W1477">
            <v>-171529</v>
          </cell>
          <cell r="X1477">
            <v>-171529</v>
          </cell>
          <cell r="Y1477">
            <v>-171529</v>
          </cell>
          <cell r="Z1477">
            <v>-171529</v>
          </cell>
          <cell r="AA1477">
            <v>-171529</v>
          </cell>
          <cell r="AB1477">
            <v>-171529</v>
          </cell>
          <cell r="AC1477">
            <v>-171529</v>
          </cell>
          <cell r="AD1477">
            <v>-171529</v>
          </cell>
          <cell r="AE1477">
            <v>-171529</v>
          </cell>
          <cell r="AF1477">
            <v>-171529</v>
          </cell>
          <cell r="AG1477">
            <v>-171529</v>
          </cell>
          <cell r="AH1477">
            <v>-171529</v>
          </cell>
          <cell r="AI1477">
            <v>-171529</v>
          </cell>
          <cell r="AJ1477">
            <v>-171529</v>
          </cell>
          <cell r="AK1477">
            <v>-171529</v>
          </cell>
          <cell r="AL1477">
            <v>-171529</v>
          </cell>
          <cell r="AM1477">
            <v>-171529</v>
          </cell>
          <cell r="AN1477">
            <v>-171529</v>
          </cell>
          <cell r="AO1477">
            <v>-171529</v>
          </cell>
          <cell r="AR1477" t="str">
            <v>17/20</v>
          </cell>
        </row>
        <row r="1478">
          <cell r="R1478">
            <v>8644960</v>
          </cell>
          <cell r="S1478">
            <v>8644960</v>
          </cell>
          <cell r="T1478">
            <v>0</v>
          </cell>
          <cell r="U1478">
            <v>0</v>
          </cell>
          <cell r="V1478">
            <v>0</v>
          </cell>
          <cell r="W1478">
            <v>12789013</v>
          </cell>
          <cell r="X1478">
            <v>12789013</v>
          </cell>
          <cell r="Y1478">
            <v>12789013</v>
          </cell>
          <cell r="Z1478">
            <v>20720232</v>
          </cell>
          <cell r="AA1478">
            <v>17211339</v>
          </cell>
          <cell r="AB1478">
            <v>16845346</v>
          </cell>
          <cell r="AC1478">
            <v>10783546</v>
          </cell>
          <cell r="AD1478">
            <v>1080620</v>
          </cell>
          <cell r="AE1478">
            <v>1801033.3333333333</v>
          </cell>
          <cell r="AF1478">
            <v>2161240</v>
          </cell>
          <cell r="AG1478">
            <v>2161240</v>
          </cell>
          <cell r="AH1478">
            <v>2161240</v>
          </cell>
          <cell r="AI1478">
            <v>2694115.5416666665</v>
          </cell>
          <cell r="AJ1478">
            <v>3759866.625</v>
          </cell>
          <cell r="AK1478">
            <v>4825617.708333333</v>
          </cell>
          <cell r="AL1478">
            <v>6221836.25</v>
          </cell>
          <cell r="AM1478">
            <v>7802318.375</v>
          </cell>
          <cell r="AN1478">
            <v>9221346.916666666</v>
          </cell>
          <cell r="AO1478">
            <v>10012344.083333334</v>
          </cell>
          <cell r="AQ1478">
            <v>36</v>
          </cell>
          <cell r="AR1478" t="str">
            <v>56</v>
          </cell>
        </row>
        <row r="1479">
          <cell r="R1479">
            <v>-152467</v>
          </cell>
          <cell r="S1479">
            <v>-152467</v>
          </cell>
          <cell r="T1479">
            <v>-152467</v>
          </cell>
          <cell r="U1479">
            <v>-152467</v>
          </cell>
          <cell r="V1479">
            <v>-152467</v>
          </cell>
          <cell r="W1479">
            <v>-152467</v>
          </cell>
          <cell r="X1479">
            <v>-152467</v>
          </cell>
          <cell r="Y1479">
            <v>-152467</v>
          </cell>
          <cell r="Z1479">
            <v>-152467</v>
          </cell>
          <cell r="AA1479">
            <v>-152467</v>
          </cell>
          <cell r="AB1479">
            <v>-152467</v>
          </cell>
          <cell r="AC1479">
            <v>-152467</v>
          </cell>
          <cell r="AD1479">
            <v>-152467</v>
          </cell>
          <cell r="AE1479">
            <v>-152467</v>
          </cell>
          <cell r="AF1479">
            <v>-152467</v>
          </cell>
          <cell r="AG1479">
            <v>-152467</v>
          </cell>
          <cell r="AH1479">
            <v>-152467</v>
          </cell>
          <cell r="AI1479">
            <v>-152467</v>
          </cell>
          <cell r="AJ1479">
            <v>-152467</v>
          </cell>
          <cell r="AK1479">
            <v>-152467</v>
          </cell>
          <cell r="AL1479">
            <v>-152467</v>
          </cell>
          <cell r="AM1479">
            <v>-152467</v>
          </cell>
          <cell r="AN1479">
            <v>-152467</v>
          </cell>
          <cell r="AO1479">
            <v>-152467</v>
          </cell>
          <cell r="AR1479" t="str">
            <v>17/20</v>
          </cell>
        </row>
        <row r="1480">
          <cell r="R1480">
            <v>1365117.79</v>
          </cell>
          <cell r="S1480">
            <v>1365117.79</v>
          </cell>
          <cell r="T1480">
            <v>1365117.79</v>
          </cell>
          <cell r="U1480">
            <v>1365117.79</v>
          </cell>
          <cell r="V1480">
            <v>1365117.79</v>
          </cell>
          <cell r="W1480">
            <v>1365117.79</v>
          </cell>
          <cell r="X1480">
            <v>1365117.79</v>
          </cell>
          <cell r="Y1480">
            <v>1365117.79</v>
          </cell>
          <cell r="Z1480">
            <v>1365117.79</v>
          </cell>
          <cell r="AA1480">
            <v>1365117.79</v>
          </cell>
          <cell r="AB1480">
            <v>1365117.79</v>
          </cell>
          <cell r="AC1480">
            <v>1365117.79</v>
          </cell>
          <cell r="AD1480">
            <v>1365117.7899999998</v>
          </cell>
          <cell r="AE1480">
            <v>1365117.7899999998</v>
          </cell>
          <cell r="AF1480">
            <v>1365117.7899999998</v>
          </cell>
          <cell r="AG1480">
            <v>1365117.7899999998</v>
          </cell>
          <cell r="AH1480">
            <v>1365117.7899999998</v>
          </cell>
          <cell r="AI1480">
            <v>1365117.7899999998</v>
          </cell>
          <cell r="AJ1480">
            <v>1365117.7899999998</v>
          </cell>
          <cell r="AK1480">
            <v>1365117.7899999998</v>
          </cell>
          <cell r="AL1480">
            <v>1365117.7899999998</v>
          </cell>
          <cell r="AM1480">
            <v>1365117.7899999998</v>
          </cell>
          <cell r="AN1480">
            <v>1365117.7899999998</v>
          </cell>
          <cell r="AO1480">
            <v>1365117.7899999998</v>
          </cell>
          <cell r="AR1480" t="str">
            <v>56</v>
          </cell>
        </row>
        <row r="1481"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  <cell r="AE1481">
            <v>0</v>
          </cell>
          <cell r="AF1481">
            <v>0</v>
          </cell>
          <cell r="AG1481">
            <v>0</v>
          </cell>
          <cell r="AH1481">
            <v>0</v>
          </cell>
          <cell r="AI1481">
            <v>0</v>
          </cell>
          <cell r="AJ1481">
            <v>0</v>
          </cell>
          <cell r="AK1481">
            <v>0</v>
          </cell>
          <cell r="AL1481">
            <v>0</v>
          </cell>
          <cell r="AM1481">
            <v>0</v>
          </cell>
          <cell r="AN1481">
            <v>0</v>
          </cell>
          <cell r="AO1481">
            <v>0</v>
          </cell>
          <cell r="AQ1481">
            <v>36</v>
          </cell>
          <cell r="AR1481" t="str">
            <v>56</v>
          </cell>
        </row>
        <row r="1482"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  <cell r="AE1482">
            <v>0</v>
          </cell>
          <cell r="AF1482">
            <v>0</v>
          </cell>
          <cell r="AG1482">
            <v>0</v>
          </cell>
          <cell r="AH1482">
            <v>0</v>
          </cell>
          <cell r="AI1482">
            <v>0</v>
          </cell>
          <cell r="AJ1482">
            <v>0</v>
          </cell>
          <cell r="AK1482">
            <v>0</v>
          </cell>
          <cell r="AL1482">
            <v>0</v>
          </cell>
          <cell r="AM1482">
            <v>0</v>
          </cell>
          <cell r="AN1482">
            <v>0</v>
          </cell>
          <cell r="AO1482">
            <v>0</v>
          </cell>
          <cell r="AR1482" t="str">
            <v>62</v>
          </cell>
        </row>
        <row r="1483">
          <cell r="R1483">
            <v>-477999.57</v>
          </cell>
          <cell r="S1483">
            <v>-477999.57</v>
          </cell>
          <cell r="T1483">
            <v>-477999.57</v>
          </cell>
          <cell r="U1483">
            <v>-477999.57</v>
          </cell>
          <cell r="V1483">
            <v>-477999.57</v>
          </cell>
          <cell r="W1483">
            <v>-477999.57</v>
          </cell>
          <cell r="X1483">
            <v>-477999.57</v>
          </cell>
          <cell r="Y1483">
            <v>-477999.57</v>
          </cell>
          <cell r="Z1483">
            <v>-477999.57</v>
          </cell>
          <cell r="AA1483">
            <v>-477999.57</v>
          </cell>
          <cell r="AB1483">
            <v>-477999.57</v>
          </cell>
          <cell r="AC1483">
            <v>-477999.57</v>
          </cell>
          <cell r="AD1483">
            <v>-477999.57000000007</v>
          </cell>
          <cell r="AE1483">
            <v>-477999.57000000007</v>
          </cell>
          <cell r="AF1483">
            <v>-477999.57000000007</v>
          </cell>
          <cell r="AG1483">
            <v>-477999.57000000007</v>
          </cell>
          <cell r="AH1483">
            <v>-477999.57000000007</v>
          </cell>
          <cell r="AI1483">
            <v>-477999.57000000007</v>
          </cell>
          <cell r="AJ1483">
            <v>-477999.57000000007</v>
          </cell>
          <cell r="AK1483">
            <v>-477999.57000000007</v>
          </cell>
          <cell r="AL1483">
            <v>-477999.57000000007</v>
          </cell>
          <cell r="AM1483">
            <v>-477999.57000000007</v>
          </cell>
          <cell r="AN1483">
            <v>-477999.57000000007</v>
          </cell>
          <cell r="AO1483">
            <v>-477999.57000000007</v>
          </cell>
          <cell r="AR1483" t="str">
            <v>56</v>
          </cell>
        </row>
        <row r="1484">
          <cell r="R1484">
            <v>-3665</v>
          </cell>
          <cell r="S1484">
            <v>-3665</v>
          </cell>
          <cell r="T1484">
            <v>-3665</v>
          </cell>
          <cell r="U1484">
            <v>-3665</v>
          </cell>
          <cell r="V1484">
            <v>-3665</v>
          </cell>
          <cell r="W1484">
            <v>-3665</v>
          </cell>
          <cell r="X1484">
            <v>-3665</v>
          </cell>
          <cell r="Y1484">
            <v>-3665</v>
          </cell>
          <cell r="Z1484">
            <v>-3665</v>
          </cell>
          <cell r="AA1484">
            <v>-3665</v>
          </cell>
          <cell r="AB1484">
            <v>-3665</v>
          </cell>
          <cell r="AC1484">
            <v>0</v>
          </cell>
          <cell r="AD1484">
            <v>-3665</v>
          </cell>
          <cell r="AE1484">
            <v>-3665</v>
          </cell>
          <cell r="AF1484">
            <v>-3665</v>
          </cell>
          <cell r="AG1484">
            <v>-3665</v>
          </cell>
          <cell r="AH1484">
            <v>-3665</v>
          </cell>
          <cell r="AI1484">
            <v>-3665</v>
          </cell>
          <cell r="AJ1484">
            <v>-3665</v>
          </cell>
          <cell r="AK1484">
            <v>-3665</v>
          </cell>
          <cell r="AL1484">
            <v>-3665</v>
          </cell>
          <cell r="AM1484">
            <v>-3665</v>
          </cell>
          <cell r="AN1484">
            <v>-3665</v>
          </cell>
          <cell r="AO1484">
            <v>-3512.2916666666665</v>
          </cell>
          <cell r="AR1484" t="str">
            <v>62</v>
          </cell>
        </row>
        <row r="1485">
          <cell r="R1485">
            <v>-6562000</v>
          </cell>
          <cell r="S1485">
            <v>-6439000</v>
          </cell>
          <cell r="T1485">
            <v>-6316000</v>
          </cell>
          <cell r="U1485">
            <v>-6193000</v>
          </cell>
          <cell r="V1485">
            <v>-6070000</v>
          </cell>
          <cell r="W1485">
            <v>-5947000</v>
          </cell>
          <cell r="X1485">
            <v>-5824000</v>
          </cell>
          <cell r="Y1485">
            <v>-5701000</v>
          </cell>
          <cell r="Z1485">
            <v>-5690481</v>
          </cell>
          <cell r="AA1485">
            <v>-5567481</v>
          </cell>
          <cell r="AB1485">
            <v>-5444481</v>
          </cell>
          <cell r="AC1485">
            <v>-5434481</v>
          </cell>
          <cell r="AD1485">
            <v>-7269625</v>
          </cell>
          <cell r="AE1485">
            <v>-7141791.666666667</v>
          </cell>
          <cell r="AF1485">
            <v>-7024208.333333333</v>
          </cell>
          <cell r="AG1485">
            <v>-6906625</v>
          </cell>
          <cell r="AH1485">
            <v>-6789041.666666667</v>
          </cell>
          <cell r="AI1485">
            <v>-6671458.333333333</v>
          </cell>
          <cell r="AJ1485">
            <v>-6553875</v>
          </cell>
          <cell r="AK1485">
            <v>-6436291.666666667</v>
          </cell>
          <cell r="AL1485">
            <v>-6320686.708333333</v>
          </cell>
          <cell r="AM1485">
            <v>-6207060.125</v>
          </cell>
          <cell r="AN1485">
            <v>-6093433.541666667</v>
          </cell>
          <cell r="AO1485">
            <v>-5984515.291666667</v>
          </cell>
          <cell r="AR1485" t="str">
            <v>56</v>
          </cell>
        </row>
        <row r="1486">
          <cell r="R1486">
            <v>-947000</v>
          </cell>
          <cell r="S1486">
            <v>-947000</v>
          </cell>
          <cell r="T1486">
            <v>-947000</v>
          </cell>
          <cell r="U1486">
            <v>-947000</v>
          </cell>
          <cell r="V1486">
            <v>-947000</v>
          </cell>
          <cell r="W1486">
            <v>-947000</v>
          </cell>
          <cell r="X1486">
            <v>-947000</v>
          </cell>
          <cell r="Y1486">
            <v>-947000</v>
          </cell>
          <cell r="Z1486">
            <v>-947000</v>
          </cell>
          <cell r="AA1486">
            <v>-947000</v>
          </cell>
          <cell r="AB1486">
            <v>-947000</v>
          </cell>
          <cell r="AC1486">
            <v>-947000</v>
          </cell>
          <cell r="AD1486">
            <v>-947000</v>
          </cell>
          <cell r="AE1486">
            <v>-947000</v>
          </cell>
          <cell r="AF1486">
            <v>-947000</v>
          </cell>
          <cell r="AG1486">
            <v>-947000</v>
          </cell>
          <cell r="AH1486">
            <v>-947000</v>
          </cell>
          <cell r="AI1486">
            <v>-947000</v>
          </cell>
          <cell r="AJ1486">
            <v>-947000</v>
          </cell>
          <cell r="AK1486">
            <v>-947000</v>
          </cell>
          <cell r="AL1486">
            <v>-947000</v>
          </cell>
          <cell r="AM1486">
            <v>-947000</v>
          </cell>
          <cell r="AN1486">
            <v>-947000</v>
          </cell>
          <cell r="AO1486">
            <v>-947000</v>
          </cell>
          <cell r="AR1486" t="str">
            <v>62</v>
          </cell>
        </row>
        <row r="1487">
          <cell r="R1487">
            <v>-4261226</v>
          </cell>
          <cell r="S1487">
            <v>-4226226</v>
          </cell>
          <cell r="T1487">
            <v>-4205226</v>
          </cell>
          <cell r="U1487">
            <v>-4184226</v>
          </cell>
          <cell r="V1487">
            <v>-4163226</v>
          </cell>
          <cell r="W1487">
            <v>-4142226</v>
          </cell>
          <cell r="X1487">
            <v>-4121226</v>
          </cell>
          <cell r="Y1487">
            <v>-4893226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-4003751.4166666665</v>
          </cell>
          <cell r="AE1487">
            <v>-4168811.9166666665</v>
          </cell>
          <cell r="AF1487">
            <v>-4275705.75</v>
          </cell>
          <cell r="AG1487">
            <v>-4318224.583333333</v>
          </cell>
          <cell r="AH1487">
            <v>-4321410.083333333</v>
          </cell>
          <cell r="AI1487">
            <v>-4295095.583333333</v>
          </cell>
          <cell r="AJ1487">
            <v>-4272697.75</v>
          </cell>
          <cell r="AK1487">
            <v>-4281383.25</v>
          </cell>
          <cell r="AL1487">
            <v>-4117258.25</v>
          </cell>
          <cell r="AM1487">
            <v>-3751281.0833333335</v>
          </cell>
          <cell r="AN1487">
            <v>-3388220.5833333335</v>
          </cell>
          <cell r="AO1487">
            <v>-3028576.75</v>
          </cell>
          <cell r="AQ1487">
            <v>37</v>
          </cell>
          <cell r="AR1487" t="str">
            <v>56</v>
          </cell>
        </row>
        <row r="1488"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  <cell r="AE1488">
            <v>0</v>
          </cell>
          <cell r="AF1488">
            <v>0</v>
          </cell>
          <cell r="AG1488">
            <v>0</v>
          </cell>
          <cell r="AH1488">
            <v>0</v>
          </cell>
          <cell r="AI1488">
            <v>0</v>
          </cell>
          <cell r="AJ1488">
            <v>0</v>
          </cell>
          <cell r="AK1488">
            <v>0</v>
          </cell>
          <cell r="AL1488">
            <v>0</v>
          </cell>
          <cell r="AM1488">
            <v>0</v>
          </cell>
          <cell r="AN1488">
            <v>0</v>
          </cell>
          <cell r="AO1488">
            <v>0</v>
          </cell>
          <cell r="AR1488" t="str">
            <v>62</v>
          </cell>
        </row>
        <row r="1489">
          <cell r="R1489">
            <v>-3829000</v>
          </cell>
          <cell r="S1489">
            <v>-3829000</v>
          </cell>
          <cell r="T1489">
            <v>-3937000</v>
          </cell>
          <cell r="U1489">
            <v>-3937000</v>
          </cell>
          <cell r="V1489">
            <v>-3933000</v>
          </cell>
          <cell r="W1489">
            <v>-3931000</v>
          </cell>
          <cell r="X1489">
            <v>-3931000</v>
          </cell>
          <cell r="Y1489">
            <v>-3931000</v>
          </cell>
          <cell r="Z1489">
            <v>-3936000</v>
          </cell>
          <cell r="AA1489">
            <v>-3936000</v>
          </cell>
          <cell r="AB1489">
            <v>-3936000</v>
          </cell>
          <cell r="AC1489">
            <v>-3935000</v>
          </cell>
          <cell r="AD1489">
            <v>-455458.33333333331</v>
          </cell>
          <cell r="AE1489">
            <v>-774541.66666666663</v>
          </cell>
          <cell r="AF1489">
            <v>-1098125</v>
          </cell>
          <cell r="AG1489">
            <v>-1426208.3333333333</v>
          </cell>
          <cell r="AH1489">
            <v>-1754125</v>
          </cell>
          <cell r="AI1489">
            <v>-2081791.6666666667</v>
          </cell>
          <cell r="AJ1489">
            <v>-2409375</v>
          </cell>
          <cell r="AK1489">
            <v>-2736958.3333333335</v>
          </cell>
          <cell r="AL1489">
            <v>-3064750</v>
          </cell>
          <cell r="AM1489">
            <v>-3392750</v>
          </cell>
          <cell r="AN1489">
            <v>-3720750</v>
          </cell>
          <cell r="AO1489">
            <v>-3900750</v>
          </cell>
          <cell r="AR1489" t="str">
            <v>62</v>
          </cell>
        </row>
        <row r="1490">
          <cell r="R1490">
            <v>-48134.03</v>
          </cell>
          <cell r="S1490">
            <v>-42982.79</v>
          </cell>
          <cell r="T1490">
            <v>-37831.550000000003</v>
          </cell>
          <cell r="U1490">
            <v>-32680.31</v>
          </cell>
          <cell r="V1490">
            <v>-27529.07</v>
          </cell>
          <cell r="W1490">
            <v>-22377.83</v>
          </cell>
          <cell r="X1490">
            <v>-17226.59</v>
          </cell>
          <cell r="Y1490">
            <v>-12075.35</v>
          </cell>
          <cell r="Z1490">
            <v>-6924.11</v>
          </cell>
          <cell r="AA1490">
            <v>-6902.08</v>
          </cell>
          <cell r="AB1490">
            <v>-6880.05</v>
          </cell>
          <cell r="AC1490">
            <v>-6858.02</v>
          </cell>
          <cell r="AD1490">
            <v>-96019.256666666668</v>
          </cell>
          <cell r="AE1490">
            <v>-86888.847916666666</v>
          </cell>
          <cell r="AF1490">
            <v>-78288.99500000001</v>
          </cell>
          <cell r="AG1490">
            <v>-70219.697916666686</v>
          </cell>
          <cell r="AH1490">
            <v>-62680.956666666672</v>
          </cell>
          <cell r="AI1490">
            <v>-55672.771249999998</v>
          </cell>
          <cell r="AJ1490">
            <v>-49195.141666666663</v>
          </cell>
          <cell r="AK1490">
            <v>-43248.067916666667</v>
          </cell>
          <cell r="AL1490">
            <v>-37831.549999999996</v>
          </cell>
          <cell r="AM1490">
            <v>-32894.027083333334</v>
          </cell>
          <cell r="AN1490">
            <v>-28383.938333333339</v>
          </cell>
          <cell r="AO1490">
            <v>-24301.283749999999</v>
          </cell>
          <cell r="AR1490" t="str">
            <v>62</v>
          </cell>
        </row>
        <row r="1491">
          <cell r="R1491">
            <v>-53286</v>
          </cell>
          <cell r="S1491">
            <v>-53286</v>
          </cell>
          <cell r="T1491">
            <v>-52017</v>
          </cell>
          <cell r="U1491">
            <v>-52017</v>
          </cell>
          <cell r="V1491">
            <v>-52017</v>
          </cell>
          <cell r="W1491">
            <v>-50748</v>
          </cell>
          <cell r="X1491">
            <v>-50748</v>
          </cell>
          <cell r="Y1491">
            <v>-50748</v>
          </cell>
          <cell r="Z1491">
            <v>-49479</v>
          </cell>
          <cell r="AA1491">
            <v>-49479</v>
          </cell>
          <cell r="AB1491">
            <v>-49479</v>
          </cell>
          <cell r="AC1491">
            <v>-48210</v>
          </cell>
          <cell r="AD1491">
            <v>7563.25</v>
          </cell>
          <cell r="AE1491">
            <v>1768.0833333333333</v>
          </cell>
          <cell r="AF1491">
            <v>-3974.2083333333335</v>
          </cell>
          <cell r="AG1491">
            <v>-9663.625</v>
          </cell>
          <cell r="AH1491">
            <v>-15353.041666666666</v>
          </cell>
          <cell r="AI1491">
            <v>-20989.583333333332</v>
          </cell>
          <cell r="AJ1491">
            <v>-26573.25</v>
          </cell>
          <cell r="AK1491">
            <v>-32156.916666666668</v>
          </cell>
          <cell r="AL1491">
            <v>-37687.708333333336</v>
          </cell>
          <cell r="AM1491">
            <v>-43165.625</v>
          </cell>
          <cell r="AN1491">
            <v>-48643.541666666664</v>
          </cell>
          <cell r="AO1491">
            <v>-51171</v>
          </cell>
          <cell r="AR1491" t="str">
            <v>62</v>
          </cell>
        </row>
        <row r="1492">
          <cell r="R1492">
            <v>-132630689</v>
          </cell>
          <cell r="S1492">
            <v>-132630689</v>
          </cell>
          <cell r="T1492">
            <v>-130528689</v>
          </cell>
          <cell r="U1492">
            <v>-130528689</v>
          </cell>
          <cell r="V1492">
            <v>-130528689</v>
          </cell>
          <cell r="W1492">
            <v>-128228689</v>
          </cell>
          <cell r="X1492">
            <v>-128228689</v>
          </cell>
          <cell r="Y1492">
            <v>-128228689</v>
          </cell>
          <cell r="Z1492">
            <v>-125340689</v>
          </cell>
          <cell r="AA1492">
            <v>-125340689</v>
          </cell>
          <cell r="AB1492">
            <v>-125340689</v>
          </cell>
          <cell r="AC1492">
            <v>-116578689</v>
          </cell>
          <cell r="AD1492">
            <v>-152345439</v>
          </cell>
          <cell r="AE1492">
            <v>-149681605.66666666</v>
          </cell>
          <cell r="AF1492">
            <v>-147167147.33333334</v>
          </cell>
          <cell r="AG1492">
            <v>-144802064</v>
          </cell>
          <cell r="AH1492">
            <v>-142436980.66666666</v>
          </cell>
          <cell r="AI1492">
            <v>-140207105.66666666</v>
          </cell>
          <cell r="AJ1492">
            <v>-138112439</v>
          </cell>
          <cell r="AK1492">
            <v>-136017772.33333334</v>
          </cell>
          <cell r="AL1492">
            <v>-134005730.66666667</v>
          </cell>
          <cell r="AM1492">
            <v>-132076314</v>
          </cell>
          <cell r="AN1492">
            <v>-130146897.33333333</v>
          </cell>
          <cell r="AO1492">
            <v>-128513355.66666667</v>
          </cell>
          <cell r="AR1492" t="str">
            <v>62</v>
          </cell>
        </row>
        <row r="1493"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-75000</v>
          </cell>
          <cell r="X1493">
            <v>-75000</v>
          </cell>
          <cell r="Y1493">
            <v>-75000</v>
          </cell>
          <cell r="Z1493">
            <v>-85000</v>
          </cell>
          <cell r="AA1493">
            <v>-85000</v>
          </cell>
          <cell r="AB1493">
            <v>-85000</v>
          </cell>
          <cell r="AC1493">
            <v>-437000</v>
          </cell>
          <cell r="AD1493">
            <v>0</v>
          </cell>
          <cell r="AE1493">
            <v>0</v>
          </cell>
          <cell r="AF1493">
            <v>0</v>
          </cell>
          <cell r="AG1493">
            <v>0</v>
          </cell>
          <cell r="AH1493">
            <v>0</v>
          </cell>
          <cell r="AI1493">
            <v>-3125</v>
          </cell>
          <cell r="AJ1493">
            <v>-9375</v>
          </cell>
          <cell r="AK1493">
            <v>-15625</v>
          </cell>
          <cell r="AL1493">
            <v>-22291.666666666668</v>
          </cell>
          <cell r="AM1493">
            <v>-29375</v>
          </cell>
          <cell r="AN1493">
            <v>-36458.333333333336</v>
          </cell>
          <cell r="AO1493">
            <v>-58208.333333333336</v>
          </cell>
          <cell r="AR1493" t="str">
            <v>17</v>
          </cell>
        </row>
        <row r="1494">
          <cell r="R1494">
            <v>546000</v>
          </cell>
          <cell r="S1494">
            <v>546000</v>
          </cell>
          <cell r="T1494">
            <v>545000</v>
          </cell>
          <cell r="U1494">
            <v>545000</v>
          </cell>
          <cell r="V1494">
            <v>545000</v>
          </cell>
          <cell r="W1494">
            <v>545000</v>
          </cell>
          <cell r="X1494">
            <v>545000</v>
          </cell>
          <cell r="Y1494">
            <v>545000</v>
          </cell>
          <cell r="Z1494">
            <v>425000</v>
          </cell>
          <cell r="AA1494">
            <v>425000</v>
          </cell>
          <cell r="AB1494">
            <v>425000</v>
          </cell>
          <cell r="AC1494">
            <v>529000</v>
          </cell>
          <cell r="AD1494">
            <v>202125</v>
          </cell>
          <cell r="AE1494">
            <v>254041.66666666666</v>
          </cell>
          <cell r="AF1494">
            <v>304583.33333333331</v>
          </cell>
          <cell r="AG1494">
            <v>353750</v>
          </cell>
          <cell r="AH1494">
            <v>402916.66666666669</v>
          </cell>
          <cell r="AI1494">
            <v>439125</v>
          </cell>
          <cell r="AJ1494">
            <v>462375</v>
          </cell>
          <cell r="AK1494">
            <v>485625</v>
          </cell>
          <cell r="AL1494">
            <v>500250</v>
          </cell>
          <cell r="AM1494">
            <v>506250</v>
          </cell>
          <cell r="AN1494">
            <v>512250</v>
          </cell>
          <cell r="AO1494">
            <v>514541.66666666669</v>
          </cell>
          <cell r="AR1494" t="str">
            <v>62</v>
          </cell>
        </row>
        <row r="1495">
          <cell r="R1495">
            <v>0</v>
          </cell>
          <cell r="S1495">
            <v>0</v>
          </cell>
          <cell r="T1495">
            <v>0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  <cell r="AE1495">
            <v>0</v>
          </cell>
          <cell r="AF1495">
            <v>0</v>
          </cell>
          <cell r="AG1495">
            <v>0</v>
          </cell>
          <cell r="AH1495">
            <v>0</v>
          </cell>
          <cell r="AI1495">
            <v>0</v>
          </cell>
          <cell r="AJ1495">
            <v>0</v>
          </cell>
          <cell r="AK1495">
            <v>0</v>
          </cell>
          <cell r="AL1495">
            <v>0</v>
          </cell>
          <cell r="AM1495">
            <v>0</v>
          </cell>
          <cell r="AN1495">
            <v>0</v>
          </cell>
          <cell r="AO1495">
            <v>0</v>
          </cell>
          <cell r="AR1495" t="str">
            <v>62</v>
          </cell>
        </row>
        <row r="1496">
          <cell r="R1496">
            <v>-2754000</v>
          </cell>
          <cell r="S1496">
            <v>-2579000</v>
          </cell>
          <cell r="T1496">
            <v>-2404000</v>
          </cell>
          <cell r="U1496">
            <v>-2229000</v>
          </cell>
          <cell r="V1496">
            <v>-2054000</v>
          </cell>
          <cell r="W1496">
            <v>-1879000</v>
          </cell>
          <cell r="X1496">
            <v>-1704000</v>
          </cell>
          <cell r="Y1496">
            <v>-1529000</v>
          </cell>
          <cell r="Z1496">
            <v>-1354000</v>
          </cell>
          <cell r="AA1496">
            <v>-1179000</v>
          </cell>
          <cell r="AB1496">
            <v>-1004000</v>
          </cell>
          <cell r="AC1496">
            <v>-829000</v>
          </cell>
          <cell r="AD1496">
            <v>-3804000</v>
          </cell>
          <cell r="AE1496">
            <v>-3629000</v>
          </cell>
          <cell r="AF1496">
            <v>-3454000</v>
          </cell>
          <cell r="AG1496">
            <v>-3279000</v>
          </cell>
          <cell r="AH1496">
            <v>-3104000</v>
          </cell>
          <cell r="AI1496">
            <v>-2929000</v>
          </cell>
          <cell r="AJ1496">
            <v>-2754000</v>
          </cell>
          <cell r="AK1496">
            <v>-2579000</v>
          </cell>
          <cell r="AL1496">
            <v>-2404000</v>
          </cell>
          <cell r="AM1496">
            <v>-2229000</v>
          </cell>
          <cell r="AN1496">
            <v>-2054000</v>
          </cell>
          <cell r="AO1496">
            <v>-1879000</v>
          </cell>
          <cell r="AR1496" t="str">
            <v>62</v>
          </cell>
        </row>
        <row r="1497">
          <cell r="R1497">
            <v>-1673000</v>
          </cell>
          <cell r="S1497">
            <v>-1673000</v>
          </cell>
          <cell r="T1497">
            <v>-1673000</v>
          </cell>
          <cell r="U1497">
            <v>-1673000</v>
          </cell>
          <cell r="V1497">
            <v>-1673000</v>
          </cell>
          <cell r="W1497">
            <v>-1673000</v>
          </cell>
          <cell r="X1497">
            <v>-1673000</v>
          </cell>
          <cell r="Y1497">
            <v>-1673000</v>
          </cell>
          <cell r="Z1497">
            <v>-1673000</v>
          </cell>
          <cell r="AA1497">
            <v>-1673000</v>
          </cell>
          <cell r="AB1497">
            <v>-1673000</v>
          </cell>
          <cell r="AC1497">
            <v>-1673000</v>
          </cell>
          <cell r="AD1497">
            <v>-1673000</v>
          </cell>
          <cell r="AE1497">
            <v>-1673000</v>
          </cell>
          <cell r="AF1497">
            <v>-1673000</v>
          </cell>
          <cell r="AG1497">
            <v>-1673000</v>
          </cell>
          <cell r="AH1497">
            <v>-1673000</v>
          </cell>
          <cell r="AI1497">
            <v>-1673000</v>
          </cell>
          <cell r="AJ1497">
            <v>-1673000</v>
          </cell>
          <cell r="AK1497">
            <v>-1673000</v>
          </cell>
          <cell r="AL1497">
            <v>-1673000</v>
          </cell>
          <cell r="AM1497">
            <v>-1673000</v>
          </cell>
          <cell r="AN1497">
            <v>-1673000</v>
          </cell>
          <cell r="AO1497">
            <v>-1673000</v>
          </cell>
          <cell r="AR1497" t="str">
            <v>62</v>
          </cell>
        </row>
        <row r="1498"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  <cell r="AE1498">
            <v>0</v>
          </cell>
          <cell r="AF1498">
            <v>0</v>
          </cell>
          <cell r="AG1498">
            <v>0</v>
          </cell>
          <cell r="AH1498">
            <v>0</v>
          </cell>
          <cell r="AI1498">
            <v>0</v>
          </cell>
          <cell r="AJ1498">
            <v>0</v>
          </cell>
          <cell r="AK1498">
            <v>0</v>
          </cell>
          <cell r="AL1498">
            <v>0</v>
          </cell>
          <cell r="AM1498">
            <v>0</v>
          </cell>
          <cell r="AN1498">
            <v>0</v>
          </cell>
          <cell r="AO1498">
            <v>0</v>
          </cell>
          <cell r="AR1498" t="str">
            <v>62</v>
          </cell>
        </row>
        <row r="1499">
          <cell r="R1499">
            <v>-15109956</v>
          </cell>
          <cell r="S1499">
            <v>-15015956</v>
          </cell>
          <cell r="T1499">
            <v>-14921956</v>
          </cell>
          <cell r="U1499">
            <v>-14827956</v>
          </cell>
          <cell r="V1499">
            <v>-14733956</v>
          </cell>
          <cell r="W1499">
            <v>-14640956</v>
          </cell>
          <cell r="X1499">
            <v>-14546956</v>
          </cell>
          <cell r="Y1499">
            <v>-14452956</v>
          </cell>
          <cell r="Z1499">
            <v>-14358956</v>
          </cell>
          <cell r="AA1499">
            <v>-14264956</v>
          </cell>
          <cell r="AB1499">
            <v>-14171956</v>
          </cell>
          <cell r="AC1499">
            <v>-14077738</v>
          </cell>
          <cell r="AD1499">
            <v>-15673146.75</v>
          </cell>
          <cell r="AE1499">
            <v>-15579295.25</v>
          </cell>
          <cell r="AF1499">
            <v>-15485443.75</v>
          </cell>
          <cell r="AG1499">
            <v>-15391592.25</v>
          </cell>
          <cell r="AH1499">
            <v>-15297740.75</v>
          </cell>
          <cell r="AI1499">
            <v>-15203889.25</v>
          </cell>
          <cell r="AJ1499">
            <v>-15109996.083333334</v>
          </cell>
          <cell r="AK1499">
            <v>-15016019.583333334</v>
          </cell>
          <cell r="AL1499">
            <v>-14922084.75</v>
          </cell>
          <cell r="AM1499">
            <v>-14828233.25</v>
          </cell>
          <cell r="AN1499">
            <v>-14734423.416666666</v>
          </cell>
          <cell r="AO1499">
            <v>-14640613.583333334</v>
          </cell>
          <cell r="AR1499" t="str">
            <v>62</v>
          </cell>
        </row>
        <row r="1500">
          <cell r="R1500">
            <v>-43839000</v>
          </cell>
          <cell r="S1500">
            <v>-43839000</v>
          </cell>
          <cell r="T1500">
            <v>-43839000</v>
          </cell>
          <cell r="U1500">
            <v>-43839000</v>
          </cell>
          <cell r="V1500">
            <v>-43839000</v>
          </cell>
          <cell r="W1500">
            <v>-43839000</v>
          </cell>
          <cell r="X1500">
            <v>-43839000</v>
          </cell>
          <cell r="Y1500">
            <v>-43839000</v>
          </cell>
          <cell r="Z1500">
            <v>-43839000</v>
          </cell>
          <cell r="AA1500">
            <v>-43839000</v>
          </cell>
          <cell r="AB1500">
            <v>-43839000</v>
          </cell>
          <cell r="AC1500">
            <v>-43839000</v>
          </cell>
          <cell r="AD1500">
            <v>-39561541.666666664</v>
          </cell>
          <cell r="AE1500">
            <v>-40250583.333333336</v>
          </cell>
          <cell r="AF1500">
            <v>-40915458.333333336</v>
          </cell>
          <cell r="AG1500">
            <v>-41554541.666666664</v>
          </cell>
          <cell r="AH1500">
            <v>-42166833.333333336</v>
          </cell>
          <cell r="AI1500">
            <v>-42639916.666666664</v>
          </cell>
          <cell r="AJ1500">
            <v>-42937791.666666664</v>
          </cell>
          <cell r="AK1500">
            <v>-43173583.333333336</v>
          </cell>
          <cell r="AL1500">
            <v>-43389916.666666664</v>
          </cell>
          <cell r="AM1500">
            <v>-43588166.666666664</v>
          </cell>
          <cell r="AN1500">
            <v>-43759875</v>
          </cell>
          <cell r="AO1500">
            <v>-43839000</v>
          </cell>
          <cell r="AR1500" t="str">
            <v>17</v>
          </cell>
          <cell r="AS1500" t="str">
            <v>10</v>
          </cell>
        </row>
        <row r="1501">
          <cell r="R1501">
            <v>-12256000</v>
          </cell>
          <cell r="S1501">
            <v>-12256000</v>
          </cell>
          <cell r="T1501">
            <v>-12027000</v>
          </cell>
          <cell r="U1501">
            <v>-11954000</v>
          </cell>
          <cell r="V1501">
            <v>-11881000</v>
          </cell>
          <cell r="W1501">
            <v>-11808000</v>
          </cell>
          <cell r="X1501">
            <v>-11735000</v>
          </cell>
          <cell r="Y1501">
            <v>-11662000</v>
          </cell>
          <cell r="Z1501">
            <v>-11589000</v>
          </cell>
          <cell r="AA1501">
            <v>-11516000</v>
          </cell>
          <cell r="AB1501">
            <v>-11443000</v>
          </cell>
          <cell r="AC1501">
            <v>-11371000</v>
          </cell>
          <cell r="AD1501">
            <v>-13222833.333333334</v>
          </cell>
          <cell r="AE1501">
            <v>-13107458.333333334</v>
          </cell>
          <cell r="AF1501">
            <v>-12987458.333333334</v>
          </cell>
          <cell r="AG1501">
            <v>-12859791.666666666</v>
          </cell>
          <cell r="AH1501">
            <v>-12730958.333333334</v>
          </cell>
          <cell r="AI1501">
            <v>-12600958.333333334</v>
          </cell>
          <cell r="AJ1501">
            <v>-12469791.666666666</v>
          </cell>
          <cell r="AK1501">
            <v>-12337458.333333334</v>
          </cell>
          <cell r="AL1501">
            <v>-12203958.333333334</v>
          </cell>
          <cell r="AM1501">
            <v>-12069291.666666666</v>
          </cell>
          <cell r="AN1501">
            <v>-11933458.333333334</v>
          </cell>
          <cell r="AO1501">
            <v>-11828375</v>
          </cell>
          <cell r="AQ1501" t="str">
            <v>37a</v>
          </cell>
          <cell r="AR1501" t="str">
            <v>62</v>
          </cell>
        </row>
        <row r="1502">
          <cell r="R1502">
            <v>1332692</v>
          </cell>
          <cell r="S1502">
            <v>1332692</v>
          </cell>
          <cell r="T1502">
            <v>1332692</v>
          </cell>
          <cell r="U1502">
            <v>1332692</v>
          </cell>
          <cell r="V1502">
            <v>1332692</v>
          </cell>
          <cell r="W1502">
            <v>1332692</v>
          </cell>
          <cell r="X1502">
            <v>1332692</v>
          </cell>
          <cell r="Y1502">
            <v>1332692</v>
          </cell>
          <cell r="Z1502">
            <v>1332692</v>
          </cell>
          <cell r="AA1502">
            <v>1332692</v>
          </cell>
          <cell r="AB1502">
            <v>1332692</v>
          </cell>
          <cell r="AC1502">
            <v>1332692</v>
          </cell>
          <cell r="AD1502">
            <v>1332692</v>
          </cell>
          <cell r="AE1502">
            <v>1332692</v>
          </cell>
          <cell r="AF1502">
            <v>1332692</v>
          </cell>
          <cell r="AG1502">
            <v>1332692</v>
          </cell>
          <cell r="AH1502">
            <v>1332692</v>
          </cell>
          <cell r="AI1502">
            <v>1332692</v>
          </cell>
          <cell r="AJ1502">
            <v>1332692</v>
          </cell>
          <cell r="AK1502">
            <v>1332692</v>
          </cell>
          <cell r="AL1502">
            <v>1332692</v>
          </cell>
          <cell r="AM1502">
            <v>1332692</v>
          </cell>
          <cell r="AN1502">
            <v>1332692</v>
          </cell>
          <cell r="AO1502">
            <v>1332692</v>
          </cell>
        </row>
        <row r="1503">
          <cell r="R1503">
            <v>-3452000</v>
          </cell>
          <cell r="S1503">
            <v>-3401000</v>
          </cell>
          <cell r="T1503">
            <v>-2692000</v>
          </cell>
          <cell r="U1503">
            <v>-2641000</v>
          </cell>
          <cell r="V1503">
            <v>-2590000</v>
          </cell>
          <cell r="W1503">
            <v>-2539000</v>
          </cell>
          <cell r="X1503">
            <v>-2488000</v>
          </cell>
          <cell r="Y1503">
            <v>-2437000</v>
          </cell>
          <cell r="Z1503">
            <v>-2387000</v>
          </cell>
          <cell r="AA1503">
            <v>-2337000</v>
          </cell>
          <cell r="AB1503">
            <v>-2286000</v>
          </cell>
          <cell r="AC1503">
            <v>-2235000</v>
          </cell>
          <cell r="AD1503">
            <v>-3812125</v>
          </cell>
          <cell r="AE1503">
            <v>-3757250</v>
          </cell>
          <cell r="AF1503">
            <v>-3674708.3333333335</v>
          </cell>
          <cell r="AG1503">
            <v>-3564500</v>
          </cell>
          <cell r="AH1503">
            <v>-3454041.6666666665</v>
          </cell>
          <cell r="AI1503">
            <v>-3343291.6666666665</v>
          </cell>
          <cell r="AJ1503">
            <v>-3232208.3333333335</v>
          </cell>
          <cell r="AK1503">
            <v>-3120791.6666666665</v>
          </cell>
          <cell r="AL1503">
            <v>-3009166.6666666665</v>
          </cell>
          <cell r="AM1503">
            <v>-2897416.6666666665</v>
          </cell>
          <cell r="AN1503">
            <v>-2785458.3333333335</v>
          </cell>
          <cell r="AO1503">
            <v>-2676583.3333333335</v>
          </cell>
          <cell r="AQ1503" t="str">
            <v>37b</v>
          </cell>
          <cell r="AR1503" t="str">
            <v>62</v>
          </cell>
        </row>
        <row r="1504">
          <cell r="R1504">
            <v>5635154.54</v>
          </cell>
          <cell r="S1504">
            <v>5635154.54</v>
          </cell>
          <cell r="T1504">
            <v>5635154.54</v>
          </cell>
          <cell r="U1504">
            <v>5635154.54</v>
          </cell>
          <cell r="V1504">
            <v>5635154.54</v>
          </cell>
          <cell r="W1504">
            <v>5635154.54</v>
          </cell>
          <cell r="X1504">
            <v>5635154.54</v>
          </cell>
          <cell r="Y1504">
            <v>5635154.54</v>
          </cell>
          <cell r="Z1504">
            <v>5635154.54</v>
          </cell>
          <cell r="AA1504">
            <v>5635154.54</v>
          </cell>
          <cell r="AB1504">
            <v>5635154.54</v>
          </cell>
          <cell r="AC1504">
            <v>5635154.54</v>
          </cell>
          <cell r="AD1504">
            <v>5635154.54</v>
          </cell>
          <cell r="AE1504">
            <v>5635154.54</v>
          </cell>
          <cell r="AF1504">
            <v>5635154.54</v>
          </cell>
          <cell r="AG1504">
            <v>5635154.54</v>
          </cell>
          <cell r="AH1504">
            <v>5635154.54</v>
          </cell>
          <cell r="AI1504">
            <v>5635154.54</v>
          </cell>
          <cell r="AJ1504">
            <v>5635154.54</v>
          </cell>
          <cell r="AK1504">
            <v>5635154.54</v>
          </cell>
          <cell r="AL1504">
            <v>5635154.54</v>
          </cell>
          <cell r="AM1504">
            <v>5635154.54</v>
          </cell>
          <cell r="AN1504">
            <v>5635154.54</v>
          </cell>
          <cell r="AO1504">
            <v>5635154.54</v>
          </cell>
        </row>
        <row r="1505">
          <cell r="R1505">
            <v>-10997000</v>
          </cell>
          <cell r="S1505">
            <v>-10995000</v>
          </cell>
          <cell r="T1505">
            <v>-11041000</v>
          </cell>
          <cell r="U1505">
            <v>-11060000</v>
          </cell>
          <cell r="V1505">
            <v>-11107000</v>
          </cell>
          <cell r="W1505">
            <v>-11051000</v>
          </cell>
          <cell r="X1505">
            <v>-10991000</v>
          </cell>
          <cell r="Y1505">
            <v>-10847000</v>
          </cell>
          <cell r="Z1505">
            <v>-10796000</v>
          </cell>
          <cell r="AA1505">
            <v>-10735000</v>
          </cell>
          <cell r="AB1505">
            <v>-10689000</v>
          </cell>
          <cell r="AC1505">
            <v>-10704000</v>
          </cell>
          <cell r="AD1505">
            <v>-10581541.666666666</v>
          </cell>
          <cell r="AE1505">
            <v>-10641000</v>
          </cell>
          <cell r="AF1505">
            <v>-10684833.333333334</v>
          </cell>
          <cell r="AG1505">
            <v>-10735500</v>
          </cell>
          <cell r="AH1505">
            <v>-10797291.666666666</v>
          </cell>
          <cell r="AI1505">
            <v>-10855375</v>
          </cell>
          <cell r="AJ1505">
            <v>-10905958.333333334</v>
          </cell>
          <cell r="AK1505">
            <v>-10941875</v>
          </cell>
          <cell r="AL1505">
            <v>-10960250</v>
          </cell>
          <cell r="AM1505">
            <v>-10961166.666666666</v>
          </cell>
          <cell r="AN1505">
            <v>-10947875</v>
          </cell>
          <cell r="AO1505">
            <v>-10928458.333333334</v>
          </cell>
          <cell r="AR1505" t="str">
            <v>56</v>
          </cell>
        </row>
        <row r="1506">
          <cell r="R1506">
            <v>376</v>
          </cell>
          <cell r="S1506">
            <v>-162</v>
          </cell>
          <cell r="T1506">
            <v>-7289410</v>
          </cell>
          <cell r="U1506">
            <v>-7287620</v>
          </cell>
          <cell r="V1506">
            <v>-7286283</v>
          </cell>
          <cell r="W1506">
            <v>-3726501</v>
          </cell>
          <cell r="X1506">
            <v>-3504191</v>
          </cell>
          <cell r="Y1506">
            <v>-3216898</v>
          </cell>
          <cell r="Z1506">
            <v>-8032795</v>
          </cell>
          <cell r="AA1506">
            <v>-4202112</v>
          </cell>
          <cell r="AB1506">
            <v>-3832422</v>
          </cell>
          <cell r="AC1506">
            <v>-650551</v>
          </cell>
          <cell r="AD1506">
            <v>-67728.5</v>
          </cell>
          <cell r="AE1506">
            <v>-68888.958333333328</v>
          </cell>
          <cell r="AF1506">
            <v>-364601.41666666669</v>
          </cell>
          <cell r="AG1506">
            <v>-956773.70833333337</v>
          </cell>
          <cell r="AH1506">
            <v>-1551737.2083333333</v>
          </cell>
          <cell r="AI1506">
            <v>-1995954.625</v>
          </cell>
          <cell r="AJ1506">
            <v>-2280380.375</v>
          </cell>
          <cell r="AK1506">
            <v>-2544335.9166666665</v>
          </cell>
          <cell r="AL1506">
            <v>-3008812.125</v>
          </cell>
          <cell r="AM1506">
            <v>-3525591.25</v>
          </cell>
          <cell r="AN1506">
            <v>-3867507.1666666665</v>
          </cell>
          <cell r="AO1506">
            <v>-4058571.1666666665</v>
          </cell>
          <cell r="AR1506" t="str">
            <v>62</v>
          </cell>
        </row>
        <row r="1507">
          <cell r="R1507">
            <v>0</v>
          </cell>
          <cell r="S1507">
            <v>0</v>
          </cell>
          <cell r="T1507">
            <v>0</v>
          </cell>
          <cell r="U1507">
            <v>0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  <cell r="AE1507">
            <v>0</v>
          </cell>
          <cell r="AF1507">
            <v>0</v>
          </cell>
          <cell r="AG1507">
            <v>0</v>
          </cell>
          <cell r="AH1507">
            <v>0</v>
          </cell>
          <cell r="AI1507">
            <v>0</v>
          </cell>
          <cell r="AJ1507">
            <v>0</v>
          </cell>
          <cell r="AK1507">
            <v>0</v>
          </cell>
          <cell r="AL1507">
            <v>0</v>
          </cell>
          <cell r="AM1507">
            <v>0</v>
          </cell>
          <cell r="AN1507">
            <v>0</v>
          </cell>
          <cell r="AO1507">
            <v>0</v>
          </cell>
          <cell r="AR1507" t="str">
            <v>62</v>
          </cell>
        </row>
        <row r="1508">
          <cell r="R1508">
            <v>-33312000</v>
          </cell>
          <cell r="S1508">
            <v>-33312000</v>
          </cell>
          <cell r="T1508">
            <v>-33312000</v>
          </cell>
          <cell r="U1508">
            <v>-33312000</v>
          </cell>
          <cell r="V1508">
            <v>-33312000</v>
          </cell>
          <cell r="W1508">
            <v>-33312000</v>
          </cell>
          <cell r="X1508">
            <v>-33312000</v>
          </cell>
          <cell r="Y1508">
            <v>-33312000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-33329708.333333332</v>
          </cell>
          <cell r="AE1508">
            <v>-33319083.333333332</v>
          </cell>
          <cell r="AF1508">
            <v>-33312000</v>
          </cell>
          <cell r="AG1508">
            <v>-33312000</v>
          </cell>
          <cell r="AH1508">
            <v>-33312000</v>
          </cell>
          <cell r="AI1508">
            <v>-33312000</v>
          </cell>
          <cell r="AJ1508">
            <v>-33312000</v>
          </cell>
          <cell r="AK1508">
            <v>-33312000</v>
          </cell>
          <cell r="AL1508">
            <v>-31924000</v>
          </cell>
          <cell r="AM1508">
            <v>-29148000</v>
          </cell>
          <cell r="AN1508">
            <v>-26372000</v>
          </cell>
          <cell r="AO1508">
            <v>-23596000</v>
          </cell>
          <cell r="AR1508" t="str">
            <v>56</v>
          </cell>
        </row>
        <row r="1509">
          <cell r="R1509">
            <v>-1769000</v>
          </cell>
          <cell r="S1509">
            <v>-4356000</v>
          </cell>
          <cell r="T1509">
            <v>-6117000</v>
          </cell>
          <cell r="U1509">
            <v>-7367000</v>
          </cell>
          <cell r="V1509">
            <v>0</v>
          </cell>
          <cell r="W1509">
            <v>-745000</v>
          </cell>
          <cell r="X1509">
            <v>-745000</v>
          </cell>
          <cell r="Y1509">
            <v>-745000</v>
          </cell>
          <cell r="Z1509">
            <v>-745000</v>
          </cell>
          <cell r="AA1509">
            <v>-745000</v>
          </cell>
          <cell r="AB1509">
            <v>-745000</v>
          </cell>
          <cell r="AC1509">
            <v>-719000</v>
          </cell>
          <cell r="AD1509">
            <v>-534791.66666666663</v>
          </cell>
          <cell r="AE1509">
            <v>-790000</v>
          </cell>
          <cell r="AF1509">
            <v>-1226375</v>
          </cell>
          <cell r="AG1509">
            <v>-1788208.3333333333</v>
          </cell>
          <cell r="AH1509">
            <v>-2095166.6666666667</v>
          </cell>
          <cell r="AI1509">
            <v>-2126208.3333333335</v>
          </cell>
          <cell r="AJ1509">
            <v>-2188291.6666666665</v>
          </cell>
          <cell r="AK1509">
            <v>-2250375</v>
          </cell>
          <cell r="AL1509">
            <v>-2252875</v>
          </cell>
          <cell r="AM1509">
            <v>-2195791.6666666665</v>
          </cell>
          <cell r="AN1509">
            <v>-2138708.3333333335</v>
          </cell>
          <cell r="AO1509">
            <v>-2088333.3333333333</v>
          </cell>
          <cell r="AR1509" t="str">
            <v>57</v>
          </cell>
        </row>
        <row r="1510">
          <cell r="R1510">
            <v>-70915653</v>
          </cell>
          <cell r="S1510">
            <v>-70997653</v>
          </cell>
          <cell r="T1510">
            <v>-71079653</v>
          </cell>
          <cell r="U1510">
            <v>-71161653</v>
          </cell>
          <cell r="V1510">
            <v>-71243653</v>
          </cell>
          <cell r="W1510">
            <v>-71325653</v>
          </cell>
          <cell r="X1510">
            <v>-71407653</v>
          </cell>
          <cell r="Y1510">
            <v>-71489653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-73826819.666666672</v>
          </cell>
          <cell r="AE1510">
            <v>-73721569.666666672</v>
          </cell>
          <cell r="AF1510">
            <v>-73550236.333333328</v>
          </cell>
          <cell r="AG1510">
            <v>-73288528</v>
          </cell>
          <cell r="AH1510">
            <v>-72985069.666666672</v>
          </cell>
          <cell r="AI1510">
            <v>-72639861.333333328</v>
          </cell>
          <cell r="AJ1510">
            <v>-72252903</v>
          </cell>
          <cell r="AK1510">
            <v>-71824194.666666672</v>
          </cell>
          <cell r="AL1510">
            <v>-68575875.791666672</v>
          </cell>
          <cell r="AM1510">
            <v>-62514321.375</v>
          </cell>
          <cell r="AN1510">
            <v>-56423766.958333336</v>
          </cell>
          <cell r="AO1510">
            <v>-50419837.541666664</v>
          </cell>
          <cell r="AR1510" t="str">
            <v>56</v>
          </cell>
        </row>
        <row r="1511">
          <cell r="R1511">
            <v>0</v>
          </cell>
          <cell r="S1511">
            <v>0</v>
          </cell>
          <cell r="T1511">
            <v>0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9919.8029166666674</v>
          </cell>
          <cell r="AE1511">
            <v>9497.6837500000001</v>
          </cell>
          <cell r="AF1511">
            <v>9075.5645833333347</v>
          </cell>
          <cell r="AG1511">
            <v>8442.3858333333337</v>
          </cell>
          <cell r="AH1511">
            <v>7598.1475000000019</v>
          </cell>
          <cell r="AI1511">
            <v>6753.9091666666673</v>
          </cell>
          <cell r="AJ1511">
            <v>5804.1408333333338</v>
          </cell>
          <cell r="AK1511">
            <v>4748.8424999999997</v>
          </cell>
          <cell r="AL1511">
            <v>3693.5441666666666</v>
          </cell>
          <cell r="AM1511">
            <v>2638.2458333333334</v>
          </cell>
          <cell r="AN1511">
            <v>1582.9475</v>
          </cell>
          <cell r="AO1511">
            <v>527.6491666666667</v>
          </cell>
          <cell r="AR1511" t="str">
            <v>8b</v>
          </cell>
        </row>
        <row r="1512"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35020.725000000006</v>
          </cell>
          <cell r="AE1512">
            <v>33527.584999999999</v>
          </cell>
          <cell r="AF1512">
            <v>32034.445000000003</v>
          </cell>
          <cell r="AG1512">
            <v>29794.735000000001</v>
          </cell>
          <cell r="AH1512">
            <v>26808.455000000002</v>
          </cell>
          <cell r="AI1512">
            <v>23822.174999999999</v>
          </cell>
          <cell r="AJ1512">
            <v>20468.282083333335</v>
          </cell>
          <cell r="AK1512">
            <v>16746.776249999999</v>
          </cell>
          <cell r="AL1512">
            <v>13025.270416666666</v>
          </cell>
          <cell r="AM1512">
            <v>9303.7645833333336</v>
          </cell>
          <cell r="AN1512">
            <v>5582.25875</v>
          </cell>
          <cell r="AO1512">
            <v>1860.7529166666666</v>
          </cell>
          <cell r="AR1512" t="str">
            <v>8b</v>
          </cell>
        </row>
        <row r="1513"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1419824.2212499997</v>
          </cell>
          <cell r="AE1513">
            <v>1353222.6587499997</v>
          </cell>
          <cell r="AF1513">
            <v>1286621.0962499997</v>
          </cell>
          <cell r="AG1513">
            <v>1192773.4399999997</v>
          </cell>
          <cell r="AH1513">
            <v>1071679.6899999997</v>
          </cell>
          <cell r="AI1513">
            <v>950585.93999999983</v>
          </cell>
          <cell r="AJ1513">
            <v>815869.14291666646</v>
          </cell>
          <cell r="AK1513">
            <v>667529.29874999996</v>
          </cell>
          <cell r="AL1513">
            <v>519189.45458333334</v>
          </cell>
          <cell r="AM1513">
            <v>370849.6104166666</v>
          </cell>
          <cell r="AN1513">
            <v>222509.76624999999</v>
          </cell>
          <cell r="AO1513">
            <v>74169.922083333324</v>
          </cell>
          <cell r="AR1513" t="str">
            <v>8b</v>
          </cell>
        </row>
        <row r="1514"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  <cell r="AE1514">
            <v>0</v>
          </cell>
          <cell r="AF1514">
            <v>0</v>
          </cell>
          <cell r="AG1514">
            <v>0</v>
          </cell>
          <cell r="AH1514">
            <v>0</v>
          </cell>
          <cell r="AI1514">
            <v>0</v>
          </cell>
          <cell r="AJ1514">
            <v>0</v>
          </cell>
          <cell r="AK1514">
            <v>0</v>
          </cell>
          <cell r="AL1514">
            <v>0</v>
          </cell>
          <cell r="AM1514">
            <v>0</v>
          </cell>
          <cell r="AN1514">
            <v>0</v>
          </cell>
          <cell r="AO1514">
            <v>0</v>
          </cell>
          <cell r="AR1514" t="str">
            <v>8b</v>
          </cell>
        </row>
        <row r="1515"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2591972.7704166672</v>
          </cell>
          <cell r="AE1515">
            <v>2498847.7612500004</v>
          </cell>
          <cell r="AF1515">
            <v>2405722.7520833337</v>
          </cell>
          <cell r="AG1515">
            <v>2266035.2383333337</v>
          </cell>
          <cell r="AH1515">
            <v>2079785.22</v>
          </cell>
          <cell r="AI1515">
            <v>1893535.2016666669</v>
          </cell>
          <cell r="AJ1515">
            <v>1660722.67875</v>
          </cell>
          <cell r="AK1515">
            <v>1381347.6512499999</v>
          </cell>
          <cell r="AL1515">
            <v>1086452.62375</v>
          </cell>
          <cell r="AM1515">
            <v>776037.59166666667</v>
          </cell>
          <cell r="AN1515">
            <v>465622.55499999999</v>
          </cell>
          <cell r="AO1515">
            <v>155207.51833333334</v>
          </cell>
          <cell r="AR1515" t="str">
            <v>8b</v>
          </cell>
        </row>
        <row r="1516">
          <cell r="R1516">
            <v>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  <cell r="AE1516">
            <v>0</v>
          </cell>
          <cell r="AF1516">
            <v>0</v>
          </cell>
          <cell r="AG1516">
            <v>0</v>
          </cell>
          <cell r="AH1516">
            <v>0</v>
          </cell>
          <cell r="AI1516">
            <v>0</v>
          </cell>
          <cell r="AJ1516">
            <v>0</v>
          </cell>
          <cell r="AK1516">
            <v>0</v>
          </cell>
          <cell r="AL1516">
            <v>0</v>
          </cell>
          <cell r="AM1516">
            <v>0</v>
          </cell>
          <cell r="AN1516">
            <v>0</v>
          </cell>
          <cell r="AO1516">
            <v>0</v>
          </cell>
          <cell r="AR1516" t="str">
            <v>8b</v>
          </cell>
        </row>
        <row r="1517"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  <cell r="AE1517">
            <v>0</v>
          </cell>
          <cell r="AF1517">
            <v>0</v>
          </cell>
          <cell r="AG1517">
            <v>0</v>
          </cell>
          <cell r="AH1517">
            <v>0</v>
          </cell>
          <cell r="AI1517">
            <v>0</v>
          </cell>
          <cell r="AJ1517">
            <v>0</v>
          </cell>
          <cell r="AK1517">
            <v>0</v>
          </cell>
          <cell r="AL1517">
            <v>0</v>
          </cell>
          <cell r="AM1517">
            <v>0</v>
          </cell>
          <cell r="AN1517">
            <v>0</v>
          </cell>
          <cell r="AO1517">
            <v>0</v>
          </cell>
          <cell r="AR1517" t="str">
            <v>8b</v>
          </cell>
        </row>
        <row r="1518">
          <cell r="R1518">
            <v>0</v>
          </cell>
          <cell r="S1518">
            <v>22430624.030000001</v>
          </cell>
          <cell r="T1518">
            <v>22430624.030000001</v>
          </cell>
          <cell r="U1518">
            <v>22430624.030000001</v>
          </cell>
          <cell r="V1518">
            <v>44114050.240000002</v>
          </cell>
          <cell r="W1518">
            <v>44114050.240000002</v>
          </cell>
          <cell r="X1518">
            <v>44114050.240000002</v>
          </cell>
          <cell r="Y1518">
            <v>65876369.420000002</v>
          </cell>
          <cell r="Z1518">
            <v>65876369.420000002</v>
          </cell>
          <cell r="AA1518">
            <v>65876369.420000002</v>
          </cell>
          <cell r="AB1518">
            <v>87699836.459999993</v>
          </cell>
          <cell r="AC1518">
            <v>87699836.459999993</v>
          </cell>
          <cell r="AD1518">
            <v>43843068.830000006</v>
          </cell>
          <cell r="AE1518">
            <v>43936897.709583335</v>
          </cell>
          <cell r="AF1518">
            <v>44124555.468750007</v>
          </cell>
          <cell r="AG1518">
            <v>44312213.227916665</v>
          </cell>
          <cell r="AH1518">
            <v>44560348.16708333</v>
          </cell>
          <cell r="AI1518">
            <v>44868960.286249995</v>
          </cell>
          <cell r="AJ1518">
            <v>45177572.40541666</v>
          </cell>
          <cell r="AK1518">
            <v>45547122.641249992</v>
          </cell>
          <cell r="AL1518">
            <v>45977613.791249998</v>
          </cell>
          <cell r="AM1518">
            <v>46408107.738750003</v>
          </cell>
          <cell r="AN1518">
            <v>46897991.117500007</v>
          </cell>
          <cell r="AO1518">
            <v>47447263.927500002</v>
          </cell>
          <cell r="AR1518" t="str">
            <v>8b</v>
          </cell>
        </row>
        <row r="1519"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  <cell r="AE1519">
            <v>0</v>
          </cell>
          <cell r="AF1519">
            <v>0</v>
          </cell>
          <cell r="AG1519">
            <v>0</v>
          </cell>
          <cell r="AH1519">
            <v>0</v>
          </cell>
          <cell r="AI1519">
            <v>0</v>
          </cell>
          <cell r="AJ1519">
            <v>0</v>
          </cell>
          <cell r="AK1519">
            <v>0</v>
          </cell>
          <cell r="AL1519">
            <v>0</v>
          </cell>
          <cell r="AM1519">
            <v>0</v>
          </cell>
          <cell r="AN1519">
            <v>0</v>
          </cell>
          <cell r="AO1519">
            <v>0</v>
          </cell>
          <cell r="AR1519" t="str">
            <v>8b</v>
          </cell>
        </row>
        <row r="1520">
          <cell r="R1520">
            <v>-5269627728.3599949</v>
          </cell>
          <cell r="S1520">
            <v>-5311623829.9800043</v>
          </cell>
          <cell r="T1520">
            <v>-5254973849.8399992</v>
          </cell>
          <cell r="U1520">
            <v>-5202890360.1200008</v>
          </cell>
          <cell r="V1520">
            <v>-5198796705.8000011</v>
          </cell>
          <cell r="W1520">
            <v>-5156274329.7900019</v>
          </cell>
          <cell r="X1520">
            <v>-5347915777.9699984</v>
          </cell>
          <cell r="Y1520">
            <v>-5313557295.0699997</v>
          </cell>
          <cell r="Z1520">
            <v>-5275417958.2299986</v>
          </cell>
          <cell r="AA1520">
            <v>-5385977432.8900042</v>
          </cell>
          <cell r="AB1520">
            <v>-5385667283.6500025</v>
          </cell>
          <cell r="AC1520">
            <v>-5393609371.0699987</v>
          </cell>
          <cell r="AD1520">
            <v>-5230477485.5345831</v>
          </cell>
          <cell r="AE1520">
            <v>-5228146323.8500004</v>
          </cell>
          <cell r="AF1520">
            <v>-5226912960.5612497</v>
          </cell>
          <cell r="AG1520">
            <v>-5223976800.5541658</v>
          </cell>
          <cell r="AH1520">
            <v>-5225522741.9020834</v>
          </cell>
          <cell r="AI1520">
            <v>-5223548998.5008335</v>
          </cell>
          <cell r="AJ1520">
            <v>-5221209024.9929161</v>
          </cell>
          <cell r="AK1520">
            <v>-5227843247.4712505</v>
          </cell>
          <cell r="AL1520">
            <v>-5236267256.3466673</v>
          </cell>
          <cell r="AM1520">
            <v>-5252183485.0395842</v>
          </cell>
          <cell r="AN1520">
            <v>-5269706020.076251</v>
          </cell>
          <cell r="AO1520">
            <v>-5283400789.2787514</v>
          </cell>
        </row>
        <row r="1521"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-7.62939453125E-6</v>
          </cell>
          <cell r="AB1521">
            <v>0</v>
          </cell>
          <cell r="AC1521">
            <v>0</v>
          </cell>
          <cell r="AD1521">
            <v>0</v>
          </cell>
          <cell r="AE1521">
            <v>0</v>
          </cell>
          <cell r="AF1521">
            <v>0</v>
          </cell>
          <cell r="AG1521">
            <v>0</v>
          </cell>
          <cell r="AH1521">
            <v>0</v>
          </cell>
          <cell r="AI1521">
            <v>0</v>
          </cell>
          <cell r="AJ1521">
            <v>0</v>
          </cell>
          <cell r="AK1521">
            <v>0</v>
          </cell>
          <cell r="AL1521">
            <v>0</v>
          </cell>
          <cell r="AM1521">
            <v>0</v>
          </cell>
          <cell r="AN1521">
            <v>0</v>
          </cell>
          <cell r="AO1521">
            <v>0</v>
          </cell>
        </row>
        <row r="1530">
          <cell r="AD1530">
            <v>1.9073486328125E-6</v>
          </cell>
          <cell r="AE1530">
            <v>6.67572021484375E-6</v>
          </cell>
          <cell r="AF1530">
            <v>9.5367431640625E-7</v>
          </cell>
          <cell r="AG1530">
            <v>-9.5367431640625E-7</v>
          </cell>
          <cell r="AH1530">
            <v>-9.5367431640625E-7</v>
          </cell>
          <cell r="AI1530">
            <v>2.86102294921875E-6</v>
          </cell>
          <cell r="AJ1530">
            <v>9.5367431640625E-7</v>
          </cell>
          <cell r="AK1530">
            <v>-9.5367431640625E-7</v>
          </cell>
          <cell r="AL1530">
            <v>-1.239776611328125E-5</v>
          </cell>
          <cell r="AM1530">
            <v>-4.76837158203125E-6</v>
          </cell>
          <cell r="AN1530">
            <v>6.67572021484375E-6</v>
          </cell>
          <cell r="AO1530">
            <v>-3.814697265625E-6</v>
          </cell>
        </row>
        <row r="1536">
          <cell r="AD1536">
            <v>1.9073486328125E-6</v>
          </cell>
          <cell r="AE1536">
            <v>6.67572021484375E-6</v>
          </cell>
          <cell r="AF1536">
            <v>9.5367431640625E-7</v>
          </cell>
          <cell r="AG1536">
            <v>-9.5367431640625E-7</v>
          </cell>
          <cell r="AH1536">
            <v>-9.5367431640625E-7</v>
          </cell>
          <cell r="AI1536">
            <v>2.86102294921875E-6</v>
          </cell>
          <cell r="AJ1536">
            <v>9.5367431640625E-7</v>
          </cell>
          <cell r="AK1536">
            <v>-9.5367431640625E-7</v>
          </cell>
          <cell r="AL1536">
            <v>-1.239776611328125E-5</v>
          </cell>
          <cell r="AM1536">
            <v>-4.76837158203125E-6</v>
          </cell>
          <cell r="AN1536">
            <v>6.67572021484375E-6</v>
          </cell>
        </row>
      </sheetData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 RB to WC"/>
      <sheetName val="ERB"/>
      <sheetName val="ERB-sources"/>
      <sheetName val="EWC"/>
      <sheetName val="EWC-sources"/>
      <sheetName val="GRB"/>
      <sheetName val="GRB-sources"/>
      <sheetName val="GWC"/>
      <sheetName val="GWC-sources"/>
      <sheetName val="BS"/>
      <sheetName val="CWC"/>
      <sheetName val="Extrac1"/>
      <sheetName val="Cube.SAP Recon"/>
      <sheetName val="Dec03"/>
      <sheetName val="Nov03"/>
      <sheetName val="Oct03"/>
      <sheetName val="Sep03"/>
      <sheetName val="JulAug03"/>
      <sheetName val="Jun03"/>
      <sheetName val="AprMay03"/>
      <sheetName val="FebMar03"/>
      <sheetName val="Jan03"/>
      <sheetName val="Dec02"/>
      <sheetName val="Procedure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>
        <row r="10">
          <cell r="R10">
            <v>3906774146.0166669</v>
          </cell>
        </row>
      </sheetData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T_A_DOL93"/>
      <sheetName val="DT_A_AMW93"/>
      <sheetName val="PCost Rpt Dol"/>
      <sheetName val="Outlook"/>
      <sheetName val="PCost Rpt MWH"/>
      <sheetName val="Unit Cost Report"/>
      <sheetName val="on-off Shaping MWh"/>
      <sheetName val="on-off Shaping aMW"/>
      <sheetName val="MacroSmall"/>
      <sheetName val="MacroJHS"/>
      <sheetName val="MacroLINKS"/>
      <sheetName val="Module2"/>
      <sheetName val="Module1"/>
      <sheetName val="Module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3.05"/>
      <sheetName val="4Fact"/>
      <sheetName val="Comparison"/>
      <sheetName val="T&amp;D Vari Expl"/>
      <sheetName val="T&amp;D Vari Expl.Operat"/>
      <sheetName val="E&amp;G Plant"/>
      <sheetName val="BS"/>
      <sheetName val="IS"/>
      <sheetName val="IS. allocate"/>
      <sheetName val="T,Distr &amp; G.Plant"/>
      <sheetName val="FERC.P354,5"/>
      <sheetName val="SAP DL Download"/>
      <sheetName val="Tax &amp; Benefit Form"/>
      <sheetName val="DL"/>
      <sheetName val="SAP.ZASS.E"/>
      <sheetName val="SAP.ZASS.G"/>
      <sheetName val="CustCount_G"/>
      <sheetName val="CustCount_E"/>
      <sheetName val="Meter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djust Explanation"/>
      <sheetName val="model"/>
      <sheetName val="Unit Cost"/>
      <sheetName val="Combined ROE Matrix"/>
      <sheetName val="ROE matrix"/>
      <sheetName val="Rlfwd"/>
      <sheetName val="Previous"/>
      <sheetName val="Diff"/>
      <sheetName val="Restating Print Macros"/>
      <sheetName val="Module13"/>
      <sheetName val="Module14"/>
      <sheetName val="Module15"/>
      <sheetName val="Module1"/>
    </sheetNames>
    <sheetDataSet>
      <sheetData sheetId="0" refreshError="1"/>
      <sheetData sheetId="1">
        <row r="4">
          <cell r="A4" t="str">
            <v>PUGET SOUND ENERGY-ELECTRIC</v>
          </cell>
        </row>
      </sheetData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Tracking"/>
      <sheetName val="Printing Summary"/>
      <sheetName val="Print Sheet"/>
      <sheetName val="Assumptions"/>
      <sheetName val="TA Summer Toll"/>
      <sheetName val="TA Winter PPA"/>
      <sheetName val="To PWX Toll"/>
      <sheetName val="From PWX Toll"/>
      <sheetName val="PWX PPA"/>
      <sheetName val="Acquisition Inputs"/>
      <sheetName val="Dispatch Cases"/>
      <sheetName val="Capital Additions"/>
      <sheetName val="Gas Consumption"/>
      <sheetName val="Capacity MWh"/>
      <sheetName val="Emissions"/>
      <sheetName val="Consol"/>
      <sheetName val="CCGT"/>
      <sheetName val="Acquisition 1"/>
      <sheetName val="Acquisition 2"/>
      <sheetName val="SCGT"/>
      <sheetName val="Wind"/>
      <sheetName val="Coal"/>
      <sheetName val="Duct Fired"/>
      <sheetName val="Geo"/>
      <sheetName val="Joint Ownership MW"/>
      <sheetName val="Contracted MW"/>
      <sheetName val="TA PWX Rollup"/>
      <sheetName val="End Effects"/>
      <sheetName val="Equity Equalization - PPA"/>
      <sheetName val="Debt Amortization"/>
      <sheetName val="&lt;Dispatch Model&gt;"/>
      <sheetName val="CB Assumptions"/>
      <sheetName val="CB Corellation Matrix"/>
      <sheetName val="Dispatch"/>
      <sheetName val="Load Shape"/>
      <sheetName val="Price Data"/>
      <sheetName val="Thermal Plants"/>
      <sheetName val="Consolidated Hydro"/>
      <sheetName val="Must Run Plants"/>
      <sheetName val="&lt;Data Sheets&gt;"/>
      <sheetName val="WACC"/>
      <sheetName val="Heat Rate"/>
      <sheetName val="Results Summary"/>
    </sheetNames>
    <sheetDataSet>
      <sheetData sheetId="0" refreshError="1"/>
      <sheetData sheetId="1" refreshError="1"/>
      <sheetData sheetId="2" refreshError="1"/>
      <sheetData sheetId="3" refreshError="1">
        <row r="1">
          <cell r="A1" t="str">
            <v>PSE Portfolio and Acquisition Model</v>
          </cell>
        </row>
        <row r="9">
          <cell r="C9">
            <v>37986</v>
          </cell>
        </row>
        <row r="11">
          <cell r="C11">
            <v>45291</v>
          </cell>
        </row>
        <row r="21">
          <cell r="C21">
            <v>2.5000000000000001E-2</v>
          </cell>
        </row>
        <row r="22">
          <cell r="H22">
            <v>1.6E-2</v>
          </cell>
        </row>
        <row r="23">
          <cell r="H23">
            <v>6900</v>
          </cell>
          <cell r="L23">
            <v>9100</v>
          </cell>
        </row>
        <row r="25">
          <cell r="C25">
            <v>30</v>
          </cell>
        </row>
        <row r="33">
          <cell r="C33">
            <v>0.35</v>
          </cell>
        </row>
        <row r="56">
          <cell r="I56">
            <v>7.2400000000000006E-2</v>
          </cell>
        </row>
        <row r="58">
          <cell r="I58">
            <v>0.57569999999999999</v>
          </cell>
        </row>
        <row r="61">
          <cell r="I61">
            <v>7.2982982000000002E-2</v>
          </cell>
        </row>
        <row r="62">
          <cell r="I62">
            <v>8.7571220000000005E-2</v>
          </cell>
        </row>
        <row r="65">
          <cell r="I65">
            <v>0.65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>
        <row r="8">
          <cell r="C8" t="str">
            <v>Fred CC</v>
          </cell>
        </row>
        <row r="70">
          <cell r="C70" t="str">
            <v>Fred DF</v>
          </cell>
        </row>
      </sheetData>
      <sheetData sheetId="10" refreshError="1">
        <row r="11">
          <cell r="C11" t="str">
            <v>B2 10% Wind with Frederickson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ill Determinants"/>
      <sheetName val="2013"/>
      <sheetName val="2014"/>
    </sheetNames>
    <sheetDataSet>
      <sheetData sheetId="0"/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workbookViewId="0"/>
  </sheetViews>
  <sheetFormatPr defaultColWidth="9.109375" defaultRowHeight="14.4"/>
  <cols>
    <col min="1" max="16384" width="9.109375" style="182"/>
  </cols>
  <sheetData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B0F0"/>
  </sheetPr>
  <dimension ref="A1:AE89"/>
  <sheetViews>
    <sheetView topLeftCell="F29" zoomScaleNormal="100" workbookViewId="0">
      <selection activeCell="P61" sqref="P61"/>
    </sheetView>
  </sheetViews>
  <sheetFormatPr defaultColWidth="9.109375" defaultRowHeight="13.8"/>
  <cols>
    <col min="1" max="1" width="14.6640625" style="1" customWidth="1"/>
    <col min="2" max="2" width="8.6640625" style="1" customWidth="1"/>
    <col min="3" max="3" width="16.33203125" style="1" customWidth="1"/>
    <col min="4" max="4" width="17.33203125" style="1" customWidth="1"/>
    <col min="5" max="5" width="16.6640625" style="1" customWidth="1"/>
    <col min="6" max="6" width="16.33203125" style="1" customWidth="1"/>
    <col min="7" max="7" width="15.5546875" style="1" customWidth="1"/>
    <col min="8" max="8" width="13.6640625" style="1" bestFit="1" customWidth="1"/>
    <col min="9" max="9" width="17.5546875" style="1" customWidth="1"/>
    <col min="10" max="10" width="15.109375" style="1" customWidth="1"/>
    <col min="11" max="11" width="14.88671875" style="1" customWidth="1"/>
    <col min="12" max="12" width="13.44140625" style="1" bestFit="1" customWidth="1"/>
    <col min="13" max="13" width="15.6640625" style="1" customWidth="1"/>
    <col min="14" max="14" width="2.6640625" style="1" customWidth="1"/>
    <col min="15" max="15" width="15.33203125" style="1" customWidth="1"/>
    <col min="16" max="16" width="15.44140625" style="1" customWidth="1"/>
    <col min="17" max="17" width="16" style="1" customWidth="1"/>
    <col min="18" max="18" width="10" style="1" customWidth="1"/>
    <col min="19" max="19" width="17.6640625" style="1" customWidth="1"/>
    <col min="20" max="20" width="14.6640625" style="1" customWidth="1"/>
    <col min="21" max="21" width="10.5546875" style="1" customWidth="1"/>
    <col min="22" max="22" width="14.6640625" style="1" customWidth="1"/>
    <col min="23" max="23" width="2.88671875" style="1" customWidth="1"/>
    <col min="24" max="24" width="16.88671875" style="1" customWidth="1"/>
    <col min="25" max="25" width="1.6640625" style="1" customWidth="1"/>
    <col min="26" max="26" width="14.6640625" style="1" customWidth="1"/>
    <col min="27" max="27" width="13.6640625" style="1" customWidth="1"/>
    <col min="28" max="28" width="13.5546875" style="1" customWidth="1"/>
    <col min="29" max="29" width="13.109375" style="1" customWidth="1"/>
    <col min="30" max="30" width="18" style="1" customWidth="1"/>
    <col min="31" max="16384" width="9.109375" style="1"/>
  </cols>
  <sheetData>
    <row r="1" spans="1:20">
      <c r="A1" s="371" t="s">
        <v>163</v>
      </c>
      <c r="B1" s="371"/>
      <c r="C1" s="371"/>
      <c r="D1" s="371"/>
      <c r="E1" s="371"/>
      <c r="F1" s="371"/>
      <c r="G1" s="371"/>
      <c r="H1" s="371"/>
      <c r="I1" s="371"/>
      <c r="J1" s="372" t="s">
        <v>311</v>
      </c>
      <c r="K1" s="372"/>
    </row>
    <row r="2" spans="1:20" ht="26.4" customHeight="1">
      <c r="A2" s="149"/>
      <c r="B2" s="150"/>
      <c r="C2" s="151" t="s">
        <v>164</v>
      </c>
      <c r="D2" s="150"/>
      <c r="E2" s="151" t="s">
        <v>165</v>
      </c>
      <c r="F2" s="152" t="s">
        <v>166</v>
      </c>
      <c r="G2" s="152" t="s">
        <v>167</v>
      </c>
      <c r="H2" s="152" t="s">
        <v>86</v>
      </c>
      <c r="I2" s="152" t="s">
        <v>168</v>
      </c>
      <c r="J2" s="258" t="s">
        <v>312</v>
      </c>
      <c r="K2" s="258" t="s">
        <v>313</v>
      </c>
    </row>
    <row r="3" spans="1:20">
      <c r="A3" s="176" t="s">
        <v>127</v>
      </c>
      <c r="B3" s="148"/>
      <c r="C3" s="154">
        <v>217513</v>
      </c>
      <c r="D3" s="213"/>
      <c r="E3" s="178">
        <v>166751650.73300001</v>
      </c>
      <c r="F3" s="178">
        <v>-78919795</v>
      </c>
      <c r="G3" s="178">
        <v>91004591</v>
      </c>
      <c r="H3" s="184">
        <f>SUM(F3:G3)</f>
        <v>12084796</v>
      </c>
      <c r="I3" s="155">
        <f>E3+H3</f>
        <v>178836446.73300001</v>
      </c>
      <c r="J3" s="283">
        <f t="shared" ref="J3:J8" si="0">I3/C3</f>
        <v>822.18739446837662</v>
      </c>
      <c r="K3" s="256">
        <f t="shared" ref="K3:K8" si="1">D24/E3</f>
        <v>9.1269374924323368E-2</v>
      </c>
    </row>
    <row r="4" spans="1:20">
      <c r="A4" s="176" t="s">
        <v>169</v>
      </c>
      <c r="B4" s="148"/>
      <c r="C4" s="154">
        <v>359</v>
      </c>
      <c r="D4" s="213"/>
      <c r="E4" s="178">
        <v>259800.595</v>
      </c>
      <c r="F4" s="178">
        <v>-131250</v>
      </c>
      <c r="G4" s="178">
        <v>141788</v>
      </c>
      <c r="H4" s="184">
        <f t="shared" ref="H4:H16" si="2">SUM(F4:G4)</f>
        <v>10538</v>
      </c>
      <c r="I4" s="155">
        <f t="shared" ref="I4:I16" si="3">E4+H4</f>
        <v>270338.59499999997</v>
      </c>
      <c r="J4" s="283">
        <f t="shared" si="0"/>
        <v>753.03229805013916</v>
      </c>
      <c r="K4" s="256">
        <f t="shared" si="1"/>
        <v>9.1149136898627955E-2</v>
      </c>
    </row>
    <row r="5" spans="1:20">
      <c r="A5" s="176" t="s">
        <v>128</v>
      </c>
      <c r="B5" s="148"/>
      <c r="C5" s="154">
        <v>22923</v>
      </c>
      <c r="D5" s="213"/>
      <c r="E5" s="178">
        <v>44672129.449000001</v>
      </c>
      <c r="F5" s="178">
        <v>-21804441</v>
      </c>
      <c r="G5" s="178">
        <v>24302464</v>
      </c>
      <c r="H5" s="184">
        <f t="shared" si="2"/>
        <v>2498023</v>
      </c>
      <c r="I5" s="155">
        <f t="shared" si="3"/>
        <v>47170152.449000001</v>
      </c>
      <c r="J5" s="283">
        <f t="shared" si="0"/>
        <v>2057.7652335645421</v>
      </c>
      <c r="K5" s="256">
        <f t="shared" si="1"/>
        <v>0.1192127864887178</v>
      </c>
    </row>
    <row r="6" spans="1:20">
      <c r="A6" s="176" t="s">
        <v>129</v>
      </c>
      <c r="B6" s="148"/>
      <c r="C6" s="154">
        <v>9737</v>
      </c>
      <c r="D6" s="213"/>
      <c r="E6" s="178">
        <v>3730905.6179999998</v>
      </c>
      <c r="F6" s="178">
        <v>-1887387</v>
      </c>
      <c r="G6" s="178">
        <v>2036165</v>
      </c>
      <c r="H6" s="184">
        <f t="shared" si="2"/>
        <v>148778</v>
      </c>
      <c r="I6" s="155">
        <f t="shared" si="3"/>
        <v>3879683.6179999998</v>
      </c>
      <c r="J6" s="283">
        <f t="shared" si="0"/>
        <v>398.44753188867207</v>
      </c>
      <c r="K6" s="256">
        <f t="shared" si="1"/>
        <v>0.16426060928566755</v>
      </c>
    </row>
    <row r="7" spans="1:20">
      <c r="A7" s="176" t="s">
        <v>130</v>
      </c>
      <c r="B7" s="148"/>
      <c r="C7" s="154">
        <v>1876</v>
      </c>
      <c r="D7" s="213"/>
      <c r="E7" s="178">
        <v>114187516.73</v>
      </c>
      <c r="F7" s="178">
        <v>-56488170</v>
      </c>
      <c r="G7" s="178">
        <v>61944423</v>
      </c>
      <c r="H7" s="184">
        <f t="shared" si="2"/>
        <v>5456253</v>
      </c>
      <c r="I7" s="155">
        <f t="shared" si="3"/>
        <v>119643769.73</v>
      </c>
      <c r="J7" s="283">
        <f t="shared" si="0"/>
        <v>63775.996657782518</v>
      </c>
      <c r="K7" s="256">
        <f t="shared" si="1"/>
        <v>9.2413342825832731E-2</v>
      </c>
    </row>
    <row r="8" spans="1:20">
      <c r="A8" s="176" t="s">
        <v>131</v>
      </c>
      <c r="B8" s="148"/>
      <c r="C8" s="154">
        <v>47</v>
      </c>
      <c r="D8" s="213"/>
      <c r="E8" s="178">
        <v>2293234.84</v>
      </c>
      <c r="F8" s="178">
        <v>-1139214</v>
      </c>
      <c r="G8" s="178">
        <v>1251547</v>
      </c>
      <c r="H8" s="184">
        <f t="shared" si="2"/>
        <v>112333</v>
      </c>
      <c r="I8" s="155">
        <f t="shared" si="3"/>
        <v>2405567.84</v>
      </c>
      <c r="J8" s="283">
        <f t="shared" si="0"/>
        <v>51182.2944680851</v>
      </c>
      <c r="K8" s="256">
        <f t="shared" si="1"/>
        <v>9.1584937720551984E-2</v>
      </c>
    </row>
    <row r="9" spans="1:20">
      <c r="A9" s="176" t="s">
        <v>132</v>
      </c>
      <c r="B9" s="148"/>
      <c r="C9" s="154">
        <v>23</v>
      </c>
      <c r="D9" s="188"/>
      <c r="E9" s="178">
        <f>90638942-E10</f>
        <v>58452995</v>
      </c>
      <c r="F9" s="178">
        <v>-56195162</v>
      </c>
      <c r="G9" s="178">
        <f>95775976-G10</f>
        <v>60775976</v>
      </c>
      <c r="H9" s="184">
        <f t="shared" si="2"/>
        <v>4580814</v>
      </c>
      <c r="I9" s="155">
        <f t="shared" si="3"/>
        <v>63033809</v>
      </c>
      <c r="J9" s="283">
        <f>(I9+I10)/C9</f>
        <v>4139989.3913043477</v>
      </c>
      <c r="K9" s="256">
        <f>I30/(I9+I10)</f>
        <v>5.8826458254314373E-2</v>
      </c>
    </row>
    <row r="10" spans="1:20">
      <c r="A10" s="176" t="s">
        <v>170</v>
      </c>
      <c r="B10" s="148"/>
      <c r="C10" s="154"/>
      <c r="D10" s="188"/>
      <c r="E10" s="178">
        <v>32185947</v>
      </c>
      <c r="F10" s="178">
        <v>-35000000</v>
      </c>
      <c r="G10" s="178">
        <v>35000000</v>
      </c>
      <c r="H10" s="184">
        <f t="shared" si="2"/>
        <v>0</v>
      </c>
      <c r="I10" s="155">
        <f t="shared" si="3"/>
        <v>32185947</v>
      </c>
      <c r="J10" s="283"/>
    </row>
    <row r="11" spans="1:20">
      <c r="A11" s="176" t="s">
        <v>171</v>
      </c>
      <c r="B11" s="148"/>
      <c r="C11" s="154">
        <v>52</v>
      </c>
      <c r="D11" s="213"/>
      <c r="E11" s="178">
        <v>6277474.7079999996</v>
      </c>
      <c r="F11" s="178"/>
      <c r="G11" s="178"/>
      <c r="H11" s="184">
        <f t="shared" si="2"/>
        <v>0</v>
      </c>
      <c r="I11" s="155">
        <f t="shared" si="3"/>
        <v>6277474.7079999996</v>
      </c>
      <c r="J11" s="283">
        <f>I11/C11</f>
        <v>120720.66746153845</v>
      </c>
      <c r="K11" s="256">
        <f>I31/I11</f>
        <v>6.9525666020413379E-2</v>
      </c>
    </row>
    <row r="12" spans="1:20">
      <c r="A12" s="176" t="s">
        <v>133</v>
      </c>
      <c r="B12" s="148"/>
      <c r="C12" s="154">
        <v>1212</v>
      </c>
      <c r="D12" s="213"/>
      <c r="E12" s="178">
        <v>15358991.911</v>
      </c>
      <c r="F12" s="178">
        <v>-4758420</v>
      </c>
      <c r="G12" s="178">
        <v>6396055</v>
      </c>
      <c r="H12" s="184">
        <f t="shared" si="2"/>
        <v>1637635</v>
      </c>
      <c r="I12" s="155">
        <f t="shared" si="3"/>
        <v>16996626.910999998</v>
      </c>
      <c r="J12" s="283">
        <f>I12/C12</f>
        <v>14023.619563531352</v>
      </c>
      <c r="K12" s="256">
        <f>I32/I12</f>
        <v>8.0165644967954072E-2</v>
      </c>
    </row>
    <row r="13" spans="1:20">
      <c r="A13" s="176" t="s">
        <v>134</v>
      </c>
      <c r="B13" s="148"/>
      <c r="C13" s="154">
        <v>1183</v>
      </c>
      <c r="D13" s="213"/>
      <c r="E13" s="178">
        <v>1691500.243</v>
      </c>
      <c r="F13" s="178">
        <v>-324152</v>
      </c>
      <c r="G13" s="178">
        <v>651581</v>
      </c>
      <c r="H13" s="184">
        <f t="shared" si="2"/>
        <v>327429</v>
      </c>
      <c r="I13" s="155">
        <f t="shared" si="3"/>
        <v>2018929.243</v>
      </c>
      <c r="J13" s="283">
        <f>I13/C13</f>
        <v>1706.6181259509722</v>
      </c>
      <c r="K13" s="256">
        <f>I33/I13</f>
        <v>9.3118177203003652E-2</v>
      </c>
      <c r="S13" s="214"/>
    </row>
    <row r="14" spans="1:20">
      <c r="A14" s="176" t="s">
        <v>172</v>
      </c>
      <c r="B14" s="148"/>
      <c r="C14" s="154">
        <v>441</v>
      </c>
      <c r="D14" s="188"/>
      <c r="E14" s="178">
        <v>914592.69799999997</v>
      </c>
      <c r="F14" s="178"/>
      <c r="G14" s="178"/>
      <c r="H14" s="184"/>
      <c r="I14" s="155">
        <f t="shared" si="3"/>
        <v>914592.69799999997</v>
      </c>
      <c r="J14" s="283"/>
      <c r="K14" s="256"/>
      <c r="S14" s="184"/>
      <c r="T14" s="184"/>
    </row>
    <row r="15" spans="1:20">
      <c r="A15" s="176" t="s">
        <v>173</v>
      </c>
      <c r="B15" s="148"/>
      <c r="C15" s="154"/>
      <c r="D15" s="188"/>
      <c r="E15" s="178">
        <v>391992.74800000002</v>
      </c>
      <c r="F15" s="178"/>
      <c r="G15" s="178"/>
      <c r="H15" s="184">
        <f t="shared" si="2"/>
        <v>0</v>
      </c>
      <c r="I15" s="155">
        <f t="shared" si="3"/>
        <v>391992.74800000002</v>
      </c>
      <c r="J15" s="213"/>
      <c r="S15" s="184"/>
      <c r="T15" s="184"/>
    </row>
    <row r="16" spans="1:20">
      <c r="A16" s="176" t="s">
        <v>174</v>
      </c>
      <c r="B16" s="148"/>
      <c r="C16" s="154"/>
      <c r="D16" s="189"/>
      <c r="E16" s="178">
        <v>211160.42800000001</v>
      </c>
      <c r="F16" s="178"/>
      <c r="G16" s="178"/>
      <c r="H16" s="184">
        <f t="shared" si="2"/>
        <v>0</v>
      </c>
      <c r="I16" s="155">
        <f t="shared" si="3"/>
        <v>211160.42800000001</v>
      </c>
      <c r="J16" s="213"/>
      <c r="T16" s="214"/>
    </row>
    <row r="17" spans="1:31">
      <c r="A17" s="148"/>
      <c r="B17" s="148"/>
      <c r="C17" s="156">
        <f>SUM(C3:C16)</f>
        <v>255366</v>
      </c>
      <c r="E17" s="156">
        <f>SUM(E3:E16)</f>
        <v>447379892.70099998</v>
      </c>
      <c r="F17" s="156">
        <f>SUM(F3:F16)</f>
        <v>-256647991</v>
      </c>
      <c r="G17" s="156">
        <f>SUM(G3:G16)</f>
        <v>283504590</v>
      </c>
      <c r="H17" s="156">
        <f>SUM(H3:H16)</f>
        <v>26856599</v>
      </c>
      <c r="I17" s="156">
        <f>SUM(I3:I16)</f>
        <v>474236491.70099998</v>
      </c>
    </row>
    <row r="18" spans="1:31" ht="14.4" thickBot="1">
      <c r="A18" s="148"/>
      <c r="B18" s="148"/>
      <c r="C18" s="148"/>
      <c r="E18" s="148"/>
      <c r="F18" s="148"/>
      <c r="G18" s="148"/>
      <c r="I18" s="148"/>
    </row>
    <row r="19" spans="1:31">
      <c r="A19" s="148" t="s">
        <v>19</v>
      </c>
      <c r="B19" s="148"/>
      <c r="C19" s="157">
        <f>C3+C4</f>
        <v>217872</v>
      </c>
      <c r="E19" s="158">
        <f>E3+E4</f>
        <v>167011451.32800001</v>
      </c>
      <c r="F19" s="158">
        <f>F3+F4</f>
        <v>-79051045</v>
      </c>
      <c r="G19" s="158">
        <f>G3+G4</f>
        <v>91146379</v>
      </c>
      <c r="H19" s="158">
        <f>H3+H4</f>
        <v>12095334</v>
      </c>
      <c r="I19" s="157">
        <f>I3+I4</f>
        <v>179106785.32800001</v>
      </c>
    </row>
    <row r="20" spans="1:31" ht="7.2" customHeight="1">
      <c r="A20" s="148"/>
      <c r="B20" s="148"/>
      <c r="C20" s="159"/>
      <c r="E20" s="148"/>
      <c r="F20" s="148"/>
      <c r="G20" s="148"/>
      <c r="H20" s="148"/>
      <c r="I20" s="159"/>
    </row>
    <row r="21" spans="1:31" ht="14.4" thickBot="1">
      <c r="A21" s="148" t="s">
        <v>175</v>
      </c>
      <c r="B21" s="148"/>
      <c r="C21" s="173">
        <f>SUM(C5:C8,C11:C13)</f>
        <v>37030</v>
      </c>
      <c r="E21" s="174">
        <f>SUM(E5:E8,E11:E13)</f>
        <v>188211753.49900001</v>
      </c>
      <c r="F21" s="174">
        <f>SUM(F5:F8,F11:F13)</f>
        <v>-86401784</v>
      </c>
      <c r="G21" s="174">
        <f>SUM(G5:G8,G11:G13)</f>
        <v>96582235</v>
      </c>
      <c r="H21" s="174">
        <f>SUM(H5:H8,H11:H13)</f>
        <v>10180451</v>
      </c>
      <c r="I21" s="173">
        <f>SUM(I5:I8,I11:I13)</f>
        <v>198392204.49899998</v>
      </c>
      <c r="Z21" s="1" t="s">
        <v>314</v>
      </c>
    </row>
    <row r="22" spans="1:31">
      <c r="A22" s="148"/>
      <c r="B22" s="148"/>
      <c r="C22" s="148"/>
      <c r="D22" s="148"/>
      <c r="E22" s="148"/>
      <c r="M22" s="1" t="s">
        <v>322</v>
      </c>
      <c r="Z22" s="1" t="s">
        <v>210</v>
      </c>
      <c r="AA22" s="257" t="s">
        <v>341</v>
      </c>
      <c r="AC22" s="1" t="s">
        <v>212</v>
      </c>
      <c r="AD22" s="257" t="s">
        <v>340</v>
      </c>
    </row>
    <row r="23" spans="1:31" ht="53.4" customHeight="1">
      <c r="A23" s="149"/>
      <c r="B23" s="160"/>
      <c r="C23" s="168" t="s">
        <v>176</v>
      </c>
      <c r="D23" s="168" t="s">
        <v>177</v>
      </c>
      <c r="E23" s="152" t="s">
        <v>178</v>
      </c>
      <c r="F23" s="152" t="s">
        <v>179</v>
      </c>
      <c r="G23" s="152" t="s">
        <v>180</v>
      </c>
      <c r="H23" s="152" t="s">
        <v>181</v>
      </c>
      <c r="I23" s="152" t="s">
        <v>182</v>
      </c>
      <c r="O23" s="258" t="str">
        <f>AA22&amp;" Billed Schedule 75 Revenue"</f>
        <v>July Billed Schedule 75 Revenue</v>
      </c>
      <c r="P23" s="258" t="str">
        <f>AA22&amp;" Billed kWhs"</f>
        <v>July Billed kWhs</v>
      </c>
      <c r="Q23" s="258" t="str">
        <f>AA22&amp;" Unbilled kWhs"</f>
        <v>July Unbilled kWhs</v>
      </c>
      <c r="R23" s="258" t="s">
        <v>320</v>
      </c>
      <c r="S23" s="258" t="s">
        <v>213</v>
      </c>
      <c r="T23" s="258" t="str">
        <f>AD22&amp;" Unbilled kWhs reversal"</f>
        <v>June Unbilled kWhs reversal</v>
      </c>
      <c r="U23" s="258" t="s">
        <v>320</v>
      </c>
      <c r="V23" s="258" t="str">
        <f>AD22&amp;" Schedule 75 Unbilled Reversal"</f>
        <v>June Schedule 75 Unbilled Reversal</v>
      </c>
      <c r="X23" s="258" t="str">
        <f>"Total "&amp;AA22&amp;" Schedule 75 Revenue"</f>
        <v>Total July Schedule 75 Revenue</v>
      </c>
      <c r="Z23" s="258" t="str">
        <f>"Calendar "&amp;AA22&amp;" Usage"</f>
        <v>Calendar July Usage</v>
      </c>
      <c r="AA23" s="258" t="str">
        <f>R23</f>
        <v>11/1/2018 rate</v>
      </c>
      <c r="AB23" s="258" t="s">
        <v>214</v>
      </c>
      <c r="AC23" s="258" t="s">
        <v>215</v>
      </c>
      <c r="AD23" s="258" t="str">
        <f>"implied "&amp;AD22&amp;" unbilled/Cancel-Rebill True-up kWhs"</f>
        <v>implied June unbilled/Cancel-Rebill True-up kWhs</v>
      </c>
    </row>
    <row r="24" spans="1:31">
      <c r="A24" s="176" t="s">
        <v>127</v>
      </c>
      <c r="B24" s="148"/>
      <c r="C24" s="177">
        <v>2022173.5</v>
      </c>
      <c r="D24" s="177">
        <v>15219318.93</v>
      </c>
      <c r="E24" s="179">
        <v>-7448385</v>
      </c>
      <c r="F24" s="179">
        <v>8533724</v>
      </c>
      <c r="G24" s="170">
        <f>SUM(D24:F24)</f>
        <v>16304657.93</v>
      </c>
      <c r="H24" s="170">
        <f>-J62</f>
        <v>-46499.216509999998</v>
      </c>
      <c r="I24" s="170">
        <f>SUM(G24:H24)</f>
        <v>16258158.71349</v>
      </c>
      <c r="M24" s="1" t="s">
        <v>216</v>
      </c>
      <c r="O24" s="281">
        <v>-193401.75</v>
      </c>
      <c r="P24" s="259">
        <f t="shared" ref="P24:P29" si="4">E3</f>
        <v>166751650.73300001</v>
      </c>
      <c r="Q24" s="259">
        <f t="shared" ref="Q24:Q29" si="5">G3</f>
        <v>91004591</v>
      </c>
      <c r="R24" s="260">
        <v>-1.16E-3</v>
      </c>
      <c r="S24" s="261">
        <f>Q24*R24</f>
        <v>-105565.32556</v>
      </c>
      <c r="T24" s="259">
        <f t="shared" ref="T24:T29" si="6">F3</f>
        <v>-78919795</v>
      </c>
      <c r="U24" s="260">
        <f>R24</f>
        <v>-1.16E-3</v>
      </c>
      <c r="V24" s="262">
        <f>T24*U24</f>
        <v>91546.962199999994</v>
      </c>
      <c r="X24" s="263">
        <f>O24+S24+V24</f>
        <v>-207420.11336000002</v>
      </c>
      <c r="Z24" s="264">
        <f>P24+Q24+T24</f>
        <v>178836446.73300001</v>
      </c>
      <c r="AA24" s="188">
        <f>R24</f>
        <v>-1.16E-3</v>
      </c>
      <c r="AB24" s="214">
        <f>Z24*AA24</f>
        <v>-207450.27821028003</v>
      </c>
      <c r="AC24" s="263">
        <f>X24-AB24</f>
        <v>30.164850280008977</v>
      </c>
      <c r="AD24" s="264">
        <f>AC24/U24</f>
        <v>-26004.181275869807</v>
      </c>
      <c r="AE24" s="265">
        <f>AC24/X24</f>
        <v>-1.4542876190437048E-4</v>
      </c>
    </row>
    <row r="25" spans="1:31">
      <c r="A25" s="176" t="s">
        <v>169</v>
      </c>
      <c r="B25" s="148"/>
      <c r="C25" s="177">
        <v>3285</v>
      </c>
      <c r="D25" s="177">
        <v>23680.6</v>
      </c>
      <c r="E25" s="179">
        <v>-8090</v>
      </c>
      <c r="F25" s="179">
        <v>8642</v>
      </c>
      <c r="G25" s="170">
        <f t="shared" ref="G25:G33" si="7">SUM(D25:F25)</f>
        <v>24232.6</v>
      </c>
      <c r="H25" s="170">
        <f t="shared" ref="H25:H29" si="8">-J63</f>
        <v>286.09676000000002</v>
      </c>
      <c r="I25" s="170">
        <f t="shared" ref="I25:I36" si="9">SUM(G25:H25)</f>
        <v>24518.696759999999</v>
      </c>
      <c r="M25" s="1" t="s">
        <v>217</v>
      </c>
      <c r="O25" s="281">
        <v>-301.37</v>
      </c>
      <c r="P25" s="259">
        <f t="shared" si="4"/>
        <v>259800.595</v>
      </c>
      <c r="Q25" s="259">
        <f t="shared" si="5"/>
        <v>141788</v>
      </c>
      <c r="R25" s="260">
        <v>-1.16E-3</v>
      </c>
      <c r="S25" s="261">
        <f>Q25*R25</f>
        <v>-164.47408000000001</v>
      </c>
      <c r="T25" s="259">
        <f t="shared" si="6"/>
        <v>-131250</v>
      </c>
      <c r="U25" s="260">
        <f t="shared" ref="U25:U32" si="10">R25</f>
        <v>-1.16E-3</v>
      </c>
      <c r="V25" s="262">
        <f t="shared" ref="V25:V32" si="11">T25*U25</f>
        <v>152.25</v>
      </c>
      <c r="X25" s="263">
        <f t="shared" ref="X25:X32" si="12">O25+S25+V25</f>
        <v>-313.59408000000002</v>
      </c>
      <c r="Z25" s="264">
        <f t="shared" ref="Z25:Z32" si="13">P25+Q25+T25</f>
        <v>270338.59499999997</v>
      </c>
      <c r="AA25" s="188">
        <f t="shared" ref="AA25:AA32" si="14">R25</f>
        <v>-1.16E-3</v>
      </c>
      <c r="AB25" s="214">
        <f t="shared" ref="AB25:AB32" si="15">Z25*AA25</f>
        <v>-313.59277019999996</v>
      </c>
      <c r="AC25" s="263">
        <f t="shared" ref="AC25:AC32" si="16">X25-AB25</f>
        <v>-1.3098000000582033E-3</v>
      </c>
      <c r="AD25" s="264">
        <f t="shared" ref="AD25:AD32" si="17">AC25/U25</f>
        <v>1.1291379310846581</v>
      </c>
      <c r="AE25" s="265">
        <f t="shared" ref="AE25:AE33" si="18">AC25/X25</f>
        <v>4.1767370100169089E-6</v>
      </c>
    </row>
    <row r="26" spans="1:31">
      <c r="A26" s="176" t="s">
        <v>128</v>
      </c>
      <c r="B26" s="148"/>
      <c r="C26" s="177">
        <v>466162.08</v>
      </c>
      <c r="D26" s="177">
        <v>5325489.03</v>
      </c>
      <c r="E26" s="179">
        <v>-2668001</v>
      </c>
      <c r="F26" s="179">
        <v>2927968</v>
      </c>
      <c r="G26" s="170">
        <f t="shared" si="7"/>
        <v>5585456.0300000003</v>
      </c>
      <c r="H26" s="170">
        <f t="shared" si="8"/>
        <v>-22207.810900000004</v>
      </c>
      <c r="I26" s="170">
        <f t="shared" si="9"/>
        <v>5563248.2191000003</v>
      </c>
      <c r="M26" s="1" t="s">
        <v>218</v>
      </c>
      <c r="O26" s="281">
        <v>24122.91</v>
      </c>
      <c r="P26" s="259">
        <f t="shared" si="4"/>
        <v>44672129.449000001</v>
      </c>
      <c r="Q26" s="259">
        <f t="shared" si="5"/>
        <v>24302464</v>
      </c>
      <c r="R26" s="266">
        <v>5.4000000000000001E-4</v>
      </c>
      <c r="S26" s="261">
        <f>Q26*R26</f>
        <v>13123.33056</v>
      </c>
      <c r="T26" s="259">
        <f t="shared" si="6"/>
        <v>-21804441</v>
      </c>
      <c r="U26" s="260">
        <f t="shared" si="10"/>
        <v>5.4000000000000001E-4</v>
      </c>
      <c r="V26" s="262">
        <f t="shared" si="11"/>
        <v>-11774.398139999999</v>
      </c>
      <c r="X26" s="263">
        <f t="shared" si="12"/>
        <v>25471.842420000001</v>
      </c>
      <c r="Z26" s="264">
        <f t="shared" si="13"/>
        <v>47170152.449000001</v>
      </c>
      <c r="AA26" s="267">
        <f t="shared" si="14"/>
        <v>5.4000000000000001E-4</v>
      </c>
      <c r="AB26" s="214">
        <f t="shared" si="15"/>
        <v>25471.882322460002</v>
      </c>
      <c r="AC26" s="263">
        <f t="shared" si="16"/>
        <v>-3.9902460001030704E-2</v>
      </c>
      <c r="AD26" s="264">
        <f t="shared" si="17"/>
        <v>-73.893444446353158</v>
      </c>
      <c r="AE26" s="265">
        <f t="shared" si="18"/>
        <v>-1.5665321472662716E-6</v>
      </c>
    </row>
    <row r="27" spans="1:31">
      <c r="A27" s="176" t="s">
        <v>129</v>
      </c>
      <c r="B27" s="148"/>
      <c r="C27" s="177">
        <v>196829.83</v>
      </c>
      <c r="D27" s="177">
        <v>612840.82999999996</v>
      </c>
      <c r="E27" s="179">
        <v>-319842</v>
      </c>
      <c r="F27" s="179">
        <v>335767</v>
      </c>
      <c r="G27" s="170">
        <f t="shared" si="7"/>
        <v>628765.82999999996</v>
      </c>
      <c r="H27" s="170">
        <f t="shared" si="8"/>
        <v>-1266.9119300000002</v>
      </c>
      <c r="I27" s="170">
        <f t="shared" si="9"/>
        <v>627498.91807000001</v>
      </c>
      <c r="M27" s="1" t="s">
        <v>219</v>
      </c>
      <c r="O27" s="281">
        <v>2015.86</v>
      </c>
      <c r="P27" s="259">
        <f t="shared" si="4"/>
        <v>3730905.6179999998</v>
      </c>
      <c r="Q27" s="259">
        <f t="shared" si="5"/>
        <v>2036165</v>
      </c>
      <c r="R27" s="266">
        <v>5.4000000000000001E-4</v>
      </c>
      <c r="S27" s="261">
        <f t="shared" ref="S27:S32" si="19">Q27*R27</f>
        <v>1099.5291</v>
      </c>
      <c r="T27" s="259">
        <f t="shared" si="6"/>
        <v>-1887387</v>
      </c>
      <c r="U27" s="260">
        <f t="shared" si="10"/>
        <v>5.4000000000000001E-4</v>
      </c>
      <c r="V27" s="262">
        <f t="shared" si="11"/>
        <v>-1019.18898</v>
      </c>
      <c r="X27" s="263">
        <f t="shared" si="12"/>
        <v>2096.20012</v>
      </c>
      <c r="Z27" s="264">
        <f t="shared" si="13"/>
        <v>3879683.6179999998</v>
      </c>
      <c r="AA27" s="267">
        <f t="shared" si="14"/>
        <v>5.4000000000000001E-4</v>
      </c>
      <c r="AB27" s="214">
        <f t="shared" si="15"/>
        <v>2095.0291537200001</v>
      </c>
      <c r="AC27" s="263">
        <f t="shared" si="16"/>
        <v>1.1709662799999023</v>
      </c>
      <c r="AD27" s="264">
        <f t="shared" si="17"/>
        <v>2168.456074073893</v>
      </c>
      <c r="AE27" s="265">
        <f t="shared" si="18"/>
        <v>5.5861378349692219E-4</v>
      </c>
    </row>
    <row r="28" spans="1:31">
      <c r="A28" s="176" t="s">
        <v>130</v>
      </c>
      <c r="B28" s="148"/>
      <c r="C28" s="177">
        <v>939276.66</v>
      </c>
      <c r="D28" s="177">
        <v>10552450.130000001</v>
      </c>
      <c r="E28" s="179">
        <v>-4823066</v>
      </c>
      <c r="F28" s="179">
        <v>5233606</v>
      </c>
      <c r="G28" s="170">
        <f t="shared" si="7"/>
        <v>10962990.130000001</v>
      </c>
      <c r="H28" s="170">
        <f t="shared" si="8"/>
        <v>-38877.397770000003</v>
      </c>
      <c r="I28" s="170">
        <f t="shared" si="9"/>
        <v>10924112.73223</v>
      </c>
      <c r="M28" s="1" t="s">
        <v>220</v>
      </c>
      <c r="O28" s="281">
        <v>61661.24</v>
      </c>
      <c r="P28" s="259">
        <f t="shared" si="4"/>
        <v>114187516.73</v>
      </c>
      <c r="Q28" s="259">
        <f t="shared" si="5"/>
        <v>61944423</v>
      </c>
      <c r="R28" s="266">
        <v>5.4000000000000001E-4</v>
      </c>
      <c r="S28" s="261">
        <f t="shared" si="19"/>
        <v>33449.988420000001</v>
      </c>
      <c r="T28" s="259">
        <f t="shared" si="6"/>
        <v>-56488170</v>
      </c>
      <c r="U28" s="260">
        <f t="shared" si="10"/>
        <v>5.4000000000000001E-4</v>
      </c>
      <c r="V28" s="262">
        <f t="shared" si="11"/>
        <v>-30503.611799999999</v>
      </c>
      <c r="X28" s="263">
        <f t="shared" si="12"/>
        <v>64607.616620000001</v>
      </c>
      <c r="Z28" s="264">
        <f t="shared" si="13"/>
        <v>119643769.73000002</v>
      </c>
      <c r="AA28" s="267">
        <f t="shared" si="14"/>
        <v>5.4000000000000001E-4</v>
      </c>
      <c r="AB28" s="214">
        <f t="shared" si="15"/>
        <v>64607.635654200014</v>
      </c>
      <c r="AC28" s="263">
        <f t="shared" si="16"/>
        <v>-1.9034200013265945E-2</v>
      </c>
      <c r="AD28" s="264">
        <f t="shared" si="17"/>
        <v>-35.248518543085083</v>
      </c>
      <c r="AE28" s="265">
        <f t="shared" si="18"/>
        <v>-2.9461232295905027E-7</v>
      </c>
    </row>
    <row r="29" spans="1:31">
      <c r="A29" s="176" t="s">
        <v>131</v>
      </c>
      <c r="B29" s="148"/>
      <c r="C29" s="177">
        <v>23616.67</v>
      </c>
      <c r="D29" s="177">
        <v>210025.77</v>
      </c>
      <c r="E29" s="179">
        <v>-99989</v>
      </c>
      <c r="F29" s="179">
        <v>108351</v>
      </c>
      <c r="G29" s="170">
        <f t="shared" si="7"/>
        <v>218387.77</v>
      </c>
      <c r="H29" s="170">
        <f t="shared" si="8"/>
        <v>-707.03964000000008</v>
      </c>
      <c r="I29" s="170">
        <f t="shared" si="9"/>
        <v>217680.73035999999</v>
      </c>
      <c r="M29" s="1" t="s">
        <v>221</v>
      </c>
      <c r="O29" s="281">
        <v>1238.33</v>
      </c>
      <c r="P29" s="259">
        <f t="shared" si="4"/>
        <v>2293234.84</v>
      </c>
      <c r="Q29" s="259">
        <f t="shared" si="5"/>
        <v>1251547</v>
      </c>
      <c r="R29" s="266">
        <v>5.4000000000000001E-4</v>
      </c>
      <c r="S29" s="261">
        <f t="shared" si="19"/>
        <v>675.83537999999999</v>
      </c>
      <c r="T29" s="259">
        <f t="shared" si="6"/>
        <v>-1139214</v>
      </c>
      <c r="U29" s="260">
        <f t="shared" si="10"/>
        <v>5.4000000000000001E-4</v>
      </c>
      <c r="V29" s="262">
        <f t="shared" si="11"/>
        <v>-615.17556000000002</v>
      </c>
      <c r="X29" s="263">
        <f t="shared" si="12"/>
        <v>1298.9898199999998</v>
      </c>
      <c r="Z29" s="264">
        <f t="shared" si="13"/>
        <v>2405567.84</v>
      </c>
      <c r="AA29" s="267">
        <f t="shared" si="14"/>
        <v>5.4000000000000001E-4</v>
      </c>
      <c r="AB29" s="214">
        <f t="shared" si="15"/>
        <v>1299.0066336</v>
      </c>
      <c r="AC29" s="263">
        <f t="shared" si="16"/>
        <v>-1.6813600000205042E-2</v>
      </c>
      <c r="AD29" s="264">
        <f t="shared" si="17"/>
        <v>-31.136296296676004</v>
      </c>
      <c r="AE29" s="265">
        <f t="shared" si="18"/>
        <v>-1.2943596432653372E-5</v>
      </c>
    </row>
    <row r="30" spans="1:31">
      <c r="A30" s="176" t="s">
        <v>132</v>
      </c>
      <c r="B30" s="148"/>
      <c r="C30" s="177">
        <v>552000</v>
      </c>
      <c r="D30" s="177">
        <f>5548297.86-82306.35</f>
        <v>5465991.5100000007</v>
      </c>
      <c r="E30" s="179">
        <v>-6157276</v>
      </c>
      <c r="F30" s="179">
        <v>6318744</v>
      </c>
      <c r="G30" s="170">
        <f t="shared" si="7"/>
        <v>5627459.5100000007</v>
      </c>
      <c r="H30" s="170">
        <f>-J68-I69</f>
        <v>-26018.508679999999</v>
      </c>
      <c r="I30" s="170">
        <f t="shared" si="9"/>
        <v>5601441.0013200007</v>
      </c>
      <c r="J30" s="214"/>
      <c r="M30" s="1" t="s">
        <v>222</v>
      </c>
      <c r="O30" s="281">
        <v>3389.82</v>
      </c>
      <c r="P30" s="259">
        <f>E11</f>
        <v>6277474.7079999996</v>
      </c>
      <c r="Q30" s="259">
        <f>G11</f>
        <v>0</v>
      </c>
      <c r="R30" s="266">
        <v>5.4000000000000001E-4</v>
      </c>
      <c r="S30" s="261">
        <f t="shared" si="19"/>
        <v>0</v>
      </c>
      <c r="T30" s="259">
        <f>F11</f>
        <v>0</v>
      </c>
      <c r="U30" s="260">
        <f t="shared" si="10"/>
        <v>5.4000000000000001E-4</v>
      </c>
      <c r="V30" s="262">
        <f t="shared" si="11"/>
        <v>0</v>
      </c>
      <c r="X30" s="263">
        <f t="shared" si="12"/>
        <v>3389.82</v>
      </c>
      <c r="Z30" s="264">
        <f t="shared" si="13"/>
        <v>6277474.7079999996</v>
      </c>
      <c r="AA30" s="267">
        <f t="shared" si="14"/>
        <v>5.4000000000000001E-4</v>
      </c>
      <c r="AB30" s="214">
        <f t="shared" si="15"/>
        <v>3389.8363423199999</v>
      </c>
      <c r="AC30" s="263">
        <f t="shared" si="16"/>
        <v>-1.6342319999694155E-2</v>
      </c>
      <c r="AD30" s="264">
        <f t="shared" si="17"/>
        <v>-30.263555554989175</v>
      </c>
      <c r="AE30" s="265">
        <f t="shared" si="18"/>
        <v>-4.820999345007745E-6</v>
      </c>
    </row>
    <row r="31" spans="1:31">
      <c r="A31" s="176" t="s">
        <v>171</v>
      </c>
      <c r="B31" s="148"/>
      <c r="C31" s="177">
        <v>1040</v>
      </c>
      <c r="D31" s="177">
        <v>436445.61</v>
      </c>
      <c r="E31" s="179"/>
      <c r="F31" s="179"/>
      <c r="G31" s="170">
        <f t="shared" si="7"/>
        <v>436445.61</v>
      </c>
      <c r="H31" s="170">
        <f>-J70</f>
        <v>0</v>
      </c>
      <c r="I31" s="170">
        <f t="shared" si="9"/>
        <v>436445.61</v>
      </c>
      <c r="M31" s="1" t="s">
        <v>223</v>
      </c>
      <c r="O31" s="281">
        <v>8293.7900000000009</v>
      </c>
      <c r="P31" s="259">
        <f>E12</f>
        <v>15358991.911</v>
      </c>
      <c r="Q31" s="259">
        <f>G12</f>
        <v>6396055</v>
      </c>
      <c r="R31" s="266">
        <v>5.4000000000000001E-4</v>
      </c>
      <c r="S31" s="261">
        <f t="shared" si="19"/>
        <v>3453.8697000000002</v>
      </c>
      <c r="T31" s="259">
        <f>F12</f>
        <v>-4758420</v>
      </c>
      <c r="U31" s="260">
        <f t="shared" si="10"/>
        <v>5.4000000000000001E-4</v>
      </c>
      <c r="V31" s="262">
        <f t="shared" si="11"/>
        <v>-2569.5468000000001</v>
      </c>
      <c r="X31" s="263">
        <f>O31+S31+V31</f>
        <v>9178.1129000000001</v>
      </c>
      <c r="Z31" s="264">
        <f t="shared" si="13"/>
        <v>16996626.910999998</v>
      </c>
      <c r="AA31" s="267">
        <f t="shared" si="14"/>
        <v>5.4000000000000001E-4</v>
      </c>
      <c r="AB31" s="214">
        <f t="shared" si="15"/>
        <v>9178.1785319399987</v>
      </c>
      <c r="AC31" s="263">
        <f t="shared" si="16"/>
        <v>-6.56319399986387E-2</v>
      </c>
      <c r="AD31" s="264">
        <f t="shared" si="17"/>
        <v>-121.5406296271087</v>
      </c>
      <c r="AE31" s="265">
        <f t="shared" si="18"/>
        <v>-7.1509187905760783E-6</v>
      </c>
    </row>
    <row r="32" spans="1:31">
      <c r="A32" s="176" t="s">
        <v>133</v>
      </c>
      <c r="B32" s="148"/>
      <c r="C32" s="177">
        <v>24320</v>
      </c>
      <c r="D32" s="177">
        <v>1247113.92</v>
      </c>
      <c r="E32" s="179">
        <v>-425950</v>
      </c>
      <c r="F32" s="179">
        <v>551302</v>
      </c>
      <c r="G32" s="170">
        <f t="shared" si="7"/>
        <v>1372465.92</v>
      </c>
      <c r="H32" s="170">
        <f>-J71</f>
        <v>-9920.3613999999998</v>
      </c>
      <c r="I32" s="170">
        <f t="shared" si="9"/>
        <v>1362545.5585999999</v>
      </c>
      <c r="M32" s="1" t="s">
        <v>224</v>
      </c>
      <c r="O32" s="281">
        <v>914.01</v>
      </c>
      <c r="P32" s="259">
        <f>E13</f>
        <v>1691500.243</v>
      </c>
      <c r="Q32" s="259">
        <f>G13</f>
        <v>651581</v>
      </c>
      <c r="R32" s="266">
        <v>5.4000000000000001E-4</v>
      </c>
      <c r="S32" s="261">
        <f t="shared" si="19"/>
        <v>351.85374000000002</v>
      </c>
      <c r="T32" s="259">
        <f>F13</f>
        <v>-324152</v>
      </c>
      <c r="U32" s="260">
        <f t="shared" si="10"/>
        <v>5.4000000000000001E-4</v>
      </c>
      <c r="V32" s="262">
        <f t="shared" si="11"/>
        <v>-175.04208</v>
      </c>
      <c r="X32" s="263">
        <f t="shared" si="12"/>
        <v>1090.8216600000001</v>
      </c>
      <c r="Z32" s="264">
        <f t="shared" si="13"/>
        <v>2018929.2429999998</v>
      </c>
      <c r="AA32" s="267">
        <f t="shared" si="14"/>
        <v>5.4000000000000001E-4</v>
      </c>
      <c r="AB32" s="214">
        <f t="shared" si="15"/>
        <v>1090.2217912199999</v>
      </c>
      <c r="AC32" s="263">
        <f t="shared" si="16"/>
        <v>0.59986878000017896</v>
      </c>
      <c r="AD32" s="264">
        <f t="shared" si="17"/>
        <v>1110.8681111114424</v>
      </c>
      <c r="AE32" s="265">
        <f t="shared" si="18"/>
        <v>5.4992378864220472E-4</v>
      </c>
    </row>
    <row r="33" spans="1:31">
      <c r="A33" s="176" t="s">
        <v>134</v>
      </c>
      <c r="B33" s="148"/>
      <c r="C33" s="177">
        <v>23960</v>
      </c>
      <c r="D33" s="177">
        <v>163451.73000000001</v>
      </c>
      <c r="E33" s="179">
        <v>-39501</v>
      </c>
      <c r="F33" s="179">
        <v>65685</v>
      </c>
      <c r="G33" s="170">
        <f t="shared" si="7"/>
        <v>189635.73</v>
      </c>
      <c r="H33" s="170">
        <f>-J72</f>
        <v>-1636.7189900000001</v>
      </c>
      <c r="I33" s="170">
        <f t="shared" si="9"/>
        <v>187999.01101000002</v>
      </c>
      <c r="O33" s="187">
        <f>SUM(O24:O32)</f>
        <v>-92067.160000000018</v>
      </c>
      <c r="P33" s="268">
        <f>SUM(P24:P32)</f>
        <v>355223204.82699996</v>
      </c>
      <c r="Q33" s="268">
        <f>SUM(Q24:Q32)</f>
        <v>187728614</v>
      </c>
      <c r="S33" s="187">
        <f>SUM(S24:S32)</f>
        <v>-53575.392739999996</v>
      </c>
      <c r="T33" s="268">
        <f>SUM(T24:T32)</f>
        <v>-165452829</v>
      </c>
      <c r="V33" s="187">
        <f>SUM(V24:V32)</f>
        <v>45042.248839999986</v>
      </c>
      <c r="X33" s="187">
        <f>SUM(X24:X32)</f>
        <v>-100600.30390000001</v>
      </c>
      <c r="Z33" s="268">
        <f>SUM(Z24:Z32)</f>
        <v>377498989.82699996</v>
      </c>
      <c r="AB33" s="268">
        <f>SUM(AB24:AB32)</f>
        <v>-100632.08055101999</v>
      </c>
      <c r="AC33" s="187">
        <f>SUM(AC24:AC32)</f>
        <v>31.776651019996166</v>
      </c>
      <c r="AD33" s="268">
        <f>SUM(AD24:AD32)</f>
        <v>-23015.810397221601</v>
      </c>
      <c r="AE33" s="265">
        <f t="shared" si="18"/>
        <v>-3.1587032830023254E-4</v>
      </c>
    </row>
    <row r="34" spans="1:31">
      <c r="A34" s="176" t="s">
        <v>183</v>
      </c>
      <c r="B34" s="148"/>
      <c r="C34" s="170"/>
      <c r="D34" s="177">
        <v>554829.85</v>
      </c>
      <c r="E34" s="177"/>
      <c r="F34" s="177"/>
      <c r="G34" s="170">
        <f>SUM(D34:F34)</f>
        <v>554829.85</v>
      </c>
      <c r="H34" s="170"/>
      <c r="I34" s="170">
        <f t="shared" si="9"/>
        <v>554829.85</v>
      </c>
      <c r="U34" s="269"/>
    </row>
    <row r="35" spans="1:31">
      <c r="A35" s="176" t="s">
        <v>184</v>
      </c>
      <c r="B35" s="148"/>
      <c r="C35" s="188"/>
      <c r="D35" s="177">
        <v>2049941.78</v>
      </c>
      <c r="E35" s="177"/>
      <c r="F35" s="177"/>
      <c r="G35" s="170">
        <f>SUM(D35:F35)</f>
        <v>2049941.78</v>
      </c>
      <c r="H35" s="170"/>
      <c r="I35" s="170">
        <f t="shared" si="9"/>
        <v>2049941.78</v>
      </c>
      <c r="U35" s="269" t="s">
        <v>321</v>
      </c>
      <c r="V35" s="1" t="s">
        <v>225</v>
      </c>
      <c r="X35" s="188">
        <v>0.95444899999999999</v>
      </c>
      <c r="AA35" s="1" t="s">
        <v>226</v>
      </c>
      <c r="AB35" s="1" t="s">
        <v>227</v>
      </c>
      <c r="AD35" s="1" t="s">
        <v>228</v>
      </c>
    </row>
    <row r="36" spans="1:31">
      <c r="A36" s="176" t="s">
        <v>185</v>
      </c>
      <c r="B36" s="148"/>
      <c r="C36" s="188"/>
      <c r="D36" s="177">
        <v>1547073.03</v>
      </c>
      <c r="E36" s="177"/>
      <c r="F36" s="177"/>
      <c r="G36" s="170">
        <f>SUM(D36:F36)</f>
        <v>1547073.03</v>
      </c>
      <c r="H36" s="170"/>
      <c r="I36" s="170">
        <f t="shared" si="9"/>
        <v>1547073.03</v>
      </c>
      <c r="T36" s="1" t="s">
        <v>138</v>
      </c>
      <c r="U36" s="1" t="s">
        <v>229</v>
      </c>
      <c r="X36" s="270">
        <f>(X24+X25)*X35</f>
        <v>-198271.22933240057</v>
      </c>
      <c r="Z36" s="1" t="s">
        <v>19</v>
      </c>
      <c r="AA36" s="184">
        <f>P24+P25+Q24+Q25+T24+T25</f>
        <v>179106785.32800001</v>
      </c>
      <c r="AB36" s="188">
        <v>-1.1100000000000001E-3</v>
      </c>
      <c r="AC36" s="263">
        <f>AA36*AB36</f>
        <v>-198808.53171408002</v>
      </c>
      <c r="AD36" s="263">
        <f>X36-AC36</f>
        <v>537.30238167944481</v>
      </c>
      <c r="AE36" s="265">
        <f>AD36/X36</f>
        <v>-2.7099361994606915E-3</v>
      </c>
    </row>
    <row r="37" spans="1:31">
      <c r="A37" s="148"/>
      <c r="B37" s="148"/>
      <c r="C37" s="162">
        <f t="shared" ref="C37:I37" si="20">SUM(C24:C36)</f>
        <v>4252663.74</v>
      </c>
      <c r="D37" s="162">
        <f t="shared" si="20"/>
        <v>43408652.719999999</v>
      </c>
      <c r="E37" s="162">
        <f t="shared" si="20"/>
        <v>-21990100</v>
      </c>
      <c r="F37" s="162">
        <f t="shared" si="20"/>
        <v>24083789</v>
      </c>
      <c r="G37" s="162">
        <f t="shared" si="20"/>
        <v>45502341.719999999</v>
      </c>
      <c r="H37" s="162">
        <f t="shared" si="20"/>
        <v>-146847.86906</v>
      </c>
      <c r="I37" s="162">
        <f t="shared" si="20"/>
        <v>45355493.850939997</v>
      </c>
      <c r="T37" s="1" t="s">
        <v>138</v>
      </c>
      <c r="U37" s="1" t="s">
        <v>230</v>
      </c>
      <c r="X37" s="270">
        <f>SUM(X26:X32)*X35</f>
        <v>102253.36987534947</v>
      </c>
      <c r="Z37" s="1" t="s">
        <v>175</v>
      </c>
      <c r="AA37" s="184">
        <f>SUM(P26:Q32,T26:T32)</f>
        <v>198392204.49899995</v>
      </c>
      <c r="AB37" s="188">
        <v>5.1999999999999995E-4</v>
      </c>
      <c r="AC37" s="263">
        <f>AA37*AB37</f>
        <v>103163.94633947997</v>
      </c>
      <c r="AD37" s="263">
        <f>X37-AC37</f>
        <v>-910.57646413049952</v>
      </c>
      <c r="AE37" s="265">
        <f>AD37/X37</f>
        <v>-8.9050998049308785E-3</v>
      </c>
    </row>
    <row r="38" spans="1:31" ht="14.4" thickBot="1">
      <c r="A38" s="148"/>
      <c r="B38" s="148"/>
      <c r="D38" s="163"/>
      <c r="E38" s="148"/>
      <c r="F38" s="148"/>
      <c r="Z38" s="1" t="s">
        <v>211</v>
      </c>
    </row>
    <row r="39" spans="1:31">
      <c r="A39" s="148" t="s">
        <v>19</v>
      </c>
      <c r="B39" s="148"/>
      <c r="C39" s="165">
        <f t="shared" ref="C39:I39" si="21">C24+C25</f>
        <v>2025458.5</v>
      </c>
      <c r="D39" s="164">
        <f t="shared" si="21"/>
        <v>15242999.529999999</v>
      </c>
      <c r="E39" s="164">
        <f t="shared" si="21"/>
        <v>-7456475</v>
      </c>
      <c r="F39" s="164">
        <f t="shared" si="21"/>
        <v>8542366</v>
      </c>
      <c r="G39" s="164">
        <f t="shared" si="21"/>
        <v>16328890.529999999</v>
      </c>
      <c r="H39" s="164">
        <f t="shared" si="21"/>
        <v>-46213.119749999998</v>
      </c>
      <c r="I39" s="165">
        <f t="shared" si="21"/>
        <v>16282677.410250001</v>
      </c>
      <c r="S39" s="263">
        <f>S33+V33</f>
        <v>-8533.14390000001</v>
      </c>
      <c r="T39" s="1" t="s">
        <v>351</v>
      </c>
    </row>
    <row r="40" spans="1:31" ht="6" customHeight="1">
      <c r="A40" s="148"/>
      <c r="B40" s="148"/>
      <c r="C40" s="169"/>
      <c r="D40" s="164"/>
      <c r="E40" s="148"/>
      <c r="F40" s="148"/>
      <c r="I40" s="185"/>
    </row>
    <row r="41" spans="1:31" ht="14.4" thickBot="1">
      <c r="A41" s="148" t="s">
        <v>175</v>
      </c>
      <c r="B41" s="148"/>
      <c r="C41" s="171">
        <f>SUM(C26:C29,C31:C33)</f>
        <v>1675205.24</v>
      </c>
      <c r="D41" s="172">
        <f t="shared" ref="D41:I41" si="22">SUM(D26:D29,D31:D33)</f>
        <v>18547817.02</v>
      </c>
      <c r="E41" s="172">
        <f t="shared" si="22"/>
        <v>-8376349</v>
      </c>
      <c r="F41" s="172">
        <f t="shared" si="22"/>
        <v>9222679</v>
      </c>
      <c r="G41" s="172">
        <f t="shared" si="22"/>
        <v>19394147.02</v>
      </c>
      <c r="H41" s="172">
        <f t="shared" si="22"/>
        <v>-74616.24063</v>
      </c>
      <c r="I41" s="171">
        <f t="shared" si="22"/>
        <v>19319530.779370002</v>
      </c>
    </row>
    <row r="42" spans="1:31">
      <c r="A42" s="148"/>
      <c r="B42" s="148"/>
      <c r="C42" s="183"/>
      <c r="D42" s="172"/>
      <c r="E42" s="172"/>
      <c r="F42" s="172"/>
      <c r="G42" s="172"/>
      <c r="H42" s="172"/>
      <c r="I42" s="183"/>
    </row>
    <row r="43" spans="1:31">
      <c r="C43" s="186">
        <v>43040</v>
      </c>
      <c r="D43" s="186">
        <v>43617</v>
      </c>
      <c r="E43" s="287">
        <v>43405</v>
      </c>
      <c r="F43" s="186">
        <v>42278</v>
      </c>
      <c r="G43" s="186">
        <v>43344</v>
      </c>
      <c r="H43" s="186">
        <v>43374</v>
      </c>
      <c r="I43" s="186">
        <v>43647</v>
      </c>
      <c r="J43" s="186">
        <v>43282</v>
      </c>
      <c r="K43" s="190"/>
      <c r="L43" s="1" t="s">
        <v>311</v>
      </c>
    </row>
    <row r="44" spans="1:31" ht="40.950000000000003" customHeight="1">
      <c r="A44" s="175" t="s">
        <v>186</v>
      </c>
      <c r="B44" s="150"/>
      <c r="C44" s="161" t="s">
        <v>187</v>
      </c>
      <c r="D44" s="161" t="s">
        <v>261</v>
      </c>
      <c r="E44" s="161" t="s">
        <v>201</v>
      </c>
      <c r="F44" s="161" t="s">
        <v>188</v>
      </c>
      <c r="G44" s="161" t="s">
        <v>189</v>
      </c>
      <c r="H44" s="161" t="s">
        <v>190</v>
      </c>
      <c r="I44" s="161" t="s">
        <v>191</v>
      </c>
      <c r="J44" s="161" t="s">
        <v>191</v>
      </c>
      <c r="L44" s="192" t="s">
        <v>318</v>
      </c>
      <c r="M44" s="271" t="s">
        <v>319</v>
      </c>
      <c r="O44" s="258" t="s">
        <v>315</v>
      </c>
      <c r="P44" s="258" t="s">
        <v>316</v>
      </c>
      <c r="Q44" s="258" t="s">
        <v>317</v>
      </c>
    </row>
    <row r="45" spans="1:31">
      <c r="A45" s="176" t="s">
        <v>127</v>
      </c>
      <c r="B45" s="148"/>
      <c r="C45" s="167">
        <v>-8.0999999999999996E-4</v>
      </c>
      <c r="D45" s="167">
        <v>0</v>
      </c>
      <c r="E45" s="167">
        <v>-1.16E-3</v>
      </c>
      <c r="F45" s="167"/>
      <c r="G45" s="167">
        <v>4.3299999999999996E-3</v>
      </c>
      <c r="H45" s="167">
        <v>1.15E-3</v>
      </c>
      <c r="I45" s="167">
        <v>-2.5000000000000001E-4</v>
      </c>
      <c r="J45" s="167">
        <v>-3.4000000000000002E-4</v>
      </c>
      <c r="L45" s="167">
        <f>SUM(C45:I45)-I45+J45</f>
        <v>3.1700000000000001E-3</v>
      </c>
      <c r="M45" s="285">
        <f>SUM(C45:I45)</f>
        <v>3.2599999999999999E-3</v>
      </c>
      <c r="O45" s="262">
        <f t="shared" ref="O45:O57" si="23">-F3*L45</f>
        <v>250175.75015000001</v>
      </c>
      <c r="P45" s="262">
        <f t="shared" ref="P45:P57" si="24">G3*M45</f>
        <v>296674.96665999998</v>
      </c>
      <c r="Q45" s="263">
        <f>P45-O45</f>
        <v>46499.216509999969</v>
      </c>
    </row>
    <row r="46" spans="1:31">
      <c r="A46" s="176" t="s">
        <v>169</v>
      </c>
      <c r="B46" s="148"/>
      <c r="C46" s="167">
        <v>-8.0999999999999996E-4</v>
      </c>
      <c r="D46" s="167">
        <v>0</v>
      </c>
      <c r="E46" s="167">
        <v>-1.16E-3</v>
      </c>
      <c r="F46" s="167">
        <v>-3.1530000000000002E-2</v>
      </c>
      <c r="G46" s="167">
        <v>4.3299999999999996E-3</v>
      </c>
      <c r="H46" s="167">
        <v>1.15E-3</v>
      </c>
      <c r="I46" s="167">
        <f>I45</f>
        <v>-2.5000000000000001E-4</v>
      </c>
      <c r="J46" s="167">
        <v>-3.4000000000000002E-4</v>
      </c>
      <c r="L46" s="167">
        <f t="shared" ref="L46:L57" si="25">SUM(C46:I46)-I46+J46</f>
        <v>-2.8360000000000003E-2</v>
      </c>
      <c r="M46" s="285">
        <f t="shared" ref="M46:M57" si="26">SUM(C46:I46)</f>
        <v>-2.8270000000000003E-2</v>
      </c>
      <c r="O46" s="262">
        <f t="shared" si="23"/>
        <v>-3722.2500000000005</v>
      </c>
      <c r="P46" s="262">
        <f t="shared" si="24"/>
        <v>-4008.3467600000004</v>
      </c>
      <c r="Q46" s="263">
        <f t="shared" ref="Q46:Q57" si="27">P46-O46</f>
        <v>-286.0967599999999</v>
      </c>
    </row>
    <row r="47" spans="1:31">
      <c r="A47" s="176" t="s">
        <v>128</v>
      </c>
      <c r="B47" s="148"/>
      <c r="C47" s="167">
        <v>0</v>
      </c>
      <c r="D47" s="167">
        <v>0</v>
      </c>
      <c r="E47" s="167">
        <v>5.4000000000000001E-4</v>
      </c>
      <c r="F47" s="167"/>
      <c r="G47" s="167">
        <v>5.9699999999999996E-3</v>
      </c>
      <c r="H47" s="167">
        <v>1.67E-3</v>
      </c>
      <c r="I47" s="167">
        <v>-2.5000000000000001E-4</v>
      </c>
      <c r="J47" s="167">
        <v>-3.6000000000000002E-4</v>
      </c>
      <c r="L47" s="167">
        <f t="shared" si="25"/>
        <v>7.8200000000000006E-3</v>
      </c>
      <c r="M47" s="285">
        <f t="shared" si="26"/>
        <v>7.9299999999999995E-3</v>
      </c>
      <c r="O47" s="262">
        <f t="shared" si="23"/>
        <v>170510.72862000001</v>
      </c>
      <c r="P47" s="262">
        <f t="shared" si="24"/>
        <v>192718.53951999999</v>
      </c>
      <c r="Q47" s="263">
        <f t="shared" si="27"/>
        <v>22207.810899999982</v>
      </c>
    </row>
    <row r="48" spans="1:31">
      <c r="A48" s="176" t="s">
        <v>129</v>
      </c>
      <c r="B48" s="148"/>
      <c r="C48" s="167">
        <v>-8.0999999999999996E-4</v>
      </c>
      <c r="D48" s="167">
        <v>0</v>
      </c>
      <c r="E48" s="167">
        <v>5.4000000000000001E-4</v>
      </c>
      <c r="F48" s="167"/>
      <c r="G48" s="167">
        <v>5.9699999999999996E-3</v>
      </c>
      <c r="H48" s="167">
        <v>1.67E-3</v>
      </c>
      <c r="I48" s="167">
        <f>I47</f>
        <v>-2.5000000000000001E-4</v>
      </c>
      <c r="J48" s="167">
        <v>-3.6000000000000002E-4</v>
      </c>
      <c r="L48" s="167">
        <f t="shared" si="25"/>
        <v>7.0099999999999997E-3</v>
      </c>
      <c r="M48" s="285">
        <f t="shared" si="26"/>
        <v>7.1199999999999996E-3</v>
      </c>
      <c r="O48" s="262">
        <f t="shared" si="23"/>
        <v>13230.58287</v>
      </c>
      <c r="P48" s="262">
        <f t="shared" si="24"/>
        <v>14497.494799999999</v>
      </c>
      <c r="Q48" s="263">
        <f t="shared" si="27"/>
        <v>1266.9119299999984</v>
      </c>
    </row>
    <row r="49" spans="1:17" ht="14.4" customHeight="1">
      <c r="A49" s="176" t="s">
        <v>130</v>
      </c>
      <c r="B49" s="148"/>
      <c r="C49" s="167">
        <v>0</v>
      </c>
      <c r="D49" s="167">
        <v>0</v>
      </c>
      <c r="E49" s="167">
        <v>5.4000000000000001E-4</v>
      </c>
      <c r="F49" s="167"/>
      <c r="G49" s="167">
        <v>4.5999999999999999E-3</v>
      </c>
      <c r="H49" s="167">
        <v>1.2099999999999999E-3</v>
      </c>
      <c r="I49" s="167">
        <v>-2.5999999999999998E-4</v>
      </c>
      <c r="J49" s="167">
        <v>-3.6000000000000002E-4</v>
      </c>
      <c r="L49" s="167">
        <f t="shared" si="25"/>
        <v>5.9899999999999997E-3</v>
      </c>
      <c r="M49" s="285">
        <f t="shared" si="26"/>
        <v>6.0899999999999999E-3</v>
      </c>
      <c r="O49" s="262">
        <f t="shared" si="23"/>
        <v>338364.13829999999</v>
      </c>
      <c r="P49" s="262">
        <f t="shared" si="24"/>
        <v>377241.53606999997</v>
      </c>
      <c r="Q49" s="263">
        <f t="shared" si="27"/>
        <v>38877.397769999981</v>
      </c>
    </row>
    <row r="50" spans="1:17">
      <c r="A50" s="176" t="s">
        <v>131</v>
      </c>
      <c r="B50" s="148"/>
      <c r="C50" s="167">
        <v>-8.0999999999999996E-4</v>
      </c>
      <c r="D50" s="167">
        <v>0</v>
      </c>
      <c r="E50" s="167">
        <v>5.4000000000000001E-4</v>
      </c>
      <c r="F50" s="167"/>
      <c r="G50" s="167">
        <v>4.5999999999999999E-3</v>
      </c>
      <c r="H50" s="167">
        <v>1.2099999999999999E-3</v>
      </c>
      <c r="I50" s="167">
        <f>I49</f>
        <v>-2.5999999999999998E-4</v>
      </c>
      <c r="J50" s="167">
        <v>-3.6000000000000002E-4</v>
      </c>
      <c r="L50" s="167">
        <f t="shared" si="25"/>
        <v>5.1799999999999997E-3</v>
      </c>
      <c r="M50" s="285">
        <f t="shared" si="26"/>
        <v>5.28E-3</v>
      </c>
      <c r="O50" s="262">
        <f t="shared" si="23"/>
        <v>5901.1285199999993</v>
      </c>
      <c r="P50" s="262">
        <f t="shared" si="24"/>
        <v>6608.1681600000002</v>
      </c>
      <c r="Q50" s="263">
        <f t="shared" si="27"/>
        <v>707.03964000000087</v>
      </c>
    </row>
    <row r="51" spans="1:17">
      <c r="A51" s="176" t="s">
        <v>132</v>
      </c>
      <c r="B51" s="148"/>
      <c r="C51" s="167">
        <v>0</v>
      </c>
      <c r="D51" s="167">
        <v>0</v>
      </c>
      <c r="E51" s="167">
        <v>0</v>
      </c>
      <c r="F51" s="167"/>
      <c r="G51" s="167">
        <v>2.97E-3</v>
      </c>
      <c r="H51" s="167">
        <v>7.6000000000000004E-4</v>
      </c>
      <c r="I51" s="167">
        <v>-2.4000000000000001E-4</v>
      </c>
      <c r="J51" s="167">
        <v>-3.5E-4</v>
      </c>
      <c r="L51" s="167">
        <f t="shared" si="25"/>
        <v>3.3799999999999998E-3</v>
      </c>
      <c r="M51" s="285">
        <f t="shared" si="26"/>
        <v>3.4899999999999996E-3</v>
      </c>
      <c r="O51" s="262">
        <f t="shared" si="23"/>
        <v>189939.64755999998</v>
      </c>
      <c r="P51" s="262">
        <f t="shared" si="24"/>
        <v>212108.15623999998</v>
      </c>
      <c r="Q51" s="263">
        <f t="shared" si="27"/>
        <v>22168.508679999999</v>
      </c>
    </row>
    <row r="52" spans="1:17">
      <c r="A52" s="176" t="s">
        <v>170</v>
      </c>
      <c r="B52" s="148"/>
      <c r="C52" s="167">
        <v>0</v>
      </c>
      <c r="D52" s="167">
        <v>0</v>
      </c>
      <c r="E52" s="167">
        <v>0</v>
      </c>
      <c r="F52" s="167"/>
      <c r="G52" s="167">
        <v>2.97E-3</v>
      </c>
      <c r="H52" s="167">
        <v>0</v>
      </c>
      <c r="I52" s="167">
        <f>I51</f>
        <v>-2.4000000000000001E-4</v>
      </c>
      <c r="J52" s="167">
        <v>-3.5E-4</v>
      </c>
      <c r="L52" s="167">
        <f t="shared" si="25"/>
        <v>2.6199999999999999E-3</v>
      </c>
      <c r="M52" s="285">
        <f t="shared" si="26"/>
        <v>2.7299999999999998E-3</v>
      </c>
      <c r="O52" s="262">
        <f t="shared" si="23"/>
        <v>91700</v>
      </c>
      <c r="P52" s="262">
        <f t="shared" si="24"/>
        <v>95549.999999999985</v>
      </c>
      <c r="Q52" s="263">
        <f t="shared" si="27"/>
        <v>3849.9999999999854</v>
      </c>
    </row>
    <row r="53" spans="1:17">
      <c r="A53" s="176" t="s">
        <v>171</v>
      </c>
      <c r="B53" s="148"/>
      <c r="C53" s="167">
        <v>0</v>
      </c>
      <c r="D53" s="167">
        <v>0</v>
      </c>
      <c r="E53" s="167">
        <v>5.4000000000000001E-4</v>
      </c>
      <c r="F53" s="167"/>
      <c r="G53" s="167">
        <v>4.3299999999999996E-3</v>
      </c>
      <c r="H53" s="167">
        <v>1.0499999999999999E-3</v>
      </c>
      <c r="I53" s="167">
        <v>-2.4000000000000001E-4</v>
      </c>
      <c r="J53" s="167">
        <v>-3.6999999999999999E-4</v>
      </c>
      <c r="L53" s="167">
        <f t="shared" si="25"/>
        <v>5.5499999999999994E-3</v>
      </c>
      <c r="M53" s="285">
        <f t="shared" si="26"/>
        <v>5.6799999999999993E-3</v>
      </c>
      <c r="O53" s="262">
        <f t="shared" si="23"/>
        <v>0</v>
      </c>
      <c r="P53" s="262">
        <f t="shared" si="24"/>
        <v>0</v>
      </c>
      <c r="Q53" s="263">
        <f t="shared" si="27"/>
        <v>0</v>
      </c>
    </row>
    <row r="54" spans="1:17">
      <c r="A54" s="176" t="s">
        <v>133</v>
      </c>
      <c r="B54" s="148"/>
      <c r="C54" s="167">
        <v>0</v>
      </c>
      <c r="D54" s="167">
        <v>0</v>
      </c>
      <c r="E54" s="167">
        <v>5.4000000000000001E-4</v>
      </c>
      <c r="F54" s="167"/>
      <c r="G54" s="167">
        <v>4.3299999999999996E-3</v>
      </c>
      <c r="H54" s="167">
        <v>1.0499999999999999E-3</v>
      </c>
      <c r="I54" s="167">
        <f>I53</f>
        <v>-2.4000000000000001E-4</v>
      </c>
      <c r="J54" s="167">
        <v>-3.6999999999999999E-4</v>
      </c>
      <c r="L54" s="167">
        <f t="shared" si="25"/>
        <v>5.5499999999999994E-3</v>
      </c>
      <c r="M54" s="285">
        <f t="shared" si="26"/>
        <v>5.6799999999999993E-3</v>
      </c>
      <c r="O54" s="262">
        <f t="shared" si="23"/>
        <v>26409.230999999996</v>
      </c>
      <c r="P54" s="262">
        <f t="shared" si="24"/>
        <v>36329.592399999994</v>
      </c>
      <c r="Q54" s="263">
        <f t="shared" si="27"/>
        <v>9920.361399999998</v>
      </c>
    </row>
    <row r="55" spans="1:17">
      <c r="A55" s="176" t="s">
        <v>134</v>
      </c>
      <c r="B55" s="148"/>
      <c r="C55" s="167">
        <v>-8.0999999999999996E-4</v>
      </c>
      <c r="D55" s="167">
        <v>0</v>
      </c>
      <c r="E55" s="167">
        <v>5.4000000000000001E-4</v>
      </c>
      <c r="F55" s="167"/>
      <c r="G55" s="167">
        <v>4.3299999999999996E-3</v>
      </c>
      <c r="H55" s="167">
        <v>1.0499999999999999E-3</v>
      </c>
      <c r="I55" s="167">
        <f>I54</f>
        <v>-2.4000000000000001E-4</v>
      </c>
      <c r="J55" s="167">
        <v>-3.6999999999999999E-4</v>
      </c>
      <c r="L55" s="167">
        <f t="shared" si="25"/>
        <v>4.7399999999999994E-3</v>
      </c>
      <c r="M55" s="285">
        <f t="shared" si="26"/>
        <v>4.8699999999999993E-3</v>
      </c>
      <c r="O55" s="262">
        <f t="shared" si="23"/>
        <v>1536.4804799999997</v>
      </c>
      <c r="P55" s="262">
        <f t="shared" si="24"/>
        <v>3173.1994699999996</v>
      </c>
      <c r="Q55" s="263">
        <f t="shared" si="27"/>
        <v>1636.7189899999998</v>
      </c>
    </row>
    <row r="56" spans="1:17" ht="15" customHeight="1">
      <c r="A56" s="176" t="s">
        <v>183</v>
      </c>
      <c r="B56" s="148"/>
      <c r="C56" s="167">
        <v>0</v>
      </c>
      <c r="D56" s="167">
        <v>0</v>
      </c>
      <c r="E56" s="167">
        <v>0</v>
      </c>
      <c r="F56" s="167"/>
      <c r="G56" s="181">
        <v>1.013E-2</v>
      </c>
      <c r="H56" s="375" t="s">
        <v>310</v>
      </c>
      <c r="I56" s="181">
        <v>-4.4999999999999999E-4</v>
      </c>
      <c r="J56" s="181">
        <v>-4.8000000000000001E-4</v>
      </c>
      <c r="L56" s="167">
        <f t="shared" si="25"/>
        <v>9.6500000000000006E-3</v>
      </c>
      <c r="M56" s="285">
        <f t="shared" si="26"/>
        <v>9.6799999999999994E-3</v>
      </c>
      <c r="O56" s="262">
        <f t="shared" si="23"/>
        <v>0</v>
      </c>
      <c r="P56" s="262">
        <f t="shared" si="24"/>
        <v>0</v>
      </c>
      <c r="Q56" s="263">
        <f t="shared" si="27"/>
        <v>0</v>
      </c>
    </row>
    <row r="57" spans="1:17">
      <c r="A57" s="176" t="s">
        <v>174</v>
      </c>
      <c r="B57" s="148"/>
      <c r="C57" s="167">
        <v>-8.0999999999999996E-4</v>
      </c>
      <c r="D57" s="167">
        <v>0</v>
      </c>
      <c r="E57" s="167">
        <v>0</v>
      </c>
      <c r="F57" s="167"/>
      <c r="G57" s="181">
        <v>1.013E-2</v>
      </c>
      <c r="H57" s="375"/>
      <c r="I57" s="181">
        <v>-4.4999999999999999E-4</v>
      </c>
      <c r="J57" s="181">
        <v>-4.8000000000000001E-4</v>
      </c>
      <c r="L57" s="167">
        <f t="shared" si="25"/>
        <v>8.8400000000000006E-3</v>
      </c>
      <c r="M57" s="285">
        <f t="shared" si="26"/>
        <v>8.8699999999999994E-3</v>
      </c>
      <c r="O57" s="262">
        <f t="shared" si="23"/>
        <v>0</v>
      </c>
      <c r="P57" s="262">
        <f t="shared" si="24"/>
        <v>0</v>
      </c>
      <c r="Q57" s="263">
        <f t="shared" si="27"/>
        <v>0</v>
      </c>
    </row>
    <row r="58" spans="1:17" ht="7.2" customHeight="1">
      <c r="A58" s="176"/>
      <c r="B58" s="148"/>
      <c r="C58" s="167"/>
      <c r="D58" s="167"/>
      <c r="E58" s="167"/>
      <c r="F58" s="167"/>
      <c r="G58" s="181"/>
      <c r="H58" s="311"/>
      <c r="I58" s="167"/>
      <c r="J58" s="181"/>
      <c r="K58" s="167"/>
      <c r="L58" s="193"/>
      <c r="M58" s="282"/>
    </row>
    <row r="59" spans="1:17" hidden="1">
      <c r="A59" s="176"/>
      <c r="B59" s="148"/>
      <c r="C59" s="167"/>
      <c r="D59" s="167"/>
      <c r="E59" s="167"/>
      <c r="F59" s="167"/>
      <c r="G59" s="181"/>
      <c r="H59" s="311"/>
      <c r="I59" s="167"/>
      <c r="J59" s="181"/>
      <c r="K59" s="167"/>
      <c r="L59" s="193"/>
      <c r="M59" s="253"/>
      <c r="N59" s="188"/>
    </row>
    <row r="60" spans="1:17" hidden="1">
      <c r="F60" s="148"/>
      <c r="M60" s="253"/>
      <c r="N60" s="253"/>
    </row>
    <row r="61" spans="1:17" ht="41.4" customHeight="1">
      <c r="A61" s="175" t="s">
        <v>192</v>
      </c>
      <c r="B61" s="150"/>
      <c r="C61" s="168" t="s">
        <v>307</v>
      </c>
      <c r="D61" s="168" t="s">
        <v>261</v>
      </c>
      <c r="E61" s="168" t="s">
        <v>201</v>
      </c>
      <c r="F61" s="168" t="s">
        <v>193</v>
      </c>
      <c r="G61" s="168" t="s">
        <v>194</v>
      </c>
      <c r="H61" s="168" t="s">
        <v>195</v>
      </c>
      <c r="I61" s="168" t="s">
        <v>196</v>
      </c>
      <c r="J61" s="168" t="s">
        <v>197</v>
      </c>
      <c r="M61" s="164"/>
      <c r="O61" s="187">
        <f>SUM(O45:O57)</f>
        <v>1084045.4374999998</v>
      </c>
      <c r="P61" s="187">
        <f>SUM(P45:P57)</f>
        <v>1230893.3065599999</v>
      </c>
      <c r="Q61" s="187">
        <f>SUM(Q45:Q57)</f>
        <v>146847.86905999991</v>
      </c>
    </row>
    <row r="62" spans="1:17">
      <c r="A62" s="176" t="s">
        <v>127</v>
      </c>
      <c r="C62" s="164">
        <f t="shared" ref="C62:E72" si="28">C45*$H3</f>
        <v>-9788.6847600000001</v>
      </c>
      <c r="D62" s="164">
        <f t="shared" si="28"/>
        <v>0</v>
      </c>
      <c r="E62" s="164">
        <f>E45*$H3</f>
        <v>-14018.363359999999</v>
      </c>
      <c r="F62" s="164">
        <f t="shared" ref="F62:F72" si="29">$H3*F45</f>
        <v>0</v>
      </c>
      <c r="G62" s="164">
        <f t="shared" ref="G62:G72" si="30">(H3*G45)</f>
        <v>52327.166679999995</v>
      </c>
      <c r="H62" s="164">
        <f t="shared" ref="H62:H72" si="31">(H45*H3)</f>
        <v>13897.5154</v>
      </c>
      <c r="I62" s="164">
        <f>G3*I45+F3*J45</f>
        <v>4081.5825500000028</v>
      </c>
      <c r="J62" s="164">
        <f t="shared" ref="J62:J68" si="32">SUM(C62:I62)</f>
        <v>46499.216509999998</v>
      </c>
      <c r="M62" s="164"/>
    </row>
    <row r="63" spans="1:17">
      <c r="A63" s="176" t="s">
        <v>169</v>
      </c>
      <c r="C63" s="164">
        <f t="shared" si="28"/>
        <v>-8.535779999999999</v>
      </c>
      <c r="D63" s="164">
        <f t="shared" si="28"/>
        <v>0</v>
      </c>
      <c r="E63" s="164">
        <f t="shared" si="28"/>
        <v>-12.224080000000001</v>
      </c>
      <c r="F63" s="164">
        <f t="shared" si="29"/>
        <v>-332.26314000000002</v>
      </c>
      <c r="G63" s="164">
        <f t="shared" si="30"/>
        <v>45.629539999999999</v>
      </c>
      <c r="H63" s="164">
        <f t="shared" si="31"/>
        <v>12.1187</v>
      </c>
      <c r="I63" s="164">
        <f t="shared" ref="I63:I73" si="33">G4*I46+F4*J46</f>
        <v>9.1779999999999973</v>
      </c>
      <c r="J63" s="164">
        <f t="shared" si="32"/>
        <v>-286.09676000000002</v>
      </c>
      <c r="M63" s="164"/>
    </row>
    <row r="64" spans="1:17">
      <c r="A64" s="176" t="s">
        <v>128</v>
      </c>
      <c r="C64" s="164">
        <f t="shared" si="28"/>
        <v>0</v>
      </c>
      <c r="D64" s="164">
        <f t="shared" si="28"/>
        <v>0</v>
      </c>
      <c r="E64" s="164">
        <f t="shared" si="28"/>
        <v>1348.9324200000001</v>
      </c>
      <c r="F64" s="164">
        <f t="shared" si="29"/>
        <v>0</v>
      </c>
      <c r="G64" s="164">
        <f t="shared" si="30"/>
        <v>14913.19731</v>
      </c>
      <c r="H64" s="164">
        <f t="shared" si="31"/>
        <v>4171.69841</v>
      </c>
      <c r="I64" s="164">
        <f t="shared" si="33"/>
        <v>1773.9827600000008</v>
      </c>
      <c r="J64" s="164">
        <f t="shared" si="32"/>
        <v>22207.810900000004</v>
      </c>
      <c r="M64" s="164"/>
    </row>
    <row r="65" spans="1:13">
      <c r="A65" s="176" t="s">
        <v>129</v>
      </c>
      <c r="C65" s="164">
        <f t="shared" si="28"/>
        <v>-120.51017999999999</v>
      </c>
      <c r="D65" s="164">
        <f t="shared" si="28"/>
        <v>0</v>
      </c>
      <c r="E65" s="164">
        <f t="shared" si="28"/>
        <v>80.340119999999999</v>
      </c>
      <c r="F65" s="164">
        <f t="shared" si="29"/>
        <v>0</v>
      </c>
      <c r="G65" s="164">
        <f t="shared" si="30"/>
        <v>888.20465999999999</v>
      </c>
      <c r="H65" s="164">
        <f t="shared" si="31"/>
        <v>248.45926</v>
      </c>
      <c r="I65" s="164">
        <f t="shared" si="33"/>
        <v>170.41807000000006</v>
      </c>
      <c r="J65" s="164">
        <f t="shared" si="32"/>
        <v>1266.9119300000002</v>
      </c>
      <c r="M65" s="164"/>
    </row>
    <row r="66" spans="1:13">
      <c r="A66" s="176" t="s">
        <v>130</v>
      </c>
      <c r="C66" s="164">
        <f t="shared" si="28"/>
        <v>0</v>
      </c>
      <c r="D66" s="164">
        <f t="shared" si="28"/>
        <v>0</v>
      </c>
      <c r="E66" s="164">
        <f t="shared" si="28"/>
        <v>2946.37662</v>
      </c>
      <c r="F66" s="164">
        <f t="shared" si="29"/>
        <v>0</v>
      </c>
      <c r="G66" s="164">
        <f t="shared" si="30"/>
        <v>25098.763800000001</v>
      </c>
      <c r="H66" s="164">
        <f t="shared" si="31"/>
        <v>6602.0661299999992</v>
      </c>
      <c r="I66" s="164">
        <f t="shared" si="33"/>
        <v>4230.1912200000024</v>
      </c>
      <c r="J66" s="164">
        <f t="shared" si="32"/>
        <v>38877.397770000003</v>
      </c>
      <c r="M66" s="164"/>
    </row>
    <row r="67" spans="1:13">
      <c r="A67" s="176" t="s">
        <v>131</v>
      </c>
      <c r="C67" s="164">
        <f t="shared" si="28"/>
        <v>-90.989729999999994</v>
      </c>
      <c r="D67" s="164">
        <f t="shared" si="28"/>
        <v>0</v>
      </c>
      <c r="E67" s="164">
        <f t="shared" si="28"/>
        <v>60.659820000000003</v>
      </c>
      <c r="F67" s="164">
        <f t="shared" si="29"/>
        <v>0</v>
      </c>
      <c r="G67" s="164">
        <f t="shared" si="30"/>
        <v>516.73180000000002</v>
      </c>
      <c r="H67" s="164">
        <f t="shared" si="31"/>
        <v>135.92292999999998</v>
      </c>
      <c r="I67" s="164">
        <f t="shared" si="33"/>
        <v>84.714820000000032</v>
      </c>
      <c r="J67" s="164">
        <f t="shared" si="32"/>
        <v>707.03964000000008</v>
      </c>
      <c r="M67" s="164"/>
    </row>
    <row r="68" spans="1:13">
      <c r="A68" s="176" t="s">
        <v>132</v>
      </c>
      <c r="C68" s="164">
        <f t="shared" si="28"/>
        <v>0</v>
      </c>
      <c r="D68" s="164">
        <f t="shared" si="28"/>
        <v>0</v>
      </c>
      <c r="E68" s="164">
        <f t="shared" si="28"/>
        <v>0</v>
      </c>
      <c r="F68" s="164">
        <f t="shared" si="29"/>
        <v>0</v>
      </c>
      <c r="G68" s="164">
        <f t="shared" si="30"/>
        <v>13605.01758</v>
      </c>
      <c r="H68" s="164">
        <f t="shared" si="31"/>
        <v>3481.4186400000003</v>
      </c>
      <c r="I68" s="164">
        <f t="shared" si="33"/>
        <v>5082.0724600000012</v>
      </c>
      <c r="J68" s="164">
        <f t="shared" si="32"/>
        <v>22168.508679999999</v>
      </c>
      <c r="M68" s="164"/>
    </row>
    <row r="69" spans="1:13">
      <c r="A69" s="176" t="s">
        <v>170</v>
      </c>
      <c r="C69" s="164">
        <f t="shared" si="28"/>
        <v>0</v>
      </c>
      <c r="D69" s="164">
        <f t="shared" si="28"/>
        <v>0</v>
      </c>
      <c r="E69" s="164">
        <f t="shared" si="28"/>
        <v>0</v>
      </c>
      <c r="F69" s="164">
        <f t="shared" si="29"/>
        <v>0</v>
      </c>
      <c r="G69" s="164">
        <f t="shared" si="30"/>
        <v>0</v>
      </c>
      <c r="H69" s="164">
        <f t="shared" si="31"/>
        <v>0</v>
      </c>
      <c r="I69" s="164">
        <f t="shared" si="33"/>
        <v>3850</v>
      </c>
      <c r="J69" s="164">
        <f>SUM(C69:I69)</f>
        <v>3850</v>
      </c>
      <c r="M69" s="164"/>
    </row>
    <row r="70" spans="1:13">
      <c r="A70" s="176" t="s">
        <v>171</v>
      </c>
      <c r="C70" s="164">
        <f t="shared" si="28"/>
        <v>0</v>
      </c>
      <c r="D70" s="164">
        <f t="shared" si="28"/>
        <v>0</v>
      </c>
      <c r="E70" s="164">
        <f t="shared" si="28"/>
        <v>0</v>
      </c>
      <c r="F70" s="164">
        <f t="shared" si="29"/>
        <v>0</v>
      </c>
      <c r="G70" s="164">
        <f t="shared" si="30"/>
        <v>0</v>
      </c>
      <c r="H70" s="164">
        <f t="shared" si="31"/>
        <v>0</v>
      </c>
      <c r="I70" s="164">
        <f t="shared" si="33"/>
        <v>0</v>
      </c>
      <c r="J70" s="164">
        <f>SUM(C70:I70)</f>
        <v>0</v>
      </c>
      <c r="M70" s="164"/>
    </row>
    <row r="71" spans="1:13">
      <c r="A71" s="176" t="s">
        <v>133</v>
      </c>
      <c r="C71" s="164">
        <f t="shared" si="28"/>
        <v>0</v>
      </c>
      <c r="D71" s="164">
        <f t="shared" si="28"/>
        <v>0</v>
      </c>
      <c r="E71" s="164">
        <f t="shared" si="28"/>
        <v>884.3229</v>
      </c>
      <c r="F71" s="164">
        <f t="shared" si="29"/>
        <v>0</v>
      </c>
      <c r="G71" s="164">
        <f t="shared" si="30"/>
        <v>7090.9595499999996</v>
      </c>
      <c r="H71" s="164">
        <f t="shared" si="31"/>
        <v>1719.51675</v>
      </c>
      <c r="I71" s="164">
        <f t="shared" si="33"/>
        <v>225.56219999999985</v>
      </c>
      <c r="J71" s="164">
        <f>SUM(C71:I71)</f>
        <v>9920.3613999999998</v>
      </c>
      <c r="M71" s="164"/>
    </row>
    <row r="72" spans="1:13">
      <c r="A72" s="176" t="s">
        <v>134</v>
      </c>
      <c r="C72" s="164">
        <f t="shared" si="28"/>
        <v>-265.21749</v>
      </c>
      <c r="D72" s="164">
        <f t="shared" si="28"/>
        <v>0</v>
      </c>
      <c r="E72" s="164">
        <f t="shared" si="28"/>
        <v>176.81165999999999</v>
      </c>
      <c r="F72" s="164">
        <f t="shared" si="29"/>
        <v>0</v>
      </c>
      <c r="G72" s="164">
        <f t="shared" si="30"/>
        <v>1417.76757</v>
      </c>
      <c r="H72" s="164">
        <f t="shared" si="31"/>
        <v>343.80044999999996</v>
      </c>
      <c r="I72" s="164">
        <f t="shared" si="33"/>
        <v>-36.443200000000019</v>
      </c>
      <c r="J72" s="164">
        <f>SUM(C72:I72)</f>
        <v>1636.7189900000001</v>
      </c>
      <c r="M72" s="164"/>
    </row>
    <row r="73" spans="1:13">
      <c r="A73" s="176" t="s">
        <v>183</v>
      </c>
      <c r="C73" s="164">
        <f>($H14+$H15)*C56+$H16*C57</f>
        <v>0</v>
      </c>
      <c r="D73" s="164">
        <f>($H14+$H15)*D56+$H16*D57</f>
        <v>0</v>
      </c>
      <c r="E73" s="164">
        <f>E56*$H14</f>
        <v>0</v>
      </c>
      <c r="F73" s="164">
        <f>($H14+$H15)*F56+$H16*F57</f>
        <v>0</v>
      </c>
      <c r="G73" s="164">
        <f>($H14+$H15)*G56+$H16*G57</f>
        <v>0</v>
      </c>
      <c r="H73" s="164">
        <v>0</v>
      </c>
      <c r="I73" s="164">
        <f t="shared" si="33"/>
        <v>0</v>
      </c>
      <c r="J73" s="164">
        <f>SUM(C73:I73)</f>
        <v>0</v>
      </c>
    </row>
    <row r="74" spans="1:13">
      <c r="A74" s="153"/>
      <c r="C74" s="187">
        <f t="shared" ref="C74:J74" si="34">SUM(C62:C73)</f>
        <v>-10273.93794</v>
      </c>
      <c r="D74" s="187">
        <f t="shared" si="34"/>
        <v>0</v>
      </c>
      <c r="E74" s="187">
        <f t="shared" si="34"/>
        <v>-8533.1438999999991</v>
      </c>
      <c r="F74" s="187">
        <f t="shared" si="34"/>
        <v>-332.26314000000002</v>
      </c>
      <c r="G74" s="254">
        <f t="shared" si="34"/>
        <v>115903.43848999999</v>
      </c>
      <c r="H74" s="187">
        <f t="shared" si="34"/>
        <v>30612.516669999997</v>
      </c>
      <c r="I74" s="187">
        <f t="shared" si="34"/>
        <v>19471.258880000005</v>
      </c>
      <c r="J74" s="187">
        <f t="shared" si="34"/>
        <v>146847.86906</v>
      </c>
    </row>
    <row r="75" spans="1:13" ht="7.95" customHeight="1"/>
    <row r="76" spans="1:13">
      <c r="A76" s="148" t="s">
        <v>19</v>
      </c>
      <c r="B76" s="148"/>
      <c r="C76" s="164">
        <f t="shared" ref="C76:I76" si="35">C62+C63</f>
        <v>-9797.2205400000003</v>
      </c>
      <c r="D76" s="164">
        <f t="shared" si="35"/>
        <v>0</v>
      </c>
      <c r="E76" s="164">
        <f t="shared" si="35"/>
        <v>-14030.587439999999</v>
      </c>
      <c r="F76" s="164">
        <f t="shared" si="35"/>
        <v>-332.26314000000002</v>
      </c>
      <c r="G76" s="164">
        <f t="shared" si="35"/>
        <v>52372.796219999997</v>
      </c>
      <c r="H76" s="164">
        <f t="shared" si="35"/>
        <v>13909.634100000001</v>
      </c>
      <c r="I76" s="164">
        <f t="shared" si="35"/>
        <v>4090.7605500000027</v>
      </c>
      <c r="J76" s="164">
        <f>J62+J63</f>
        <v>46213.119749999998</v>
      </c>
    </row>
    <row r="77" spans="1:13" ht="10.95" customHeight="1">
      <c r="A77" s="148"/>
      <c r="B77" s="148"/>
      <c r="C77" s="164"/>
      <c r="D77" s="164"/>
      <c r="E77" s="164"/>
      <c r="F77" s="164"/>
      <c r="G77" s="164"/>
      <c r="H77" s="164"/>
      <c r="I77" s="164"/>
      <c r="J77" s="164"/>
    </row>
    <row r="78" spans="1:13" ht="15.75" customHeight="1">
      <c r="A78" s="148" t="s">
        <v>175</v>
      </c>
      <c r="B78" s="148"/>
      <c r="C78" s="172">
        <f t="shared" ref="C78:I78" si="36">SUM(C64:C67,C70:C72)</f>
        <v>-476.7174</v>
      </c>
      <c r="D78" s="172">
        <f t="shared" si="36"/>
        <v>0</v>
      </c>
      <c r="E78" s="172">
        <f t="shared" si="36"/>
        <v>5497.4435400000002</v>
      </c>
      <c r="F78" s="172">
        <f t="shared" si="36"/>
        <v>0</v>
      </c>
      <c r="G78" s="172">
        <f t="shared" si="36"/>
        <v>49925.624689999997</v>
      </c>
      <c r="H78" s="172">
        <f t="shared" si="36"/>
        <v>13221.463930000002</v>
      </c>
      <c r="I78" s="172">
        <f t="shared" si="36"/>
        <v>6448.4258700000028</v>
      </c>
      <c r="J78" s="172">
        <f>SUM(J64:J67,J70:J72)</f>
        <v>74616.24063</v>
      </c>
    </row>
    <row r="79" spans="1:13" ht="7.95" customHeight="1"/>
    <row r="80" spans="1:13">
      <c r="A80" s="1" t="s">
        <v>202</v>
      </c>
    </row>
    <row r="81" spans="1:14">
      <c r="A81" s="1" t="s">
        <v>209</v>
      </c>
    </row>
    <row r="82" spans="1:14" ht="15.75" customHeight="1">
      <c r="A82" s="188" t="s">
        <v>208</v>
      </c>
      <c r="B82" s="188"/>
      <c r="C82" s="188"/>
      <c r="D82" s="188"/>
      <c r="E82" s="188"/>
    </row>
    <row r="83" spans="1:14" ht="29.4" customHeight="1">
      <c r="A83" s="188"/>
      <c r="B83" s="271" t="s">
        <v>203</v>
      </c>
      <c r="C83" s="271" t="s">
        <v>204</v>
      </c>
      <c r="D83" s="271" t="s">
        <v>205</v>
      </c>
      <c r="E83" s="271" t="s">
        <v>207</v>
      </c>
      <c r="G83" s="373" t="s">
        <v>323</v>
      </c>
      <c r="H83" s="373"/>
      <c r="I83" s="373"/>
      <c r="J83" s="373"/>
      <c r="M83" s="272"/>
      <c r="N83" s="272"/>
    </row>
    <row r="84" spans="1:14">
      <c r="A84" s="273" t="s">
        <v>332</v>
      </c>
      <c r="B84" s="275">
        <v>1</v>
      </c>
      <c r="C84" s="276">
        <v>837921</v>
      </c>
      <c r="D84" s="272">
        <f>74745.91-C84*M51</f>
        <v>71821.56571000001</v>
      </c>
      <c r="E84" s="272">
        <f>500*B84</f>
        <v>500</v>
      </c>
      <c r="F84" s="274" t="s">
        <v>206</v>
      </c>
      <c r="H84" s="275"/>
      <c r="I84" s="276"/>
      <c r="J84" s="286">
        <v>52544</v>
      </c>
      <c r="K84" s="272"/>
      <c r="L84" s="274"/>
    </row>
    <row r="85" spans="1:14">
      <c r="A85" s="277" t="s">
        <v>231</v>
      </c>
      <c r="B85" s="278">
        <f>SUM(B84:B84)</f>
        <v>1</v>
      </c>
      <c r="C85" s="279">
        <f>SUM(C84:C84)</f>
        <v>837921</v>
      </c>
      <c r="D85" s="280">
        <f>SUM(D84:D84)</f>
        <v>71821.56571000001</v>
      </c>
      <c r="E85" s="280">
        <f>SUM(E84:E84)</f>
        <v>500</v>
      </c>
    </row>
    <row r="86" spans="1:14">
      <c r="A86" s="188"/>
      <c r="B86" s="188"/>
      <c r="C86" s="188"/>
      <c r="D86" s="188"/>
      <c r="E86" s="188"/>
    </row>
    <row r="87" spans="1:14">
      <c r="A87" s="260"/>
      <c r="B87" s="275"/>
      <c r="C87" s="276"/>
      <c r="D87" s="272"/>
      <c r="E87" s="272"/>
    </row>
    <row r="88" spans="1:14">
      <c r="B88" s="275"/>
      <c r="C88" s="276"/>
      <c r="D88" s="272"/>
      <c r="E88" s="272"/>
    </row>
    <row r="89" spans="1:14" ht="9" customHeight="1"/>
  </sheetData>
  <mergeCells count="4">
    <mergeCell ref="A1:I1"/>
    <mergeCell ref="J1:K1"/>
    <mergeCell ref="H56:H57"/>
    <mergeCell ref="G83:J83"/>
  </mergeCells>
  <pageMargins left="0.7" right="0.7" top="0.75" bottom="0.75" header="0.3" footer="0.3"/>
  <pageSetup scale="80" fitToHeight="2" orientation="landscape" r:id="rId1"/>
  <headerFooter scaleWithDoc="0">
    <oddFooter>&amp;C&amp;F / &amp;A&amp;RPage &amp;P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B0F0"/>
  </sheetPr>
  <dimension ref="A1:AE89"/>
  <sheetViews>
    <sheetView topLeftCell="H30" zoomScaleNormal="100" workbookViewId="0">
      <selection activeCell="S39" sqref="S39:T39"/>
    </sheetView>
  </sheetViews>
  <sheetFormatPr defaultColWidth="9.109375" defaultRowHeight="13.8"/>
  <cols>
    <col min="1" max="1" width="14.6640625" style="1" customWidth="1"/>
    <col min="2" max="2" width="8.6640625" style="1" customWidth="1"/>
    <col min="3" max="3" width="16.33203125" style="1" customWidth="1"/>
    <col min="4" max="4" width="18.6640625" style="1" customWidth="1"/>
    <col min="5" max="5" width="16.6640625" style="1" customWidth="1"/>
    <col min="6" max="6" width="16.33203125" style="1" customWidth="1"/>
    <col min="7" max="7" width="15.5546875" style="1" customWidth="1"/>
    <col min="8" max="8" width="13.6640625" style="1" bestFit="1" customWidth="1"/>
    <col min="9" max="9" width="17.5546875" style="1" customWidth="1"/>
    <col min="10" max="10" width="13.6640625" style="1" bestFit="1" customWidth="1"/>
    <col min="11" max="11" width="14.88671875" style="1" customWidth="1"/>
    <col min="12" max="12" width="13.44140625" style="1" bestFit="1" customWidth="1"/>
    <col min="13" max="13" width="15.6640625" style="1" customWidth="1"/>
    <col min="14" max="14" width="6.44140625" style="1" customWidth="1"/>
    <col min="15" max="15" width="13.88671875" style="1" customWidth="1"/>
    <col min="16" max="16" width="15.33203125" style="1" customWidth="1"/>
    <col min="17" max="17" width="16" style="1" customWidth="1"/>
    <col min="18" max="18" width="10" style="1" customWidth="1"/>
    <col min="19" max="19" width="16" style="1" customWidth="1"/>
    <col min="20" max="20" width="14.109375" style="1" customWidth="1"/>
    <col min="21" max="21" width="10.5546875" style="1" customWidth="1"/>
    <col min="22" max="22" width="14.6640625" style="1" customWidth="1"/>
    <col min="23" max="23" width="2.88671875" style="1" customWidth="1"/>
    <col min="24" max="24" width="16.88671875" style="1" customWidth="1"/>
    <col min="25" max="25" width="1.6640625" style="1" customWidth="1"/>
    <col min="26" max="26" width="14.6640625" style="1" customWidth="1"/>
    <col min="27" max="27" width="13.6640625" style="1" customWidth="1"/>
    <col min="28" max="28" width="13.5546875" style="1" customWidth="1"/>
    <col min="29" max="29" width="13.109375" style="1" customWidth="1"/>
    <col min="30" max="30" width="18" style="1" customWidth="1"/>
    <col min="31" max="16384" width="9.109375" style="1"/>
  </cols>
  <sheetData>
    <row r="1" spans="1:20">
      <c r="A1" s="371" t="s">
        <v>163</v>
      </c>
      <c r="B1" s="371"/>
      <c r="C1" s="371"/>
      <c r="D1" s="371"/>
      <c r="E1" s="371"/>
      <c r="F1" s="371"/>
      <c r="G1" s="371"/>
      <c r="H1" s="371"/>
      <c r="I1" s="371"/>
      <c r="J1" s="372" t="s">
        <v>311</v>
      </c>
      <c r="K1" s="372"/>
    </row>
    <row r="2" spans="1:20" ht="26.4" customHeight="1">
      <c r="A2" s="149"/>
      <c r="B2" s="150"/>
      <c r="C2" s="151" t="s">
        <v>164</v>
      </c>
      <c r="D2" s="168"/>
      <c r="E2" s="151" t="s">
        <v>165</v>
      </c>
      <c r="F2" s="152" t="s">
        <v>166</v>
      </c>
      <c r="G2" s="152" t="s">
        <v>167</v>
      </c>
      <c r="H2" s="152" t="s">
        <v>86</v>
      </c>
      <c r="I2" s="152" t="s">
        <v>168</v>
      </c>
      <c r="J2" s="258" t="s">
        <v>312</v>
      </c>
      <c r="K2" s="258" t="s">
        <v>313</v>
      </c>
    </row>
    <row r="3" spans="1:20">
      <c r="A3" s="176" t="s">
        <v>127</v>
      </c>
      <c r="B3" s="148"/>
      <c r="C3" s="154">
        <v>217018</v>
      </c>
      <c r="D3" s="283"/>
      <c r="E3" s="178">
        <v>150390788.13699999</v>
      </c>
      <c r="F3" s="178">
        <v>-77047881</v>
      </c>
      <c r="G3" s="178">
        <v>78919795</v>
      </c>
      <c r="H3" s="184">
        <f>SUM(F3:G3)</f>
        <v>1871914</v>
      </c>
      <c r="I3" s="155">
        <f>E3+H3</f>
        <v>152262702.13699999</v>
      </c>
      <c r="J3" s="283">
        <f t="shared" ref="J3:J8" si="0">I3/C3</f>
        <v>701.61324008607573</v>
      </c>
      <c r="K3" s="256">
        <f t="shared" ref="K3:K8" si="1">D24/E3</f>
        <v>9.169901594928298E-2</v>
      </c>
    </row>
    <row r="4" spans="1:20">
      <c r="A4" s="176" t="s">
        <v>169</v>
      </c>
      <c r="B4" s="148"/>
      <c r="C4" s="154">
        <v>366</v>
      </c>
      <c r="D4" s="283"/>
      <c r="E4" s="178">
        <v>250103.22</v>
      </c>
      <c r="F4" s="178">
        <v>-147751</v>
      </c>
      <c r="G4" s="178">
        <v>131250</v>
      </c>
      <c r="H4" s="184">
        <f t="shared" ref="H4:H16" si="2">SUM(F4:G4)</f>
        <v>-16501</v>
      </c>
      <c r="I4" s="155">
        <f t="shared" ref="I4:I16" si="3">E4+H4</f>
        <v>233602.22</v>
      </c>
      <c r="J4" s="283">
        <f t="shared" si="0"/>
        <v>638.25743169398902</v>
      </c>
      <c r="K4" s="256">
        <f t="shared" si="1"/>
        <v>9.1379311309946337E-2</v>
      </c>
    </row>
    <row r="5" spans="1:20">
      <c r="A5" s="176" t="s">
        <v>128</v>
      </c>
      <c r="B5" s="148"/>
      <c r="C5" s="154">
        <v>22905</v>
      </c>
      <c r="D5" s="283"/>
      <c r="E5" s="178">
        <v>41657082.214000002</v>
      </c>
      <c r="F5" s="178">
        <v>-20033011</v>
      </c>
      <c r="G5" s="178">
        <v>21804441</v>
      </c>
      <c r="H5" s="184">
        <f t="shared" si="2"/>
        <v>1771430</v>
      </c>
      <c r="I5" s="155">
        <f t="shared" si="3"/>
        <v>43428512.214000002</v>
      </c>
      <c r="J5" s="283">
        <f t="shared" si="0"/>
        <v>1896.0276015717093</v>
      </c>
      <c r="K5" s="256">
        <f t="shared" si="1"/>
        <v>0.12096038565818119</v>
      </c>
    </row>
    <row r="6" spans="1:20">
      <c r="A6" s="176" t="s">
        <v>129</v>
      </c>
      <c r="B6" s="148"/>
      <c r="C6" s="154">
        <v>9693</v>
      </c>
      <c r="D6" s="283"/>
      <c r="E6" s="178">
        <v>3596510.247</v>
      </c>
      <c r="F6" s="178">
        <v>-1951017</v>
      </c>
      <c r="G6" s="178">
        <v>1887387</v>
      </c>
      <c r="H6" s="184">
        <f t="shared" si="2"/>
        <v>-63630</v>
      </c>
      <c r="I6" s="155">
        <f t="shared" si="3"/>
        <v>3532880.247</v>
      </c>
      <c r="J6" s="283">
        <f t="shared" si="0"/>
        <v>364.47748344165893</v>
      </c>
      <c r="K6" s="256">
        <f t="shared" si="1"/>
        <v>0.16605929331027983</v>
      </c>
    </row>
    <row r="7" spans="1:20">
      <c r="A7" s="176" t="s">
        <v>130</v>
      </c>
      <c r="B7" s="148"/>
      <c r="C7" s="154">
        <v>1877</v>
      </c>
      <c r="D7" s="283"/>
      <c r="E7" s="178">
        <v>108348274.913</v>
      </c>
      <c r="F7" s="178">
        <v>-50651191</v>
      </c>
      <c r="G7" s="178">
        <v>56488170</v>
      </c>
      <c r="H7" s="184">
        <f t="shared" si="2"/>
        <v>5836979</v>
      </c>
      <c r="I7" s="155">
        <f t="shared" si="3"/>
        <v>114185253.913</v>
      </c>
      <c r="J7" s="283">
        <f t="shared" si="0"/>
        <v>60833.912580181139</v>
      </c>
      <c r="K7" s="256">
        <f t="shared" si="1"/>
        <v>9.3359008144081976E-2</v>
      </c>
    </row>
    <row r="8" spans="1:20">
      <c r="A8" s="176" t="s">
        <v>131</v>
      </c>
      <c r="B8" s="148"/>
      <c r="C8" s="154">
        <v>48</v>
      </c>
      <c r="D8" s="283"/>
      <c r="E8" s="178">
        <v>2170828.6</v>
      </c>
      <c r="F8" s="178">
        <v>-1090220</v>
      </c>
      <c r="G8" s="178">
        <v>1139214</v>
      </c>
      <c r="H8" s="184">
        <f t="shared" si="2"/>
        <v>48994</v>
      </c>
      <c r="I8" s="155">
        <f t="shared" si="3"/>
        <v>2219822.6</v>
      </c>
      <c r="J8" s="283">
        <f t="shared" si="0"/>
        <v>46246.304166666669</v>
      </c>
      <c r="K8" s="256">
        <f t="shared" si="1"/>
        <v>9.2492424321293717E-2</v>
      </c>
    </row>
    <row r="9" spans="1:20">
      <c r="A9" s="176" t="s">
        <v>132</v>
      </c>
      <c r="B9" s="148"/>
      <c r="C9" s="154">
        <v>23</v>
      </c>
      <c r="D9" s="283"/>
      <c r="E9" s="178">
        <f>92286223.4-E10</f>
        <v>59034759.400000006</v>
      </c>
      <c r="F9" s="178">
        <v>-57015166</v>
      </c>
      <c r="G9" s="178">
        <f>91195162-G10</f>
        <v>56195162</v>
      </c>
      <c r="H9" s="184">
        <f t="shared" si="2"/>
        <v>-820004</v>
      </c>
      <c r="I9" s="155">
        <f t="shared" si="3"/>
        <v>58214755.400000006</v>
      </c>
      <c r="J9" s="283">
        <f>(I9+I10)/C9</f>
        <v>3976792.1478260872</v>
      </c>
      <c r="K9" s="256">
        <f>I30/(I9+I10)</f>
        <v>6.431197438493888E-2</v>
      </c>
    </row>
    <row r="10" spans="1:20">
      <c r="A10" s="176" t="s">
        <v>170</v>
      </c>
      <c r="B10" s="148"/>
      <c r="C10" s="154"/>
      <c r="D10" s="283"/>
      <c r="E10" s="178">
        <v>33251464</v>
      </c>
      <c r="F10" s="178">
        <v>-35000000</v>
      </c>
      <c r="G10" s="178">
        <v>35000000</v>
      </c>
      <c r="H10" s="184">
        <f t="shared" si="2"/>
        <v>0</v>
      </c>
      <c r="I10" s="155">
        <f t="shared" si="3"/>
        <v>33251464</v>
      </c>
      <c r="J10" s="283"/>
    </row>
    <row r="11" spans="1:20">
      <c r="A11" s="176" t="s">
        <v>171</v>
      </c>
      <c r="B11" s="148"/>
      <c r="C11" s="154">
        <v>52</v>
      </c>
      <c r="D11" s="283"/>
      <c r="E11" s="178">
        <v>5611284.4299999997</v>
      </c>
      <c r="F11" s="178"/>
      <c r="G11" s="178"/>
      <c r="H11" s="184">
        <f t="shared" si="2"/>
        <v>0</v>
      </c>
      <c r="I11" s="155">
        <f t="shared" si="3"/>
        <v>5611284.4299999997</v>
      </c>
      <c r="J11" s="283">
        <f>I11/C11</f>
        <v>107909.31596153845</v>
      </c>
      <c r="K11" s="256">
        <f>I31/I11</f>
        <v>6.9545334026134914E-2</v>
      </c>
    </row>
    <row r="12" spans="1:20">
      <c r="A12" s="176" t="s">
        <v>133</v>
      </c>
      <c r="B12" s="148"/>
      <c r="C12" s="154">
        <v>1201</v>
      </c>
      <c r="D12" s="283"/>
      <c r="E12" s="178">
        <v>11954209.716</v>
      </c>
      <c r="F12" s="178">
        <v>-2739460</v>
      </c>
      <c r="G12" s="178">
        <v>4758420</v>
      </c>
      <c r="H12" s="184">
        <f t="shared" si="2"/>
        <v>2018960</v>
      </c>
      <c r="I12" s="155">
        <f t="shared" si="3"/>
        <v>13973169.716</v>
      </c>
      <c r="J12" s="283">
        <f>I12/C12</f>
        <v>11634.612586178186</v>
      </c>
      <c r="K12" s="256">
        <f>I32/I12</f>
        <v>8.2741976766812497E-2</v>
      </c>
    </row>
    <row r="13" spans="1:20">
      <c r="A13" s="176" t="s">
        <v>134</v>
      </c>
      <c r="B13" s="148"/>
      <c r="C13" s="154">
        <v>1204</v>
      </c>
      <c r="D13" s="283"/>
      <c r="E13" s="178">
        <v>975118.32</v>
      </c>
      <c r="F13" s="178">
        <v>-192447</v>
      </c>
      <c r="G13" s="178">
        <v>324152</v>
      </c>
      <c r="H13" s="184">
        <f t="shared" si="2"/>
        <v>131705</v>
      </c>
      <c r="I13" s="155">
        <f t="shared" si="3"/>
        <v>1106823.3199999998</v>
      </c>
      <c r="J13" s="283">
        <f>I13/C13</f>
        <v>919.28847176079717</v>
      </c>
      <c r="K13" s="256">
        <f>I33/I13</f>
        <v>0.10617176660137594</v>
      </c>
      <c r="S13" s="214"/>
    </row>
    <row r="14" spans="1:20">
      <c r="A14" s="176" t="s">
        <v>172</v>
      </c>
      <c r="B14" s="148"/>
      <c r="C14" s="154">
        <v>438</v>
      </c>
      <c r="D14" s="283"/>
      <c r="E14" s="178">
        <v>897989.68499999994</v>
      </c>
      <c r="F14" s="178"/>
      <c r="G14" s="178"/>
      <c r="H14" s="184"/>
      <c r="I14" s="155">
        <f t="shared" si="3"/>
        <v>897989.68499999994</v>
      </c>
      <c r="J14" s="283">
        <f>I14/C14</f>
        <v>2050.2047602739726</v>
      </c>
      <c r="K14" s="256">
        <f>I34/I14</f>
        <v>0.62292380340649467</v>
      </c>
      <c r="S14" s="184"/>
      <c r="T14" s="184"/>
    </row>
    <row r="15" spans="1:20">
      <c r="A15" s="176" t="s">
        <v>173</v>
      </c>
      <c r="B15" s="148"/>
      <c r="C15" s="154">
        <v>0</v>
      </c>
      <c r="D15" s="188"/>
      <c r="E15" s="178">
        <v>395650.48798999999</v>
      </c>
      <c r="F15" s="178"/>
      <c r="G15" s="178"/>
      <c r="H15" s="184">
        <f t="shared" si="2"/>
        <v>0</v>
      </c>
      <c r="I15" s="155">
        <f t="shared" si="3"/>
        <v>395650.48798999999</v>
      </c>
      <c r="J15" s="213"/>
      <c r="S15" s="184"/>
      <c r="T15" s="184"/>
    </row>
    <row r="16" spans="1:20">
      <c r="A16" s="176" t="s">
        <v>174</v>
      </c>
      <c r="B16" s="148"/>
      <c r="C16" s="154">
        <v>0</v>
      </c>
      <c r="D16" s="189"/>
      <c r="E16" s="178">
        <v>209330.76500000001</v>
      </c>
      <c r="F16" s="178"/>
      <c r="G16" s="178"/>
      <c r="H16" s="184">
        <f t="shared" si="2"/>
        <v>0</v>
      </c>
      <c r="I16" s="155">
        <f t="shared" si="3"/>
        <v>209330.76500000001</v>
      </c>
      <c r="J16" s="213"/>
      <c r="T16" s="214"/>
    </row>
    <row r="17" spans="1:31">
      <c r="A17" s="148"/>
      <c r="B17" s="148"/>
      <c r="C17" s="156">
        <f t="shared" ref="C17:I17" si="4">SUM(C3:C16)</f>
        <v>254825</v>
      </c>
      <c r="D17" s="156">
        <f t="shared" si="4"/>
        <v>0</v>
      </c>
      <c r="E17" s="156">
        <f t="shared" si="4"/>
        <v>418743394.1349901</v>
      </c>
      <c r="F17" s="156">
        <f t="shared" si="4"/>
        <v>-245868144</v>
      </c>
      <c r="G17" s="156">
        <f t="shared" si="4"/>
        <v>256647991</v>
      </c>
      <c r="H17" s="156">
        <f t="shared" si="4"/>
        <v>10779847</v>
      </c>
      <c r="I17" s="156">
        <f t="shared" si="4"/>
        <v>429523241.1349901</v>
      </c>
    </row>
    <row r="18" spans="1:31" ht="14.4" thickBot="1">
      <c r="A18" s="148"/>
      <c r="B18" s="148"/>
      <c r="C18" s="148"/>
      <c r="E18" s="148"/>
      <c r="F18" s="148"/>
      <c r="G18" s="148"/>
      <c r="I18" s="148"/>
    </row>
    <row r="19" spans="1:31">
      <c r="A19" s="148" t="s">
        <v>19</v>
      </c>
      <c r="B19" s="148"/>
      <c r="C19" s="157">
        <f t="shared" ref="C19:I19" si="5">C3+C4</f>
        <v>217384</v>
      </c>
      <c r="D19" s="157">
        <f t="shared" si="5"/>
        <v>0</v>
      </c>
      <c r="E19" s="158">
        <f t="shared" si="5"/>
        <v>150640891.35699999</v>
      </c>
      <c r="F19" s="158">
        <f t="shared" si="5"/>
        <v>-77195632</v>
      </c>
      <c r="G19" s="158">
        <f t="shared" si="5"/>
        <v>79051045</v>
      </c>
      <c r="H19" s="158">
        <f t="shared" si="5"/>
        <v>1855413</v>
      </c>
      <c r="I19" s="157">
        <f t="shared" si="5"/>
        <v>152496304.35699999</v>
      </c>
    </row>
    <row r="20" spans="1:31" ht="7.2" customHeight="1">
      <c r="A20" s="148"/>
      <c r="B20" s="148"/>
      <c r="C20" s="159"/>
      <c r="D20" s="159"/>
      <c r="E20" s="148"/>
      <c r="F20" s="148"/>
      <c r="G20" s="148"/>
      <c r="H20" s="148"/>
      <c r="I20" s="159"/>
    </row>
    <row r="21" spans="1:31" ht="14.4" thickBot="1">
      <c r="A21" s="148" t="s">
        <v>175</v>
      </c>
      <c r="B21" s="148"/>
      <c r="C21" s="173">
        <f t="shared" ref="C21:I21" si="6">SUM(C5:C8,C11:C13)</f>
        <v>36980</v>
      </c>
      <c r="D21" s="173">
        <f t="shared" si="6"/>
        <v>0</v>
      </c>
      <c r="E21" s="174">
        <f t="shared" si="6"/>
        <v>174313308.44</v>
      </c>
      <c r="F21" s="174">
        <f t="shared" si="6"/>
        <v>-76657346</v>
      </c>
      <c r="G21" s="174">
        <f t="shared" si="6"/>
        <v>86401784</v>
      </c>
      <c r="H21" s="174">
        <f t="shared" si="6"/>
        <v>9744438</v>
      </c>
      <c r="I21" s="173">
        <f t="shared" si="6"/>
        <v>184057746.44</v>
      </c>
      <c r="Z21" s="1" t="s">
        <v>314</v>
      </c>
    </row>
    <row r="22" spans="1:31">
      <c r="A22" s="148"/>
      <c r="B22" s="148"/>
      <c r="C22" s="148"/>
      <c r="D22" s="148"/>
      <c r="E22" s="148"/>
      <c r="M22" s="1" t="s">
        <v>322</v>
      </c>
      <c r="Z22" s="1" t="s">
        <v>210</v>
      </c>
      <c r="AA22" s="257" t="s">
        <v>340</v>
      </c>
      <c r="AC22" s="1" t="s">
        <v>212</v>
      </c>
      <c r="AD22" s="257" t="s">
        <v>39</v>
      </c>
    </row>
    <row r="23" spans="1:31" ht="53.4" customHeight="1">
      <c r="A23" s="149"/>
      <c r="B23" s="160"/>
      <c r="C23" s="168" t="s">
        <v>176</v>
      </c>
      <c r="D23" s="168" t="s">
        <v>177</v>
      </c>
      <c r="E23" s="152" t="s">
        <v>178</v>
      </c>
      <c r="F23" s="152" t="s">
        <v>179</v>
      </c>
      <c r="G23" s="152" t="s">
        <v>180</v>
      </c>
      <c r="H23" s="152" t="s">
        <v>181</v>
      </c>
      <c r="I23" s="152" t="s">
        <v>182</v>
      </c>
      <c r="O23" s="258" t="str">
        <f>AA22&amp;" Billed Schedule 75 Revenue"</f>
        <v>June Billed Schedule 75 Revenue</v>
      </c>
      <c r="P23" s="258" t="str">
        <f>AA22&amp;" Billed kWhs"</f>
        <v>June Billed kWhs</v>
      </c>
      <c r="Q23" s="258" t="str">
        <f>AA22&amp;" Unbilled kWhs"</f>
        <v>June Unbilled kWhs</v>
      </c>
      <c r="R23" s="258" t="s">
        <v>320</v>
      </c>
      <c r="S23" s="258" t="s">
        <v>213</v>
      </c>
      <c r="T23" s="258" t="str">
        <f>AD22&amp;" Unbilled kWhs reversal"</f>
        <v>May Unbilled kWhs reversal</v>
      </c>
      <c r="U23" s="258" t="s">
        <v>320</v>
      </c>
      <c r="V23" s="258" t="str">
        <f>AD22&amp;" Schedule 75 Unbilled Reversal"</f>
        <v>May Schedule 75 Unbilled Reversal</v>
      </c>
      <c r="X23" s="258" t="str">
        <f>"Total "&amp;AA22&amp;" Schedule 75 Revenue"</f>
        <v>Total June Schedule 75 Revenue</v>
      </c>
      <c r="Z23" s="258" t="str">
        <f>"Calendar "&amp;AA22&amp;" Usage"</f>
        <v>Calendar June Usage</v>
      </c>
      <c r="AA23" s="258" t="str">
        <f>R23</f>
        <v>11/1/2018 rate</v>
      </c>
      <c r="AB23" s="258" t="s">
        <v>214</v>
      </c>
      <c r="AC23" s="258" t="s">
        <v>215</v>
      </c>
      <c r="AD23" s="258" t="str">
        <f>"implied "&amp;AD22&amp;" unbilled/Cancel-Rebill True-up kWhs"</f>
        <v>implied May unbilled/Cancel-Rebill True-up kWhs</v>
      </c>
    </row>
    <row r="24" spans="1:31">
      <c r="A24" s="176" t="s">
        <v>127</v>
      </c>
      <c r="B24" s="148"/>
      <c r="C24" s="177">
        <v>2011275</v>
      </c>
      <c r="D24" s="177">
        <v>13790687.279999999</v>
      </c>
      <c r="E24" s="179">
        <v>-7294111</v>
      </c>
      <c r="F24" s="179">
        <v>7448385</v>
      </c>
      <c r="G24" s="170">
        <f>SUM(D24:F24)</f>
        <v>13944961.279999999</v>
      </c>
      <c r="H24" s="170">
        <f>-J62</f>
        <v>-115341.95839999999</v>
      </c>
      <c r="I24" s="170">
        <f>SUM(G24:H24)</f>
        <v>13829619.321599999</v>
      </c>
      <c r="M24" s="1" t="s">
        <v>216</v>
      </c>
      <c r="O24" s="281">
        <v>-174460.59</v>
      </c>
      <c r="P24" s="259">
        <f t="shared" ref="P24:P29" si="7">E3</f>
        <v>150390788.13699999</v>
      </c>
      <c r="Q24" s="259">
        <f t="shared" ref="Q24:Q29" si="8">G3</f>
        <v>78919795</v>
      </c>
      <c r="R24" s="260">
        <v>-1.16E-3</v>
      </c>
      <c r="S24" s="261">
        <f>Q24*R24</f>
        <v>-91546.962199999994</v>
      </c>
      <c r="T24" s="259">
        <f t="shared" ref="T24:T29" si="9">F3</f>
        <v>-77047881</v>
      </c>
      <c r="U24" s="260">
        <f>R24</f>
        <v>-1.16E-3</v>
      </c>
      <c r="V24" s="262">
        <f>T24*U24</f>
        <v>89375.541960000002</v>
      </c>
      <c r="X24" s="263">
        <f>O24+S24+V24</f>
        <v>-176632.01023999997</v>
      </c>
      <c r="Z24" s="264">
        <f>P24+Q24+T24</f>
        <v>152262702.13699999</v>
      </c>
      <c r="AA24" s="188">
        <f>R24</f>
        <v>-1.16E-3</v>
      </c>
      <c r="AB24" s="214">
        <f>Z24*AA24</f>
        <v>-176624.73447892</v>
      </c>
      <c r="AC24" s="263">
        <f>X24-AB24</f>
        <v>-7.2757610799744725</v>
      </c>
      <c r="AD24" s="264">
        <f>AC24/U24</f>
        <v>6272.2078275642007</v>
      </c>
      <c r="AE24" s="265">
        <f>AC24/X24</f>
        <v>4.1191633781942928E-5</v>
      </c>
    </row>
    <row r="25" spans="1:31">
      <c r="A25" s="176" t="s">
        <v>169</v>
      </c>
      <c r="B25" s="148"/>
      <c r="C25" s="177">
        <v>3339</v>
      </c>
      <c r="D25" s="177">
        <v>22854.26</v>
      </c>
      <c r="E25" s="179">
        <v>-8774</v>
      </c>
      <c r="F25" s="179">
        <v>8090</v>
      </c>
      <c r="G25" s="170">
        <f t="shared" ref="G25:G33" si="10">SUM(D25:F25)</f>
        <v>22170.26</v>
      </c>
      <c r="H25" s="170">
        <f t="shared" ref="H25:H30" si="11">-J63</f>
        <v>-677.77478000000008</v>
      </c>
      <c r="I25" s="170">
        <f t="shared" ref="I25:I34" si="12">SUM(G25:H25)</f>
        <v>21492.485219999999</v>
      </c>
      <c r="M25" s="1" t="s">
        <v>217</v>
      </c>
      <c r="O25" s="281">
        <v>-290.08</v>
      </c>
      <c r="P25" s="259">
        <f t="shared" si="7"/>
        <v>250103.22</v>
      </c>
      <c r="Q25" s="259">
        <f t="shared" si="8"/>
        <v>131250</v>
      </c>
      <c r="R25" s="260">
        <v>-1.16E-3</v>
      </c>
      <c r="S25" s="261">
        <f>Q25*R25</f>
        <v>-152.25</v>
      </c>
      <c r="T25" s="259">
        <f t="shared" si="9"/>
        <v>-147751</v>
      </c>
      <c r="U25" s="260">
        <f t="shared" ref="U25:U32" si="13">R25</f>
        <v>-1.16E-3</v>
      </c>
      <c r="V25" s="262">
        <f t="shared" ref="V25:V32" si="14">T25*U25</f>
        <v>171.39116000000001</v>
      </c>
      <c r="X25" s="263">
        <f t="shared" ref="X25:X32" si="15">O25+S25+V25</f>
        <v>-270.93883999999997</v>
      </c>
      <c r="Z25" s="264">
        <f t="shared" ref="Z25:Z32" si="16">P25+Q25+T25</f>
        <v>233602.21999999997</v>
      </c>
      <c r="AA25" s="188">
        <f t="shared" ref="AA25:AA32" si="17">R25</f>
        <v>-1.16E-3</v>
      </c>
      <c r="AB25" s="214">
        <f t="shared" ref="AB25:AB32" si="18">Z25*AA25</f>
        <v>-270.97857519999997</v>
      </c>
      <c r="AC25" s="263">
        <f t="shared" ref="AC25:AC32" si="19">X25-AB25</f>
        <v>3.973519999999553E-2</v>
      </c>
      <c r="AD25" s="264">
        <f t="shared" ref="AD25:AD32" si="20">AC25/U25</f>
        <v>-34.254482758616838</v>
      </c>
      <c r="AE25" s="265">
        <f t="shared" ref="AE25:AE33" si="21">AC25/X25</f>
        <v>-1.4665745228700151E-4</v>
      </c>
    </row>
    <row r="26" spans="1:31">
      <c r="A26" s="176" t="s">
        <v>128</v>
      </c>
      <c r="B26" s="148"/>
      <c r="C26" s="177">
        <v>465521.42</v>
      </c>
      <c r="D26" s="177">
        <v>5038856.7300000004</v>
      </c>
      <c r="E26" s="179">
        <v>-2462889</v>
      </c>
      <c r="F26" s="179">
        <v>2668001</v>
      </c>
      <c r="G26" s="170">
        <f t="shared" si="10"/>
        <v>5243968.7300000004</v>
      </c>
      <c r="H26" s="170">
        <f t="shared" si="11"/>
        <v>-51514.643279999997</v>
      </c>
      <c r="I26" s="170">
        <f t="shared" si="12"/>
        <v>5192454.08672</v>
      </c>
      <c r="M26" s="1" t="s">
        <v>218</v>
      </c>
      <c r="O26" s="281">
        <v>22499.23</v>
      </c>
      <c r="P26" s="259">
        <f t="shared" si="7"/>
        <v>41657082.214000002</v>
      </c>
      <c r="Q26" s="259">
        <f t="shared" si="8"/>
        <v>21804441</v>
      </c>
      <c r="R26" s="266">
        <v>5.4000000000000001E-4</v>
      </c>
      <c r="S26" s="261">
        <f>Q26*R26</f>
        <v>11774.398139999999</v>
      </c>
      <c r="T26" s="259">
        <f t="shared" si="9"/>
        <v>-20033011</v>
      </c>
      <c r="U26" s="260">
        <f t="shared" si="13"/>
        <v>5.4000000000000001E-4</v>
      </c>
      <c r="V26" s="262">
        <f t="shared" si="14"/>
        <v>-10817.825940000001</v>
      </c>
      <c r="X26" s="263">
        <f t="shared" si="15"/>
        <v>23455.802199999998</v>
      </c>
      <c r="Z26" s="264">
        <f t="shared" si="16"/>
        <v>43428512.214000002</v>
      </c>
      <c r="AA26" s="267">
        <f t="shared" si="17"/>
        <v>5.4000000000000001E-4</v>
      </c>
      <c r="AB26" s="214">
        <f t="shared" si="18"/>
        <v>23451.39659556</v>
      </c>
      <c r="AC26" s="263">
        <f t="shared" si="19"/>
        <v>4.4056044399985694</v>
      </c>
      <c r="AD26" s="264">
        <f t="shared" si="20"/>
        <v>8158.5267407380916</v>
      </c>
      <c r="AE26" s="265">
        <f t="shared" si="21"/>
        <v>1.8782578410379713E-4</v>
      </c>
    </row>
    <row r="27" spans="1:31">
      <c r="A27" s="176" t="s">
        <v>129</v>
      </c>
      <c r="B27" s="148"/>
      <c r="C27" s="177">
        <v>195540.47</v>
      </c>
      <c r="D27" s="177">
        <v>597233.94999999995</v>
      </c>
      <c r="E27" s="179">
        <v>-332941</v>
      </c>
      <c r="F27" s="179">
        <v>319842</v>
      </c>
      <c r="G27" s="170">
        <f t="shared" si="10"/>
        <v>584134.94999999995</v>
      </c>
      <c r="H27" s="170">
        <f t="shared" si="11"/>
        <v>-3221.8656600000004</v>
      </c>
      <c r="I27" s="170">
        <f t="shared" si="12"/>
        <v>580913.08433999994</v>
      </c>
      <c r="M27" s="1" t="s">
        <v>219</v>
      </c>
      <c r="O27" s="281">
        <v>1941.54</v>
      </c>
      <c r="P27" s="259">
        <f t="shared" si="7"/>
        <v>3596510.247</v>
      </c>
      <c r="Q27" s="259">
        <f t="shared" si="8"/>
        <v>1887387</v>
      </c>
      <c r="R27" s="266">
        <v>5.4000000000000001E-4</v>
      </c>
      <c r="S27" s="261">
        <f t="shared" ref="S27:S32" si="22">Q27*R27</f>
        <v>1019.18898</v>
      </c>
      <c r="T27" s="259">
        <f t="shared" si="9"/>
        <v>-1951017</v>
      </c>
      <c r="U27" s="260">
        <f t="shared" si="13"/>
        <v>5.4000000000000001E-4</v>
      </c>
      <c r="V27" s="262">
        <f t="shared" si="14"/>
        <v>-1053.54918</v>
      </c>
      <c r="X27" s="263">
        <f t="shared" si="15"/>
        <v>1907.1797999999999</v>
      </c>
      <c r="Z27" s="264">
        <f t="shared" si="16"/>
        <v>3532880.2469999995</v>
      </c>
      <c r="AA27" s="267">
        <f t="shared" si="17"/>
        <v>5.4000000000000001E-4</v>
      </c>
      <c r="AB27" s="214">
        <f t="shared" si="18"/>
        <v>1907.7553333799997</v>
      </c>
      <c r="AC27" s="263">
        <f t="shared" si="19"/>
        <v>-0.57553337999979703</v>
      </c>
      <c r="AD27" s="264">
        <f t="shared" si="20"/>
        <v>-1065.8025555551797</v>
      </c>
      <c r="AE27" s="265">
        <f t="shared" si="21"/>
        <v>-3.0177195668693485E-4</v>
      </c>
    </row>
    <row r="28" spans="1:31">
      <c r="A28" s="176" t="s">
        <v>130</v>
      </c>
      <c r="B28" s="148"/>
      <c r="C28" s="177">
        <v>939720</v>
      </c>
      <c r="D28" s="177">
        <v>10115287.48</v>
      </c>
      <c r="E28" s="179">
        <v>-4323617</v>
      </c>
      <c r="F28" s="179">
        <v>4823066</v>
      </c>
      <c r="G28" s="170">
        <f t="shared" si="10"/>
        <v>10614736.48</v>
      </c>
      <c r="H28" s="170">
        <f t="shared" si="11"/>
        <v>-107901.21925000002</v>
      </c>
      <c r="I28" s="170">
        <f t="shared" si="12"/>
        <v>10506835.260750001</v>
      </c>
      <c r="M28" s="1" t="s">
        <v>220</v>
      </c>
      <c r="O28" s="281">
        <v>58503.11</v>
      </c>
      <c r="P28" s="259">
        <f t="shared" si="7"/>
        <v>108348274.913</v>
      </c>
      <c r="Q28" s="259">
        <f t="shared" si="8"/>
        <v>56488170</v>
      </c>
      <c r="R28" s="266">
        <v>5.4000000000000001E-4</v>
      </c>
      <c r="S28" s="261">
        <f t="shared" si="22"/>
        <v>30503.611799999999</v>
      </c>
      <c r="T28" s="259">
        <f t="shared" si="9"/>
        <v>-50651191</v>
      </c>
      <c r="U28" s="260">
        <f t="shared" si="13"/>
        <v>5.4000000000000001E-4</v>
      </c>
      <c r="V28" s="262">
        <f t="shared" si="14"/>
        <v>-27351.64314</v>
      </c>
      <c r="X28" s="263">
        <f t="shared" si="15"/>
        <v>61655.078659999999</v>
      </c>
      <c r="Z28" s="264">
        <f t="shared" si="16"/>
        <v>114185253.91299999</v>
      </c>
      <c r="AA28" s="267">
        <f t="shared" si="17"/>
        <v>5.4000000000000001E-4</v>
      </c>
      <c r="AB28" s="214">
        <f t="shared" si="18"/>
        <v>61660.037113019993</v>
      </c>
      <c r="AC28" s="263">
        <f t="shared" si="19"/>
        <v>-4.9584530199936125</v>
      </c>
      <c r="AD28" s="264">
        <f t="shared" si="20"/>
        <v>-9182.3204073955785</v>
      </c>
      <c r="AE28" s="265">
        <f t="shared" si="21"/>
        <v>-8.0422458745649307E-5</v>
      </c>
    </row>
    <row r="29" spans="1:31">
      <c r="A29" s="176" t="s">
        <v>131</v>
      </c>
      <c r="B29" s="148"/>
      <c r="C29" s="177">
        <v>24000</v>
      </c>
      <c r="D29" s="177">
        <v>200785.2</v>
      </c>
      <c r="E29" s="179">
        <v>-95368</v>
      </c>
      <c r="F29" s="179">
        <v>99989</v>
      </c>
      <c r="G29" s="170">
        <f t="shared" si="10"/>
        <v>205406.2</v>
      </c>
      <c r="H29" s="170">
        <f t="shared" si="11"/>
        <v>-1823.7057200000002</v>
      </c>
      <c r="I29" s="170">
        <f t="shared" si="12"/>
        <v>203582.49428000001</v>
      </c>
      <c r="M29" s="1" t="s">
        <v>221</v>
      </c>
      <c r="O29" s="281">
        <v>1172.24</v>
      </c>
      <c r="P29" s="259">
        <f t="shared" si="7"/>
        <v>2170828.6</v>
      </c>
      <c r="Q29" s="259">
        <f t="shared" si="8"/>
        <v>1139214</v>
      </c>
      <c r="R29" s="266">
        <v>5.4000000000000001E-4</v>
      </c>
      <c r="S29" s="261">
        <f t="shared" si="22"/>
        <v>615.17556000000002</v>
      </c>
      <c r="T29" s="259">
        <f t="shared" si="9"/>
        <v>-1090220</v>
      </c>
      <c r="U29" s="260">
        <f t="shared" si="13"/>
        <v>5.4000000000000001E-4</v>
      </c>
      <c r="V29" s="262">
        <f t="shared" si="14"/>
        <v>-588.71879999999999</v>
      </c>
      <c r="X29" s="263">
        <f t="shared" si="15"/>
        <v>1198.6967599999998</v>
      </c>
      <c r="Z29" s="264">
        <f t="shared" si="16"/>
        <v>2219822.6</v>
      </c>
      <c r="AA29" s="267">
        <f t="shared" si="17"/>
        <v>5.4000000000000001E-4</v>
      </c>
      <c r="AB29" s="214">
        <f t="shared" si="18"/>
        <v>1198.7042040000001</v>
      </c>
      <c r="AC29" s="263">
        <f t="shared" si="19"/>
        <v>-7.4440000003050955E-3</v>
      </c>
      <c r="AD29" s="264">
        <f t="shared" si="20"/>
        <v>-13.785185185750176</v>
      </c>
      <c r="AE29" s="265">
        <f t="shared" si="21"/>
        <v>-6.2100776849560325E-6</v>
      </c>
    </row>
    <row r="30" spans="1:31">
      <c r="A30" s="176" t="s">
        <v>132</v>
      </c>
      <c r="B30" s="148"/>
      <c r="C30" s="177">
        <v>552000</v>
      </c>
      <c r="D30" s="177">
        <f>5651752.99-80656.34</f>
        <v>5571096.6500000004</v>
      </c>
      <c r="E30" s="179">
        <v>-5795747</v>
      </c>
      <c r="F30" s="179">
        <v>6157276</v>
      </c>
      <c r="G30" s="170">
        <f t="shared" si="10"/>
        <v>5932625.6500000004</v>
      </c>
      <c r="H30" s="170">
        <f t="shared" si="11"/>
        <v>-50252.490860000005</v>
      </c>
      <c r="I30" s="170">
        <f t="shared" si="12"/>
        <v>5882373.1591400001</v>
      </c>
      <c r="J30" s="214"/>
      <c r="M30" s="1" t="s">
        <v>222</v>
      </c>
      <c r="O30" s="281">
        <v>3030.1</v>
      </c>
      <c r="P30" s="259">
        <f>E11</f>
        <v>5611284.4299999997</v>
      </c>
      <c r="Q30" s="259">
        <f>G11</f>
        <v>0</v>
      </c>
      <c r="R30" s="266">
        <v>5.4000000000000001E-4</v>
      </c>
      <c r="S30" s="261">
        <f t="shared" si="22"/>
        <v>0</v>
      </c>
      <c r="T30" s="259">
        <f>F11</f>
        <v>0</v>
      </c>
      <c r="U30" s="260">
        <f t="shared" si="13"/>
        <v>5.4000000000000001E-4</v>
      </c>
      <c r="V30" s="262">
        <f t="shared" si="14"/>
        <v>0</v>
      </c>
      <c r="X30" s="263">
        <f t="shared" si="15"/>
        <v>3030.1</v>
      </c>
      <c r="Z30" s="264">
        <f t="shared" si="16"/>
        <v>5611284.4299999997</v>
      </c>
      <c r="AA30" s="267">
        <f t="shared" si="17"/>
        <v>5.4000000000000001E-4</v>
      </c>
      <c r="AB30" s="214">
        <f t="shared" si="18"/>
        <v>3030.0935921999999</v>
      </c>
      <c r="AC30" s="263">
        <f t="shared" si="19"/>
        <v>6.4078000000336033E-3</v>
      </c>
      <c r="AD30" s="264">
        <f t="shared" si="20"/>
        <v>11.866296296358524</v>
      </c>
      <c r="AE30" s="265">
        <f t="shared" si="21"/>
        <v>2.1147156859620485E-6</v>
      </c>
    </row>
    <row r="31" spans="1:31">
      <c r="A31" s="176" t="s">
        <v>171</v>
      </c>
      <c r="B31" s="148"/>
      <c r="C31" s="177">
        <v>1040</v>
      </c>
      <c r="D31" s="177">
        <v>390238.65</v>
      </c>
      <c r="E31" s="179"/>
      <c r="F31" s="179"/>
      <c r="G31" s="170">
        <f t="shared" si="10"/>
        <v>390238.65</v>
      </c>
      <c r="H31" s="170">
        <f>-J70</f>
        <v>0</v>
      </c>
      <c r="I31" s="170">
        <f t="shared" si="12"/>
        <v>390238.65</v>
      </c>
      <c r="M31" s="1" t="s">
        <v>223</v>
      </c>
      <c r="O31" s="281">
        <v>6455.14</v>
      </c>
      <c r="P31" s="259">
        <f>E12</f>
        <v>11954209.716</v>
      </c>
      <c r="Q31" s="259">
        <f>G12</f>
        <v>4758420</v>
      </c>
      <c r="R31" s="266">
        <v>5.4000000000000001E-4</v>
      </c>
      <c r="S31" s="261">
        <f t="shared" si="22"/>
        <v>2569.5468000000001</v>
      </c>
      <c r="T31" s="259">
        <f>F12</f>
        <v>-2739460</v>
      </c>
      <c r="U31" s="260">
        <f t="shared" si="13"/>
        <v>5.4000000000000001E-4</v>
      </c>
      <c r="V31" s="262">
        <f t="shared" si="14"/>
        <v>-1479.3084000000001</v>
      </c>
      <c r="X31" s="263">
        <f>O31+S31+V31</f>
        <v>7545.3783999999996</v>
      </c>
      <c r="Z31" s="264">
        <f t="shared" si="16"/>
        <v>13973169.716</v>
      </c>
      <c r="AA31" s="267">
        <f t="shared" si="17"/>
        <v>5.4000000000000001E-4</v>
      </c>
      <c r="AB31" s="214">
        <f t="shared" si="18"/>
        <v>7545.5116466400004</v>
      </c>
      <c r="AC31" s="263">
        <f t="shared" si="19"/>
        <v>-0.1332466400008343</v>
      </c>
      <c r="AD31" s="264">
        <f t="shared" si="20"/>
        <v>-246.75303703858205</v>
      </c>
      <c r="AE31" s="265">
        <f t="shared" si="21"/>
        <v>-1.7659371463839948E-5</v>
      </c>
    </row>
    <row r="32" spans="1:31">
      <c r="A32" s="176" t="s">
        <v>133</v>
      </c>
      <c r="B32" s="148"/>
      <c r="C32" s="177">
        <v>24060</v>
      </c>
      <c r="D32" s="177">
        <v>997791.21</v>
      </c>
      <c r="E32" s="179">
        <v>-252807</v>
      </c>
      <c r="F32" s="179">
        <v>425950</v>
      </c>
      <c r="G32" s="170">
        <f t="shared" si="10"/>
        <v>1170934.21</v>
      </c>
      <c r="H32" s="170">
        <f>-J71</f>
        <v>-14766.526</v>
      </c>
      <c r="I32" s="170">
        <f t="shared" si="12"/>
        <v>1156167.6839999999</v>
      </c>
      <c r="M32" s="1" t="s">
        <v>224</v>
      </c>
      <c r="O32" s="281">
        <v>526.61</v>
      </c>
      <c r="P32" s="259">
        <f>E13</f>
        <v>975118.32</v>
      </c>
      <c r="Q32" s="259">
        <f>G13</f>
        <v>324152</v>
      </c>
      <c r="R32" s="266">
        <v>5.4000000000000001E-4</v>
      </c>
      <c r="S32" s="261">
        <f t="shared" si="22"/>
        <v>175.04208</v>
      </c>
      <c r="T32" s="259">
        <f>F13</f>
        <v>-192447</v>
      </c>
      <c r="U32" s="260">
        <f t="shared" si="13"/>
        <v>5.4000000000000001E-4</v>
      </c>
      <c r="V32" s="262">
        <f t="shared" si="14"/>
        <v>-103.92138</v>
      </c>
      <c r="X32" s="263">
        <f t="shared" si="15"/>
        <v>597.73070000000007</v>
      </c>
      <c r="Z32" s="264">
        <f t="shared" si="16"/>
        <v>1106823.3199999998</v>
      </c>
      <c r="AA32" s="267">
        <f t="shared" si="17"/>
        <v>5.4000000000000001E-4</v>
      </c>
      <c r="AB32" s="214">
        <f t="shared" si="18"/>
        <v>597.6845927999999</v>
      </c>
      <c r="AC32" s="263">
        <f t="shared" si="19"/>
        <v>4.6107200000164994E-2</v>
      </c>
      <c r="AD32" s="264">
        <f t="shared" si="20"/>
        <v>85.38370370400925</v>
      </c>
      <c r="AE32" s="265">
        <f t="shared" si="21"/>
        <v>7.7137078621133208E-5</v>
      </c>
    </row>
    <row r="33" spans="1:31">
      <c r="A33" s="176" t="s">
        <v>134</v>
      </c>
      <c r="B33" s="148"/>
      <c r="C33" s="177">
        <v>24280</v>
      </c>
      <c r="D33" s="177">
        <v>107849.85</v>
      </c>
      <c r="E33" s="179">
        <v>-28963</v>
      </c>
      <c r="F33" s="179">
        <v>39501</v>
      </c>
      <c r="G33" s="170">
        <f t="shared" si="10"/>
        <v>118387.85</v>
      </c>
      <c r="H33" s="170">
        <f>-J72</f>
        <v>-874.4627999999999</v>
      </c>
      <c r="I33" s="170">
        <f t="shared" si="12"/>
        <v>117513.38720000001</v>
      </c>
      <c r="O33" s="187">
        <f>SUM(O24:O32)</f>
        <v>-80622.699999999953</v>
      </c>
      <c r="P33" s="268">
        <f>SUM(P24:P32)</f>
        <v>324954199.79700005</v>
      </c>
      <c r="Q33" s="268">
        <f>SUM(Q24:Q32)</f>
        <v>165452829</v>
      </c>
      <c r="S33" s="187">
        <f>SUM(S24:S32)</f>
        <v>-45042.248839999986</v>
      </c>
      <c r="T33" s="268">
        <f>SUM(T24:T32)</f>
        <v>-153852978</v>
      </c>
      <c r="V33" s="187">
        <f>SUM(V24:V32)</f>
        <v>48151.966280000001</v>
      </c>
      <c r="X33" s="187">
        <f>SUM(X24:X32)</f>
        <v>-77512.982559999931</v>
      </c>
      <c r="Z33" s="268">
        <f>SUM(Z24:Z32)</f>
        <v>336554050.79699999</v>
      </c>
      <c r="AB33" s="268">
        <f>SUM(AB24:AB32)</f>
        <v>-77504.529976520018</v>
      </c>
      <c r="AC33" s="187">
        <f>SUM(AC24:AC32)</f>
        <v>-8.4525834799702579</v>
      </c>
      <c r="AD33" s="268">
        <f>SUM(AD24:AD32)</f>
        <v>3985.0689003689522</v>
      </c>
      <c r="AE33" s="265">
        <f t="shared" si="21"/>
        <v>1.0904732601957905E-4</v>
      </c>
    </row>
    <row r="34" spans="1:31">
      <c r="A34" s="176" t="s">
        <v>183</v>
      </c>
      <c r="B34" s="148"/>
      <c r="C34" s="170"/>
      <c r="D34" s="177">
        <v>559379.15</v>
      </c>
      <c r="E34" s="177"/>
      <c r="F34" s="177"/>
      <c r="G34" s="170">
        <f>SUM(D34:F34)</f>
        <v>559379.15</v>
      </c>
      <c r="H34" s="170"/>
      <c r="I34" s="170">
        <f t="shared" si="12"/>
        <v>559379.15</v>
      </c>
      <c r="U34" s="269"/>
    </row>
    <row r="35" spans="1:31">
      <c r="A35" s="176" t="s">
        <v>184</v>
      </c>
      <c r="B35" s="148"/>
      <c r="C35" s="188"/>
      <c r="D35" s="177">
        <v>1552690.59</v>
      </c>
      <c r="E35" s="177"/>
      <c r="F35" s="177"/>
      <c r="G35" s="170"/>
      <c r="H35" s="170"/>
      <c r="I35" s="170"/>
      <c r="U35" s="269" t="s">
        <v>321</v>
      </c>
      <c r="V35" s="1" t="s">
        <v>225</v>
      </c>
      <c r="X35" s="188">
        <v>0.95444899999999999</v>
      </c>
      <c r="AA35" s="1" t="s">
        <v>226</v>
      </c>
      <c r="AB35" s="1" t="s">
        <v>227</v>
      </c>
      <c r="AD35" s="1" t="s">
        <v>228</v>
      </c>
    </row>
    <row r="36" spans="1:31">
      <c r="A36" s="176" t="s">
        <v>185</v>
      </c>
      <c r="B36" s="148"/>
      <c r="C36" s="188"/>
      <c r="D36" s="177">
        <v>1435047.68</v>
      </c>
      <c r="E36" s="177"/>
      <c r="F36" s="177"/>
      <c r="G36" s="170"/>
      <c r="H36" s="170"/>
      <c r="I36" s="170"/>
      <c r="T36" s="1" t="s">
        <v>138</v>
      </c>
      <c r="U36" s="1" t="s">
        <v>229</v>
      </c>
      <c r="X36" s="270">
        <f>(X24+X25)*X35</f>
        <v>-168844.84284645689</v>
      </c>
      <c r="Z36" s="1" t="s">
        <v>19</v>
      </c>
      <c r="AA36" s="184">
        <f>P24+P25+Q24+Q25+T24+T25</f>
        <v>152496304.35699999</v>
      </c>
      <c r="AB36" s="188">
        <v>-1.1100000000000001E-3</v>
      </c>
      <c r="AC36" s="263">
        <f>AA36*AB36</f>
        <v>-169270.89783627001</v>
      </c>
      <c r="AD36" s="263">
        <f>X36-AC36</f>
        <v>426.05498981312849</v>
      </c>
      <c r="AE36" s="265">
        <f>AD36/X36</f>
        <v>-2.5233521061734281E-3</v>
      </c>
    </row>
    <row r="37" spans="1:31">
      <c r="A37" s="148"/>
      <c r="B37" s="148"/>
      <c r="C37" s="162">
        <f t="shared" ref="C37:I37" si="23">SUM(C24:C36)</f>
        <v>4240775.8900000006</v>
      </c>
      <c r="D37" s="162">
        <f t="shared" si="23"/>
        <v>40379798.68</v>
      </c>
      <c r="E37" s="162">
        <f t="shared" si="23"/>
        <v>-20595217</v>
      </c>
      <c r="F37" s="162">
        <f t="shared" si="23"/>
        <v>21990100</v>
      </c>
      <c r="G37" s="162">
        <f t="shared" si="23"/>
        <v>38786943.409999996</v>
      </c>
      <c r="H37" s="162">
        <f t="shared" si="23"/>
        <v>-346374.64675000007</v>
      </c>
      <c r="I37" s="162">
        <f t="shared" si="23"/>
        <v>38440568.763249993</v>
      </c>
      <c r="T37" s="1" t="s">
        <v>138</v>
      </c>
      <c r="U37" s="1" t="s">
        <v>230</v>
      </c>
      <c r="X37" s="270">
        <f>SUM(X26:X32)*X35</f>
        <v>94862.654155047479</v>
      </c>
      <c r="Z37" s="1" t="s">
        <v>175</v>
      </c>
      <c r="AA37" s="184">
        <f>SUM(P26:Q32,T26:T32)</f>
        <v>184057746.44</v>
      </c>
      <c r="AB37" s="188">
        <v>5.1999999999999995E-4</v>
      </c>
      <c r="AC37" s="263">
        <f>AA37*AB37</f>
        <v>95710.028148799989</v>
      </c>
      <c r="AD37" s="263">
        <f>X37-AC37</f>
        <v>-847.3739937525097</v>
      </c>
      <c r="AE37" s="265">
        <f>AD37/X37</f>
        <v>-8.9326405770549736E-3</v>
      </c>
    </row>
    <row r="38" spans="1:31" ht="14.4" thickBot="1">
      <c r="A38" s="148"/>
      <c r="B38" s="148"/>
      <c r="D38" s="163"/>
      <c r="E38" s="148"/>
      <c r="F38" s="148"/>
      <c r="Z38" s="1" t="s">
        <v>211</v>
      </c>
    </row>
    <row r="39" spans="1:31">
      <c r="A39" s="148" t="s">
        <v>19</v>
      </c>
      <c r="B39" s="148"/>
      <c r="C39" s="165">
        <f t="shared" ref="C39:I39" si="24">C24+C25</f>
        <v>2014614</v>
      </c>
      <c r="D39" s="164">
        <f t="shared" si="24"/>
        <v>13813541.539999999</v>
      </c>
      <c r="E39" s="164">
        <f t="shared" si="24"/>
        <v>-7302885</v>
      </c>
      <c r="F39" s="164">
        <f t="shared" si="24"/>
        <v>7456475</v>
      </c>
      <c r="G39" s="164">
        <f t="shared" si="24"/>
        <v>13967131.539999999</v>
      </c>
      <c r="H39" s="164">
        <f t="shared" si="24"/>
        <v>-116019.73318</v>
      </c>
      <c r="I39" s="165">
        <f t="shared" si="24"/>
        <v>13851111.80682</v>
      </c>
      <c r="S39" s="263">
        <f>S33+V33</f>
        <v>3109.7174400000149</v>
      </c>
      <c r="T39" s="1" t="s">
        <v>351</v>
      </c>
    </row>
    <row r="40" spans="1:31" ht="6" customHeight="1">
      <c r="A40" s="148"/>
      <c r="B40" s="148"/>
      <c r="C40" s="169"/>
      <c r="D40" s="164"/>
      <c r="E40" s="148"/>
      <c r="F40" s="148"/>
      <c r="I40" s="185"/>
    </row>
    <row r="41" spans="1:31" ht="14.4" thickBot="1">
      <c r="A41" s="148" t="s">
        <v>175</v>
      </c>
      <c r="B41" s="148"/>
      <c r="C41" s="171">
        <f>SUM(C26:C29,C31:C33)</f>
        <v>1674161.8900000001</v>
      </c>
      <c r="D41" s="172">
        <f t="shared" ref="D41:I41" si="25">SUM(D26:D29,D31:D33)</f>
        <v>17448043.07</v>
      </c>
      <c r="E41" s="172">
        <f t="shared" si="25"/>
        <v>-7496585</v>
      </c>
      <c r="F41" s="172">
        <f t="shared" si="25"/>
        <v>8376349</v>
      </c>
      <c r="G41" s="172">
        <f t="shared" si="25"/>
        <v>18327807.07</v>
      </c>
      <c r="H41" s="172">
        <f t="shared" si="25"/>
        <v>-180102.42271000004</v>
      </c>
      <c r="I41" s="171">
        <f t="shared" si="25"/>
        <v>18147704.647290003</v>
      </c>
    </row>
    <row r="42" spans="1:31">
      <c r="A42" s="148"/>
      <c r="B42" s="148"/>
      <c r="C42" s="183"/>
      <c r="D42" s="172"/>
      <c r="E42" s="172"/>
      <c r="F42" s="172"/>
      <c r="G42" s="172"/>
      <c r="H42" s="172"/>
      <c r="I42" s="183"/>
    </row>
    <row r="43" spans="1:31">
      <c r="C43" s="186">
        <v>43040</v>
      </c>
      <c r="D43" s="186">
        <v>43617</v>
      </c>
      <c r="E43" s="287">
        <v>43405</v>
      </c>
      <c r="F43" s="186">
        <v>42278</v>
      </c>
      <c r="G43" s="186">
        <v>43344</v>
      </c>
      <c r="H43" s="186">
        <v>43374</v>
      </c>
      <c r="I43" s="186">
        <v>43282</v>
      </c>
      <c r="J43" s="186">
        <v>43252</v>
      </c>
      <c r="K43" s="190"/>
      <c r="L43" s="1" t="s">
        <v>311</v>
      </c>
    </row>
    <row r="44" spans="1:31" ht="40.950000000000003" customHeight="1">
      <c r="A44" s="175" t="s">
        <v>186</v>
      </c>
      <c r="B44" s="150"/>
      <c r="C44" s="161" t="s">
        <v>187</v>
      </c>
      <c r="D44" s="161" t="s">
        <v>261</v>
      </c>
      <c r="E44" s="161" t="s">
        <v>201</v>
      </c>
      <c r="F44" s="161" t="s">
        <v>188</v>
      </c>
      <c r="G44" s="161" t="s">
        <v>189</v>
      </c>
      <c r="H44" s="161" t="s">
        <v>190</v>
      </c>
      <c r="I44" s="161" t="s">
        <v>191</v>
      </c>
      <c r="J44" s="161" t="s">
        <v>261</v>
      </c>
      <c r="L44" s="192" t="s">
        <v>318</v>
      </c>
      <c r="M44" s="271" t="s">
        <v>319</v>
      </c>
      <c r="O44" s="258" t="s">
        <v>315</v>
      </c>
      <c r="P44" s="258" t="s">
        <v>316</v>
      </c>
      <c r="Q44" s="258" t="s">
        <v>317</v>
      </c>
    </row>
    <row r="45" spans="1:31">
      <c r="A45" s="176" t="s">
        <v>127</v>
      </c>
      <c r="B45" s="148"/>
      <c r="C45" s="167">
        <v>-8.0999999999999996E-4</v>
      </c>
      <c r="D45" s="167">
        <v>0</v>
      </c>
      <c r="E45" s="167">
        <v>-1.16E-3</v>
      </c>
      <c r="F45" s="167"/>
      <c r="G45" s="167">
        <v>4.3299999999999996E-3</v>
      </c>
      <c r="H45" s="167">
        <v>1.15E-3</v>
      </c>
      <c r="I45" s="167">
        <v>-3.4000000000000002E-4</v>
      </c>
      <c r="J45" s="167">
        <v>-1.42E-3</v>
      </c>
      <c r="L45" s="167">
        <f>SUM(C45:I45)-D45+J45</f>
        <v>1.7499999999999996E-3</v>
      </c>
      <c r="M45" s="285">
        <f>SUM(C45:D45,E45:I45)</f>
        <v>3.1699999999999996E-3</v>
      </c>
      <c r="O45" s="262">
        <f t="shared" ref="O45:O57" si="26">-F3*L45</f>
        <v>134833.79174999997</v>
      </c>
      <c r="P45" s="262">
        <f t="shared" ref="P45:P57" si="27">G3*M45</f>
        <v>250175.75014999998</v>
      </c>
      <c r="Q45" s="263">
        <f>P45-O45</f>
        <v>115341.9584</v>
      </c>
    </row>
    <row r="46" spans="1:31">
      <c r="A46" s="176" t="s">
        <v>169</v>
      </c>
      <c r="B46" s="148"/>
      <c r="C46" s="167">
        <v>-8.0999999999999996E-4</v>
      </c>
      <c r="D46" s="167">
        <v>0</v>
      </c>
      <c r="E46" s="167">
        <v>-1.16E-3</v>
      </c>
      <c r="F46" s="167">
        <v>-3.1530000000000002E-2</v>
      </c>
      <c r="G46" s="167">
        <v>4.3299999999999996E-3</v>
      </c>
      <c r="H46" s="167">
        <v>1.15E-3</v>
      </c>
      <c r="I46" s="167">
        <v>-3.4000000000000002E-4</v>
      </c>
      <c r="J46" s="167">
        <v>-1.42E-3</v>
      </c>
      <c r="L46" s="167">
        <f t="shared" ref="L46:L57" si="28">SUM(C46:I46)-D46+J46</f>
        <v>-2.9780000000000004E-2</v>
      </c>
      <c r="M46" s="285">
        <f t="shared" ref="M46:M57" si="29">SUM(C46:D46,E46:I46)</f>
        <v>-2.8360000000000003E-2</v>
      </c>
      <c r="O46" s="262">
        <f t="shared" si="26"/>
        <v>-4400.0247800000006</v>
      </c>
      <c r="P46" s="262">
        <f t="shared" si="27"/>
        <v>-3722.2500000000005</v>
      </c>
      <c r="Q46" s="263">
        <f t="shared" ref="Q46:Q57" si="30">P46-O46</f>
        <v>677.77478000000019</v>
      </c>
    </row>
    <row r="47" spans="1:31">
      <c r="A47" s="176" t="s">
        <v>128</v>
      </c>
      <c r="B47" s="148"/>
      <c r="C47" s="167">
        <v>0</v>
      </c>
      <c r="D47" s="167">
        <v>0</v>
      </c>
      <c r="E47" s="167">
        <v>5.4000000000000001E-4</v>
      </c>
      <c r="F47" s="167"/>
      <c r="G47" s="167">
        <v>5.9699999999999996E-3</v>
      </c>
      <c r="H47" s="167">
        <v>1.67E-3</v>
      </c>
      <c r="I47" s="167">
        <v>-3.6000000000000002E-4</v>
      </c>
      <c r="J47" s="167">
        <v>-1.8799999999999999E-3</v>
      </c>
      <c r="L47" s="167">
        <f t="shared" si="28"/>
        <v>5.9400000000000008E-3</v>
      </c>
      <c r="M47" s="285">
        <f t="shared" si="29"/>
        <v>7.8200000000000006E-3</v>
      </c>
      <c r="O47" s="262">
        <f t="shared" si="26"/>
        <v>118996.08534000002</v>
      </c>
      <c r="P47" s="262">
        <f t="shared" si="27"/>
        <v>170510.72862000001</v>
      </c>
      <c r="Q47" s="263">
        <f t="shared" si="30"/>
        <v>51514.643279999989</v>
      </c>
    </row>
    <row r="48" spans="1:31">
      <c r="A48" s="176" t="s">
        <v>129</v>
      </c>
      <c r="B48" s="148"/>
      <c r="C48" s="167">
        <v>-8.0999999999999996E-4</v>
      </c>
      <c r="D48" s="167">
        <v>0</v>
      </c>
      <c r="E48" s="167">
        <v>5.4000000000000001E-4</v>
      </c>
      <c r="F48" s="167"/>
      <c r="G48" s="167">
        <v>5.9699999999999996E-3</v>
      </c>
      <c r="H48" s="167">
        <v>1.67E-3</v>
      </c>
      <c r="I48" s="167">
        <v>-3.6000000000000002E-4</v>
      </c>
      <c r="J48" s="167">
        <v>-1.8799999999999999E-3</v>
      </c>
      <c r="L48" s="167">
        <f t="shared" si="28"/>
        <v>5.13E-3</v>
      </c>
      <c r="M48" s="285">
        <f t="shared" si="29"/>
        <v>7.0099999999999997E-3</v>
      </c>
      <c r="O48" s="262">
        <f t="shared" si="26"/>
        <v>10008.717210000001</v>
      </c>
      <c r="P48" s="262">
        <f t="shared" si="27"/>
        <v>13230.58287</v>
      </c>
      <c r="Q48" s="263">
        <f t="shared" si="30"/>
        <v>3221.8656599999995</v>
      </c>
    </row>
    <row r="49" spans="1:17" ht="14.4" customHeight="1">
      <c r="A49" s="176" t="s">
        <v>130</v>
      </c>
      <c r="B49" s="148"/>
      <c r="C49" s="167">
        <v>0</v>
      </c>
      <c r="D49" s="167">
        <v>0</v>
      </c>
      <c r="E49" s="167">
        <v>5.4000000000000001E-4</v>
      </c>
      <c r="F49" s="167"/>
      <c r="G49" s="167">
        <v>4.5999999999999999E-3</v>
      </c>
      <c r="H49" s="167">
        <v>1.2099999999999999E-3</v>
      </c>
      <c r="I49" s="167">
        <v>-3.6000000000000002E-4</v>
      </c>
      <c r="J49" s="167">
        <v>-1.4400000000000001E-3</v>
      </c>
      <c r="L49" s="167">
        <f t="shared" si="28"/>
        <v>4.5499999999999994E-3</v>
      </c>
      <c r="M49" s="285">
        <f t="shared" si="29"/>
        <v>5.9899999999999997E-3</v>
      </c>
      <c r="O49" s="262">
        <f t="shared" si="26"/>
        <v>230462.91904999997</v>
      </c>
      <c r="P49" s="262">
        <f t="shared" si="27"/>
        <v>338364.13829999999</v>
      </c>
      <c r="Q49" s="263">
        <f t="shared" si="30"/>
        <v>107901.21925000002</v>
      </c>
    </row>
    <row r="50" spans="1:17">
      <c r="A50" s="176" t="s">
        <v>131</v>
      </c>
      <c r="B50" s="148"/>
      <c r="C50" s="167">
        <v>-8.0999999999999996E-4</v>
      </c>
      <c r="D50" s="167">
        <v>0</v>
      </c>
      <c r="E50" s="167">
        <v>5.4000000000000001E-4</v>
      </c>
      <c r="F50" s="167"/>
      <c r="G50" s="167">
        <v>4.5999999999999999E-3</v>
      </c>
      <c r="H50" s="167">
        <v>1.2099999999999999E-3</v>
      </c>
      <c r="I50" s="167">
        <v>-3.6000000000000002E-4</v>
      </c>
      <c r="J50" s="167">
        <v>-1.4400000000000001E-3</v>
      </c>
      <c r="L50" s="167">
        <f t="shared" si="28"/>
        <v>3.7399999999999994E-3</v>
      </c>
      <c r="M50" s="285">
        <f t="shared" si="29"/>
        <v>5.1799999999999997E-3</v>
      </c>
      <c r="O50" s="262">
        <f t="shared" si="26"/>
        <v>4077.4227999999994</v>
      </c>
      <c r="P50" s="262">
        <f t="shared" si="27"/>
        <v>5901.1285199999993</v>
      </c>
      <c r="Q50" s="263">
        <f t="shared" si="30"/>
        <v>1823.7057199999999</v>
      </c>
    </row>
    <row r="51" spans="1:17">
      <c r="A51" s="176" t="s">
        <v>132</v>
      </c>
      <c r="B51" s="148"/>
      <c r="C51" s="167">
        <v>0</v>
      </c>
      <c r="D51" s="167">
        <v>0</v>
      </c>
      <c r="E51" s="167">
        <v>0</v>
      </c>
      <c r="F51" s="167"/>
      <c r="G51" s="167">
        <v>2.97E-3</v>
      </c>
      <c r="H51" s="167">
        <v>7.6000000000000004E-4</v>
      </c>
      <c r="I51" s="167">
        <v>-3.5E-4</v>
      </c>
      <c r="J51" s="167">
        <v>-9.3000000000000005E-4</v>
      </c>
      <c r="L51" s="167">
        <f t="shared" si="28"/>
        <v>2.4499999999999999E-3</v>
      </c>
      <c r="M51" s="285">
        <f t="shared" si="29"/>
        <v>3.3799999999999998E-3</v>
      </c>
      <c r="O51" s="262">
        <f t="shared" si="26"/>
        <v>139687.15669999999</v>
      </c>
      <c r="P51" s="262">
        <f t="shared" si="27"/>
        <v>189939.64755999998</v>
      </c>
      <c r="Q51" s="263">
        <f t="shared" si="30"/>
        <v>50252.490859999991</v>
      </c>
    </row>
    <row r="52" spans="1:17">
      <c r="A52" s="176" t="s">
        <v>170</v>
      </c>
      <c r="B52" s="148"/>
      <c r="C52" s="167">
        <v>0</v>
      </c>
      <c r="D52" s="167">
        <v>0</v>
      </c>
      <c r="E52" s="167">
        <v>0</v>
      </c>
      <c r="F52" s="167"/>
      <c r="G52" s="167">
        <v>2.97E-3</v>
      </c>
      <c r="H52" s="167">
        <v>0</v>
      </c>
      <c r="I52" s="167">
        <v>-3.5E-4</v>
      </c>
      <c r="J52" s="167">
        <v>-9.3000000000000005E-4</v>
      </c>
      <c r="L52" s="167">
        <f t="shared" si="28"/>
        <v>1.6899999999999999E-3</v>
      </c>
      <c r="M52" s="285">
        <f t="shared" si="29"/>
        <v>2.6199999999999999E-3</v>
      </c>
      <c r="O52" s="262">
        <f t="shared" si="26"/>
        <v>59149.999999999993</v>
      </c>
      <c r="P52" s="262">
        <f t="shared" si="27"/>
        <v>91700</v>
      </c>
      <c r="Q52" s="263">
        <f t="shared" si="30"/>
        <v>32550.000000000007</v>
      </c>
    </row>
    <row r="53" spans="1:17">
      <c r="A53" s="176" t="s">
        <v>171</v>
      </c>
      <c r="B53" s="148"/>
      <c r="C53" s="167">
        <v>0</v>
      </c>
      <c r="D53" s="167">
        <v>0</v>
      </c>
      <c r="E53" s="167">
        <v>5.4000000000000001E-4</v>
      </c>
      <c r="F53" s="167"/>
      <c r="G53" s="167">
        <v>4.3299999999999996E-3</v>
      </c>
      <c r="H53" s="167">
        <v>1.0499999999999999E-3</v>
      </c>
      <c r="I53" s="167">
        <v>-3.6999999999999999E-4</v>
      </c>
      <c r="J53" s="167">
        <v>-1.2999999999999999E-3</v>
      </c>
      <c r="L53" s="167">
        <f t="shared" si="28"/>
        <v>4.2499999999999994E-3</v>
      </c>
      <c r="M53" s="285">
        <f t="shared" si="29"/>
        <v>5.5499999999999994E-3</v>
      </c>
      <c r="O53" s="262">
        <f t="shared" si="26"/>
        <v>0</v>
      </c>
      <c r="P53" s="262">
        <f t="shared" si="27"/>
        <v>0</v>
      </c>
      <c r="Q53" s="263">
        <f t="shared" si="30"/>
        <v>0</v>
      </c>
    </row>
    <row r="54" spans="1:17">
      <c r="A54" s="176" t="s">
        <v>133</v>
      </c>
      <c r="B54" s="148"/>
      <c r="C54" s="167">
        <v>0</v>
      </c>
      <c r="D54" s="167">
        <v>0</v>
      </c>
      <c r="E54" s="167">
        <v>5.4000000000000001E-4</v>
      </c>
      <c r="F54" s="167"/>
      <c r="G54" s="167">
        <v>4.3299999999999996E-3</v>
      </c>
      <c r="H54" s="167">
        <v>1.0499999999999999E-3</v>
      </c>
      <c r="I54" s="167">
        <v>-3.6999999999999999E-4</v>
      </c>
      <c r="J54" s="167">
        <v>-1.2999999999999999E-3</v>
      </c>
      <c r="L54" s="167">
        <f t="shared" si="28"/>
        <v>4.2499999999999994E-3</v>
      </c>
      <c r="M54" s="285">
        <f t="shared" si="29"/>
        <v>5.5499999999999994E-3</v>
      </c>
      <c r="O54" s="262">
        <f t="shared" si="26"/>
        <v>11642.704999999998</v>
      </c>
      <c r="P54" s="262">
        <f t="shared" si="27"/>
        <v>26409.230999999996</v>
      </c>
      <c r="Q54" s="263">
        <f t="shared" si="30"/>
        <v>14766.525999999998</v>
      </c>
    </row>
    <row r="55" spans="1:17">
      <c r="A55" s="176" t="s">
        <v>134</v>
      </c>
      <c r="B55" s="148"/>
      <c r="C55" s="167">
        <v>-8.0999999999999996E-4</v>
      </c>
      <c r="D55" s="167">
        <v>0</v>
      </c>
      <c r="E55" s="167">
        <v>5.4000000000000001E-4</v>
      </c>
      <c r="F55" s="167"/>
      <c r="G55" s="167">
        <v>4.3299999999999996E-3</v>
      </c>
      <c r="H55" s="167">
        <v>1.0499999999999999E-3</v>
      </c>
      <c r="I55" s="167">
        <v>-3.6999999999999999E-4</v>
      </c>
      <c r="J55" s="167">
        <v>-1.2999999999999999E-3</v>
      </c>
      <c r="L55" s="167">
        <f t="shared" si="28"/>
        <v>3.4399999999999995E-3</v>
      </c>
      <c r="M55" s="285">
        <f t="shared" si="29"/>
        <v>4.7399999999999994E-3</v>
      </c>
      <c r="O55" s="262">
        <f t="shared" si="26"/>
        <v>662.01767999999993</v>
      </c>
      <c r="P55" s="262">
        <f t="shared" si="27"/>
        <v>1536.4804799999997</v>
      </c>
      <c r="Q55" s="263">
        <f t="shared" si="30"/>
        <v>874.46279999999979</v>
      </c>
    </row>
    <row r="56" spans="1:17" ht="15" customHeight="1">
      <c r="A56" s="176" t="s">
        <v>183</v>
      </c>
      <c r="B56" s="148"/>
      <c r="C56" s="167">
        <v>0</v>
      </c>
      <c r="D56" s="167">
        <v>0</v>
      </c>
      <c r="E56" s="167">
        <v>0</v>
      </c>
      <c r="F56" s="167"/>
      <c r="G56" s="181">
        <v>1.013E-2</v>
      </c>
      <c r="H56" s="375" t="s">
        <v>310</v>
      </c>
      <c r="I56" s="181">
        <v>-4.8000000000000001E-4</v>
      </c>
      <c r="J56" s="167">
        <v>0</v>
      </c>
      <c r="L56" s="167">
        <f t="shared" si="28"/>
        <v>9.6500000000000006E-3</v>
      </c>
      <c r="M56" s="285">
        <f t="shared" si="29"/>
        <v>9.6500000000000006E-3</v>
      </c>
      <c r="O56" s="262">
        <f t="shared" si="26"/>
        <v>0</v>
      </c>
      <c r="P56" s="262">
        <f t="shared" si="27"/>
        <v>0</v>
      </c>
      <c r="Q56" s="263">
        <f t="shared" si="30"/>
        <v>0</v>
      </c>
    </row>
    <row r="57" spans="1:17">
      <c r="A57" s="176" t="s">
        <v>174</v>
      </c>
      <c r="B57" s="148"/>
      <c r="C57" s="167">
        <v>-8.0999999999999996E-4</v>
      </c>
      <c r="D57" s="167">
        <v>0</v>
      </c>
      <c r="E57" s="167">
        <v>0</v>
      </c>
      <c r="F57" s="167"/>
      <c r="G57" s="181">
        <v>1.013E-2</v>
      </c>
      <c r="H57" s="375"/>
      <c r="I57" s="181">
        <v>-4.8000000000000001E-4</v>
      </c>
      <c r="J57" s="167">
        <v>0</v>
      </c>
      <c r="L57" s="167">
        <f t="shared" si="28"/>
        <v>8.8400000000000006E-3</v>
      </c>
      <c r="M57" s="285">
        <f t="shared" si="29"/>
        <v>8.8400000000000006E-3</v>
      </c>
      <c r="O57" s="262">
        <f t="shared" si="26"/>
        <v>0</v>
      </c>
      <c r="P57" s="262">
        <f t="shared" si="27"/>
        <v>0</v>
      </c>
      <c r="Q57" s="263">
        <f t="shared" si="30"/>
        <v>0</v>
      </c>
    </row>
    <row r="58" spans="1:17" ht="6" customHeight="1">
      <c r="A58" s="176"/>
      <c r="B58" s="148"/>
      <c r="C58" s="167"/>
      <c r="D58" s="167"/>
      <c r="E58" s="167"/>
      <c r="F58" s="167"/>
      <c r="G58" s="181"/>
      <c r="H58" s="330"/>
      <c r="I58" s="167"/>
      <c r="J58" s="181"/>
      <c r="K58" s="167"/>
      <c r="L58" s="193"/>
      <c r="M58" s="282"/>
    </row>
    <row r="59" spans="1:17" hidden="1">
      <c r="A59" s="176"/>
      <c r="B59" s="148"/>
      <c r="C59" s="167"/>
      <c r="D59" s="167"/>
      <c r="E59" s="167"/>
      <c r="F59" s="167"/>
      <c r="G59" s="181"/>
      <c r="H59" s="330"/>
      <c r="I59" s="167"/>
      <c r="J59" s="181"/>
      <c r="K59" s="167"/>
      <c r="L59" s="193"/>
      <c r="M59" s="253"/>
      <c r="N59" s="188"/>
    </row>
    <row r="60" spans="1:17" hidden="1">
      <c r="F60" s="148"/>
      <c r="M60" s="253"/>
      <c r="N60" s="253"/>
    </row>
    <row r="61" spans="1:17" ht="41.4" customHeight="1">
      <c r="A61" s="175" t="s">
        <v>192</v>
      </c>
      <c r="B61" s="150"/>
      <c r="C61" s="168" t="s">
        <v>307</v>
      </c>
      <c r="D61" s="168" t="s">
        <v>261</v>
      </c>
      <c r="E61" s="168" t="s">
        <v>201</v>
      </c>
      <c r="F61" s="168" t="s">
        <v>193</v>
      </c>
      <c r="G61" s="168" t="s">
        <v>194</v>
      </c>
      <c r="H61" s="168" t="s">
        <v>195</v>
      </c>
      <c r="I61" s="168" t="s">
        <v>196</v>
      </c>
      <c r="J61" s="168" t="s">
        <v>197</v>
      </c>
      <c r="M61" s="164"/>
      <c r="O61" s="187">
        <f>SUM(O45:O57)</f>
        <v>705120.79074999993</v>
      </c>
      <c r="P61" s="187">
        <f>SUM(P45:P57)</f>
        <v>1084045.4374999998</v>
      </c>
      <c r="Q61" s="187">
        <f>SUM(Q45:Q57)</f>
        <v>378924.64675000001</v>
      </c>
    </row>
    <row r="62" spans="1:17">
      <c r="A62" s="176" t="s">
        <v>127</v>
      </c>
      <c r="C62" s="164">
        <f t="shared" ref="C62:E72" si="31">C45*$H3</f>
        <v>-1516.2503399999998</v>
      </c>
      <c r="D62" s="164">
        <f>F3*J45+G3*D45</f>
        <v>109407.99102</v>
      </c>
      <c r="E62" s="164">
        <f>E45*$H3</f>
        <v>-2171.4202399999999</v>
      </c>
      <c r="F62" s="164">
        <f t="shared" ref="F62:F72" si="32">$H3*F45</f>
        <v>0</v>
      </c>
      <c r="G62" s="164">
        <f t="shared" ref="G62:G72" si="33">(H3*G45)</f>
        <v>8105.3876199999995</v>
      </c>
      <c r="H62" s="164">
        <f t="shared" ref="H62:H72" si="34">(H45*H3)</f>
        <v>2152.7010999999998</v>
      </c>
      <c r="I62" s="164">
        <f t="shared" ref="I62:I72" si="35">I45*H3</f>
        <v>-636.45076000000006</v>
      </c>
      <c r="J62" s="164">
        <f t="shared" ref="J62:J68" si="36">SUM(C62:I62)</f>
        <v>115341.95839999999</v>
      </c>
      <c r="M62" s="164"/>
    </row>
    <row r="63" spans="1:17">
      <c r="A63" s="176" t="s">
        <v>169</v>
      </c>
      <c r="C63" s="164">
        <f t="shared" si="31"/>
        <v>13.36581</v>
      </c>
      <c r="D63" s="164">
        <f t="shared" ref="D63:D73" si="37">F4*J46+G4*D46</f>
        <v>209.80642</v>
      </c>
      <c r="E63" s="164">
        <f t="shared" si="31"/>
        <v>19.141159999999999</v>
      </c>
      <c r="F63" s="164">
        <f t="shared" si="32"/>
        <v>520.27653000000009</v>
      </c>
      <c r="G63" s="164">
        <f t="shared" si="33"/>
        <v>-71.449329999999989</v>
      </c>
      <c r="H63" s="164">
        <f t="shared" si="34"/>
        <v>-18.976150000000001</v>
      </c>
      <c r="I63" s="164">
        <f t="shared" si="35"/>
        <v>5.6103400000000008</v>
      </c>
      <c r="J63" s="164">
        <f t="shared" si="36"/>
        <v>677.77478000000008</v>
      </c>
      <c r="M63" s="164"/>
    </row>
    <row r="64" spans="1:17">
      <c r="A64" s="176" t="s">
        <v>128</v>
      </c>
      <c r="C64" s="164">
        <f t="shared" si="31"/>
        <v>0</v>
      </c>
      <c r="D64" s="164">
        <f t="shared" si="37"/>
        <v>37662.060680000002</v>
      </c>
      <c r="E64" s="164">
        <f t="shared" si="31"/>
        <v>956.57220000000007</v>
      </c>
      <c r="F64" s="164">
        <f t="shared" si="32"/>
        <v>0</v>
      </c>
      <c r="G64" s="164">
        <f t="shared" si="33"/>
        <v>10575.437099999999</v>
      </c>
      <c r="H64" s="164">
        <f t="shared" si="34"/>
        <v>2958.2881000000002</v>
      </c>
      <c r="I64" s="164">
        <f t="shared" si="35"/>
        <v>-637.71480000000008</v>
      </c>
      <c r="J64" s="164">
        <f t="shared" si="36"/>
        <v>51514.643279999997</v>
      </c>
      <c r="M64" s="164"/>
    </row>
    <row r="65" spans="1:13">
      <c r="A65" s="176" t="s">
        <v>129</v>
      </c>
      <c r="C65" s="164">
        <f t="shared" si="31"/>
        <v>51.540299999999995</v>
      </c>
      <c r="D65" s="164">
        <f t="shared" si="37"/>
        <v>3667.9119599999999</v>
      </c>
      <c r="E65" s="164">
        <f t="shared" si="31"/>
        <v>-34.360199999999999</v>
      </c>
      <c r="F65" s="164">
        <f t="shared" si="32"/>
        <v>0</v>
      </c>
      <c r="G65" s="164">
        <f t="shared" si="33"/>
        <v>-379.87109999999996</v>
      </c>
      <c r="H65" s="164">
        <f t="shared" si="34"/>
        <v>-106.2621</v>
      </c>
      <c r="I65" s="164">
        <f t="shared" si="35"/>
        <v>22.9068</v>
      </c>
      <c r="J65" s="164">
        <f t="shared" si="36"/>
        <v>3221.8656600000004</v>
      </c>
      <c r="M65" s="164"/>
    </row>
    <row r="66" spans="1:13">
      <c r="A66" s="176" t="s">
        <v>130</v>
      </c>
      <c r="C66" s="164">
        <f t="shared" si="31"/>
        <v>0</v>
      </c>
      <c r="D66" s="164">
        <f t="shared" si="37"/>
        <v>72937.71504000001</v>
      </c>
      <c r="E66" s="164">
        <f t="shared" si="31"/>
        <v>3151.96866</v>
      </c>
      <c r="F66" s="164">
        <f t="shared" si="32"/>
        <v>0</v>
      </c>
      <c r="G66" s="164">
        <f t="shared" si="33"/>
        <v>26850.1034</v>
      </c>
      <c r="H66" s="164">
        <f t="shared" si="34"/>
        <v>7062.7445899999993</v>
      </c>
      <c r="I66" s="164">
        <f t="shared" si="35"/>
        <v>-2101.3124400000002</v>
      </c>
      <c r="J66" s="164">
        <f t="shared" si="36"/>
        <v>107901.21925000002</v>
      </c>
      <c r="M66" s="164"/>
    </row>
    <row r="67" spans="1:13">
      <c r="A67" s="176" t="s">
        <v>131</v>
      </c>
      <c r="C67" s="164">
        <f t="shared" si="31"/>
        <v>-39.685139999999997</v>
      </c>
      <c r="D67" s="164">
        <f t="shared" si="37"/>
        <v>1569.9168000000002</v>
      </c>
      <c r="E67" s="164">
        <f t="shared" si="31"/>
        <v>26.456759999999999</v>
      </c>
      <c r="F67" s="164">
        <f t="shared" si="32"/>
        <v>0</v>
      </c>
      <c r="G67" s="164">
        <f t="shared" si="33"/>
        <v>225.3724</v>
      </c>
      <c r="H67" s="164">
        <f t="shared" si="34"/>
        <v>59.282739999999997</v>
      </c>
      <c r="I67" s="164">
        <f t="shared" si="35"/>
        <v>-17.637840000000001</v>
      </c>
      <c r="J67" s="164">
        <f t="shared" si="36"/>
        <v>1823.7057200000002</v>
      </c>
      <c r="M67" s="164"/>
    </row>
    <row r="68" spans="1:13">
      <c r="A68" s="176" t="s">
        <v>132</v>
      </c>
      <c r="C68" s="164">
        <f t="shared" si="31"/>
        <v>0</v>
      </c>
      <c r="D68" s="164">
        <f t="shared" si="37"/>
        <v>53024.104380000004</v>
      </c>
      <c r="E68" s="164">
        <f t="shared" si="31"/>
        <v>0</v>
      </c>
      <c r="F68" s="164">
        <f t="shared" si="32"/>
        <v>0</v>
      </c>
      <c r="G68" s="164">
        <f t="shared" si="33"/>
        <v>-2435.4118800000001</v>
      </c>
      <c r="H68" s="164">
        <f t="shared" si="34"/>
        <v>-623.20303999999999</v>
      </c>
      <c r="I68" s="164">
        <f t="shared" si="35"/>
        <v>287.00139999999999</v>
      </c>
      <c r="J68" s="164">
        <f t="shared" si="36"/>
        <v>50252.490860000005</v>
      </c>
      <c r="M68" s="164"/>
    </row>
    <row r="69" spans="1:13">
      <c r="A69" s="176" t="s">
        <v>170</v>
      </c>
      <c r="C69" s="164">
        <f t="shared" si="31"/>
        <v>0</v>
      </c>
      <c r="D69" s="164">
        <f t="shared" si="37"/>
        <v>32550.000000000004</v>
      </c>
      <c r="E69" s="164">
        <f t="shared" si="31"/>
        <v>0</v>
      </c>
      <c r="F69" s="164">
        <f t="shared" si="32"/>
        <v>0</v>
      </c>
      <c r="G69" s="164">
        <f t="shared" si="33"/>
        <v>0</v>
      </c>
      <c r="H69" s="164">
        <f t="shared" si="34"/>
        <v>0</v>
      </c>
      <c r="I69" s="164">
        <f t="shared" si="35"/>
        <v>0</v>
      </c>
      <c r="J69" s="164">
        <f>SUM(C69:I69)</f>
        <v>32550.000000000004</v>
      </c>
      <c r="M69" s="164"/>
    </row>
    <row r="70" spans="1:13">
      <c r="A70" s="176" t="s">
        <v>171</v>
      </c>
      <c r="C70" s="164">
        <f t="shared" si="31"/>
        <v>0</v>
      </c>
      <c r="D70" s="164">
        <f t="shared" si="37"/>
        <v>0</v>
      </c>
      <c r="E70" s="164">
        <f t="shared" si="31"/>
        <v>0</v>
      </c>
      <c r="F70" s="164">
        <f t="shared" si="32"/>
        <v>0</v>
      </c>
      <c r="G70" s="164">
        <f t="shared" si="33"/>
        <v>0</v>
      </c>
      <c r="H70" s="164">
        <f t="shared" si="34"/>
        <v>0</v>
      </c>
      <c r="I70" s="164">
        <f t="shared" si="35"/>
        <v>0</v>
      </c>
      <c r="J70" s="164">
        <f>SUM(C70:I70)</f>
        <v>0</v>
      </c>
      <c r="M70" s="164"/>
    </row>
    <row r="71" spans="1:13">
      <c r="A71" s="176" t="s">
        <v>133</v>
      </c>
      <c r="C71" s="164">
        <f t="shared" si="31"/>
        <v>0</v>
      </c>
      <c r="D71" s="164">
        <f t="shared" si="37"/>
        <v>3561.2979999999998</v>
      </c>
      <c r="E71" s="164">
        <f t="shared" si="31"/>
        <v>1090.2384</v>
      </c>
      <c r="F71" s="164">
        <f t="shared" si="32"/>
        <v>0</v>
      </c>
      <c r="G71" s="164">
        <f t="shared" si="33"/>
        <v>8742.0967999999993</v>
      </c>
      <c r="H71" s="164">
        <f t="shared" si="34"/>
        <v>2119.9079999999999</v>
      </c>
      <c r="I71" s="164">
        <f t="shared" si="35"/>
        <v>-747.01519999999994</v>
      </c>
      <c r="J71" s="164">
        <f>SUM(C71:I71)</f>
        <v>14766.526</v>
      </c>
      <c r="M71" s="164"/>
    </row>
    <row r="72" spans="1:13">
      <c r="A72" s="176" t="s">
        <v>134</v>
      </c>
      <c r="C72" s="164">
        <f t="shared" si="31"/>
        <v>-106.68105</v>
      </c>
      <c r="D72" s="164">
        <f t="shared" si="37"/>
        <v>250.18109999999999</v>
      </c>
      <c r="E72" s="164">
        <f t="shared" si="31"/>
        <v>71.120699999999999</v>
      </c>
      <c r="F72" s="164">
        <f t="shared" si="32"/>
        <v>0</v>
      </c>
      <c r="G72" s="164">
        <f t="shared" si="33"/>
        <v>570.28264999999999</v>
      </c>
      <c r="H72" s="164">
        <f t="shared" si="34"/>
        <v>138.29024999999999</v>
      </c>
      <c r="I72" s="164">
        <f t="shared" si="35"/>
        <v>-48.730849999999997</v>
      </c>
      <c r="J72" s="164">
        <f>SUM(C72:I72)</f>
        <v>874.4627999999999</v>
      </c>
      <c r="M72" s="164"/>
    </row>
    <row r="73" spans="1:13">
      <c r="A73" s="176" t="s">
        <v>183</v>
      </c>
      <c r="C73" s="164">
        <f>($H14+$H15)*C56+$H16*C57</f>
        <v>0</v>
      </c>
      <c r="D73" s="164">
        <f t="shared" si="37"/>
        <v>0</v>
      </c>
      <c r="E73" s="164">
        <f>E56*$H14</f>
        <v>0</v>
      </c>
      <c r="F73" s="164">
        <f>($H14+$H15)*F56+$H16*F57</f>
        <v>0</v>
      </c>
      <c r="G73" s="164">
        <f>($H14+$H15)*G56+$H16*G57</f>
        <v>0</v>
      </c>
      <c r="H73" s="164">
        <v>0</v>
      </c>
      <c r="I73" s="164">
        <f>($H14+$H15)*I56+$H16*I57</f>
        <v>0</v>
      </c>
      <c r="J73" s="164">
        <f>SUM(C73:I73)</f>
        <v>0</v>
      </c>
    </row>
    <row r="74" spans="1:13">
      <c r="A74" s="153"/>
      <c r="C74" s="187">
        <f t="shared" ref="C74:J74" si="38">SUM(C62:C73)</f>
        <v>-1597.7104199999999</v>
      </c>
      <c r="D74" s="187">
        <f t="shared" si="38"/>
        <v>314840.98540000001</v>
      </c>
      <c r="E74" s="187">
        <f t="shared" si="38"/>
        <v>3109.7174399999999</v>
      </c>
      <c r="F74" s="187">
        <f t="shared" si="38"/>
        <v>520.27653000000009</v>
      </c>
      <c r="G74" s="254">
        <f t="shared" si="38"/>
        <v>52181.947659999998</v>
      </c>
      <c r="H74" s="187">
        <f t="shared" si="38"/>
        <v>13742.77349</v>
      </c>
      <c r="I74" s="187">
        <f t="shared" si="38"/>
        <v>-3873.3433499999996</v>
      </c>
      <c r="J74" s="187">
        <f t="shared" si="38"/>
        <v>378924.64675000007</v>
      </c>
    </row>
    <row r="75" spans="1:13" ht="7.95" customHeight="1"/>
    <row r="76" spans="1:13">
      <c r="A76" s="148" t="s">
        <v>19</v>
      </c>
      <c r="B76" s="148"/>
      <c r="C76" s="164">
        <f t="shared" ref="C76:I76" si="39">C62+C63</f>
        <v>-1502.8845299999998</v>
      </c>
      <c r="D76" s="164">
        <f t="shared" si="39"/>
        <v>109617.79743999999</v>
      </c>
      <c r="E76" s="164">
        <f t="shared" si="39"/>
        <v>-2152.2790799999998</v>
      </c>
      <c r="F76" s="164">
        <f t="shared" si="39"/>
        <v>520.27653000000009</v>
      </c>
      <c r="G76" s="164">
        <f t="shared" si="39"/>
        <v>8033.9382899999991</v>
      </c>
      <c r="H76" s="164">
        <f t="shared" si="39"/>
        <v>2133.7249499999998</v>
      </c>
      <c r="I76" s="164">
        <f t="shared" si="39"/>
        <v>-630.84042000000011</v>
      </c>
      <c r="J76" s="164">
        <f>J62+J63</f>
        <v>116019.73318</v>
      </c>
    </row>
    <row r="77" spans="1:13" ht="10.95" customHeight="1">
      <c r="A77" s="148"/>
      <c r="B77" s="148"/>
      <c r="C77" s="164"/>
      <c r="D77" s="164"/>
      <c r="E77" s="164"/>
      <c r="F77" s="164"/>
      <c r="G77" s="164"/>
      <c r="H77" s="164"/>
      <c r="I77" s="164"/>
      <c r="J77" s="164"/>
    </row>
    <row r="78" spans="1:13" ht="15.75" customHeight="1">
      <c r="A78" s="148" t="s">
        <v>175</v>
      </c>
      <c r="B78" s="148"/>
      <c r="C78" s="172">
        <f t="shared" ref="C78:I78" si="40">SUM(C64:C67,C70:C72)</f>
        <v>-94.825890000000001</v>
      </c>
      <c r="D78" s="172">
        <f t="shared" si="40"/>
        <v>119649.08358000001</v>
      </c>
      <c r="E78" s="172">
        <f t="shared" si="40"/>
        <v>5261.9965200000006</v>
      </c>
      <c r="F78" s="172">
        <f t="shared" si="40"/>
        <v>0</v>
      </c>
      <c r="G78" s="172">
        <f t="shared" si="40"/>
        <v>46583.421249999999</v>
      </c>
      <c r="H78" s="172">
        <f t="shared" si="40"/>
        <v>12232.25158</v>
      </c>
      <c r="I78" s="172">
        <f t="shared" si="40"/>
        <v>-3529.5043299999998</v>
      </c>
      <c r="J78" s="172">
        <f>SUM(J64:J67,J70:J72)</f>
        <v>180102.42271000004</v>
      </c>
    </row>
    <row r="79" spans="1:13" ht="7.95" customHeight="1"/>
    <row r="80" spans="1:13">
      <c r="A80" s="1" t="s">
        <v>202</v>
      </c>
    </row>
    <row r="81" spans="1:14">
      <c r="A81" s="1" t="s">
        <v>209</v>
      </c>
    </row>
    <row r="82" spans="1:14" ht="15.75" customHeight="1">
      <c r="A82" s="188" t="s">
        <v>208</v>
      </c>
      <c r="B82" s="188"/>
      <c r="C82" s="188"/>
      <c r="D82" s="188"/>
      <c r="E82" s="188"/>
    </row>
    <row r="83" spans="1:14" ht="29.4" customHeight="1">
      <c r="A83" s="188"/>
      <c r="B83" s="271" t="s">
        <v>203</v>
      </c>
      <c r="C83" s="271" t="s">
        <v>204</v>
      </c>
      <c r="D83" s="271" t="s">
        <v>205</v>
      </c>
      <c r="E83" s="271" t="s">
        <v>207</v>
      </c>
      <c r="G83" s="373" t="s">
        <v>323</v>
      </c>
      <c r="H83" s="373"/>
      <c r="I83" s="373"/>
      <c r="J83" s="373"/>
      <c r="M83" s="272"/>
      <c r="N83" s="272"/>
    </row>
    <row r="84" spans="1:14">
      <c r="A84" s="273" t="s">
        <v>355</v>
      </c>
      <c r="B84" s="275">
        <v>1</v>
      </c>
      <c r="C84" s="276">
        <v>800738</v>
      </c>
      <c r="D84" s="272">
        <f>72322.1-C84*M51</f>
        <v>69615.605560000011</v>
      </c>
      <c r="E84" s="272">
        <f>500*B84</f>
        <v>500</v>
      </c>
      <c r="F84" s="274" t="s">
        <v>206</v>
      </c>
      <c r="H84" s="275"/>
      <c r="I84" s="276"/>
      <c r="J84" s="286">
        <v>51146</v>
      </c>
      <c r="K84" s="272"/>
      <c r="L84" s="274"/>
    </row>
    <row r="85" spans="1:14">
      <c r="A85" s="277" t="s">
        <v>231</v>
      </c>
      <c r="B85" s="278">
        <f>SUM(B84:B84)</f>
        <v>1</v>
      </c>
      <c r="C85" s="279">
        <f>SUM(C84:C84)</f>
        <v>800738</v>
      </c>
      <c r="D85" s="280">
        <f>SUM(D84:D84)</f>
        <v>69615.605560000011</v>
      </c>
      <c r="E85" s="280">
        <f>SUM(E84:E84)</f>
        <v>500</v>
      </c>
    </row>
    <row r="86" spans="1:14">
      <c r="A86" s="188"/>
      <c r="B86" s="188"/>
      <c r="C86" s="188"/>
      <c r="D86" s="188"/>
      <c r="E86" s="188"/>
    </row>
    <row r="87" spans="1:14">
      <c r="A87" s="260"/>
      <c r="B87" s="275"/>
      <c r="C87" s="276"/>
      <c r="D87" s="272"/>
      <c r="E87" s="272"/>
    </row>
    <row r="88" spans="1:14">
      <c r="B88" s="275"/>
      <c r="C88" s="276"/>
      <c r="D88" s="272"/>
      <c r="E88" s="272"/>
    </row>
    <row r="89" spans="1:14" ht="9" customHeight="1"/>
  </sheetData>
  <mergeCells count="4">
    <mergeCell ref="A1:I1"/>
    <mergeCell ref="J1:K1"/>
    <mergeCell ref="H56:H57"/>
    <mergeCell ref="G83:J83"/>
  </mergeCells>
  <pageMargins left="0.7" right="0.7" top="0.75" bottom="0.75" header="0.3" footer="0.3"/>
  <pageSetup scale="80" fitToHeight="2" orientation="landscape" r:id="rId1"/>
  <headerFooter>
    <oddFooter>&amp;C&amp;F / &amp;A&amp;RPage &amp;P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B0F0"/>
  </sheetPr>
  <dimension ref="A1:AE89"/>
  <sheetViews>
    <sheetView topLeftCell="A53" workbookViewId="0">
      <selection sqref="A1:XFD1048576"/>
    </sheetView>
  </sheetViews>
  <sheetFormatPr defaultColWidth="9.109375" defaultRowHeight="13.8"/>
  <cols>
    <col min="1" max="1" width="14.6640625" style="1" customWidth="1"/>
    <col min="2" max="2" width="8.6640625" style="1" customWidth="1"/>
    <col min="3" max="3" width="16.33203125" style="1" customWidth="1"/>
    <col min="4" max="4" width="18.6640625" style="1" customWidth="1"/>
    <col min="5" max="5" width="16.6640625" style="1" customWidth="1"/>
    <col min="6" max="6" width="16.33203125" style="1" customWidth="1"/>
    <col min="7" max="7" width="15.5546875" style="1" customWidth="1"/>
    <col min="8" max="8" width="13.6640625" style="1" bestFit="1" customWidth="1"/>
    <col min="9" max="9" width="17.5546875" style="1" customWidth="1"/>
    <col min="10" max="10" width="13.6640625" style="1" bestFit="1" customWidth="1"/>
    <col min="11" max="11" width="14.88671875" style="1" customWidth="1"/>
    <col min="12" max="12" width="13.44140625" style="1" bestFit="1" customWidth="1"/>
    <col min="13" max="13" width="15.6640625" style="1" customWidth="1"/>
    <col min="14" max="14" width="6.44140625" style="1" customWidth="1"/>
    <col min="15" max="15" width="13.88671875" style="1" customWidth="1"/>
    <col min="16" max="16" width="13.33203125" style="1" customWidth="1"/>
    <col min="17" max="17" width="16" style="1" customWidth="1"/>
    <col min="18" max="18" width="10" style="1" customWidth="1"/>
    <col min="19" max="19" width="17.6640625" style="1" customWidth="1"/>
    <col min="20" max="20" width="14.6640625" style="1" customWidth="1"/>
    <col min="21" max="21" width="10.5546875" style="1" customWidth="1"/>
    <col min="22" max="22" width="14.6640625" style="1" customWidth="1"/>
    <col min="23" max="23" width="2.88671875" style="1" customWidth="1"/>
    <col min="24" max="24" width="16.88671875" style="1" customWidth="1"/>
    <col min="25" max="25" width="1.6640625" style="1" customWidth="1"/>
    <col min="26" max="26" width="14.6640625" style="1" customWidth="1"/>
    <col min="27" max="27" width="13.6640625" style="1" customWidth="1"/>
    <col min="28" max="28" width="13.5546875" style="1" customWidth="1"/>
    <col min="29" max="29" width="13.109375" style="1" customWidth="1"/>
    <col min="30" max="30" width="18" style="1" customWidth="1"/>
    <col min="31" max="16384" width="9.109375" style="1"/>
  </cols>
  <sheetData>
    <row r="1" spans="1:20">
      <c r="A1" s="371" t="s">
        <v>163</v>
      </c>
      <c r="B1" s="371"/>
      <c r="C1" s="371"/>
      <c r="D1" s="371"/>
      <c r="E1" s="371"/>
      <c r="F1" s="371"/>
      <c r="G1" s="371"/>
      <c r="H1" s="371"/>
      <c r="I1" s="371"/>
      <c r="J1" s="372" t="s">
        <v>311</v>
      </c>
      <c r="K1" s="372"/>
    </row>
    <row r="2" spans="1:20" ht="26.4" customHeight="1">
      <c r="A2" s="149"/>
      <c r="B2" s="150"/>
      <c r="C2" s="151" t="s">
        <v>164</v>
      </c>
      <c r="D2" s="168"/>
      <c r="E2" s="151" t="s">
        <v>165</v>
      </c>
      <c r="F2" s="152" t="s">
        <v>166</v>
      </c>
      <c r="G2" s="152" t="s">
        <v>167</v>
      </c>
      <c r="H2" s="152" t="s">
        <v>86</v>
      </c>
      <c r="I2" s="152" t="s">
        <v>168</v>
      </c>
      <c r="J2" s="258" t="s">
        <v>312</v>
      </c>
      <c r="K2" s="258" t="s">
        <v>313</v>
      </c>
    </row>
    <row r="3" spans="1:20">
      <c r="A3" s="176" t="s">
        <v>127</v>
      </c>
      <c r="B3" s="148"/>
      <c r="C3" s="154">
        <v>219714</v>
      </c>
      <c r="D3" s="283"/>
      <c r="E3" s="178">
        <v>158832437.463</v>
      </c>
      <c r="F3" s="178">
        <v>-79253910</v>
      </c>
      <c r="G3" s="178">
        <v>77047881</v>
      </c>
      <c r="H3" s="184">
        <f>SUM(F3:G3)</f>
        <v>-2206029</v>
      </c>
      <c r="I3" s="155">
        <f>E3+H3</f>
        <v>156626408.463</v>
      </c>
      <c r="J3" s="283">
        <f t="shared" ref="J3:J8" si="0">I3/C3</f>
        <v>712.86494471449248</v>
      </c>
      <c r="K3" s="256">
        <f t="shared" ref="K3:K8" si="1">D24/E3</f>
        <v>9.1380909729985693E-2</v>
      </c>
    </row>
    <row r="4" spans="1:20">
      <c r="A4" s="176" t="s">
        <v>169</v>
      </c>
      <c r="B4" s="148"/>
      <c r="C4" s="154">
        <v>373</v>
      </c>
      <c r="D4" s="283"/>
      <c r="E4" s="178">
        <v>304576.77899999998</v>
      </c>
      <c r="F4" s="178">
        <v>-164004</v>
      </c>
      <c r="G4" s="178">
        <v>147751</v>
      </c>
      <c r="H4" s="184">
        <f t="shared" ref="H4:H16" si="2">SUM(F4:G4)</f>
        <v>-16253</v>
      </c>
      <c r="I4" s="155">
        <f t="shared" ref="I4:I16" si="3">E4+H4</f>
        <v>288323.77899999998</v>
      </c>
      <c r="J4" s="283">
        <f t="shared" si="0"/>
        <v>772.98600268096504</v>
      </c>
      <c r="K4" s="256">
        <f t="shared" si="1"/>
        <v>9.0326748120217015E-2</v>
      </c>
    </row>
    <row r="5" spans="1:20">
      <c r="A5" s="176" t="s">
        <v>128</v>
      </c>
      <c r="B5" s="148"/>
      <c r="C5" s="154">
        <v>23001</v>
      </c>
      <c r="D5" s="283"/>
      <c r="E5" s="178">
        <v>41462023.862000003</v>
      </c>
      <c r="F5" s="178">
        <v>-18731044</v>
      </c>
      <c r="G5" s="178">
        <v>20033011</v>
      </c>
      <c r="H5" s="184">
        <f t="shared" si="2"/>
        <v>1301967</v>
      </c>
      <c r="I5" s="155">
        <f t="shared" si="3"/>
        <v>42763990.862000003</v>
      </c>
      <c r="J5" s="283">
        <f t="shared" si="0"/>
        <v>1859.2231147341422</v>
      </c>
      <c r="K5" s="256">
        <f t="shared" si="1"/>
        <v>0.12106312481770573</v>
      </c>
    </row>
    <row r="6" spans="1:20">
      <c r="A6" s="176" t="s">
        <v>129</v>
      </c>
      <c r="B6" s="148"/>
      <c r="C6" s="154">
        <v>9767</v>
      </c>
      <c r="D6" s="283"/>
      <c r="E6" s="178">
        <v>4021853.8829999999</v>
      </c>
      <c r="F6" s="178">
        <v>-2153685</v>
      </c>
      <c r="G6" s="178">
        <v>1951017</v>
      </c>
      <c r="H6" s="184">
        <f t="shared" si="2"/>
        <v>-202668</v>
      </c>
      <c r="I6" s="155">
        <f t="shared" si="3"/>
        <v>3819185.8829999999</v>
      </c>
      <c r="J6" s="283">
        <f t="shared" si="0"/>
        <v>391.02957745469439</v>
      </c>
      <c r="K6" s="256">
        <f t="shared" si="1"/>
        <v>0.16130470396803323</v>
      </c>
    </row>
    <row r="7" spans="1:20">
      <c r="A7" s="176" t="s">
        <v>130</v>
      </c>
      <c r="B7" s="148"/>
      <c r="C7" s="154">
        <v>1846</v>
      </c>
      <c r="D7" s="283"/>
      <c r="E7" s="178">
        <v>105108726.602</v>
      </c>
      <c r="F7" s="178">
        <v>-44169806</v>
      </c>
      <c r="G7" s="178">
        <v>50651191</v>
      </c>
      <c r="H7" s="184">
        <f t="shared" si="2"/>
        <v>6481385</v>
      </c>
      <c r="I7" s="155">
        <f t="shared" si="3"/>
        <v>111590111.602</v>
      </c>
      <c r="J7" s="283">
        <f t="shared" si="0"/>
        <v>60449.68125785482</v>
      </c>
      <c r="K7" s="256">
        <f t="shared" si="1"/>
        <v>9.2714438801074495E-2</v>
      </c>
    </row>
    <row r="8" spans="1:20">
      <c r="A8" s="176" t="s">
        <v>131</v>
      </c>
      <c r="B8" s="148"/>
      <c r="C8" s="154">
        <v>48</v>
      </c>
      <c r="D8" s="283"/>
      <c r="E8" s="178">
        <v>2247395.2000000002</v>
      </c>
      <c r="F8" s="178">
        <v>-1115653</v>
      </c>
      <c r="G8" s="178">
        <v>1090220</v>
      </c>
      <c r="H8" s="184">
        <f t="shared" si="2"/>
        <v>-25433</v>
      </c>
      <c r="I8" s="155">
        <f t="shared" si="3"/>
        <v>2221962.2000000002</v>
      </c>
      <c r="J8" s="283">
        <f t="shared" si="0"/>
        <v>46290.879166666673</v>
      </c>
      <c r="K8" s="256">
        <f t="shared" si="1"/>
        <v>9.1839873111769554E-2</v>
      </c>
    </row>
    <row r="9" spans="1:20">
      <c r="A9" s="176" t="s">
        <v>132</v>
      </c>
      <c r="B9" s="148"/>
      <c r="C9" s="154">
        <v>23</v>
      </c>
      <c r="D9" s="283"/>
      <c r="E9" s="178">
        <f>81790111.9-E10</f>
        <v>53507743.900000006</v>
      </c>
      <c r="F9" s="178">
        <v>-44454560</v>
      </c>
      <c r="G9" s="178">
        <f>92015166-G10</f>
        <v>57015166</v>
      </c>
      <c r="H9" s="184">
        <f t="shared" si="2"/>
        <v>12560606</v>
      </c>
      <c r="I9" s="155">
        <f t="shared" si="3"/>
        <v>66068349.900000006</v>
      </c>
      <c r="J9" s="283">
        <f>(I9+I10)/C9</f>
        <v>4102205.1260869568</v>
      </c>
      <c r="K9" s="256">
        <f>I30/(I9+I10)</f>
        <v>5.9517807392327211E-2</v>
      </c>
    </row>
    <row r="10" spans="1:20">
      <c r="A10" s="176" t="s">
        <v>170</v>
      </c>
      <c r="B10" s="148"/>
      <c r="C10" s="154"/>
      <c r="D10" s="283"/>
      <c r="E10" s="178">
        <v>28282368</v>
      </c>
      <c r="F10" s="178">
        <v>-35000000</v>
      </c>
      <c r="G10" s="178">
        <v>35000000</v>
      </c>
      <c r="H10" s="184">
        <f t="shared" si="2"/>
        <v>0</v>
      </c>
      <c r="I10" s="155">
        <f t="shared" si="3"/>
        <v>28282368</v>
      </c>
      <c r="J10" s="283"/>
    </row>
    <row r="11" spans="1:20">
      <c r="A11" s="176" t="s">
        <v>171</v>
      </c>
      <c r="B11" s="148"/>
      <c r="C11" s="154">
        <v>53</v>
      </c>
      <c r="D11" s="283"/>
      <c r="E11" s="178">
        <v>3631764.45</v>
      </c>
      <c r="F11" s="178"/>
      <c r="G11" s="178"/>
      <c r="H11" s="184">
        <f t="shared" si="2"/>
        <v>0</v>
      </c>
      <c r="I11" s="155">
        <f t="shared" si="3"/>
        <v>3631764.45</v>
      </c>
      <c r="J11" s="283">
        <f>I11/C11</f>
        <v>68523.857547169813</v>
      </c>
      <c r="K11" s="256">
        <f>I31/I11</f>
        <v>6.9651857515153556E-2</v>
      </c>
    </row>
    <row r="12" spans="1:20">
      <c r="A12" s="176" t="s">
        <v>133</v>
      </c>
      <c r="B12" s="148"/>
      <c r="C12" s="154">
        <v>1209</v>
      </c>
      <c r="D12" s="283"/>
      <c r="E12" s="178">
        <v>7604757.9819999998</v>
      </c>
      <c r="F12" s="178">
        <v>-1602289</v>
      </c>
      <c r="G12" s="178">
        <v>2739460</v>
      </c>
      <c r="H12" s="184">
        <f t="shared" si="2"/>
        <v>1137171</v>
      </c>
      <c r="I12" s="155">
        <f t="shared" si="3"/>
        <v>8741928.9820000008</v>
      </c>
      <c r="J12" s="283">
        <f>I12/C12</f>
        <v>7230.7104896608771</v>
      </c>
      <c r="K12" s="256">
        <f>I32/I12</f>
        <v>8.6943858136458135E-2</v>
      </c>
    </row>
    <row r="13" spans="1:20">
      <c r="A13" s="176" t="s">
        <v>134</v>
      </c>
      <c r="B13" s="148"/>
      <c r="C13" s="154">
        <v>1210</v>
      </c>
      <c r="D13" s="283"/>
      <c r="E13" s="178">
        <v>685503.82900000003</v>
      </c>
      <c r="F13" s="178">
        <v>-114155</v>
      </c>
      <c r="G13" s="178">
        <v>192447</v>
      </c>
      <c r="H13" s="184">
        <f t="shared" si="2"/>
        <v>78292</v>
      </c>
      <c r="I13" s="155">
        <f t="shared" si="3"/>
        <v>763795.82900000003</v>
      </c>
      <c r="J13" s="283">
        <f>I13/C13</f>
        <v>631.23622231404966</v>
      </c>
      <c r="K13" s="256">
        <f>I33/I13</f>
        <v>0.11831912677281718</v>
      </c>
      <c r="S13" s="214"/>
    </row>
    <row r="14" spans="1:20">
      <c r="A14" s="176" t="s">
        <v>172</v>
      </c>
      <c r="B14" s="148"/>
      <c r="C14" s="154">
        <v>436</v>
      </c>
      <c r="D14" s="283"/>
      <c r="E14" s="178">
        <v>883920.06</v>
      </c>
      <c r="F14" s="178"/>
      <c r="G14" s="178"/>
      <c r="H14" s="184"/>
      <c r="I14" s="155">
        <f t="shared" si="3"/>
        <v>883920.06</v>
      </c>
      <c r="J14" s="283">
        <f>I14/C14</f>
        <v>2027.3395871559635</v>
      </c>
      <c r="K14" s="256">
        <f>I34/I14</f>
        <v>0.63432335725020195</v>
      </c>
      <c r="S14" s="184"/>
      <c r="T14" s="184"/>
    </row>
    <row r="15" spans="1:20">
      <c r="A15" s="176" t="s">
        <v>173</v>
      </c>
      <c r="B15" s="148"/>
      <c r="C15" s="154">
        <v>0</v>
      </c>
      <c r="D15" s="188"/>
      <c r="E15" s="178">
        <v>393289.64199999999</v>
      </c>
      <c r="F15" s="178"/>
      <c r="G15" s="178"/>
      <c r="H15" s="184">
        <f t="shared" si="2"/>
        <v>0</v>
      </c>
      <c r="I15" s="155">
        <f t="shared" si="3"/>
        <v>393289.64199999999</v>
      </c>
      <c r="J15" s="213"/>
      <c r="S15" s="184"/>
      <c r="T15" s="184"/>
    </row>
    <row r="16" spans="1:20">
      <c r="A16" s="176" t="s">
        <v>174</v>
      </c>
      <c r="B16" s="148"/>
      <c r="C16" s="154">
        <v>0</v>
      </c>
      <c r="D16" s="189"/>
      <c r="E16" s="178">
        <v>204366.97899999999</v>
      </c>
      <c r="F16" s="178"/>
      <c r="G16" s="178"/>
      <c r="H16" s="184">
        <f t="shared" si="2"/>
        <v>0</v>
      </c>
      <c r="I16" s="155">
        <f t="shared" si="3"/>
        <v>204366.97899999999</v>
      </c>
      <c r="J16" s="213"/>
      <c r="T16" s="214"/>
    </row>
    <row r="17" spans="1:31">
      <c r="A17" s="148"/>
      <c r="B17" s="148"/>
      <c r="C17" s="156">
        <f t="shared" ref="C17:I17" si="4">SUM(C3:C16)</f>
        <v>257680</v>
      </c>
      <c r="D17" s="156">
        <f t="shared" si="4"/>
        <v>0</v>
      </c>
      <c r="E17" s="156">
        <f t="shared" si="4"/>
        <v>407170728.63099998</v>
      </c>
      <c r="F17" s="156">
        <f t="shared" si="4"/>
        <v>-226759106</v>
      </c>
      <c r="G17" s="156">
        <f t="shared" si="4"/>
        <v>245868144</v>
      </c>
      <c r="H17" s="156">
        <f t="shared" si="4"/>
        <v>19109038</v>
      </c>
      <c r="I17" s="156">
        <f t="shared" si="4"/>
        <v>426279766.63099998</v>
      </c>
    </row>
    <row r="18" spans="1:31" ht="14.4" thickBot="1">
      <c r="A18" s="148"/>
      <c r="B18" s="148"/>
      <c r="C18" s="148"/>
      <c r="E18" s="148"/>
      <c r="F18" s="148"/>
      <c r="G18" s="148"/>
      <c r="I18" s="148"/>
    </row>
    <row r="19" spans="1:31">
      <c r="A19" s="148" t="s">
        <v>19</v>
      </c>
      <c r="B19" s="148"/>
      <c r="C19" s="157">
        <f t="shared" ref="C19:I19" si="5">C3+C4</f>
        <v>220087</v>
      </c>
      <c r="D19" s="157">
        <f t="shared" si="5"/>
        <v>0</v>
      </c>
      <c r="E19" s="158">
        <f t="shared" si="5"/>
        <v>159137014.24200001</v>
      </c>
      <c r="F19" s="158">
        <f t="shared" si="5"/>
        <v>-79417914</v>
      </c>
      <c r="G19" s="158">
        <f t="shared" si="5"/>
        <v>77195632</v>
      </c>
      <c r="H19" s="158">
        <f t="shared" si="5"/>
        <v>-2222282</v>
      </c>
      <c r="I19" s="157">
        <f t="shared" si="5"/>
        <v>156914732.24200001</v>
      </c>
    </row>
    <row r="20" spans="1:31" ht="7.2" customHeight="1">
      <c r="A20" s="148"/>
      <c r="B20" s="148"/>
      <c r="C20" s="159"/>
      <c r="D20" s="159"/>
      <c r="E20" s="148"/>
      <c r="F20" s="148"/>
      <c r="G20" s="148"/>
      <c r="H20" s="148"/>
      <c r="I20" s="159"/>
    </row>
    <row r="21" spans="1:31" ht="14.4" thickBot="1">
      <c r="A21" s="148" t="s">
        <v>175</v>
      </c>
      <c r="B21" s="148"/>
      <c r="C21" s="173">
        <f t="shared" ref="C21:I21" si="6">SUM(C5:C8,C11:C13)</f>
        <v>37134</v>
      </c>
      <c r="D21" s="173">
        <f t="shared" si="6"/>
        <v>0</v>
      </c>
      <c r="E21" s="174">
        <f t="shared" si="6"/>
        <v>164762025.80799997</v>
      </c>
      <c r="F21" s="174">
        <f t="shared" si="6"/>
        <v>-67886632</v>
      </c>
      <c r="G21" s="174">
        <f t="shared" si="6"/>
        <v>76657346</v>
      </c>
      <c r="H21" s="174">
        <f t="shared" si="6"/>
        <v>8770714</v>
      </c>
      <c r="I21" s="173">
        <f t="shared" si="6"/>
        <v>173532739.80799997</v>
      </c>
      <c r="Z21" s="1" t="s">
        <v>314</v>
      </c>
    </row>
    <row r="22" spans="1:31">
      <c r="A22" s="148"/>
      <c r="B22" s="148"/>
      <c r="C22" s="148"/>
      <c r="D22" s="148"/>
      <c r="E22" s="148"/>
      <c r="M22" s="1" t="s">
        <v>322</v>
      </c>
      <c r="Z22" s="1" t="s">
        <v>210</v>
      </c>
      <c r="AA22" s="257" t="s">
        <v>39</v>
      </c>
      <c r="AC22" s="1" t="s">
        <v>212</v>
      </c>
      <c r="AD22" s="257" t="s">
        <v>339</v>
      </c>
    </row>
    <row r="23" spans="1:31" ht="53.4" customHeight="1">
      <c r="A23" s="149"/>
      <c r="B23" s="160"/>
      <c r="C23" s="168" t="s">
        <v>176</v>
      </c>
      <c r="D23" s="168" t="s">
        <v>177</v>
      </c>
      <c r="E23" s="152" t="s">
        <v>178</v>
      </c>
      <c r="F23" s="152" t="s">
        <v>179</v>
      </c>
      <c r="G23" s="152" t="s">
        <v>180</v>
      </c>
      <c r="H23" s="152" t="s">
        <v>181</v>
      </c>
      <c r="I23" s="152" t="s">
        <v>182</v>
      </c>
      <c r="O23" s="258" t="str">
        <f>AA22&amp;" Billed Schedule 75 Revenue"</f>
        <v>May Billed Schedule 75 Revenue</v>
      </c>
      <c r="P23" s="258" t="str">
        <f>AA22&amp;" Billed kWhs"</f>
        <v>May Billed kWhs</v>
      </c>
      <c r="Q23" s="258" t="str">
        <f>AA22&amp;" Unbilled kWhs"</f>
        <v>May Unbilled kWhs</v>
      </c>
      <c r="R23" s="258" t="s">
        <v>320</v>
      </c>
      <c r="S23" s="258" t="s">
        <v>213</v>
      </c>
      <c r="T23" s="258" t="str">
        <f>AD22&amp;" Unbilled kWhs reversal"</f>
        <v>April Unbilled kWhs reversal</v>
      </c>
      <c r="U23" s="258" t="s">
        <v>320</v>
      </c>
      <c r="V23" s="258" t="str">
        <f>AD22&amp;" Schedule 75 Unbilled Reversal"</f>
        <v>April Schedule 75 Unbilled Reversal</v>
      </c>
      <c r="X23" s="258" t="str">
        <f>"Total "&amp;AA22&amp;" Schedule 75 Revenue"</f>
        <v>Total May Schedule 75 Revenue</v>
      </c>
      <c r="Z23" s="258" t="str">
        <f>"Calendar "&amp;AA22&amp;" Usage"</f>
        <v>Calendar May Usage</v>
      </c>
      <c r="AA23" s="258" t="str">
        <f>R23</f>
        <v>11/1/2018 rate</v>
      </c>
      <c r="AB23" s="258" t="s">
        <v>214</v>
      </c>
      <c r="AC23" s="258" t="s">
        <v>215</v>
      </c>
      <c r="AD23" s="258" t="str">
        <f>"implied "&amp;AD22&amp;" unbilled/Cancel-Rebill True-up kWhs"</f>
        <v>implied April unbilled/Cancel-Rebill True-up kWhs</v>
      </c>
    </row>
    <row r="24" spans="1:31">
      <c r="A24" s="176" t="s">
        <v>127</v>
      </c>
      <c r="B24" s="148"/>
      <c r="C24" s="177">
        <v>2034351</v>
      </c>
      <c r="D24" s="177">
        <v>14514252.630000001</v>
      </c>
      <c r="E24" s="179">
        <v>-7537329</v>
      </c>
      <c r="F24" s="179">
        <v>7294111</v>
      </c>
      <c r="G24" s="170">
        <f>SUM(D24:F24)</f>
        <v>14271034.630000001</v>
      </c>
      <c r="H24" s="170">
        <f>-J62</f>
        <v>3860.5507499999994</v>
      </c>
      <c r="I24" s="170">
        <f>SUM(G24:H24)</f>
        <v>14274895.180750001</v>
      </c>
      <c r="M24" s="1" t="s">
        <v>216</v>
      </c>
      <c r="O24" s="281">
        <v>-184254.75</v>
      </c>
      <c r="P24" s="259">
        <f t="shared" ref="P24:P29" si="7">E3</f>
        <v>158832437.463</v>
      </c>
      <c r="Q24" s="259">
        <f t="shared" ref="Q24:Q29" si="8">G3</f>
        <v>77047881</v>
      </c>
      <c r="R24" s="260">
        <v>-1.16E-3</v>
      </c>
      <c r="S24" s="261">
        <f>Q24*R24</f>
        <v>-89375.541960000002</v>
      </c>
      <c r="T24" s="259">
        <f t="shared" ref="T24:T29" si="9">F3</f>
        <v>-79253910</v>
      </c>
      <c r="U24" s="260">
        <f>R24</f>
        <v>-1.16E-3</v>
      </c>
      <c r="V24" s="262">
        <f>T24*U24</f>
        <v>91934.535600000003</v>
      </c>
      <c r="X24" s="263">
        <f>O24+S24+V24</f>
        <v>-181695.75636</v>
      </c>
      <c r="Z24" s="264">
        <f>P24+Q24+T24</f>
        <v>156626408.463</v>
      </c>
      <c r="AA24" s="188">
        <f>R24</f>
        <v>-1.16E-3</v>
      </c>
      <c r="AB24" s="214">
        <f>Z24*AA24</f>
        <v>-181686.63381708</v>
      </c>
      <c r="AC24" s="263">
        <f>X24-AB24</f>
        <v>-9.1225429199985228</v>
      </c>
      <c r="AD24" s="264">
        <f>AC24/U24</f>
        <v>7864.2611379297614</v>
      </c>
      <c r="AE24" s="265">
        <f>AC24/X24</f>
        <v>5.0207792976318705E-5</v>
      </c>
    </row>
    <row r="25" spans="1:31">
      <c r="A25" s="176" t="s">
        <v>169</v>
      </c>
      <c r="B25" s="148"/>
      <c r="C25" s="177">
        <v>3384</v>
      </c>
      <c r="D25" s="177">
        <v>27511.43</v>
      </c>
      <c r="E25" s="179">
        <v>-9667</v>
      </c>
      <c r="F25" s="179">
        <v>8774</v>
      </c>
      <c r="G25" s="170">
        <f t="shared" ref="G25:G33" si="10">SUM(D25:F25)</f>
        <v>26618.43</v>
      </c>
      <c r="H25" s="170">
        <f t="shared" ref="H25:H30" si="11">-J63</f>
        <v>-484.01434</v>
      </c>
      <c r="I25" s="170">
        <f t="shared" ref="I25:I34" si="12">SUM(G25:H25)</f>
        <v>26134.415659999999</v>
      </c>
      <c r="M25" s="1" t="s">
        <v>217</v>
      </c>
      <c r="O25" s="281">
        <v>-353.28</v>
      </c>
      <c r="P25" s="259">
        <f t="shared" si="7"/>
        <v>304576.77899999998</v>
      </c>
      <c r="Q25" s="259">
        <f t="shared" si="8"/>
        <v>147751</v>
      </c>
      <c r="R25" s="260">
        <v>-1.16E-3</v>
      </c>
      <c r="S25" s="261">
        <f>Q25*R25</f>
        <v>-171.39116000000001</v>
      </c>
      <c r="T25" s="259">
        <f t="shared" si="9"/>
        <v>-164004</v>
      </c>
      <c r="U25" s="260">
        <f t="shared" ref="U25:U32" si="13">R25</f>
        <v>-1.16E-3</v>
      </c>
      <c r="V25" s="262">
        <f t="shared" ref="V25:V32" si="14">T25*U25</f>
        <v>190.24464</v>
      </c>
      <c r="X25" s="263">
        <f t="shared" ref="X25:X32" si="15">O25+S25+V25</f>
        <v>-334.42651999999998</v>
      </c>
      <c r="Z25" s="264">
        <f t="shared" ref="Z25:Z32" si="16">P25+Q25+T25</f>
        <v>288323.77899999998</v>
      </c>
      <c r="AA25" s="188">
        <f t="shared" ref="AA25:AA32" si="17">R25</f>
        <v>-1.16E-3</v>
      </c>
      <c r="AB25" s="214">
        <f t="shared" ref="AB25:AB32" si="18">Z25*AA25</f>
        <v>-334.45558363999999</v>
      </c>
      <c r="AC25" s="263">
        <f t="shared" ref="AC25:AC32" si="19">X25-AB25</f>
        <v>2.9063640000003943E-2</v>
      </c>
      <c r="AD25" s="264">
        <f t="shared" ref="AD25:AD32" si="20">AC25/U25</f>
        <v>-25.054862068968916</v>
      </c>
      <c r="AE25" s="265">
        <f t="shared" ref="AE25:AE33" si="21">AC25/X25</f>
        <v>-8.6905906864096616E-5</v>
      </c>
    </row>
    <row r="26" spans="1:31">
      <c r="A26" s="176" t="s">
        <v>128</v>
      </c>
      <c r="B26" s="148"/>
      <c r="C26" s="177">
        <v>467432.19</v>
      </c>
      <c r="D26" s="177">
        <v>5019522.17</v>
      </c>
      <c r="E26" s="179">
        <v>-2305336</v>
      </c>
      <c r="F26" s="179">
        <v>2462889</v>
      </c>
      <c r="G26" s="170">
        <f t="shared" si="10"/>
        <v>5177075.17</v>
      </c>
      <c r="H26" s="170">
        <f t="shared" si="11"/>
        <v>-7733.6839800000007</v>
      </c>
      <c r="I26" s="170">
        <f t="shared" si="12"/>
        <v>5169341.4860199997</v>
      </c>
      <c r="M26" s="1" t="s">
        <v>218</v>
      </c>
      <c r="O26" s="281">
        <v>22389.37</v>
      </c>
      <c r="P26" s="259">
        <f t="shared" si="7"/>
        <v>41462023.862000003</v>
      </c>
      <c r="Q26" s="259">
        <f t="shared" si="8"/>
        <v>20033011</v>
      </c>
      <c r="R26" s="266">
        <v>5.4000000000000001E-4</v>
      </c>
      <c r="S26" s="261">
        <f>Q26*R26</f>
        <v>10817.825940000001</v>
      </c>
      <c r="T26" s="259">
        <f t="shared" si="9"/>
        <v>-18731044</v>
      </c>
      <c r="U26" s="260">
        <f t="shared" si="13"/>
        <v>5.4000000000000001E-4</v>
      </c>
      <c r="V26" s="262">
        <f t="shared" si="14"/>
        <v>-10114.76376</v>
      </c>
      <c r="X26" s="263">
        <f t="shared" si="15"/>
        <v>23092.432179999996</v>
      </c>
      <c r="Z26" s="264">
        <f t="shared" si="16"/>
        <v>42763990.862000003</v>
      </c>
      <c r="AA26" s="267">
        <f t="shared" si="17"/>
        <v>5.4000000000000001E-4</v>
      </c>
      <c r="AB26" s="214">
        <f t="shared" si="18"/>
        <v>23092.555065480003</v>
      </c>
      <c r="AC26" s="263">
        <f t="shared" si="19"/>
        <v>-0.12288548000651645</v>
      </c>
      <c r="AD26" s="264">
        <f t="shared" si="20"/>
        <v>-227.56570371577118</v>
      </c>
      <c r="AE26" s="265">
        <f t="shared" si="21"/>
        <v>-5.3214611197579131E-6</v>
      </c>
    </row>
    <row r="27" spans="1:31">
      <c r="A27" s="176" t="s">
        <v>129</v>
      </c>
      <c r="B27" s="148"/>
      <c r="C27" s="177">
        <v>197245.42</v>
      </c>
      <c r="D27" s="177">
        <v>648743.94999999995</v>
      </c>
      <c r="E27" s="179">
        <v>-347103</v>
      </c>
      <c r="F27" s="179">
        <v>332941</v>
      </c>
      <c r="G27" s="170">
        <f t="shared" si="10"/>
        <v>634581.94999999995</v>
      </c>
      <c r="H27" s="170">
        <f t="shared" si="11"/>
        <v>1039.6868400000001</v>
      </c>
      <c r="I27" s="170">
        <f t="shared" si="12"/>
        <v>635621.63683999993</v>
      </c>
      <c r="M27" s="1" t="s">
        <v>219</v>
      </c>
      <c r="O27" s="281">
        <v>2171.77</v>
      </c>
      <c r="P27" s="259">
        <f t="shared" si="7"/>
        <v>4021853.8829999999</v>
      </c>
      <c r="Q27" s="259">
        <f t="shared" si="8"/>
        <v>1951017</v>
      </c>
      <c r="R27" s="266">
        <v>5.4000000000000001E-4</v>
      </c>
      <c r="S27" s="261">
        <f t="shared" ref="S27:S32" si="22">Q27*R27</f>
        <v>1053.54918</v>
      </c>
      <c r="T27" s="259">
        <f t="shared" si="9"/>
        <v>-2153685</v>
      </c>
      <c r="U27" s="260">
        <f t="shared" si="13"/>
        <v>5.4000000000000001E-4</v>
      </c>
      <c r="V27" s="262">
        <f t="shared" si="14"/>
        <v>-1162.9899</v>
      </c>
      <c r="X27" s="263">
        <f t="shared" si="15"/>
        <v>2062.3292799999999</v>
      </c>
      <c r="Z27" s="264">
        <f t="shared" si="16"/>
        <v>3819185.8829999994</v>
      </c>
      <c r="AA27" s="267">
        <f t="shared" si="17"/>
        <v>5.4000000000000001E-4</v>
      </c>
      <c r="AB27" s="214">
        <f t="shared" si="18"/>
        <v>2062.3603768199996</v>
      </c>
      <c r="AC27" s="263">
        <f t="shared" si="19"/>
        <v>-3.1096819999675063E-2</v>
      </c>
      <c r="AD27" s="264">
        <f t="shared" si="20"/>
        <v>-57.586703703101968</v>
      </c>
      <c r="AE27" s="265">
        <f t="shared" si="21"/>
        <v>-1.5078494157671593E-5</v>
      </c>
    </row>
    <row r="28" spans="1:31">
      <c r="A28" s="176" t="s">
        <v>130</v>
      </c>
      <c r="B28" s="148"/>
      <c r="C28" s="177">
        <v>925190</v>
      </c>
      <c r="D28" s="177">
        <v>9745096.5999999996</v>
      </c>
      <c r="E28" s="179">
        <v>-3825679</v>
      </c>
      <c r="F28" s="179">
        <v>4323617</v>
      </c>
      <c r="G28" s="170">
        <f t="shared" si="10"/>
        <v>10243034.6</v>
      </c>
      <c r="H28" s="170">
        <f t="shared" si="11"/>
        <v>-29490.301749999999</v>
      </c>
      <c r="I28" s="170">
        <f t="shared" si="12"/>
        <v>10213544.298249999</v>
      </c>
      <c r="M28" s="1" t="s">
        <v>220</v>
      </c>
      <c r="O28" s="281">
        <v>56758.76</v>
      </c>
      <c r="P28" s="259">
        <f t="shared" si="7"/>
        <v>105108726.602</v>
      </c>
      <c r="Q28" s="259">
        <f t="shared" si="8"/>
        <v>50651191</v>
      </c>
      <c r="R28" s="266">
        <v>5.4000000000000001E-4</v>
      </c>
      <c r="S28" s="261">
        <f t="shared" si="22"/>
        <v>27351.64314</v>
      </c>
      <c r="T28" s="259">
        <f t="shared" si="9"/>
        <v>-44169806</v>
      </c>
      <c r="U28" s="260">
        <f t="shared" si="13"/>
        <v>5.4000000000000001E-4</v>
      </c>
      <c r="V28" s="262">
        <f t="shared" si="14"/>
        <v>-23851.695240000001</v>
      </c>
      <c r="X28" s="263">
        <f t="shared" si="15"/>
        <v>60258.707900000009</v>
      </c>
      <c r="Z28" s="264">
        <f t="shared" si="16"/>
        <v>111590111.602</v>
      </c>
      <c r="AA28" s="267">
        <f t="shared" si="17"/>
        <v>5.4000000000000001E-4</v>
      </c>
      <c r="AB28" s="214">
        <f t="shared" si="18"/>
        <v>60258.660265079998</v>
      </c>
      <c r="AC28" s="263">
        <f t="shared" si="19"/>
        <v>4.7634920010750648E-2</v>
      </c>
      <c r="AD28" s="264">
        <f t="shared" si="20"/>
        <v>88.212814834723417</v>
      </c>
      <c r="AE28" s="265">
        <f t="shared" si="21"/>
        <v>7.9050682749124531E-7</v>
      </c>
    </row>
    <row r="29" spans="1:31">
      <c r="A29" s="176" t="s">
        <v>131</v>
      </c>
      <c r="B29" s="148"/>
      <c r="C29" s="177">
        <v>23733.33</v>
      </c>
      <c r="D29" s="177">
        <v>206400.49</v>
      </c>
      <c r="E29" s="179">
        <v>-96674</v>
      </c>
      <c r="F29" s="179">
        <v>95368</v>
      </c>
      <c r="G29" s="170">
        <f t="shared" si="10"/>
        <v>205094.49</v>
      </c>
      <c r="H29" s="170">
        <f t="shared" si="11"/>
        <v>95.119420000000005</v>
      </c>
      <c r="I29" s="170">
        <f t="shared" si="12"/>
        <v>205189.60941999999</v>
      </c>
      <c r="M29" s="1" t="s">
        <v>221</v>
      </c>
      <c r="O29" s="281">
        <v>1213.6199999999999</v>
      </c>
      <c r="P29" s="259">
        <f t="shared" si="7"/>
        <v>2247395.2000000002</v>
      </c>
      <c r="Q29" s="259">
        <f t="shared" si="8"/>
        <v>1090220</v>
      </c>
      <c r="R29" s="266">
        <v>5.4000000000000001E-4</v>
      </c>
      <c r="S29" s="261">
        <f t="shared" si="22"/>
        <v>588.71879999999999</v>
      </c>
      <c r="T29" s="259">
        <f t="shared" si="9"/>
        <v>-1115653</v>
      </c>
      <c r="U29" s="260">
        <f t="shared" si="13"/>
        <v>5.4000000000000001E-4</v>
      </c>
      <c r="V29" s="262">
        <f t="shared" si="14"/>
        <v>-602.45262000000002</v>
      </c>
      <c r="X29" s="263">
        <f t="shared" si="15"/>
        <v>1199.88618</v>
      </c>
      <c r="Z29" s="264">
        <f t="shared" si="16"/>
        <v>2221962.2000000002</v>
      </c>
      <c r="AA29" s="267">
        <f t="shared" si="17"/>
        <v>5.4000000000000001E-4</v>
      </c>
      <c r="AB29" s="214">
        <f t="shared" si="18"/>
        <v>1199.859588</v>
      </c>
      <c r="AC29" s="263">
        <f t="shared" si="19"/>
        <v>2.6591999999936888E-2</v>
      </c>
      <c r="AD29" s="264">
        <f t="shared" si="20"/>
        <v>49.24444444432757</v>
      </c>
      <c r="AE29" s="265">
        <f t="shared" si="21"/>
        <v>2.2162102075329254E-5</v>
      </c>
    </row>
    <row r="30" spans="1:31">
      <c r="A30" s="176" t="s">
        <v>132</v>
      </c>
      <c r="B30" s="148"/>
      <c r="C30" s="177">
        <v>552000</v>
      </c>
      <c r="D30" s="177">
        <f>5105303.43-81531.09</f>
        <v>5023772.34</v>
      </c>
      <c r="E30" s="179">
        <v>-5173198</v>
      </c>
      <c r="F30" s="179">
        <v>5795747</v>
      </c>
      <c r="G30" s="170">
        <f t="shared" si="10"/>
        <v>5646321.3399999999</v>
      </c>
      <c r="H30" s="170">
        <f t="shared" si="11"/>
        <v>-30773.484699999997</v>
      </c>
      <c r="I30" s="170">
        <f t="shared" si="12"/>
        <v>5615547.8552999999</v>
      </c>
      <c r="J30" s="214"/>
      <c r="M30" s="1" t="s">
        <v>222</v>
      </c>
      <c r="O30" s="281">
        <v>1961.16</v>
      </c>
      <c r="P30" s="259">
        <f>E11</f>
        <v>3631764.45</v>
      </c>
      <c r="Q30" s="259">
        <f>G11</f>
        <v>0</v>
      </c>
      <c r="R30" s="266">
        <v>5.4000000000000001E-4</v>
      </c>
      <c r="S30" s="261">
        <f t="shared" si="22"/>
        <v>0</v>
      </c>
      <c r="T30" s="259">
        <f>F11</f>
        <v>0</v>
      </c>
      <c r="U30" s="260">
        <f t="shared" si="13"/>
        <v>5.4000000000000001E-4</v>
      </c>
      <c r="V30" s="262">
        <f t="shared" si="14"/>
        <v>0</v>
      </c>
      <c r="X30" s="263">
        <f t="shared" si="15"/>
        <v>1961.16</v>
      </c>
      <c r="Z30" s="264">
        <f t="shared" si="16"/>
        <v>3631764.45</v>
      </c>
      <c r="AA30" s="267">
        <f t="shared" si="17"/>
        <v>5.4000000000000001E-4</v>
      </c>
      <c r="AB30" s="214">
        <f t="shared" si="18"/>
        <v>1961.1528030000002</v>
      </c>
      <c r="AC30" s="263">
        <f t="shared" si="19"/>
        <v>7.196999999905529E-3</v>
      </c>
      <c r="AD30" s="264">
        <f t="shared" si="20"/>
        <v>13.327777777602831</v>
      </c>
      <c r="AE30" s="265">
        <f t="shared" si="21"/>
        <v>3.6697668726190258E-6</v>
      </c>
    </row>
    <row r="31" spans="1:31">
      <c r="A31" s="176" t="s">
        <v>171</v>
      </c>
      <c r="B31" s="148"/>
      <c r="C31" s="177">
        <v>1060</v>
      </c>
      <c r="D31" s="177">
        <v>252959.14</v>
      </c>
      <c r="E31" s="179"/>
      <c r="F31" s="179"/>
      <c r="G31" s="170">
        <f t="shared" si="10"/>
        <v>252959.14</v>
      </c>
      <c r="H31" s="170">
        <f>-J70</f>
        <v>0</v>
      </c>
      <c r="I31" s="170">
        <f t="shared" si="12"/>
        <v>252959.14</v>
      </c>
      <c r="M31" s="1" t="s">
        <v>223</v>
      </c>
      <c r="O31" s="281">
        <v>4106.55</v>
      </c>
      <c r="P31" s="259">
        <f>E12</f>
        <v>7604757.9819999998</v>
      </c>
      <c r="Q31" s="259">
        <f>G12</f>
        <v>2739460</v>
      </c>
      <c r="R31" s="266">
        <v>5.4000000000000001E-4</v>
      </c>
      <c r="S31" s="261">
        <f t="shared" si="22"/>
        <v>1479.3084000000001</v>
      </c>
      <c r="T31" s="259">
        <f>F12</f>
        <v>-1602289</v>
      </c>
      <c r="U31" s="260">
        <f t="shared" si="13"/>
        <v>5.4000000000000001E-4</v>
      </c>
      <c r="V31" s="262">
        <f t="shared" si="14"/>
        <v>-865.23606000000007</v>
      </c>
      <c r="X31" s="263">
        <f>O31+S31+V31</f>
        <v>4720.6223399999999</v>
      </c>
      <c r="Z31" s="264">
        <f t="shared" si="16"/>
        <v>8741928.9820000008</v>
      </c>
      <c r="AA31" s="267">
        <f t="shared" si="17"/>
        <v>5.4000000000000001E-4</v>
      </c>
      <c r="AB31" s="214">
        <f t="shared" si="18"/>
        <v>4720.6416502800002</v>
      </c>
      <c r="AC31" s="263">
        <f t="shared" si="19"/>
        <v>-1.9310280000354396E-2</v>
      </c>
      <c r="AD31" s="264">
        <f t="shared" si="20"/>
        <v>-35.759777778434064</v>
      </c>
      <c r="AE31" s="265">
        <f t="shared" si="21"/>
        <v>-4.0906216616248943E-6</v>
      </c>
    </row>
    <row r="32" spans="1:31">
      <c r="A32" s="176" t="s">
        <v>133</v>
      </c>
      <c r="B32" s="148"/>
      <c r="C32" s="177">
        <v>24220</v>
      </c>
      <c r="D32" s="177">
        <v>660790.01</v>
      </c>
      <c r="E32" s="179">
        <v>-148707</v>
      </c>
      <c r="F32" s="179">
        <v>252807</v>
      </c>
      <c r="G32" s="170">
        <f t="shared" si="10"/>
        <v>764890.01</v>
      </c>
      <c r="H32" s="170">
        <f>-J71</f>
        <v>-4832.9767499999998</v>
      </c>
      <c r="I32" s="170">
        <f t="shared" si="12"/>
        <v>760057.03324999998</v>
      </c>
      <c r="M32" s="1" t="s">
        <v>224</v>
      </c>
      <c r="O32" s="281">
        <v>370.05</v>
      </c>
      <c r="P32" s="259">
        <f>E13</f>
        <v>685503.82900000003</v>
      </c>
      <c r="Q32" s="259">
        <f>G13</f>
        <v>192447</v>
      </c>
      <c r="R32" s="266">
        <v>5.4000000000000001E-4</v>
      </c>
      <c r="S32" s="261">
        <f t="shared" si="22"/>
        <v>103.92138</v>
      </c>
      <c r="T32" s="259">
        <f>F13</f>
        <v>-114155</v>
      </c>
      <c r="U32" s="260">
        <f t="shared" si="13"/>
        <v>5.4000000000000001E-4</v>
      </c>
      <c r="V32" s="262">
        <f t="shared" si="14"/>
        <v>-61.643700000000003</v>
      </c>
      <c r="X32" s="263">
        <f t="shared" si="15"/>
        <v>412.32767999999999</v>
      </c>
      <c r="Z32" s="264">
        <f t="shared" si="16"/>
        <v>763795.82900000003</v>
      </c>
      <c r="AA32" s="267">
        <f t="shared" si="17"/>
        <v>5.4000000000000001E-4</v>
      </c>
      <c r="AB32" s="214">
        <f t="shared" si="18"/>
        <v>412.44974766000001</v>
      </c>
      <c r="AC32" s="263">
        <f t="shared" si="19"/>
        <v>-0.12206766000002744</v>
      </c>
      <c r="AD32" s="264">
        <f t="shared" si="20"/>
        <v>-226.05122222227305</v>
      </c>
      <c r="AE32" s="265">
        <f t="shared" si="21"/>
        <v>-2.9604527156660318E-4</v>
      </c>
    </row>
    <row r="33" spans="1:31">
      <c r="A33" s="176" t="s">
        <v>134</v>
      </c>
      <c r="B33" s="148"/>
      <c r="C33" s="177">
        <v>24440</v>
      </c>
      <c r="D33" s="177">
        <v>83439.98</v>
      </c>
      <c r="E33" s="179">
        <v>-21762</v>
      </c>
      <c r="F33" s="179">
        <v>28963</v>
      </c>
      <c r="G33" s="170">
        <f t="shared" si="10"/>
        <v>90640.98</v>
      </c>
      <c r="H33" s="170">
        <f>-J72</f>
        <v>-269.32447999999999</v>
      </c>
      <c r="I33" s="170">
        <f t="shared" si="12"/>
        <v>90371.65552</v>
      </c>
      <c r="O33" s="187">
        <f>SUM(O24:O32)</f>
        <v>-95636.75</v>
      </c>
      <c r="P33" s="268">
        <f>SUM(P24:P32)</f>
        <v>323899040.04999995</v>
      </c>
      <c r="Q33" s="268">
        <f>SUM(Q24:Q32)</f>
        <v>153852978</v>
      </c>
      <c r="S33" s="187">
        <f>SUM(S24:S32)</f>
        <v>-48151.966280000001</v>
      </c>
      <c r="T33" s="268">
        <f>SUM(T24:T32)</f>
        <v>-147304546</v>
      </c>
      <c r="V33" s="187">
        <f>SUM(V24:V32)</f>
        <v>55465.998960000004</v>
      </c>
      <c r="X33" s="187">
        <f>SUM(X24:X32)</f>
        <v>-88322.717319999982</v>
      </c>
      <c r="Z33" s="268">
        <f>SUM(Z24:Z32)</f>
        <v>330447472.04999995</v>
      </c>
      <c r="AB33" s="268">
        <f>SUM(AB24:AB32)</f>
        <v>-88313.409904400003</v>
      </c>
      <c r="AC33" s="187">
        <f>SUM(AC24:AC32)</f>
        <v>-9.3074155999944992</v>
      </c>
      <c r="AD33" s="268">
        <f>SUM(AD24:AD32)</f>
        <v>7443.0279054978655</v>
      </c>
      <c r="AE33" s="265">
        <f t="shared" si="21"/>
        <v>1.0537963371612559E-4</v>
      </c>
    </row>
    <row r="34" spans="1:31">
      <c r="A34" s="176" t="s">
        <v>183</v>
      </c>
      <c r="B34" s="148"/>
      <c r="C34" s="170"/>
      <c r="D34" s="177">
        <v>560691.14</v>
      </c>
      <c r="E34" s="177"/>
      <c r="F34" s="177"/>
      <c r="G34" s="170">
        <f>SUM(D34:F34)</f>
        <v>560691.14</v>
      </c>
      <c r="H34" s="170"/>
      <c r="I34" s="170">
        <f t="shared" si="12"/>
        <v>560691.14</v>
      </c>
      <c r="U34" s="269"/>
    </row>
    <row r="35" spans="1:31">
      <c r="A35" s="176" t="s">
        <v>184</v>
      </c>
      <c r="B35" s="148"/>
      <c r="C35" s="188"/>
      <c r="D35" s="177">
        <v>1281457.56</v>
      </c>
      <c r="E35" s="177"/>
      <c r="F35" s="177"/>
      <c r="G35" s="170"/>
      <c r="H35" s="170"/>
      <c r="I35" s="170"/>
      <c r="U35" s="269" t="s">
        <v>321</v>
      </c>
      <c r="V35" s="1" t="s">
        <v>225</v>
      </c>
      <c r="X35" s="188">
        <v>0.95444899999999999</v>
      </c>
      <c r="AA35" s="1" t="s">
        <v>226</v>
      </c>
      <c r="AB35" s="1" t="s">
        <v>227</v>
      </c>
      <c r="AD35" s="1" t="s">
        <v>228</v>
      </c>
    </row>
    <row r="36" spans="1:31">
      <c r="A36" s="176" t="s">
        <v>185</v>
      </c>
      <c r="B36" s="148"/>
      <c r="C36" s="188"/>
      <c r="D36" s="177">
        <v>1420172.28</v>
      </c>
      <c r="E36" s="177"/>
      <c r="F36" s="177"/>
      <c r="G36" s="170"/>
      <c r="H36" s="170"/>
      <c r="I36" s="170"/>
      <c r="T36" s="1" t="s">
        <v>138</v>
      </c>
      <c r="U36" s="1" t="s">
        <v>229</v>
      </c>
      <c r="X36" s="270">
        <f>(X24+X25)*X35</f>
        <v>-173738.52601963314</v>
      </c>
      <c r="Z36" s="1" t="s">
        <v>19</v>
      </c>
      <c r="AA36" s="184">
        <f>P24+P25+Q24+Q25+T24+T25</f>
        <v>156914732.24200001</v>
      </c>
      <c r="AB36" s="188">
        <v>-1.1100000000000001E-3</v>
      </c>
      <c r="AC36" s="263">
        <f>AA36*AB36</f>
        <v>-174175.35278862002</v>
      </c>
      <c r="AD36" s="263">
        <f>X36-AC36</f>
        <v>436.82676898688078</v>
      </c>
      <c r="AE36" s="265">
        <f>AD36/X36</f>
        <v>-2.5142769366969168E-3</v>
      </c>
    </row>
    <row r="37" spans="1:31">
      <c r="A37" s="148"/>
      <c r="B37" s="148"/>
      <c r="C37" s="162">
        <f t="shared" ref="C37:I37" si="23">SUM(C24:C36)</f>
        <v>4253055.9399999995</v>
      </c>
      <c r="D37" s="162">
        <f t="shared" si="23"/>
        <v>39444809.719999999</v>
      </c>
      <c r="E37" s="162">
        <f t="shared" si="23"/>
        <v>-19465455</v>
      </c>
      <c r="F37" s="162">
        <f t="shared" si="23"/>
        <v>20595217</v>
      </c>
      <c r="G37" s="162">
        <f t="shared" si="23"/>
        <v>37872941.879999995</v>
      </c>
      <c r="H37" s="162">
        <f t="shared" si="23"/>
        <v>-68588.428989999986</v>
      </c>
      <c r="I37" s="162">
        <f t="shared" si="23"/>
        <v>37804353.451010004</v>
      </c>
      <c r="T37" s="1" t="s">
        <v>138</v>
      </c>
      <c r="U37" s="1" t="s">
        <v>230</v>
      </c>
      <c r="X37" s="270">
        <f>SUM(X26:X32)*X35</f>
        <v>89438.996796276449</v>
      </c>
      <c r="Z37" s="1" t="s">
        <v>175</v>
      </c>
      <c r="AA37" s="184">
        <f>SUM(P26:Q32,T26:T32)</f>
        <v>173532739.80799997</v>
      </c>
      <c r="AB37" s="188">
        <v>5.1999999999999995E-4</v>
      </c>
      <c r="AC37" s="263">
        <f>AA37*AB37</f>
        <v>90237.024700159978</v>
      </c>
      <c r="AD37" s="263">
        <f>X37-AC37</f>
        <v>-798.02790388352878</v>
      </c>
      <c r="AE37" s="265">
        <f>AD37/X37</f>
        <v>-8.9225945333585455E-3</v>
      </c>
    </row>
    <row r="38" spans="1:31" ht="14.4" thickBot="1">
      <c r="A38" s="148"/>
      <c r="B38" s="148"/>
      <c r="D38" s="163"/>
      <c r="E38" s="148"/>
      <c r="F38" s="148"/>
      <c r="Z38" s="1" t="s">
        <v>211</v>
      </c>
    </row>
    <row r="39" spans="1:31">
      <c r="A39" s="148" t="s">
        <v>19</v>
      </c>
      <c r="B39" s="148"/>
      <c r="C39" s="165">
        <f t="shared" ref="C39:I39" si="24">C24+C25</f>
        <v>2037735</v>
      </c>
      <c r="D39" s="164">
        <f t="shared" si="24"/>
        <v>14541764.060000001</v>
      </c>
      <c r="E39" s="164">
        <f t="shared" si="24"/>
        <v>-7546996</v>
      </c>
      <c r="F39" s="164">
        <f t="shared" si="24"/>
        <v>7302885</v>
      </c>
      <c r="G39" s="164">
        <f t="shared" si="24"/>
        <v>14297653.060000001</v>
      </c>
      <c r="H39" s="164">
        <f t="shared" si="24"/>
        <v>3376.5364099999993</v>
      </c>
      <c r="I39" s="165">
        <f t="shared" si="24"/>
        <v>14301029.596410001</v>
      </c>
      <c r="S39" s="263">
        <f>S33+V33</f>
        <v>7314.0326800000039</v>
      </c>
      <c r="T39" s="1" t="s">
        <v>351</v>
      </c>
    </row>
    <row r="40" spans="1:31" ht="6" customHeight="1">
      <c r="A40" s="148"/>
      <c r="B40" s="148"/>
      <c r="C40" s="169"/>
      <c r="D40" s="164"/>
      <c r="E40" s="148"/>
      <c r="F40" s="148"/>
      <c r="I40" s="185"/>
    </row>
    <row r="41" spans="1:31" ht="14.4" thickBot="1">
      <c r="A41" s="148" t="s">
        <v>175</v>
      </c>
      <c r="B41" s="148"/>
      <c r="C41" s="171">
        <f>SUM(C26:C29,C31:C33)</f>
        <v>1663320.94</v>
      </c>
      <c r="D41" s="172">
        <f t="shared" ref="D41:I41" si="25">SUM(D26:D29,D31:D33)</f>
        <v>16616952.34</v>
      </c>
      <c r="E41" s="172">
        <f t="shared" si="25"/>
        <v>-6745261</v>
      </c>
      <c r="F41" s="172">
        <f t="shared" si="25"/>
        <v>7496585</v>
      </c>
      <c r="G41" s="172">
        <f t="shared" si="25"/>
        <v>17368276.34</v>
      </c>
      <c r="H41" s="172">
        <f t="shared" si="25"/>
        <v>-41191.4807</v>
      </c>
      <c r="I41" s="171">
        <f t="shared" si="25"/>
        <v>17327084.859299999</v>
      </c>
    </row>
    <row r="42" spans="1:31">
      <c r="A42" s="148"/>
      <c r="B42" s="148"/>
      <c r="C42" s="183"/>
      <c r="D42" s="172"/>
      <c r="E42" s="172"/>
      <c r="F42" s="172"/>
      <c r="G42" s="172"/>
      <c r="H42" s="172"/>
      <c r="I42" s="183"/>
    </row>
    <row r="43" spans="1:31">
      <c r="C43" s="186">
        <v>43040</v>
      </c>
      <c r="D43" s="186">
        <v>43252</v>
      </c>
      <c r="E43" s="287">
        <v>43405</v>
      </c>
      <c r="F43" s="186">
        <v>42278</v>
      </c>
      <c r="G43" s="186">
        <v>43344</v>
      </c>
      <c r="H43" s="186">
        <v>43374</v>
      </c>
      <c r="I43" s="186">
        <v>43282</v>
      </c>
      <c r="J43" s="284"/>
      <c r="K43" s="190"/>
      <c r="L43" s="1" t="s">
        <v>311</v>
      </c>
    </row>
    <row r="44" spans="1:31" ht="40.950000000000003" customHeight="1">
      <c r="A44" s="175" t="s">
        <v>186</v>
      </c>
      <c r="B44" s="150"/>
      <c r="C44" s="161" t="s">
        <v>187</v>
      </c>
      <c r="D44" s="161" t="s">
        <v>261</v>
      </c>
      <c r="E44" s="161" t="s">
        <v>201</v>
      </c>
      <c r="F44" s="161" t="s">
        <v>188</v>
      </c>
      <c r="G44" s="161" t="s">
        <v>189</v>
      </c>
      <c r="H44" s="161" t="s">
        <v>190</v>
      </c>
      <c r="I44" s="161" t="s">
        <v>191</v>
      </c>
      <c r="J44" s="327"/>
      <c r="L44" s="192" t="s">
        <v>318</v>
      </c>
      <c r="M44" s="271" t="s">
        <v>319</v>
      </c>
      <c r="O44" s="258" t="s">
        <v>315</v>
      </c>
      <c r="P44" s="258" t="s">
        <v>316</v>
      </c>
      <c r="Q44" s="258" t="s">
        <v>317</v>
      </c>
    </row>
    <row r="45" spans="1:31">
      <c r="A45" s="176" t="s">
        <v>127</v>
      </c>
      <c r="B45" s="148"/>
      <c r="C45" s="167">
        <v>-8.0999999999999996E-4</v>
      </c>
      <c r="D45" s="167">
        <v>-1.42E-3</v>
      </c>
      <c r="E45" s="167">
        <v>-1.16E-3</v>
      </c>
      <c r="F45" s="167"/>
      <c r="G45" s="167">
        <v>4.3299999999999996E-3</v>
      </c>
      <c r="H45" s="167">
        <v>1.15E-3</v>
      </c>
      <c r="I45" s="167">
        <v>-3.4000000000000002E-4</v>
      </c>
      <c r="J45" s="167"/>
      <c r="L45" s="167">
        <f>SUM(C45:I45)</f>
        <v>1.7499999999999994E-3</v>
      </c>
      <c r="M45" s="285">
        <f t="shared" ref="M45:M57" si="26">SUM(C45:D45,E45:I45)</f>
        <v>1.7499999999999994E-3</v>
      </c>
      <c r="O45" s="262">
        <f t="shared" ref="O45:O57" si="27">-F3*L45</f>
        <v>138694.34249999994</v>
      </c>
      <c r="P45" s="262">
        <f t="shared" ref="P45:P57" si="28">G3*M45</f>
        <v>134833.79174999995</v>
      </c>
      <c r="Q45" s="263">
        <f>P45-O45</f>
        <v>-3860.5507499999949</v>
      </c>
    </row>
    <row r="46" spans="1:31">
      <c r="A46" s="176" t="s">
        <v>169</v>
      </c>
      <c r="B46" s="148"/>
      <c r="C46" s="167">
        <v>-8.0999999999999996E-4</v>
      </c>
      <c r="D46" s="167">
        <v>-1.42E-3</v>
      </c>
      <c r="E46" s="167">
        <v>-1.16E-3</v>
      </c>
      <c r="F46" s="167">
        <v>-3.1530000000000002E-2</v>
      </c>
      <c r="G46" s="167">
        <v>4.3299999999999996E-3</v>
      </c>
      <c r="H46" s="167">
        <v>1.15E-3</v>
      </c>
      <c r="I46" s="167">
        <v>-3.4000000000000002E-4</v>
      </c>
      <c r="J46" s="167"/>
      <c r="L46" s="167">
        <f t="shared" ref="L46:L57" si="29">SUM(C46:I46)</f>
        <v>-2.9780000000000001E-2</v>
      </c>
      <c r="M46" s="285">
        <f t="shared" si="26"/>
        <v>-2.9780000000000001E-2</v>
      </c>
      <c r="O46" s="262">
        <f t="shared" si="27"/>
        <v>-4884.0391200000004</v>
      </c>
      <c r="P46" s="262">
        <f t="shared" si="28"/>
        <v>-4400.0247799999997</v>
      </c>
      <c r="Q46" s="263">
        <f t="shared" ref="Q46:Q57" si="30">P46-O46</f>
        <v>484.01434000000063</v>
      </c>
    </row>
    <row r="47" spans="1:31">
      <c r="A47" s="176" t="s">
        <v>128</v>
      </c>
      <c r="B47" s="148"/>
      <c r="C47" s="167">
        <v>0</v>
      </c>
      <c r="D47" s="167">
        <v>-1.8799999999999999E-3</v>
      </c>
      <c r="E47" s="167">
        <v>5.4000000000000001E-4</v>
      </c>
      <c r="F47" s="167"/>
      <c r="G47" s="167">
        <v>5.9699999999999996E-3</v>
      </c>
      <c r="H47" s="167">
        <v>1.67E-3</v>
      </c>
      <c r="I47" s="167">
        <v>-3.6000000000000002E-4</v>
      </c>
      <c r="J47" s="167"/>
      <c r="L47" s="167">
        <f t="shared" si="29"/>
        <v>5.94E-3</v>
      </c>
      <c r="M47" s="285">
        <f t="shared" si="26"/>
        <v>5.94E-3</v>
      </c>
      <c r="O47" s="262">
        <f t="shared" si="27"/>
        <v>111262.40136</v>
      </c>
      <c r="P47" s="262">
        <f t="shared" si="28"/>
        <v>118996.08534000001</v>
      </c>
      <c r="Q47" s="263">
        <f t="shared" si="30"/>
        <v>7733.6839800000016</v>
      </c>
    </row>
    <row r="48" spans="1:31">
      <c r="A48" s="176" t="s">
        <v>129</v>
      </c>
      <c r="B48" s="148"/>
      <c r="C48" s="167">
        <v>-8.0999999999999996E-4</v>
      </c>
      <c r="D48" s="167">
        <v>-1.8799999999999999E-3</v>
      </c>
      <c r="E48" s="167">
        <v>5.4000000000000001E-4</v>
      </c>
      <c r="F48" s="167"/>
      <c r="G48" s="167">
        <v>5.9699999999999996E-3</v>
      </c>
      <c r="H48" s="167">
        <v>1.67E-3</v>
      </c>
      <c r="I48" s="167">
        <v>-3.6000000000000002E-4</v>
      </c>
      <c r="J48" s="167"/>
      <c r="L48" s="167">
        <f t="shared" si="29"/>
        <v>5.13E-3</v>
      </c>
      <c r="M48" s="285">
        <f t="shared" si="26"/>
        <v>5.13E-3</v>
      </c>
      <c r="O48" s="262">
        <f t="shared" si="27"/>
        <v>11048.404049999999</v>
      </c>
      <c r="P48" s="262">
        <f t="shared" si="28"/>
        <v>10008.717210000001</v>
      </c>
      <c r="Q48" s="263">
        <f t="shared" si="30"/>
        <v>-1039.6868399999985</v>
      </c>
    </row>
    <row r="49" spans="1:17" ht="14.4" customHeight="1">
      <c r="A49" s="176" t="s">
        <v>130</v>
      </c>
      <c r="B49" s="148"/>
      <c r="C49" s="167">
        <v>0</v>
      </c>
      <c r="D49" s="167">
        <v>-1.4400000000000001E-3</v>
      </c>
      <c r="E49" s="167">
        <v>5.4000000000000001E-4</v>
      </c>
      <c r="F49" s="167"/>
      <c r="G49" s="167">
        <v>4.5999999999999999E-3</v>
      </c>
      <c r="H49" s="167">
        <v>1.2099999999999999E-3</v>
      </c>
      <c r="I49" s="167">
        <v>-3.6000000000000002E-4</v>
      </c>
      <c r="J49" s="167"/>
      <c r="L49" s="167">
        <f t="shared" si="29"/>
        <v>4.5499999999999994E-3</v>
      </c>
      <c r="M49" s="285">
        <f t="shared" si="26"/>
        <v>4.5499999999999994E-3</v>
      </c>
      <c r="O49" s="262">
        <f t="shared" si="27"/>
        <v>200972.61729999998</v>
      </c>
      <c r="P49" s="262">
        <f t="shared" si="28"/>
        <v>230462.91904999997</v>
      </c>
      <c r="Q49" s="263">
        <f t="shared" si="30"/>
        <v>29490.301749999984</v>
      </c>
    </row>
    <row r="50" spans="1:17">
      <c r="A50" s="176" t="s">
        <v>131</v>
      </c>
      <c r="B50" s="148"/>
      <c r="C50" s="167">
        <v>-8.0999999999999996E-4</v>
      </c>
      <c r="D50" s="167">
        <v>-1.4400000000000001E-3</v>
      </c>
      <c r="E50" s="167">
        <v>5.4000000000000001E-4</v>
      </c>
      <c r="F50" s="167"/>
      <c r="G50" s="167">
        <v>4.5999999999999999E-3</v>
      </c>
      <c r="H50" s="167">
        <v>1.2099999999999999E-3</v>
      </c>
      <c r="I50" s="167">
        <v>-3.6000000000000002E-4</v>
      </c>
      <c r="J50" s="167"/>
      <c r="L50" s="167">
        <f t="shared" si="29"/>
        <v>3.7399999999999994E-3</v>
      </c>
      <c r="M50" s="285">
        <f t="shared" si="26"/>
        <v>3.7399999999999994E-3</v>
      </c>
      <c r="O50" s="262">
        <f t="shared" si="27"/>
        <v>4172.5422199999994</v>
      </c>
      <c r="P50" s="262">
        <f t="shared" si="28"/>
        <v>4077.4227999999994</v>
      </c>
      <c r="Q50" s="263">
        <f t="shared" si="30"/>
        <v>-95.119419999999991</v>
      </c>
    </row>
    <row r="51" spans="1:17">
      <c r="A51" s="176" t="s">
        <v>132</v>
      </c>
      <c r="B51" s="148"/>
      <c r="C51" s="167">
        <v>0</v>
      </c>
      <c r="D51" s="167">
        <v>-9.3000000000000005E-4</v>
      </c>
      <c r="E51" s="167">
        <v>0</v>
      </c>
      <c r="F51" s="167"/>
      <c r="G51" s="167">
        <v>2.97E-3</v>
      </c>
      <c r="H51" s="167">
        <v>7.6000000000000004E-4</v>
      </c>
      <c r="I51" s="167">
        <v>-3.5E-4</v>
      </c>
      <c r="J51" s="167"/>
      <c r="L51" s="167">
        <f t="shared" si="29"/>
        <v>2.4500000000000004E-3</v>
      </c>
      <c r="M51" s="285">
        <f t="shared" si="26"/>
        <v>2.4500000000000004E-3</v>
      </c>
      <c r="O51" s="262">
        <f t="shared" si="27"/>
        <v>108913.67200000002</v>
      </c>
      <c r="P51" s="262">
        <f t="shared" si="28"/>
        <v>139687.15670000002</v>
      </c>
      <c r="Q51" s="263">
        <f t="shared" si="30"/>
        <v>30773.484700000001</v>
      </c>
    </row>
    <row r="52" spans="1:17">
      <c r="A52" s="176" t="s">
        <v>170</v>
      </c>
      <c r="B52" s="148"/>
      <c r="C52" s="167">
        <v>0</v>
      </c>
      <c r="D52" s="167">
        <v>-9.3000000000000005E-4</v>
      </c>
      <c r="E52" s="167">
        <v>0</v>
      </c>
      <c r="F52" s="167"/>
      <c r="G52" s="167">
        <v>2.97E-3</v>
      </c>
      <c r="H52" s="167">
        <v>0</v>
      </c>
      <c r="I52" s="167">
        <v>-3.5E-4</v>
      </c>
      <c r="J52" s="167"/>
      <c r="L52" s="167">
        <f t="shared" si="29"/>
        <v>1.6900000000000001E-3</v>
      </c>
      <c r="M52" s="285">
        <f t="shared" si="26"/>
        <v>1.6900000000000001E-3</v>
      </c>
      <c r="O52" s="262">
        <f t="shared" si="27"/>
        <v>59150</v>
      </c>
      <c r="P52" s="262">
        <f t="shared" si="28"/>
        <v>59150</v>
      </c>
      <c r="Q52" s="263">
        <f t="shared" si="30"/>
        <v>0</v>
      </c>
    </row>
    <row r="53" spans="1:17">
      <c r="A53" s="176" t="s">
        <v>171</v>
      </c>
      <c r="B53" s="148"/>
      <c r="C53" s="167">
        <v>0</v>
      </c>
      <c r="D53" s="167">
        <v>-1.2999999999999999E-3</v>
      </c>
      <c r="E53" s="167">
        <v>5.4000000000000001E-4</v>
      </c>
      <c r="F53" s="167"/>
      <c r="G53" s="167">
        <v>4.3299999999999996E-3</v>
      </c>
      <c r="H53" s="167">
        <v>1.0499999999999999E-3</v>
      </c>
      <c r="I53" s="167">
        <v>-3.6999999999999999E-4</v>
      </c>
      <c r="J53" s="167"/>
      <c r="L53" s="167">
        <f t="shared" si="29"/>
        <v>4.2500000000000003E-3</v>
      </c>
      <c r="M53" s="285">
        <f t="shared" si="26"/>
        <v>4.2500000000000003E-3</v>
      </c>
      <c r="O53" s="262">
        <f t="shared" si="27"/>
        <v>0</v>
      </c>
      <c r="P53" s="262">
        <f t="shared" si="28"/>
        <v>0</v>
      </c>
      <c r="Q53" s="263">
        <f t="shared" si="30"/>
        <v>0</v>
      </c>
    </row>
    <row r="54" spans="1:17">
      <c r="A54" s="176" t="s">
        <v>133</v>
      </c>
      <c r="B54" s="148"/>
      <c r="C54" s="167">
        <v>0</v>
      </c>
      <c r="D54" s="167">
        <v>-1.2999999999999999E-3</v>
      </c>
      <c r="E54" s="167">
        <v>5.4000000000000001E-4</v>
      </c>
      <c r="F54" s="167"/>
      <c r="G54" s="167">
        <v>4.3299999999999996E-3</v>
      </c>
      <c r="H54" s="167">
        <v>1.0499999999999999E-3</v>
      </c>
      <c r="I54" s="167">
        <v>-3.6999999999999999E-4</v>
      </c>
      <c r="J54" s="167"/>
      <c r="L54" s="167">
        <f t="shared" si="29"/>
        <v>4.2500000000000003E-3</v>
      </c>
      <c r="M54" s="285">
        <f t="shared" si="26"/>
        <v>4.2500000000000003E-3</v>
      </c>
      <c r="O54" s="262">
        <f t="shared" si="27"/>
        <v>6809.7282500000001</v>
      </c>
      <c r="P54" s="262">
        <f t="shared" si="28"/>
        <v>11642.705000000002</v>
      </c>
      <c r="Q54" s="263">
        <f t="shared" si="30"/>
        <v>4832.9767500000016</v>
      </c>
    </row>
    <row r="55" spans="1:17">
      <c r="A55" s="176" t="s">
        <v>134</v>
      </c>
      <c r="B55" s="148"/>
      <c r="C55" s="167">
        <v>-8.0999999999999996E-4</v>
      </c>
      <c r="D55" s="167">
        <v>-1.2999999999999999E-3</v>
      </c>
      <c r="E55" s="167">
        <v>5.4000000000000001E-4</v>
      </c>
      <c r="F55" s="167"/>
      <c r="G55" s="167">
        <v>4.3299999999999996E-3</v>
      </c>
      <c r="H55" s="167">
        <v>1.0499999999999999E-3</v>
      </c>
      <c r="I55" s="167">
        <v>-3.6999999999999999E-4</v>
      </c>
      <c r="J55" s="167"/>
      <c r="L55" s="167">
        <f t="shared" si="29"/>
        <v>3.4399999999999999E-3</v>
      </c>
      <c r="M55" s="285">
        <f t="shared" si="26"/>
        <v>3.4399999999999999E-3</v>
      </c>
      <c r="O55" s="262">
        <f t="shared" si="27"/>
        <v>392.69319999999999</v>
      </c>
      <c r="P55" s="262">
        <f t="shared" si="28"/>
        <v>662.01767999999993</v>
      </c>
      <c r="Q55" s="263">
        <f t="shared" si="30"/>
        <v>269.32447999999994</v>
      </c>
    </row>
    <row r="56" spans="1:17" ht="15" customHeight="1">
      <c r="A56" s="176" t="s">
        <v>183</v>
      </c>
      <c r="B56" s="148"/>
      <c r="C56" s="167">
        <v>0</v>
      </c>
      <c r="D56" s="167">
        <v>0</v>
      </c>
      <c r="E56" s="167">
        <v>0</v>
      </c>
      <c r="F56" s="167"/>
      <c r="G56" s="181">
        <v>1.013E-2</v>
      </c>
      <c r="H56" s="375" t="s">
        <v>310</v>
      </c>
      <c r="I56" s="181">
        <v>-4.8000000000000001E-4</v>
      </c>
      <c r="J56" s="181"/>
      <c r="L56" s="167">
        <f t="shared" si="29"/>
        <v>9.6500000000000006E-3</v>
      </c>
      <c r="M56" s="285">
        <f t="shared" si="26"/>
        <v>9.6500000000000006E-3</v>
      </c>
      <c r="O56" s="262">
        <f t="shared" si="27"/>
        <v>0</v>
      </c>
      <c r="P56" s="262">
        <f t="shared" si="28"/>
        <v>0</v>
      </c>
      <c r="Q56" s="263">
        <f t="shared" si="30"/>
        <v>0</v>
      </c>
    </row>
    <row r="57" spans="1:17">
      <c r="A57" s="176" t="s">
        <v>174</v>
      </c>
      <c r="B57" s="148"/>
      <c r="C57" s="167">
        <v>-8.0999999999999996E-4</v>
      </c>
      <c r="D57" s="167">
        <v>0</v>
      </c>
      <c r="E57" s="167">
        <v>0</v>
      </c>
      <c r="F57" s="167"/>
      <c r="G57" s="181">
        <v>1.013E-2</v>
      </c>
      <c r="H57" s="375"/>
      <c r="I57" s="181">
        <v>-4.8000000000000001E-4</v>
      </c>
      <c r="J57" s="181"/>
      <c r="L57" s="167">
        <f t="shared" si="29"/>
        <v>8.8400000000000006E-3</v>
      </c>
      <c r="M57" s="285">
        <f t="shared" si="26"/>
        <v>8.8400000000000006E-3</v>
      </c>
      <c r="O57" s="262">
        <f t="shared" si="27"/>
        <v>0</v>
      </c>
      <c r="P57" s="262">
        <f t="shared" si="28"/>
        <v>0</v>
      </c>
      <c r="Q57" s="263">
        <f t="shared" si="30"/>
        <v>0</v>
      </c>
    </row>
    <row r="58" spans="1:17" ht="6" customHeight="1">
      <c r="A58" s="176"/>
      <c r="B58" s="148"/>
      <c r="C58" s="167"/>
      <c r="D58" s="167"/>
      <c r="E58" s="167"/>
      <c r="F58" s="167"/>
      <c r="G58" s="181"/>
      <c r="H58" s="328"/>
      <c r="I58" s="167"/>
      <c r="J58" s="181"/>
      <c r="K58" s="167"/>
      <c r="L58" s="193"/>
      <c r="M58" s="282"/>
    </row>
    <row r="59" spans="1:17" hidden="1">
      <c r="A59" s="176"/>
      <c r="B59" s="148"/>
      <c r="C59" s="167"/>
      <c r="D59" s="167"/>
      <c r="E59" s="167"/>
      <c r="F59" s="167"/>
      <c r="G59" s="181"/>
      <c r="H59" s="328"/>
      <c r="I59" s="167"/>
      <c r="J59" s="181"/>
      <c r="K59" s="167"/>
      <c r="L59" s="193"/>
      <c r="M59" s="253"/>
      <c r="N59" s="188"/>
    </row>
    <row r="60" spans="1:17" hidden="1">
      <c r="F60" s="148"/>
      <c r="M60" s="253"/>
      <c r="N60" s="253"/>
    </row>
    <row r="61" spans="1:17" ht="41.4" customHeight="1">
      <c r="A61" s="175" t="s">
        <v>192</v>
      </c>
      <c r="B61" s="150"/>
      <c r="C61" s="168" t="s">
        <v>307</v>
      </c>
      <c r="D61" s="168" t="s">
        <v>261</v>
      </c>
      <c r="E61" s="168" t="s">
        <v>201</v>
      </c>
      <c r="F61" s="168" t="s">
        <v>193</v>
      </c>
      <c r="G61" s="168" t="s">
        <v>194</v>
      </c>
      <c r="H61" s="168" t="s">
        <v>195</v>
      </c>
      <c r="I61" s="168" t="s">
        <v>196</v>
      </c>
      <c r="J61" s="168" t="s">
        <v>197</v>
      </c>
      <c r="M61" s="164"/>
      <c r="O61" s="187">
        <f>SUM(O45:O57)</f>
        <v>636532.36176</v>
      </c>
      <c r="P61" s="187">
        <f>SUM(P45:P57)</f>
        <v>705120.79074999993</v>
      </c>
      <c r="Q61" s="187">
        <f>SUM(Q45:Q57)</f>
        <v>68588.428989999986</v>
      </c>
    </row>
    <row r="62" spans="1:17">
      <c r="A62" s="176" t="s">
        <v>127</v>
      </c>
      <c r="C62" s="164">
        <f t="shared" ref="C62:E72" si="31">C45*$H3</f>
        <v>1786.8834899999999</v>
      </c>
      <c r="D62" s="164">
        <f t="shared" si="31"/>
        <v>3132.5611800000001</v>
      </c>
      <c r="E62" s="164">
        <f>E45*$H3</f>
        <v>2558.9936400000001</v>
      </c>
      <c r="F62" s="164">
        <f t="shared" ref="F62:F72" si="32">$H3*F45</f>
        <v>0</v>
      </c>
      <c r="G62" s="164">
        <f t="shared" ref="G62:G72" si="33">(H3*G45)</f>
        <v>-9552.1055699999997</v>
      </c>
      <c r="H62" s="164">
        <f t="shared" ref="H62:H72" si="34">(H45*H3)</f>
        <v>-2536.9333499999998</v>
      </c>
      <c r="I62" s="164">
        <f t="shared" ref="I62:I72" si="35">I45*H3</f>
        <v>750.04986000000008</v>
      </c>
      <c r="J62" s="164">
        <f t="shared" ref="J62:J68" si="36">SUM(C62:I62)</f>
        <v>-3860.5507499999994</v>
      </c>
      <c r="M62" s="164"/>
    </row>
    <row r="63" spans="1:17">
      <c r="A63" s="176" t="s">
        <v>169</v>
      </c>
      <c r="C63" s="164">
        <f t="shared" si="31"/>
        <v>13.16493</v>
      </c>
      <c r="D63" s="164">
        <f t="shared" si="31"/>
        <v>23.079260000000001</v>
      </c>
      <c r="E63" s="164">
        <f t="shared" si="31"/>
        <v>18.853480000000001</v>
      </c>
      <c r="F63" s="164">
        <f t="shared" si="32"/>
        <v>512.45708999999999</v>
      </c>
      <c r="G63" s="164">
        <f t="shared" si="33"/>
        <v>-70.375489999999999</v>
      </c>
      <c r="H63" s="164">
        <f t="shared" si="34"/>
        <v>-18.690950000000001</v>
      </c>
      <c r="I63" s="164">
        <f t="shared" si="35"/>
        <v>5.5260200000000008</v>
      </c>
      <c r="J63" s="164">
        <f t="shared" si="36"/>
        <v>484.01434</v>
      </c>
      <c r="M63" s="164"/>
    </row>
    <row r="64" spans="1:17">
      <c r="A64" s="176" t="s">
        <v>128</v>
      </c>
      <c r="C64" s="164">
        <f t="shared" si="31"/>
        <v>0</v>
      </c>
      <c r="D64" s="164">
        <f t="shared" si="31"/>
        <v>-2447.69796</v>
      </c>
      <c r="E64" s="164">
        <f t="shared" si="31"/>
        <v>703.06218000000001</v>
      </c>
      <c r="F64" s="164">
        <f t="shared" si="32"/>
        <v>0</v>
      </c>
      <c r="G64" s="164">
        <f t="shared" si="33"/>
        <v>7772.7429899999997</v>
      </c>
      <c r="H64" s="164">
        <f t="shared" si="34"/>
        <v>2174.2848899999999</v>
      </c>
      <c r="I64" s="164">
        <f t="shared" si="35"/>
        <v>-468.70812000000001</v>
      </c>
      <c r="J64" s="164">
        <f t="shared" si="36"/>
        <v>7733.6839800000007</v>
      </c>
      <c r="M64" s="164"/>
    </row>
    <row r="65" spans="1:13">
      <c r="A65" s="176" t="s">
        <v>129</v>
      </c>
      <c r="C65" s="164">
        <f t="shared" si="31"/>
        <v>164.16108</v>
      </c>
      <c r="D65" s="164">
        <f t="shared" si="31"/>
        <v>381.01583999999997</v>
      </c>
      <c r="E65" s="164">
        <f t="shared" si="31"/>
        <v>-109.44072</v>
      </c>
      <c r="F65" s="164">
        <f t="shared" si="32"/>
        <v>0</v>
      </c>
      <c r="G65" s="164">
        <f t="shared" si="33"/>
        <v>-1209.92796</v>
      </c>
      <c r="H65" s="164">
        <f t="shared" si="34"/>
        <v>-338.45555999999999</v>
      </c>
      <c r="I65" s="164">
        <f t="shared" si="35"/>
        <v>72.960480000000004</v>
      </c>
      <c r="J65" s="164">
        <f t="shared" si="36"/>
        <v>-1039.6868400000001</v>
      </c>
      <c r="M65" s="164"/>
    </row>
    <row r="66" spans="1:13">
      <c r="A66" s="176" t="s">
        <v>130</v>
      </c>
      <c r="C66" s="164">
        <f t="shared" si="31"/>
        <v>0</v>
      </c>
      <c r="D66" s="164">
        <f t="shared" si="31"/>
        <v>-9333.1944000000003</v>
      </c>
      <c r="E66" s="164">
        <f t="shared" si="31"/>
        <v>3499.9479000000001</v>
      </c>
      <c r="F66" s="164">
        <f t="shared" si="32"/>
        <v>0</v>
      </c>
      <c r="G66" s="164">
        <f t="shared" si="33"/>
        <v>29814.370999999999</v>
      </c>
      <c r="H66" s="164">
        <f t="shared" si="34"/>
        <v>7842.4758499999998</v>
      </c>
      <c r="I66" s="164">
        <f t="shared" si="35"/>
        <v>-2333.2986000000001</v>
      </c>
      <c r="J66" s="164">
        <f t="shared" si="36"/>
        <v>29490.301749999999</v>
      </c>
      <c r="M66" s="164"/>
    </row>
    <row r="67" spans="1:13">
      <c r="A67" s="176" t="s">
        <v>131</v>
      </c>
      <c r="C67" s="164">
        <f t="shared" si="31"/>
        <v>20.600729999999999</v>
      </c>
      <c r="D67" s="164">
        <f t="shared" si="31"/>
        <v>36.623519999999999</v>
      </c>
      <c r="E67" s="164">
        <f t="shared" si="31"/>
        <v>-13.73382</v>
      </c>
      <c r="F67" s="164">
        <f t="shared" si="32"/>
        <v>0</v>
      </c>
      <c r="G67" s="164">
        <f t="shared" si="33"/>
        <v>-116.9918</v>
      </c>
      <c r="H67" s="164">
        <f t="shared" si="34"/>
        <v>-30.773929999999996</v>
      </c>
      <c r="I67" s="164">
        <f t="shared" si="35"/>
        <v>9.1558799999999998</v>
      </c>
      <c r="J67" s="164">
        <f t="shared" si="36"/>
        <v>-95.119420000000005</v>
      </c>
      <c r="M67" s="164"/>
    </row>
    <row r="68" spans="1:13">
      <c r="A68" s="176" t="s">
        <v>132</v>
      </c>
      <c r="C68" s="164">
        <f t="shared" si="31"/>
        <v>0</v>
      </c>
      <c r="D68" s="164">
        <f t="shared" si="31"/>
        <v>-11681.363580000001</v>
      </c>
      <c r="E68" s="164">
        <f t="shared" si="31"/>
        <v>0</v>
      </c>
      <c r="F68" s="164">
        <f t="shared" si="32"/>
        <v>0</v>
      </c>
      <c r="G68" s="164">
        <f t="shared" si="33"/>
        <v>37304.999819999997</v>
      </c>
      <c r="H68" s="164">
        <f t="shared" si="34"/>
        <v>9546.0605599999999</v>
      </c>
      <c r="I68" s="164">
        <f t="shared" si="35"/>
        <v>-4396.2120999999997</v>
      </c>
      <c r="J68" s="164">
        <f t="shared" si="36"/>
        <v>30773.484699999997</v>
      </c>
      <c r="M68" s="164"/>
    </row>
    <row r="69" spans="1:13">
      <c r="A69" s="176" t="s">
        <v>170</v>
      </c>
      <c r="C69" s="164">
        <f t="shared" si="31"/>
        <v>0</v>
      </c>
      <c r="D69" s="164">
        <f t="shared" si="31"/>
        <v>0</v>
      </c>
      <c r="E69" s="164">
        <f t="shared" si="31"/>
        <v>0</v>
      </c>
      <c r="F69" s="164">
        <f t="shared" si="32"/>
        <v>0</v>
      </c>
      <c r="G69" s="164">
        <f t="shared" si="33"/>
        <v>0</v>
      </c>
      <c r="H69" s="164">
        <f t="shared" si="34"/>
        <v>0</v>
      </c>
      <c r="I69" s="164">
        <f t="shared" si="35"/>
        <v>0</v>
      </c>
      <c r="J69" s="164">
        <f>SUM(C69:I69)</f>
        <v>0</v>
      </c>
      <c r="M69" s="164"/>
    </row>
    <row r="70" spans="1:13">
      <c r="A70" s="176" t="s">
        <v>171</v>
      </c>
      <c r="C70" s="164">
        <f t="shared" si="31"/>
        <v>0</v>
      </c>
      <c r="D70" s="164">
        <f t="shared" si="31"/>
        <v>0</v>
      </c>
      <c r="E70" s="164">
        <f t="shared" si="31"/>
        <v>0</v>
      </c>
      <c r="F70" s="164">
        <f t="shared" si="32"/>
        <v>0</v>
      </c>
      <c r="G70" s="164">
        <f t="shared" si="33"/>
        <v>0</v>
      </c>
      <c r="H70" s="164">
        <f t="shared" si="34"/>
        <v>0</v>
      </c>
      <c r="I70" s="164">
        <f t="shared" si="35"/>
        <v>0</v>
      </c>
      <c r="J70" s="164">
        <f>SUM(C70:I70)</f>
        <v>0</v>
      </c>
      <c r="M70" s="164"/>
    </row>
    <row r="71" spans="1:13">
      <c r="A71" s="176" t="s">
        <v>133</v>
      </c>
      <c r="C71" s="164">
        <f t="shared" si="31"/>
        <v>0</v>
      </c>
      <c r="D71" s="164">
        <f t="shared" si="31"/>
        <v>-1478.3223</v>
      </c>
      <c r="E71" s="164">
        <f t="shared" si="31"/>
        <v>614.07234000000005</v>
      </c>
      <c r="F71" s="164">
        <f t="shared" si="32"/>
        <v>0</v>
      </c>
      <c r="G71" s="164">
        <f t="shared" si="33"/>
        <v>4923.9504299999999</v>
      </c>
      <c r="H71" s="164">
        <f t="shared" si="34"/>
        <v>1194.02955</v>
      </c>
      <c r="I71" s="164">
        <f t="shared" si="35"/>
        <v>-420.75326999999999</v>
      </c>
      <c r="J71" s="164">
        <f>SUM(C71:I71)</f>
        <v>4832.9767499999998</v>
      </c>
      <c r="M71" s="164"/>
    </row>
    <row r="72" spans="1:13">
      <c r="A72" s="176" t="s">
        <v>134</v>
      </c>
      <c r="C72" s="164">
        <f t="shared" si="31"/>
        <v>-63.416519999999998</v>
      </c>
      <c r="D72" s="164">
        <f t="shared" si="31"/>
        <v>-101.7796</v>
      </c>
      <c r="E72" s="164">
        <f t="shared" si="31"/>
        <v>42.277680000000004</v>
      </c>
      <c r="F72" s="164">
        <f t="shared" si="32"/>
        <v>0</v>
      </c>
      <c r="G72" s="164">
        <f t="shared" si="33"/>
        <v>339.00435999999996</v>
      </c>
      <c r="H72" s="164">
        <f t="shared" si="34"/>
        <v>82.206599999999995</v>
      </c>
      <c r="I72" s="164">
        <f t="shared" si="35"/>
        <v>-28.968039999999998</v>
      </c>
      <c r="J72" s="164">
        <f>SUM(C72:I72)</f>
        <v>269.32447999999999</v>
      </c>
      <c r="M72" s="164"/>
    </row>
    <row r="73" spans="1:13">
      <c r="A73" s="176" t="s">
        <v>183</v>
      </c>
      <c r="C73" s="164">
        <f>($H14+$H15)*C56+$H16*C57</f>
        <v>0</v>
      </c>
      <c r="D73" s="164">
        <f>($H14+$H15)*D56+$H16*D57</f>
        <v>0</v>
      </c>
      <c r="E73" s="164">
        <f>E56*$H14</f>
        <v>0</v>
      </c>
      <c r="F73" s="164">
        <f>($H14+$H15)*F56+$H16*F57</f>
        <v>0</v>
      </c>
      <c r="G73" s="164">
        <f>($H14+$H15)*G56+$H16*G57</f>
        <v>0</v>
      </c>
      <c r="H73" s="164">
        <v>0</v>
      </c>
      <c r="I73" s="164">
        <f>($H14+$H15)*I56+$H16*I57</f>
        <v>0</v>
      </c>
      <c r="J73" s="164">
        <f>SUM(C73:I73)</f>
        <v>0</v>
      </c>
    </row>
    <row r="74" spans="1:13">
      <c r="A74" s="153"/>
      <c r="C74" s="187">
        <f t="shared" ref="C74:J74" si="37">SUM(C62:C73)</f>
        <v>1921.3937100000001</v>
      </c>
      <c r="D74" s="187">
        <f t="shared" si="37"/>
        <v>-21469.078040000004</v>
      </c>
      <c r="E74" s="187">
        <f t="shared" si="37"/>
        <v>7314.0326799999993</v>
      </c>
      <c r="F74" s="187">
        <f t="shared" si="37"/>
        <v>512.45708999999999</v>
      </c>
      <c r="G74" s="254">
        <f t="shared" si="37"/>
        <v>69205.667780000003</v>
      </c>
      <c r="H74" s="187">
        <f t="shared" si="37"/>
        <v>17914.203659999999</v>
      </c>
      <c r="I74" s="187">
        <f t="shared" si="37"/>
        <v>-6810.2478899999996</v>
      </c>
      <c r="J74" s="187">
        <f t="shared" si="37"/>
        <v>68588.428989999986</v>
      </c>
    </row>
    <row r="75" spans="1:13" ht="7.95" customHeight="1"/>
    <row r="76" spans="1:13">
      <c r="A76" s="148" t="s">
        <v>19</v>
      </c>
      <c r="B76" s="148"/>
      <c r="C76" s="164">
        <f t="shared" ref="C76:I76" si="38">C62+C63</f>
        <v>1800.0484199999999</v>
      </c>
      <c r="D76" s="164">
        <f t="shared" si="38"/>
        <v>3155.6404400000001</v>
      </c>
      <c r="E76" s="164">
        <f t="shared" si="38"/>
        <v>2577.8471200000004</v>
      </c>
      <c r="F76" s="164">
        <f t="shared" si="38"/>
        <v>512.45708999999999</v>
      </c>
      <c r="G76" s="164">
        <f t="shared" si="38"/>
        <v>-9622.4810600000001</v>
      </c>
      <c r="H76" s="164">
        <f t="shared" si="38"/>
        <v>-2555.6242999999999</v>
      </c>
      <c r="I76" s="164">
        <f t="shared" si="38"/>
        <v>755.5758800000001</v>
      </c>
      <c r="J76" s="164">
        <f>J62+J63</f>
        <v>-3376.5364099999993</v>
      </c>
    </row>
    <row r="77" spans="1:13" ht="10.95" customHeight="1">
      <c r="A77" s="148"/>
      <c r="B77" s="148"/>
      <c r="C77" s="164"/>
      <c r="D77" s="164"/>
      <c r="E77" s="164"/>
      <c r="F77" s="164"/>
      <c r="G77" s="164"/>
      <c r="H77" s="164"/>
      <c r="I77" s="164"/>
      <c r="J77" s="164"/>
    </row>
    <row r="78" spans="1:13" ht="15.75" customHeight="1">
      <c r="A78" s="148" t="s">
        <v>175</v>
      </c>
      <c r="B78" s="148"/>
      <c r="C78" s="172">
        <f t="shared" ref="C78:I78" si="39">SUM(C64:C67,C70:C72)</f>
        <v>121.34529000000001</v>
      </c>
      <c r="D78" s="172">
        <f t="shared" si="39"/>
        <v>-12943.3549</v>
      </c>
      <c r="E78" s="172">
        <f t="shared" si="39"/>
        <v>4736.1855600000008</v>
      </c>
      <c r="F78" s="172">
        <f t="shared" si="39"/>
        <v>0</v>
      </c>
      <c r="G78" s="172">
        <f t="shared" si="39"/>
        <v>41523.14901999999</v>
      </c>
      <c r="H78" s="172">
        <f t="shared" si="39"/>
        <v>10923.767399999999</v>
      </c>
      <c r="I78" s="172">
        <f t="shared" si="39"/>
        <v>-3169.6116700000007</v>
      </c>
      <c r="J78" s="172">
        <f>SUM(J64:J67,J70:J72)</f>
        <v>41191.4807</v>
      </c>
    </row>
    <row r="79" spans="1:13" ht="7.95" customHeight="1"/>
    <row r="80" spans="1:13">
      <c r="A80" s="1" t="s">
        <v>202</v>
      </c>
    </row>
    <row r="81" spans="1:14">
      <c r="A81" s="1" t="s">
        <v>209</v>
      </c>
    </row>
    <row r="82" spans="1:14" ht="15.75" customHeight="1">
      <c r="A82" s="188" t="s">
        <v>208</v>
      </c>
      <c r="B82" s="188"/>
      <c r="C82" s="188"/>
      <c r="D82" s="188"/>
      <c r="E82" s="188"/>
    </row>
    <row r="83" spans="1:14" ht="29.4" customHeight="1">
      <c r="A83" s="188"/>
      <c r="B83" s="271" t="s">
        <v>203</v>
      </c>
      <c r="C83" s="271" t="s">
        <v>204</v>
      </c>
      <c r="D83" s="271" t="s">
        <v>205</v>
      </c>
      <c r="E83" s="271" t="s">
        <v>207</v>
      </c>
      <c r="G83" s="373" t="s">
        <v>323</v>
      </c>
      <c r="H83" s="373"/>
      <c r="I83" s="373"/>
      <c r="J83" s="373"/>
      <c r="M83" s="272"/>
      <c r="N83" s="272"/>
    </row>
    <row r="84" spans="1:14">
      <c r="A84" s="273" t="s">
        <v>354</v>
      </c>
      <c r="B84" s="275">
        <v>1</v>
      </c>
      <c r="C84" s="276">
        <v>827744</v>
      </c>
      <c r="D84" s="272">
        <f>73345.19-C84*M51</f>
        <v>71317.217199999999</v>
      </c>
      <c r="E84" s="272">
        <f>500*B84</f>
        <v>500</v>
      </c>
      <c r="F84" s="274" t="s">
        <v>206</v>
      </c>
      <c r="H84" s="275"/>
      <c r="I84" s="276"/>
      <c r="J84" s="286">
        <v>52290</v>
      </c>
      <c r="K84" s="272"/>
      <c r="L84" s="274"/>
    </row>
    <row r="85" spans="1:14">
      <c r="A85" s="277" t="s">
        <v>231</v>
      </c>
      <c r="B85" s="278">
        <f>SUM(B84:B84)</f>
        <v>1</v>
      </c>
      <c r="C85" s="279">
        <f>SUM(C84:C84)</f>
        <v>827744</v>
      </c>
      <c r="D85" s="280">
        <f>SUM(D84:D84)</f>
        <v>71317.217199999999</v>
      </c>
      <c r="E85" s="280">
        <f>SUM(E84:E84)</f>
        <v>500</v>
      </c>
    </row>
    <row r="86" spans="1:14">
      <c r="A86" s="188"/>
      <c r="B86" s="188"/>
      <c r="C86" s="188"/>
      <c r="D86" s="188"/>
      <c r="E86" s="188"/>
    </row>
    <row r="87" spans="1:14">
      <c r="A87" s="260"/>
      <c r="B87" s="275"/>
      <c r="C87" s="276"/>
      <c r="D87" s="272"/>
      <c r="E87" s="272"/>
    </row>
    <row r="88" spans="1:14">
      <c r="B88" s="275"/>
      <c r="C88" s="276"/>
      <c r="D88" s="272"/>
      <c r="E88" s="272"/>
    </row>
    <row r="89" spans="1:14" ht="9" customHeight="1"/>
  </sheetData>
  <mergeCells count="4">
    <mergeCell ref="A1:I1"/>
    <mergeCell ref="J1:K1"/>
    <mergeCell ref="H56:H57"/>
    <mergeCell ref="G83:J83"/>
  </mergeCells>
  <pageMargins left="0.7" right="0.7" top="0.75" bottom="0.75" header="0.3" footer="0.3"/>
  <pageSetup scale="80" fitToHeight="2" orientation="landscape" r:id="rId1"/>
  <headerFooter>
    <oddFooter>&amp;F&amp;RPage &amp;P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F0"/>
  </sheetPr>
  <dimension ref="A1:AE89"/>
  <sheetViews>
    <sheetView topLeftCell="H33" workbookViewId="0">
      <selection sqref="A1:XFD1048576"/>
    </sheetView>
  </sheetViews>
  <sheetFormatPr defaultColWidth="9.109375" defaultRowHeight="13.8"/>
  <cols>
    <col min="1" max="1" width="14.6640625" style="1" customWidth="1"/>
    <col min="2" max="2" width="8.6640625" style="1" customWidth="1"/>
    <col min="3" max="3" width="16.33203125" style="1" customWidth="1"/>
    <col min="4" max="4" width="18.6640625" style="1" customWidth="1"/>
    <col min="5" max="5" width="16.6640625" style="1" customWidth="1"/>
    <col min="6" max="6" width="16.33203125" style="1" customWidth="1"/>
    <col min="7" max="7" width="15.5546875" style="1" customWidth="1"/>
    <col min="8" max="8" width="13.6640625" style="1" bestFit="1" customWidth="1"/>
    <col min="9" max="9" width="17.5546875" style="1" customWidth="1"/>
    <col min="10" max="10" width="13.6640625" style="1" bestFit="1" customWidth="1"/>
    <col min="11" max="11" width="14.88671875" style="1" customWidth="1"/>
    <col min="12" max="12" width="13.44140625" style="1" bestFit="1" customWidth="1"/>
    <col min="13" max="13" width="15.6640625" style="1" customWidth="1"/>
    <col min="14" max="14" width="6.44140625" style="1" customWidth="1"/>
    <col min="15" max="15" width="13.88671875" style="1" customWidth="1"/>
    <col min="16" max="16" width="13.33203125" style="1" customWidth="1"/>
    <col min="17" max="17" width="16" style="1" customWidth="1"/>
    <col min="18" max="18" width="10" style="1" customWidth="1"/>
    <col min="19" max="19" width="17.6640625" style="1" customWidth="1"/>
    <col min="20" max="20" width="14.6640625" style="1" customWidth="1"/>
    <col min="21" max="21" width="10.5546875" style="1" customWidth="1"/>
    <col min="22" max="22" width="14.6640625" style="1" customWidth="1"/>
    <col min="23" max="23" width="2.88671875" style="1" customWidth="1"/>
    <col min="24" max="24" width="16.88671875" style="1" customWidth="1"/>
    <col min="25" max="25" width="1.6640625" style="1" customWidth="1"/>
    <col min="26" max="26" width="14.6640625" style="1" customWidth="1"/>
    <col min="27" max="27" width="13.6640625" style="1" customWidth="1"/>
    <col min="28" max="28" width="13.5546875" style="1" customWidth="1"/>
    <col min="29" max="29" width="13.109375" style="1" customWidth="1"/>
    <col min="30" max="30" width="18" style="1" customWidth="1"/>
    <col min="31" max="16384" width="9.109375" style="1"/>
  </cols>
  <sheetData>
    <row r="1" spans="1:20">
      <c r="A1" s="371" t="s">
        <v>163</v>
      </c>
      <c r="B1" s="371"/>
      <c r="C1" s="371"/>
      <c r="D1" s="371"/>
      <c r="E1" s="371"/>
      <c r="F1" s="371"/>
      <c r="G1" s="371"/>
      <c r="H1" s="371"/>
      <c r="I1" s="371"/>
      <c r="J1" s="372" t="s">
        <v>311</v>
      </c>
      <c r="K1" s="372"/>
    </row>
    <row r="2" spans="1:20" ht="26.4" customHeight="1">
      <c r="A2" s="149"/>
      <c r="B2" s="150"/>
      <c r="C2" s="151" t="s">
        <v>164</v>
      </c>
      <c r="D2" s="168"/>
      <c r="E2" s="151" t="s">
        <v>165</v>
      </c>
      <c r="F2" s="152" t="s">
        <v>166</v>
      </c>
      <c r="G2" s="152" t="s">
        <v>167</v>
      </c>
      <c r="H2" s="152" t="s">
        <v>86</v>
      </c>
      <c r="I2" s="152" t="s">
        <v>168</v>
      </c>
      <c r="J2" s="258" t="s">
        <v>312</v>
      </c>
      <c r="K2" s="258" t="s">
        <v>313</v>
      </c>
    </row>
    <row r="3" spans="1:20">
      <c r="A3" s="176" t="s">
        <v>127</v>
      </c>
      <c r="B3" s="148"/>
      <c r="C3" s="154">
        <v>215628</v>
      </c>
      <c r="D3" s="283"/>
      <c r="E3" s="178">
        <v>188866566.84900001</v>
      </c>
      <c r="F3" s="178">
        <v>-102864779</v>
      </c>
      <c r="G3" s="178">
        <v>79253910</v>
      </c>
      <c r="H3" s="184">
        <f>SUM(F3:G3)</f>
        <v>-23610869</v>
      </c>
      <c r="I3" s="155">
        <f>E3+H3</f>
        <v>165255697.84900001</v>
      </c>
      <c r="J3" s="283">
        <f t="shared" ref="J3:J8" si="0">I3/C3</f>
        <v>766.39257354796223</v>
      </c>
      <c r="K3" s="256">
        <f t="shared" ref="K3:K8" si="1">D24/E3</f>
        <v>9.0878819032712665E-2</v>
      </c>
    </row>
    <row r="4" spans="1:20">
      <c r="A4" s="176" t="s">
        <v>169</v>
      </c>
      <c r="B4" s="148"/>
      <c r="C4" s="154">
        <v>365</v>
      </c>
      <c r="D4" s="283"/>
      <c r="E4" s="178">
        <v>390822.39</v>
      </c>
      <c r="F4" s="178">
        <v>-224428</v>
      </c>
      <c r="G4" s="178">
        <v>164004</v>
      </c>
      <c r="H4" s="184">
        <f t="shared" ref="H4:H16" si="2">SUM(F4:G4)</f>
        <v>-60424</v>
      </c>
      <c r="I4" s="155">
        <f t="shared" ref="I4:I16" si="3">E4+H4</f>
        <v>330398.39</v>
      </c>
      <c r="J4" s="283">
        <f t="shared" si="0"/>
        <v>905.20106849315073</v>
      </c>
      <c r="K4" s="256">
        <f t="shared" si="1"/>
        <v>9.0122497843585669E-2</v>
      </c>
    </row>
    <row r="5" spans="1:20">
      <c r="A5" s="176" t="s">
        <v>128</v>
      </c>
      <c r="B5" s="148"/>
      <c r="C5" s="154">
        <v>22874</v>
      </c>
      <c r="D5" s="283"/>
      <c r="E5" s="178">
        <v>44837527.100000001</v>
      </c>
      <c r="F5" s="178">
        <v>-20492468</v>
      </c>
      <c r="G5" s="178">
        <v>18731044</v>
      </c>
      <c r="H5" s="184">
        <f t="shared" si="2"/>
        <v>-1761424</v>
      </c>
      <c r="I5" s="155">
        <f t="shared" si="3"/>
        <v>43076103.100000001</v>
      </c>
      <c r="J5" s="283">
        <f t="shared" si="0"/>
        <v>1883.1906575150826</v>
      </c>
      <c r="K5" s="256">
        <f t="shared" si="1"/>
        <v>0.1193468716074665</v>
      </c>
    </row>
    <row r="6" spans="1:20">
      <c r="A6" s="176" t="s">
        <v>129</v>
      </c>
      <c r="B6" s="148"/>
      <c r="C6" s="154">
        <v>9672</v>
      </c>
      <c r="D6" s="283"/>
      <c r="E6" s="178">
        <v>5132241.7479999997</v>
      </c>
      <c r="F6" s="178">
        <v>-2735330</v>
      </c>
      <c r="G6" s="178">
        <v>2153685</v>
      </c>
      <c r="H6" s="184">
        <f t="shared" si="2"/>
        <v>-581645</v>
      </c>
      <c r="I6" s="155">
        <f t="shared" si="3"/>
        <v>4550596.7479999997</v>
      </c>
      <c r="J6" s="283">
        <f t="shared" si="0"/>
        <v>470.49180603804791</v>
      </c>
      <c r="K6" s="256">
        <f t="shared" si="1"/>
        <v>0.14943271140703096</v>
      </c>
    </row>
    <row r="7" spans="1:20">
      <c r="A7" s="176" t="s">
        <v>130</v>
      </c>
      <c r="B7" s="148"/>
      <c r="C7" s="154">
        <v>1865</v>
      </c>
      <c r="D7" s="283"/>
      <c r="E7" s="178">
        <v>106013435.954</v>
      </c>
      <c r="F7" s="178">
        <v>-43737316</v>
      </c>
      <c r="G7" s="178">
        <v>44169806</v>
      </c>
      <c r="H7" s="184">
        <f t="shared" si="2"/>
        <v>432490</v>
      </c>
      <c r="I7" s="155">
        <f t="shared" si="3"/>
        <v>106445925.954</v>
      </c>
      <c r="J7" s="283">
        <f t="shared" si="0"/>
        <v>57075.563514209112</v>
      </c>
      <c r="K7" s="256">
        <f t="shared" si="1"/>
        <v>9.2404818236913114E-2</v>
      </c>
    </row>
    <row r="8" spans="1:20">
      <c r="A8" s="176" t="s">
        <v>131</v>
      </c>
      <c r="B8" s="148"/>
      <c r="C8" s="154">
        <v>47</v>
      </c>
      <c r="D8" s="283"/>
      <c r="E8" s="178">
        <v>2658606.7200000002</v>
      </c>
      <c r="F8" s="178">
        <v>-1383853</v>
      </c>
      <c r="G8" s="178">
        <v>1115653</v>
      </c>
      <c r="H8" s="184">
        <f t="shared" si="2"/>
        <v>-268200</v>
      </c>
      <c r="I8" s="155">
        <f t="shared" si="3"/>
        <v>2390406.7200000002</v>
      </c>
      <c r="J8" s="283">
        <f t="shared" si="0"/>
        <v>50859.717446808514</v>
      </c>
      <c r="K8" s="256">
        <f t="shared" si="1"/>
        <v>9.0702373610189319E-2</v>
      </c>
    </row>
    <row r="9" spans="1:20">
      <c r="A9" s="176" t="s">
        <v>132</v>
      </c>
      <c r="B9" s="148"/>
      <c r="C9" s="154">
        <v>23</v>
      </c>
      <c r="D9" s="283"/>
      <c r="E9" s="178">
        <f>90115026.3-E10</f>
        <v>60066697.5</v>
      </c>
      <c r="F9" s="178">
        <v>-54487500</v>
      </c>
      <c r="G9" s="178">
        <f>79454560-G10</f>
        <v>44454560</v>
      </c>
      <c r="H9" s="184">
        <f t="shared" si="2"/>
        <v>-10032940</v>
      </c>
      <c r="I9" s="155">
        <f t="shared" si="3"/>
        <v>50033757.5</v>
      </c>
      <c r="J9" s="283">
        <f>(I9+I10)/C9</f>
        <v>3481829.8391304347</v>
      </c>
      <c r="K9" s="256">
        <f>I30/(I9+I10)</f>
        <v>6.1014628348912039E-2</v>
      </c>
    </row>
    <row r="10" spans="1:20">
      <c r="A10" s="176" t="s">
        <v>170</v>
      </c>
      <c r="B10" s="148"/>
      <c r="C10" s="154"/>
      <c r="D10" s="283"/>
      <c r="E10" s="178">
        <v>30048328.800000001</v>
      </c>
      <c r="F10" s="178">
        <v>-35000000</v>
      </c>
      <c r="G10" s="178">
        <v>35000000</v>
      </c>
      <c r="H10" s="184">
        <f t="shared" si="2"/>
        <v>0</v>
      </c>
      <c r="I10" s="155">
        <f t="shared" si="3"/>
        <v>30048328.800000001</v>
      </c>
      <c r="J10" s="283"/>
    </row>
    <row r="11" spans="1:20">
      <c r="A11" s="176" t="s">
        <v>171</v>
      </c>
      <c r="B11" s="148"/>
      <c r="C11" s="154">
        <v>52</v>
      </c>
      <c r="D11" s="283"/>
      <c r="E11" s="178">
        <v>155068.42199999999</v>
      </c>
      <c r="F11" s="178"/>
      <c r="G11" s="178"/>
      <c r="H11" s="184">
        <f t="shared" si="2"/>
        <v>0</v>
      </c>
      <c r="I11" s="155">
        <f t="shared" si="3"/>
        <v>155068.42199999999</v>
      </c>
      <c r="J11" s="283">
        <f>I11/C11</f>
        <v>2982.0850384615383</v>
      </c>
      <c r="K11" s="256">
        <f>I31/I11</f>
        <v>7.6066357339987636E-2</v>
      </c>
    </row>
    <row r="12" spans="1:20">
      <c r="A12" s="176" t="s">
        <v>133</v>
      </c>
      <c r="B12" s="148"/>
      <c r="C12" s="154">
        <v>1200</v>
      </c>
      <c r="D12" s="283"/>
      <c r="E12" s="178">
        <v>4139743.1510000001</v>
      </c>
      <c r="F12" s="178">
        <v>-1396018</v>
      </c>
      <c r="G12" s="178">
        <v>1602289</v>
      </c>
      <c r="H12" s="184">
        <f t="shared" si="2"/>
        <v>206271</v>
      </c>
      <c r="I12" s="155">
        <f t="shared" si="3"/>
        <v>4346014.1510000005</v>
      </c>
      <c r="J12" s="283">
        <f>I12/C12</f>
        <v>3621.6784591666669</v>
      </c>
      <c r="K12" s="256">
        <f>I32/I12</f>
        <v>8.9028006998314063E-2</v>
      </c>
    </row>
    <row r="13" spans="1:20">
      <c r="A13" s="176" t="s">
        <v>134</v>
      </c>
      <c r="B13" s="148"/>
      <c r="C13" s="154">
        <v>1227</v>
      </c>
      <c r="D13" s="283"/>
      <c r="E13" s="178">
        <v>320872.00699999998</v>
      </c>
      <c r="F13" s="178">
        <v>-118877</v>
      </c>
      <c r="G13" s="178">
        <v>114155</v>
      </c>
      <c r="H13" s="184">
        <f t="shared" si="2"/>
        <v>-4722</v>
      </c>
      <c r="I13" s="155">
        <f t="shared" si="3"/>
        <v>316150.00699999998</v>
      </c>
      <c r="J13" s="283">
        <f>I13/C13</f>
        <v>257.66096740016297</v>
      </c>
      <c r="K13" s="256">
        <f>I33/I13</f>
        <v>0.16898011227942183</v>
      </c>
      <c r="S13" s="214"/>
    </row>
    <row r="14" spans="1:20">
      <c r="A14" s="176" t="s">
        <v>172</v>
      </c>
      <c r="B14" s="148"/>
      <c r="C14" s="154">
        <v>430</v>
      </c>
      <c r="D14" s="283"/>
      <c r="E14" s="178">
        <v>917259.31099999987</v>
      </c>
      <c r="F14" s="178"/>
      <c r="G14" s="178"/>
      <c r="H14" s="184"/>
      <c r="I14" s="155">
        <f t="shared" si="3"/>
        <v>917259.31099999987</v>
      </c>
      <c r="J14" s="283">
        <f>I14/C14</f>
        <v>2133.1611883720925</v>
      </c>
      <c r="K14" s="256">
        <f>I34/I14</f>
        <v>0.60275240967273225</v>
      </c>
      <c r="S14" s="184"/>
      <c r="T14" s="184"/>
    </row>
    <row r="15" spans="1:20">
      <c r="A15" s="176" t="s">
        <v>173</v>
      </c>
      <c r="B15" s="148"/>
      <c r="C15" s="154">
        <v>0</v>
      </c>
      <c r="D15" s="188"/>
      <c r="E15" s="178">
        <v>379370.27591999999</v>
      </c>
      <c r="F15" s="178"/>
      <c r="G15" s="178"/>
      <c r="H15" s="184">
        <f t="shared" si="2"/>
        <v>0</v>
      </c>
      <c r="I15" s="155">
        <f t="shared" si="3"/>
        <v>379370.27591999999</v>
      </c>
      <c r="J15" s="213"/>
      <c r="S15" s="184"/>
      <c r="T15" s="184"/>
    </row>
    <row r="16" spans="1:20">
      <c r="A16" s="176" t="s">
        <v>174</v>
      </c>
      <c r="B16" s="148"/>
      <c r="C16" s="154">
        <v>0</v>
      </c>
      <c r="D16" s="189"/>
      <c r="E16" s="178">
        <v>207838.198</v>
      </c>
      <c r="F16" s="178"/>
      <c r="G16" s="178"/>
      <c r="H16" s="184">
        <f t="shared" si="2"/>
        <v>0</v>
      </c>
      <c r="I16" s="155">
        <f t="shared" si="3"/>
        <v>207838.198</v>
      </c>
      <c r="J16" s="213"/>
      <c r="T16" s="214"/>
    </row>
    <row r="17" spans="1:31">
      <c r="A17" s="148"/>
      <c r="B17" s="148"/>
      <c r="C17" s="156">
        <f t="shared" ref="C17:I17" si="4">SUM(C3:C16)</f>
        <v>253383</v>
      </c>
      <c r="D17" s="156">
        <f t="shared" si="4"/>
        <v>0</v>
      </c>
      <c r="E17" s="156">
        <f t="shared" si="4"/>
        <v>444134378.42592007</v>
      </c>
      <c r="F17" s="156">
        <f t="shared" si="4"/>
        <v>-262440569</v>
      </c>
      <c r="G17" s="156">
        <f t="shared" si="4"/>
        <v>226759106</v>
      </c>
      <c r="H17" s="156">
        <f t="shared" si="4"/>
        <v>-35681463</v>
      </c>
      <c r="I17" s="156">
        <f t="shared" si="4"/>
        <v>408452915.42592007</v>
      </c>
    </row>
    <row r="18" spans="1:31" ht="14.4" thickBot="1">
      <c r="A18" s="148"/>
      <c r="B18" s="148"/>
      <c r="C18" s="148"/>
      <c r="E18" s="148"/>
      <c r="F18" s="148"/>
      <c r="G18" s="148"/>
      <c r="I18" s="148"/>
    </row>
    <row r="19" spans="1:31">
      <c r="A19" s="148" t="s">
        <v>19</v>
      </c>
      <c r="B19" s="148"/>
      <c r="C19" s="157">
        <f t="shared" ref="C19:I19" si="5">C3+C4</f>
        <v>215993</v>
      </c>
      <c r="D19" s="157">
        <f t="shared" si="5"/>
        <v>0</v>
      </c>
      <c r="E19" s="158">
        <f t="shared" si="5"/>
        <v>189257389.23899999</v>
      </c>
      <c r="F19" s="158">
        <f t="shared" si="5"/>
        <v>-103089207</v>
      </c>
      <c r="G19" s="158">
        <f t="shared" si="5"/>
        <v>79417914</v>
      </c>
      <c r="H19" s="158">
        <f t="shared" si="5"/>
        <v>-23671293</v>
      </c>
      <c r="I19" s="157">
        <f t="shared" si="5"/>
        <v>165586096.23899999</v>
      </c>
    </row>
    <row r="20" spans="1:31" ht="7.2" customHeight="1">
      <c r="A20" s="148"/>
      <c r="B20" s="148"/>
      <c r="C20" s="159"/>
      <c r="D20" s="159"/>
      <c r="E20" s="148"/>
      <c r="F20" s="148"/>
      <c r="G20" s="148"/>
      <c r="H20" s="148"/>
      <c r="I20" s="159"/>
    </row>
    <row r="21" spans="1:31" ht="14.4" thickBot="1">
      <c r="A21" s="148" t="s">
        <v>175</v>
      </c>
      <c r="B21" s="148"/>
      <c r="C21" s="173">
        <f t="shared" ref="C21:I21" si="6">SUM(C5:C8,C11:C13)</f>
        <v>36937</v>
      </c>
      <c r="D21" s="173">
        <f t="shared" si="6"/>
        <v>0</v>
      </c>
      <c r="E21" s="174">
        <f t="shared" si="6"/>
        <v>163257495.10199997</v>
      </c>
      <c r="F21" s="174">
        <f t="shared" si="6"/>
        <v>-69863862</v>
      </c>
      <c r="G21" s="174">
        <f t="shared" si="6"/>
        <v>67886632</v>
      </c>
      <c r="H21" s="174">
        <f t="shared" si="6"/>
        <v>-1977230</v>
      </c>
      <c r="I21" s="173">
        <f t="shared" si="6"/>
        <v>161280265.10199997</v>
      </c>
      <c r="Z21" s="1" t="s">
        <v>314</v>
      </c>
    </row>
    <row r="22" spans="1:31">
      <c r="A22" s="148"/>
      <c r="B22" s="148"/>
      <c r="C22" s="148"/>
      <c r="D22" s="148"/>
      <c r="E22" s="148"/>
      <c r="M22" s="1" t="s">
        <v>322</v>
      </c>
      <c r="Z22" s="1" t="s">
        <v>210</v>
      </c>
      <c r="AA22" s="257" t="s">
        <v>339</v>
      </c>
      <c r="AC22" s="1" t="s">
        <v>212</v>
      </c>
      <c r="AD22" s="257" t="s">
        <v>338</v>
      </c>
    </row>
    <row r="23" spans="1:31" ht="53.4" customHeight="1">
      <c r="A23" s="149"/>
      <c r="B23" s="160"/>
      <c r="C23" s="168" t="s">
        <v>176</v>
      </c>
      <c r="D23" s="168" t="s">
        <v>177</v>
      </c>
      <c r="E23" s="152" t="s">
        <v>178</v>
      </c>
      <c r="F23" s="152" t="s">
        <v>179</v>
      </c>
      <c r="G23" s="152" t="s">
        <v>180</v>
      </c>
      <c r="H23" s="152" t="s">
        <v>181</v>
      </c>
      <c r="I23" s="152" t="s">
        <v>182</v>
      </c>
      <c r="O23" s="258" t="str">
        <f>AA22&amp;" Billed Schedule 75 Revenue"</f>
        <v>April Billed Schedule 75 Revenue</v>
      </c>
      <c r="P23" s="258" t="str">
        <f>AA22&amp;" Billed kWhs"</f>
        <v>April Billed kWhs</v>
      </c>
      <c r="Q23" s="258" t="str">
        <f>AA22&amp;" Unbilled kWhs"</f>
        <v>April Unbilled kWhs</v>
      </c>
      <c r="R23" s="258" t="s">
        <v>320</v>
      </c>
      <c r="S23" s="258" t="s">
        <v>213</v>
      </c>
      <c r="T23" s="258" t="str">
        <f>AD22&amp;" Unbilled kWhs reversal"</f>
        <v>March Unbilled kWhs reversal</v>
      </c>
      <c r="U23" s="258" t="s">
        <v>320</v>
      </c>
      <c r="V23" s="258" t="str">
        <f>AD22&amp;" Schedule 75 Unbilled Reversal"</f>
        <v>March Schedule 75 Unbilled Reversal</v>
      </c>
      <c r="X23" s="258" t="str">
        <f>"Total "&amp;AA22&amp;" Schedule 75 Revenue"</f>
        <v>Total April Schedule 75 Revenue</v>
      </c>
      <c r="Z23" s="258" t="str">
        <f>"Calendar "&amp;AA22&amp;" Usage"</f>
        <v>Calendar April Usage</v>
      </c>
      <c r="AA23" s="258" t="str">
        <f>R23</f>
        <v>11/1/2018 rate</v>
      </c>
      <c r="AB23" s="258" t="s">
        <v>214</v>
      </c>
      <c r="AC23" s="258" t="s">
        <v>215</v>
      </c>
      <c r="AD23" s="258" t="str">
        <f>"implied "&amp;AD22&amp;" unbilled/Cancel-Rebill True-up kWhs"</f>
        <v>implied March unbilled/Cancel-Rebill True-up kWhs</v>
      </c>
    </row>
    <row r="24" spans="1:31">
      <c r="A24" s="176" t="s">
        <v>127</v>
      </c>
      <c r="B24" s="148"/>
      <c r="C24" s="177">
        <v>1981169.5</v>
      </c>
      <c r="D24" s="177">
        <v>17163970.550000001</v>
      </c>
      <c r="E24" s="179">
        <v>-9656344</v>
      </c>
      <c r="F24" s="179">
        <v>7537329</v>
      </c>
      <c r="G24" s="170">
        <f>SUM(D24:F24)</f>
        <v>15044955.550000001</v>
      </c>
      <c r="H24" s="170">
        <f>-J62</f>
        <v>41319.020749999981</v>
      </c>
      <c r="I24" s="170">
        <f>SUM(G24:H24)</f>
        <v>15086274.57075</v>
      </c>
      <c r="M24" s="1" t="s">
        <v>216</v>
      </c>
      <c r="O24" s="281">
        <f>-219120.26+0.34</f>
        <v>-219119.92</v>
      </c>
      <c r="P24" s="259">
        <f t="shared" ref="P24:P29" si="7">E3</f>
        <v>188866566.84900001</v>
      </c>
      <c r="Q24" s="259">
        <f t="shared" ref="Q24:Q29" si="8">G3</f>
        <v>79253910</v>
      </c>
      <c r="R24" s="260">
        <v>-1.16E-3</v>
      </c>
      <c r="S24" s="261">
        <f>Q24*R24</f>
        <v>-91934.535600000003</v>
      </c>
      <c r="T24" s="259">
        <f t="shared" ref="T24:T29" si="9">F3</f>
        <v>-102864779</v>
      </c>
      <c r="U24" s="260">
        <f>R24</f>
        <v>-1.16E-3</v>
      </c>
      <c r="V24" s="262">
        <f>T24*U24</f>
        <v>119323.14363999999</v>
      </c>
      <c r="X24" s="263">
        <f>O24+S24+V24</f>
        <v>-191731.31195999999</v>
      </c>
      <c r="Z24" s="264">
        <f>P24+Q24+T24</f>
        <v>165255697.84900001</v>
      </c>
      <c r="AA24" s="188">
        <f>R24</f>
        <v>-1.16E-3</v>
      </c>
      <c r="AB24" s="214">
        <f>Z24*AA24</f>
        <v>-191696.60950484002</v>
      </c>
      <c r="AC24" s="263">
        <f>X24-AB24</f>
        <v>-34.702455159975216</v>
      </c>
      <c r="AD24" s="264">
        <f>AC24/U24</f>
        <v>29915.909620668288</v>
      </c>
      <c r="AE24" s="265">
        <f>AC24/X24</f>
        <v>1.8099524175380923E-4</v>
      </c>
    </row>
    <row r="25" spans="1:31">
      <c r="A25" s="176" t="s">
        <v>169</v>
      </c>
      <c r="B25" s="148"/>
      <c r="C25" s="177">
        <v>3339</v>
      </c>
      <c r="D25" s="177">
        <v>35221.89</v>
      </c>
      <c r="E25" s="179">
        <v>-13167</v>
      </c>
      <c r="F25" s="179">
        <v>9667</v>
      </c>
      <c r="G25" s="170">
        <f t="shared" ref="G25:G33" si="10">SUM(D25:F25)</f>
        <v>31721.89</v>
      </c>
      <c r="H25" s="170">
        <f t="shared" ref="H25:H30" si="11">-J63</f>
        <v>-1799.4267200000002</v>
      </c>
      <c r="I25" s="170">
        <f t="shared" ref="I25:I34" si="12">SUM(G25:H25)</f>
        <v>29922.46328</v>
      </c>
      <c r="M25" s="1" t="s">
        <v>217</v>
      </c>
      <c r="O25" s="281">
        <v>-453.33</v>
      </c>
      <c r="P25" s="259">
        <f t="shared" si="7"/>
        <v>390822.39</v>
      </c>
      <c r="Q25" s="259">
        <f t="shared" si="8"/>
        <v>164004</v>
      </c>
      <c r="R25" s="260">
        <v>-1.16E-3</v>
      </c>
      <c r="S25" s="261">
        <f>Q25*R25</f>
        <v>-190.24464</v>
      </c>
      <c r="T25" s="259">
        <f t="shared" si="9"/>
        <v>-224428</v>
      </c>
      <c r="U25" s="260">
        <f t="shared" ref="U25:U32" si="13">R25</f>
        <v>-1.16E-3</v>
      </c>
      <c r="V25" s="262">
        <f t="shared" ref="V25:V32" si="14">T25*U25</f>
        <v>260.33647999999999</v>
      </c>
      <c r="X25" s="263">
        <f t="shared" ref="X25:X32" si="15">O25+S25+V25</f>
        <v>-383.23816000000005</v>
      </c>
      <c r="Z25" s="264">
        <f t="shared" ref="Z25:Z32" si="16">P25+Q25+T25</f>
        <v>330398.39</v>
      </c>
      <c r="AA25" s="188">
        <f t="shared" ref="AA25:AA32" si="17">R25</f>
        <v>-1.16E-3</v>
      </c>
      <c r="AB25" s="214">
        <f t="shared" ref="AB25:AB32" si="18">Z25*AA25</f>
        <v>-383.26213240000004</v>
      </c>
      <c r="AC25" s="263">
        <f t="shared" ref="AC25:AC32" si="19">X25-AB25</f>
        <v>2.3972399999991012E-2</v>
      </c>
      <c r="AD25" s="264">
        <f t="shared" ref="AD25:AD32" si="20">AC25/U25</f>
        <v>-20.665862068957768</v>
      </c>
      <c r="AE25" s="265">
        <f t="shared" ref="AE25:AE33" si="21">AC25/X25</f>
        <v>-6.2552226010037745E-5</v>
      </c>
    </row>
    <row r="26" spans="1:31">
      <c r="A26" s="176" t="s">
        <v>128</v>
      </c>
      <c r="B26" s="148"/>
      <c r="C26" s="177">
        <v>464892.18</v>
      </c>
      <c r="D26" s="177">
        <v>5351218.59</v>
      </c>
      <c r="E26" s="179">
        <v>-2477947</v>
      </c>
      <c r="F26" s="179">
        <v>2305336</v>
      </c>
      <c r="G26" s="170">
        <f t="shared" si="10"/>
        <v>5178607.59</v>
      </c>
      <c r="H26" s="170">
        <f t="shared" si="11"/>
        <v>10462.858560000001</v>
      </c>
      <c r="I26" s="170">
        <f t="shared" si="12"/>
        <v>5189070.4485599995</v>
      </c>
      <c r="M26" s="1" t="s">
        <v>218</v>
      </c>
      <c r="O26" s="281">
        <v>24211.73</v>
      </c>
      <c r="P26" s="259">
        <f t="shared" si="7"/>
        <v>44837527.100000001</v>
      </c>
      <c r="Q26" s="259">
        <f t="shared" si="8"/>
        <v>18731044</v>
      </c>
      <c r="R26" s="266">
        <v>5.4000000000000001E-4</v>
      </c>
      <c r="S26" s="261">
        <f>Q26*R26</f>
        <v>10114.76376</v>
      </c>
      <c r="T26" s="259">
        <f t="shared" si="9"/>
        <v>-20492468</v>
      </c>
      <c r="U26" s="260">
        <f t="shared" si="13"/>
        <v>5.4000000000000001E-4</v>
      </c>
      <c r="V26" s="262">
        <f t="shared" si="14"/>
        <v>-11065.932720000001</v>
      </c>
      <c r="X26" s="263">
        <f t="shared" si="15"/>
        <v>23260.561039999997</v>
      </c>
      <c r="Z26" s="264">
        <f t="shared" si="16"/>
        <v>43076103.100000001</v>
      </c>
      <c r="AA26" s="267">
        <f t="shared" si="17"/>
        <v>5.4000000000000001E-4</v>
      </c>
      <c r="AB26" s="214">
        <f t="shared" si="18"/>
        <v>23261.095674</v>
      </c>
      <c r="AC26" s="263">
        <f t="shared" si="19"/>
        <v>-0.53463400000327965</v>
      </c>
      <c r="AD26" s="264">
        <f t="shared" si="20"/>
        <v>-990.06296296903633</v>
      </c>
      <c r="AE26" s="265">
        <f t="shared" si="21"/>
        <v>-2.2984570281168065E-5</v>
      </c>
    </row>
    <row r="27" spans="1:31">
      <c r="A27" s="176" t="s">
        <v>129</v>
      </c>
      <c r="B27" s="148"/>
      <c r="C27" s="177">
        <v>195786.69</v>
      </c>
      <c r="D27" s="177">
        <v>766924.80000000005</v>
      </c>
      <c r="E27" s="179">
        <v>-410579</v>
      </c>
      <c r="F27" s="179">
        <v>347103</v>
      </c>
      <c r="G27" s="170">
        <f t="shared" si="10"/>
        <v>703448.8</v>
      </c>
      <c r="H27" s="170">
        <f t="shared" si="11"/>
        <v>2983.8388499999992</v>
      </c>
      <c r="I27" s="170">
        <f t="shared" si="12"/>
        <v>706432.63884999999</v>
      </c>
      <c r="M27" s="1" t="s">
        <v>219</v>
      </c>
      <c r="O27" s="281">
        <v>2771.18</v>
      </c>
      <c r="P27" s="259">
        <f t="shared" si="7"/>
        <v>5132241.7479999997</v>
      </c>
      <c r="Q27" s="259">
        <f t="shared" si="8"/>
        <v>2153685</v>
      </c>
      <c r="R27" s="266">
        <v>5.4000000000000001E-4</v>
      </c>
      <c r="S27" s="261">
        <f t="shared" ref="S27:S32" si="22">Q27*R27</f>
        <v>1162.9899</v>
      </c>
      <c r="T27" s="259">
        <f t="shared" si="9"/>
        <v>-2735330</v>
      </c>
      <c r="U27" s="260">
        <f t="shared" si="13"/>
        <v>5.4000000000000001E-4</v>
      </c>
      <c r="V27" s="262">
        <f t="shared" si="14"/>
        <v>-1477.0781999999999</v>
      </c>
      <c r="X27" s="263">
        <f t="shared" si="15"/>
        <v>2457.0916999999999</v>
      </c>
      <c r="Z27" s="264">
        <f t="shared" si="16"/>
        <v>4550596.7479999997</v>
      </c>
      <c r="AA27" s="267">
        <f t="shared" si="17"/>
        <v>5.4000000000000001E-4</v>
      </c>
      <c r="AB27" s="214">
        <f t="shared" si="18"/>
        <v>2457.3222439199999</v>
      </c>
      <c r="AC27" s="263">
        <f t="shared" si="19"/>
        <v>-0.2305439199999455</v>
      </c>
      <c r="AD27" s="264">
        <f t="shared" si="20"/>
        <v>-426.93318518508426</v>
      </c>
      <c r="AE27" s="265">
        <f t="shared" si="21"/>
        <v>-9.3827967429927625E-5</v>
      </c>
    </row>
    <row r="28" spans="1:31">
      <c r="A28" s="176" t="s">
        <v>130</v>
      </c>
      <c r="B28" s="148"/>
      <c r="C28" s="177">
        <v>935339.99</v>
      </c>
      <c r="D28" s="177">
        <v>9796152.2799999993</v>
      </c>
      <c r="E28" s="179">
        <v>-3776023</v>
      </c>
      <c r="F28" s="179">
        <v>3825679</v>
      </c>
      <c r="G28" s="170">
        <f t="shared" si="10"/>
        <v>9845808.2799999993</v>
      </c>
      <c r="H28" s="170">
        <f t="shared" si="11"/>
        <v>-1967.8295000000001</v>
      </c>
      <c r="I28" s="170">
        <f t="shared" si="12"/>
        <v>9843840.4504999984</v>
      </c>
      <c r="M28" s="1" t="s">
        <v>220</v>
      </c>
      <c r="O28" s="281">
        <v>57247.21</v>
      </c>
      <c r="P28" s="259">
        <f t="shared" si="7"/>
        <v>106013435.954</v>
      </c>
      <c r="Q28" s="259">
        <f t="shared" si="8"/>
        <v>44169806</v>
      </c>
      <c r="R28" s="266">
        <v>5.4000000000000001E-4</v>
      </c>
      <c r="S28" s="261">
        <f t="shared" si="22"/>
        <v>23851.695240000001</v>
      </c>
      <c r="T28" s="259">
        <f t="shared" si="9"/>
        <v>-43737316</v>
      </c>
      <c r="U28" s="260">
        <f t="shared" si="13"/>
        <v>5.4000000000000001E-4</v>
      </c>
      <c r="V28" s="262">
        <f t="shared" si="14"/>
        <v>-23618.15064</v>
      </c>
      <c r="X28" s="263">
        <f t="shared" si="15"/>
        <v>57480.754599999993</v>
      </c>
      <c r="Z28" s="264">
        <f t="shared" si="16"/>
        <v>106445925.954</v>
      </c>
      <c r="AA28" s="267">
        <f t="shared" si="17"/>
        <v>5.4000000000000001E-4</v>
      </c>
      <c r="AB28" s="214">
        <f t="shared" si="18"/>
        <v>57480.800015159999</v>
      </c>
      <c r="AC28" s="263">
        <f t="shared" si="19"/>
        <v>-4.5415160006086808E-2</v>
      </c>
      <c r="AD28" s="264">
        <f t="shared" si="20"/>
        <v>-84.102148159420011</v>
      </c>
      <c r="AE28" s="265">
        <f t="shared" si="21"/>
        <v>-7.9009331596504154E-7</v>
      </c>
    </row>
    <row r="29" spans="1:31">
      <c r="A29" s="176" t="s">
        <v>131</v>
      </c>
      <c r="B29" s="148"/>
      <c r="C29" s="177">
        <v>23500</v>
      </c>
      <c r="D29" s="177">
        <v>241141.94</v>
      </c>
      <c r="E29" s="179">
        <v>-116951</v>
      </c>
      <c r="F29" s="179">
        <v>96674</v>
      </c>
      <c r="G29" s="170">
        <f t="shared" si="10"/>
        <v>220864.94</v>
      </c>
      <c r="H29" s="170">
        <f t="shared" si="11"/>
        <v>1003.0679999999999</v>
      </c>
      <c r="I29" s="170">
        <f t="shared" si="12"/>
        <v>221868.008</v>
      </c>
      <c r="M29" s="1" t="s">
        <v>221</v>
      </c>
      <c r="O29" s="281">
        <v>1435.67</v>
      </c>
      <c r="P29" s="259">
        <f t="shared" si="7"/>
        <v>2658606.7200000002</v>
      </c>
      <c r="Q29" s="259">
        <f t="shared" si="8"/>
        <v>1115653</v>
      </c>
      <c r="R29" s="266">
        <v>5.4000000000000001E-4</v>
      </c>
      <c r="S29" s="261">
        <f t="shared" si="22"/>
        <v>602.45262000000002</v>
      </c>
      <c r="T29" s="259">
        <f t="shared" si="9"/>
        <v>-1383853</v>
      </c>
      <c r="U29" s="260">
        <f t="shared" si="13"/>
        <v>5.4000000000000001E-4</v>
      </c>
      <c r="V29" s="262">
        <f t="shared" si="14"/>
        <v>-747.28062</v>
      </c>
      <c r="X29" s="263">
        <f t="shared" si="15"/>
        <v>1290.8420000000001</v>
      </c>
      <c r="Z29" s="264">
        <f t="shared" si="16"/>
        <v>2390406.7200000002</v>
      </c>
      <c r="AA29" s="267">
        <f t="shared" si="17"/>
        <v>5.4000000000000001E-4</v>
      </c>
      <c r="AB29" s="214">
        <f t="shared" si="18"/>
        <v>1290.8196288000001</v>
      </c>
      <c r="AC29" s="263">
        <f t="shared" si="19"/>
        <v>2.2371199999952296E-2</v>
      </c>
      <c r="AD29" s="264">
        <f t="shared" si="20"/>
        <v>41.428148148059805</v>
      </c>
      <c r="AE29" s="265">
        <f t="shared" si="21"/>
        <v>1.7330703525258935E-5</v>
      </c>
    </row>
    <row r="30" spans="1:31">
      <c r="A30" s="176" t="s">
        <v>132</v>
      </c>
      <c r="B30" s="148"/>
      <c r="C30" s="177">
        <v>650097.06999999995</v>
      </c>
      <c r="D30" s="177">
        <f>5615094.15-84890.12</f>
        <v>5530204.0300000003</v>
      </c>
      <c r="E30" s="179">
        <v>-5841804</v>
      </c>
      <c r="F30" s="179">
        <v>5173198</v>
      </c>
      <c r="G30" s="170">
        <f t="shared" si="10"/>
        <v>4861598.03</v>
      </c>
      <c r="H30" s="170">
        <f t="shared" si="11"/>
        <v>24580.703000000001</v>
      </c>
      <c r="I30" s="170">
        <f t="shared" si="12"/>
        <v>4886178.733</v>
      </c>
      <c r="J30" s="214"/>
      <c r="M30" s="1" t="s">
        <v>222</v>
      </c>
      <c r="O30" s="281">
        <v>83.73</v>
      </c>
      <c r="P30" s="259">
        <f>E11</f>
        <v>155068.42199999999</v>
      </c>
      <c r="Q30" s="259">
        <f>G11</f>
        <v>0</v>
      </c>
      <c r="R30" s="266">
        <v>5.4000000000000001E-4</v>
      </c>
      <c r="S30" s="261">
        <f t="shared" si="22"/>
        <v>0</v>
      </c>
      <c r="T30" s="259">
        <f>F11</f>
        <v>0</v>
      </c>
      <c r="U30" s="260">
        <f t="shared" si="13"/>
        <v>5.4000000000000001E-4</v>
      </c>
      <c r="V30" s="262">
        <f t="shared" si="14"/>
        <v>0</v>
      </c>
      <c r="X30" s="263">
        <f t="shared" si="15"/>
        <v>83.73</v>
      </c>
      <c r="Z30" s="264">
        <f t="shared" si="16"/>
        <v>155068.42199999999</v>
      </c>
      <c r="AA30" s="267">
        <f t="shared" si="17"/>
        <v>5.4000000000000001E-4</v>
      </c>
      <c r="AB30" s="214">
        <f t="shared" si="18"/>
        <v>83.736947880000002</v>
      </c>
      <c r="AC30" s="263">
        <f t="shared" si="19"/>
        <v>-6.9478799999984631E-3</v>
      </c>
      <c r="AD30" s="264">
        <f t="shared" si="20"/>
        <v>-12.866444444441598</v>
      </c>
      <c r="AE30" s="265">
        <f t="shared" si="21"/>
        <v>-8.2979577212450288E-5</v>
      </c>
    </row>
    <row r="31" spans="1:31">
      <c r="A31" s="176" t="s">
        <v>171</v>
      </c>
      <c r="B31" s="148"/>
      <c r="C31" s="177">
        <v>1040</v>
      </c>
      <c r="D31" s="177">
        <v>11795.49</v>
      </c>
      <c r="E31" s="179"/>
      <c r="F31" s="179"/>
      <c r="G31" s="170">
        <f t="shared" si="10"/>
        <v>11795.49</v>
      </c>
      <c r="H31" s="170">
        <f>-J70</f>
        <v>0</v>
      </c>
      <c r="I31" s="170">
        <f t="shared" si="12"/>
        <v>11795.49</v>
      </c>
      <c r="M31" s="1" t="s">
        <v>223</v>
      </c>
      <c r="O31" s="281">
        <v>2232.0100000000002</v>
      </c>
      <c r="P31" s="259">
        <f>E12</f>
        <v>4139743.1510000001</v>
      </c>
      <c r="Q31" s="259">
        <f>G12</f>
        <v>1602289</v>
      </c>
      <c r="R31" s="266">
        <v>5.4000000000000001E-4</v>
      </c>
      <c r="S31" s="261">
        <f t="shared" si="22"/>
        <v>865.23606000000007</v>
      </c>
      <c r="T31" s="259">
        <f>F12</f>
        <v>-1396018</v>
      </c>
      <c r="U31" s="260">
        <f t="shared" si="13"/>
        <v>5.4000000000000001E-4</v>
      </c>
      <c r="V31" s="262">
        <f t="shared" si="14"/>
        <v>-753.84972000000005</v>
      </c>
      <c r="X31" s="263">
        <f>O31+S31+V31</f>
        <v>2343.3963400000002</v>
      </c>
      <c r="Z31" s="264">
        <f t="shared" si="16"/>
        <v>4346014.1510000005</v>
      </c>
      <c r="AA31" s="267">
        <f t="shared" si="17"/>
        <v>5.4000000000000001E-4</v>
      </c>
      <c r="AB31" s="214">
        <f t="shared" si="18"/>
        <v>2346.8476415400005</v>
      </c>
      <c r="AC31" s="263">
        <f t="shared" si="19"/>
        <v>-3.4513015400002587</v>
      </c>
      <c r="AD31" s="264">
        <f t="shared" si="20"/>
        <v>-6391.299148148627</v>
      </c>
      <c r="AE31" s="265">
        <f t="shared" si="21"/>
        <v>-1.4727775584049338E-3</v>
      </c>
    </row>
    <row r="32" spans="1:31">
      <c r="A32" s="176" t="s">
        <v>133</v>
      </c>
      <c r="B32" s="148"/>
      <c r="C32" s="177">
        <v>24432</v>
      </c>
      <c r="D32" s="177">
        <v>369583.63</v>
      </c>
      <c r="E32" s="179">
        <v>-130497</v>
      </c>
      <c r="F32" s="179">
        <v>148707</v>
      </c>
      <c r="G32" s="170">
        <f t="shared" si="10"/>
        <v>387793.63</v>
      </c>
      <c r="H32" s="170">
        <f>-J71</f>
        <v>-876.65174999999999</v>
      </c>
      <c r="I32" s="170">
        <f t="shared" si="12"/>
        <v>386916.97824999999</v>
      </c>
      <c r="M32" s="1" t="s">
        <v>224</v>
      </c>
      <c r="O32" s="281">
        <v>172.83</v>
      </c>
      <c r="P32" s="259">
        <f>E13</f>
        <v>320872.00699999998</v>
      </c>
      <c r="Q32" s="259">
        <f>G13</f>
        <v>114155</v>
      </c>
      <c r="R32" s="266">
        <v>5.4000000000000001E-4</v>
      </c>
      <c r="S32" s="261">
        <f t="shared" si="22"/>
        <v>61.643700000000003</v>
      </c>
      <c r="T32" s="259">
        <f>F13</f>
        <v>-118877</v>
      </c>
      <c r="U32" s="260">
        <f t="shared" si="13"/>
        <v>5.4000000000000001E-4</v>
      </c>
      <c r="V32" s="262">
        <f t="shared" si="14"/>
        <v>-64.193579999999997</v>
      </c>
      <c r="X32" s="263">
        <f t="shared" si="15"/>
        <v>170.28012000000001</v>
      </c>
      <c r="Z32" s="264">
        <f t="shared" si="16"/>
        <v>316150.00699999998</v>
      </c>
      <c r="AA32" s="267">
        <f t="shared" si="17"/>
        <v>5.4000000000000001E-4</v>
      </c>
      <c r="AB32" s="214">
        <f t="shared" si="18"/>
        <v>170.72100377999999</v>
      </c>
      <c r="AC32" s="263">
        <f t="shared" si="19"/>
        <v>-0.44088377999997874</v>
      </c>
      <c r="AD32" s="264">
        <f t="shared" si="20"/>
        <v>-816.45144444440507</v>
      </c>
      <c r="AE32" s="265">
        <f t="shared" si="21"/>
        <v>-2.5891676609106143E-3</v>
      </c>
    </row>
    <row r="33" spans="1:31">
      <c r="A33" s="176" t="s">
        <v>134</v>
      </c>
      <c r="B33" s="148"/>
      <c r="C33" s="177">
        <v>24680</v>
      </c>
      <c r="D33" s="177">
        <v>53034.82</v>
      </c>
      <c r="E33" s="179">
        <v>-21390</v>
      </c>
      <c r="F33" s="179">
        <v>21762</v>
      </c>
      <c r="G33" s="170">
        <f t="shared" si="10"/>
        <v>53406.82</v>
      </c>
      <c r="H33" s="170">
        <f>-J72</f>
        <v>16.243679999999998</v>
      </c>
      <c r="I33" s="170">
        <f t="shared" si="12"/>
        <v>53423.063679999999</v>
      </c>
      <c r="O33" s="187">
        <f>SUM(O24:O32)</f>
        <v>-131418.88999999998</v>
      </c>
      <c r="P33" s="268">
        <f>SUM(P24:P32)</f>
        <v>352514884.34100008</v>
      </c>
      <c r="Q33" s="268">
        <f>SUM(Q24:Q32)</f>
        <v>147304546</v>
      </c>
      <c r="S33" s="187">
        <f>SUM(S24:S32)</f>
        <v>-55465.998960000004</v>
      </c>
      <c r="T33" s="268">
        <f>SUM(T24:T32)</f>
        <v>-172953069</v>
      </c>
      <c r="V33" s="187">
        <f>SUM(V24:V32)</f>
        <v>81856.994639999975</v>
      </c>
      <c r="X33" s="187">
        <f>SUM(X24:X32)</f>
        <v>-105027.89432000002</v>
      </c>
      <c r="Z33" s="268">
        <f>SUM(Z24:Z32)</f>
        <v>326866361.34100008</v>
      </c>
      <c r="AB33" s="268">
        <f>SUM(AB24:AB32)</f>
        <v>-104988.52848216001</v>
      </c>
      <c r="AC33" s="187">
        <f>SUM(AC24:AC32)</f>
        <v>-39.36583783998482</v>
      </c>
      <c r="AD33" s="268">
        <f>SUM(AD24:AD32)</f>
        <v>21214.956573396372</v>
      </c>
      <c r="AE33" s="265">
        <f t="shared" si="21"/>
        <v>3.7481316839547979E-4</v>
      </c>
    </row>
    <row r="34" spans="1:31">
      <c r="A34" s="176" t="s">
        <v>183</v>
      </c>
      <c r="B34" s="148"/>
      <c r="C34" s="170"/>
      <c r="D34" s="177">
        <v>552880.26</v>
      </c>
      <c r="E34" s="177"/>
      <c r="F34" s="177"/>
      <c r="G34" s="170">
        <f>SUM(D34:F34)</f>
        <v>552880.26</v>
      </c>
      <c r="H34" s="170"/>
      <c r="I34" s="170">
        <f t="shared" si="12"/>
        <v>552880.26</v>
      </c>
      <c r="U34" s="269"/>
    </row>
    <row r="35" spans="1:31">
      <c r="A35" s="176" t="s">
        <v>184</v>
      </c>
      <c r="B35" s="148"/>
      <c r="C35" s="188"/>
      <c r="D35" s="177">
        <v>1350994.99</v>
      </c>
      <c r="E35" s="177"/>
      <c r="F35" s="177"/>
      <c r="G35" s="170"/>
      <c r="H35" s="170"/>
      <c r="I35" s="170"/>
      <c r="U35" s="269" t="s">
        <v>321</v>
      </c>
      <c r="V35" s="1" t="s">
        <v>225</v>
      </c>
      <c r="X35" s="188">
        <v>0.95444899999999999</v>
      </c>
      <c r="AA35" s="1" t="s">
        <v>226</v>
      </c>
      <c r="AB35" s="1" t="s">
        <v>227</v>
      </c>
      <c r="AD35" s="1" t="s">
        <v>228</v>
      </c>
    </row>
    <row r="36" spans="1:31">
      <c r="A36" s="176" t="s">
        <v>185</v>
      </c>
      <c r="B36" s="148"/>
      <c r="C36" s="188"/>
      <c r="D36" s="177">
        <v>1518252.72</v>
      </c>
      <c r="E36" s="177"/>
      <c r="F36" s="177"/>
      <c r="G36" s="170"/>
      <c r="H36" s="170"/>
      <c r="I36" s="170"/>
      <c r="T36" s="1" t="s">
        <v>138</v>
      </c>
      <c r="U36" s="1" t="s">
        <v>229</v>
      </c>
      <c r="X36" s="270">
        <f>(X24+X25)*X35</f>
        <v>-183363.54024748388</v>
      </c>
      <c r="Z36" s="1" t="s">
        <v>19</v>
      </c>
      <c r="AA36" s="184">
        <f>P24+P25+Q24+Q25+T24+T25</f>
        <v>165586096.23899996</v>
      </c>
      <c r="AB36" s="188">
        <v>-1.1100000000000001E-3</v>
      </c>
      <c r="AC36" s="263">
        <f>AA36*AB36</f>
        <v>-183800.56682528998</v>
      </c>
      <c r="AD36" s="263">
        <f>X36-AC36</f>
        <v>437.02657780610025</v>
      </c>
      <c r="AE36" s="265">
        <f>AD36/X36</f>
        <v>-2.3833886344921677E-3</v>
      </c>
    </row>
    <row r="37" spans="1:31">
      <c r="A37" s="148"/>
      <c r="B37" s="148"/>
      <c r="C37" s="162">
        <f t="shared" ref="C37:I37" si="23">SUM(C24:C36)</f>
        <v>4304276.4300000006</v>
      </c>
      <c r="D37" s="162">
        <f t="shared" si="23"/>
        <v>42741375.990000002</v>
      </c>
      <c r="E37" s="162">
        <f t="shared" si="23"/>
        <v>-22444702</v>
      </c>
      <c r="F37" s="162">
        <f t="shared" si="23"/>
        <v>19465455</v>
      </c>
      <c r="G37" s="162">
        <f t="shared" si="23"/>
        <v>36892881.280000001</v>
      </c>
      <c r="H37" s="162">
        <f t="shared" si="23"/>
        <v>75721.824869999982</v>
      </c>
      <c r="I37" s="162">
        <f t="shared" si="23"/>
        <v>36968603.104869999</v>
      </c>
      <c r="T37" s="1" t="s">
        <v>138</v>
      </c>
      <c r="U37" s="1" t="s">
        <v>230</v>
      </c>
      <c r="X37" s="270">
        <f>SUM(X26:X32)*X35</f>
        <v>83119.771541654191</v>
      </c>
      <c r="Z37" s="1" t="s">
        <v>175</v>
      </c>
      <c r="AA37" s="184">
        <f>SUM(P26:Q32,T26:T32)</f>
        <v>161280265.10199997</v>
      </c>
      <c r="AB37" s="188">
        <v>5.1999999999999995E-4</v>
      </c>
      <c r="AC37" s="263">
        <f>AA37*AB37</f>
        <v>83865.737853039973</v>
      </c>
      <c r="AD37" s="263">
        <f>X37-AC37</f>
        <v>-745.96631138578232</v>
      </c>
      <c r="AE37" s="265">
        <f>AD37/X37</f>
        <v>-8.974595304463184E-3</v>
      </c>
    </row>
    <row r="38" spans="1:31" ht="14.4" thickBot="1">
      <c r="A38" s="148"/>
      <c r="B38" s="148"/>
      <c r="D38" s="163"/>
      <c r="E38" s="148"/>
      <c r="F38" s="148"/>
      <c r="Z38" s="1" t="s">
        <v>211</v>
      </c>
    </row>
    <row r="39" spans="1:31">
      <c r="A39" s="148" t="s">
        <v>19</v>
      </c>
      <c r="B39" s="148"/>
      <c r="C39" s="165">
        <f t="shared" ref="C39:I39" si="24">C24+C25</f>
        <v>1984508.5</v>
      </c>
      <c r="D39" s="164">
        <f t="shared" si="24"/>
        <v>17199192.440000001</v>
      </c>
      <c r="E39" s="164">
        <f t="shared" si="24"/>
        <v>-9669511</v>
      </c>
      <c r="F39" s="164">
        <f t="shared" si="24"/>
        <v>7546996</v>
      </c>
      <c r="G39" s="164">
        <f t="shared" si="24"/>
        <v>15076677.440000001</v>
      </c>
      <c r="H39" s="164">
        <f t="shared" si="24"/>
        <v>39519.594029999978</v>
      </c>
      <c r="I39" s="165">
        <f t="shared" si="24"/>
        <v>15116197.03403</v>
      </c>
      <c r="S39" s="263">
        <f>S33+V33</f>
        <v>26390.995679999971</v>
      </c>
      <c r="T39" s="1" t="s">
        <v>351</v>
      </c>
    </row>
    <row r="40" spans="1:31" ht="6" customHeight="1">
      <c r="A40" s="148"/>
      <c r="B40" s="148"/>
      <c r="C40" s="169"/>
      <c r="D40" s="164"/>
      <c r="E40" s="148"/>
      <c r="F40" s="148"/>
      <c r="I40" s="185"/>
    </row>
    <row r="41" spans="1:31" ht="14.4" thickBot="1">
      <c r="A41" s="148" t="s">
        <v>175</v>
      </c>
      <c r="B41" s="148"/>
      <c r="C41" s="171">
        <f>SUM(C26:C29,C31:C33)</f>
        <v>1669670.8599999999</v>
      </c>
      <c r="D41" s="172">
        <f t="shared" ref="D41:I41" si="25">SUM(D26:D29,D31:D33)</f>
        <v>16589851.549999999</v>
      </c>
      <c r="E41" s="172">
        <f t="shared" si="25"/>
        <v>-6933387</v>
      </c>
      <c r="F41" s="172">
        <f t="shared" si="25"/>
        <v>6745261</v>
      </c>
      <c r="G41" s="172">
        <f t="shared" si="25"/>
        <v>16401725.549999999</v>
      </c>
      <c r="H41" s="172">
        <f t="shared" si="25"/>
        <v>11621.527839999999</v>
      </c>
      <c r="I41" s="171">
        <f t="shared" si="25"/>
        <v>16413347.077839999</v>
      </c>
    </row>
    <row r="42" spans="1:31">
      <c r="A42" s="148"/>
      <c r="B42" s="148"/>
      <c r="C42" s="183"/>
      <c r="D42" s="172"/>
      <c r="E42" s="172"/>
      <c r="F42" s="172"/>
      <c r="G42" s="172"/>
      <c r="H42" s="172"/>
      <c r="I42" s="183"/>
    </row>
    <row r="43" spans="1:31">
      <c r="C43" s="186">
        <v>43040</v>
      </c>
      <c r="D43" s="186">
        <v>43252</v>
      </c>
      <c r="E43" s="287">
        <v>43405</v>
      </c>
      <c r="F43" s="186">
        <v>42278</v>
      </c>
      <c r="G43" s="186">
        <v>43344</v>
      </c>
      <c r="H43" s="186">
        <v>43374</v>
      </c>
      <c r="I43" s="186">
        <v>43282</v>
      </c>
      <c r="J43" s="284"/>
      <c r="K43" s="190"/>
      <c r="L43" s="1" t="s">
        <v>311</v>
      </c>
    </row>
    <row r="44" spans="1:31" ht="40.950000000000003" customHeight="1">
      <c r="A44" s="175" t="s">
        <v>186</v>
      </c>
      <c r="B44" s="150"/>
      <c r="C44" s="161" t="s">
        <v>187</v>
      </c>
      <c r="D44" s="161" t="s">
        <v>261</v>
      </c>
      <c r="E44" s="161" t="s">
        <v>201</v>
      </c>
      <c r="F44" s="161" t="s">
        <v>188</v>
      </c>
      <c r="G44" s="161" t="s">
        <v>189</v>
      </c>
      <c r="H44" s="161" t="s">
        <v>190</v>
      </c>
      <c r="I44" s="161" t="s">
        <v>191</v>
      </c>
      <c r="J44" s="325"/>
      <c r="L44" s="192" t="s">
        <v>318</v>
      </c>
      <c r="M44" s="271" t="s">
        <v>319</v>
      </c>
      <c r="O44" s="258" t="s">
        <v>315</v>
      </c>
      <c r="P44" s="258" t="s">
        <v>316</v>
      </c>
      <c r="Q44" s="258" t="s">
        <v>317</v>
      </c>
    </row>
    <row r="45" spans="1:31">
      <c r="A45" s="176" t="s">
        <v>127</v>
      </c>
      <c r="B45" s="148"/>
      <c r="C45" s="167">
        <v>-8.0999999999999996E-4</v>
      </c>
      <c r="D45" s="167">
        <v>-1.42E-3</v>
      </c>
      <c r="E45" s="167">
        <v>-1.16E-3</v>
      </c>
      <c r="F45" s="167"/>
      <c r="G45" s="167">
        <v>4.3299999999999996E-3</v>
      </c>
      <c r="H45" s="167">
        <v>1.15E-3</v>
      </c>
      <c r="I45" s="167">
        <v>-3.4000000000000002E-4</v>
      </c>
      <c r="J45" s="167"/>
      <c r="L45" s="167">
        <f>SUM(C45:I45)</f>
        <v>1.7499999999999994E-3</v>
      </c>
      <c r="M45" s="285">
        <f t="shared" ref="M45:M57" si="26">SUM(C45:D45,E45:I45)</f>
        <v>1.7499999999999994E-3</v>
      </c>
      <c r="O45" s="262">
        <f t="shared" ref="O45:O57" si="27">-F3*L45</f>
        <v>180013.36324999994</v>
      </c>
      <c r="P45" s="262">
        <f t="shared" ref="P45:P57" si="28">G3*M45</f>
        <v>138694.34249999994</v>
      </c>
      <c r="Q45" s="263">
        <f>P45-O45</f>
        <v>-41319.020749999996</v>
      </c>
    </row>
    <row r="46" spans="1:31">
      <c r="A46" s="176" t="s">
        <v>169</v>
      </c>
      <c r="B46" s="148"/>
      <c r="C46" s="167">
        <v>-8.0999999999999996E-4</v>
      </c>
      <c r="D46" s="167">
        <v>-1.42E-3</v>
      </c>
      <c r="E46" s="167">
        <v>-1.16E-3</v>
      </c>
      <c r="F46" s="167">
        <v>-3.1530000000000002E-2</v>
      </c>
      <c r="G46" s="167">
        <v>4.3299999999999996E-3</v>
      </c>
      <c r="H46" s="167">
        <v>1.15E-3</v>
      </c>
      <c r="I46" s="167">
        <v>-3.4000000000000002E-4</v>
      </c>
      <c r="J46" s="167"/>
      <c r="L46" s="167">
        <f t="shared" ref="L46:L57" si="29">SUM(C46:I46)</f>
        <v>-2.9780000000000001E-2</v>
      </c>
      <c r="M46" s="285">
        <f t="shared" si="26"/>
        <v>-2.9780000000000001E-2</v>
      </c>
      <c r="O46" s="262">
        <f t="shared" si="27"/>
        <v>-6683.4658399999998</v>
      </c>
      <c r="P46" s="262">
        <f t="shared" si="28"/>
        <v>-4884.0391200000004</v>
      </c>
      <c r="Q46" s="263">
        <f t="shared" ref="Q46:Q57" si="30">P46-O46</f>
        <v>1799.4267199999995</v>
      </c>
    </row>
    <row r="47" spans="1:31">
      <c r="A47" s="176" t="s">
        <v>128</v>
      </c>
      <c r="B47" s="148"/>
      <c r="C47" s="167">
        <v>0</v>
      </c>
      <c r="D47" s="167">
        <v>-1.8799999999999999E-3</v>
      </c>
      <c r="E47" s="167">
        <v>5.4000000000000001E-4</v>
      </c>
      <c r="F47" s="167"/>
      <c r="G47" s="167">
        <v>5.9699999999999996E-3</v>
      </c>
      <c r="H47" s="167">
        <v>1.67E-3</v>
      </c>
      <c r="I47" s="167">
        <v>-3.6000000000000002E-4</v>
      </c>
      <c r="J47" s="167"/>
      <c r="L47" s="167">
        <f t="shared" si="29"/>
        <v>5.94E-3</v>
      </c>
      <c r="M47" s="285">
        <f t="shared" si="26"/>
        <v>5.94E-3</v>
      </c>
      <c r="O47" s="262">
        <f t="shared" si="27"/>
        <v>121725.25992</v>
      </c>
      <c r="P47" s="262">
        <f t="shared" si="28"/>
        <v>111262.40136</v>
      </c>
      <c r="Q47" s="263">
        <f t="shared" si="30"/>
        <v>-10462.858559999993</v>
      </c>
    </row>
    <row r="48" spans="1:31">
      <c r="A48" s="176" t="s">
        <v>129</v>
      </c>
      <c r="B48" s="148"/>
      <c r="C48" s="167">
        <v>-8.0999999999999996E-4</v>
      </c>
      <c r="D48" s="167">
        <v>-1.8799999999999999E-3</v>
      </c>
      <c r="E48" s="167">
        <v>5.4000000000000001E-4</v>
      </c>
      <c r="F48" s="167"/>
      <c r="G48" s="167">
        <v>5.9699999999999996E-3</v>
      </c>
      <c r="H48" s="167">
        <v>1.67E-3</v>
      </c>
      <c r="I48" s="167">
        <v>-3.6000000000000002E-4</v>
      </c>
      <c r="J48" s="167"/>
      <c r="L48" s="167">
        <f t="shared" si="29"/>
        <v>5.13E-3</v>
      </c>
      <c r="M48" s="285">
        <f t="shared" si="26"/>
        <v>5.13E-3</v>
      </c>
      <c r="O48" s="262">
        <f t="shared" si="27"/>
        <v>14032.242899999999</v>
      </c>
      <c r="P48" s="262">
        <f t="shared" si="28"/>
        <v>11048.404049999999</v>
      </c>
      <c r="Q48" s="263">
        <f t="shared" si="30"/>
        <v>-2983.8388500000001</v>
      </c>
    </row>
    <row r="49" spans="1:17" ht="14.4" customHeight="1">
      <c r="A49" s="176" t="s">
        <v>130</v>
      </c>
      <c r="B49" s="148"/>
      <c r="C49" s="167">
        <v>0</v>
      </c>
      <c r="D49" s="167">
        <v>-1.4400000000000001E-3</v>
      </c>
      <c r="E49" s="167">
        <v>5.4000000000000001E-4</v>
      </c>
      <c r="F49" s="167"/>
      <c r="G49" s="167">
        <v>4.5999999999999999E-3</v>
      </c>
      <c r="H49" s="167">
        <v>1.2099999999999999E-3</v>
      </c>
      <c r="I49" s="167">
        <v>-3.6000000000000002E-4</v>
      </c>
      <c r="J49" s="167"/>
      <c r="L49" s="167">
        <f t="shared" si="29"/>
        <v>4.5499999999999994E-3</v>
      </c>
      <c r="M49" s="285">
        <f t="shared" si="26"/>
        <v>4.5499999999999994E-3</v>
      </c>
      <c r="O49" s="262">
        <f t="shared" si="27"/>
        <v>199004.78779999996</v>
      </c>
      <c r="P49" s="262">
        <f t="shared" si="28"/>
        <v>200972.61729999998</v>
      </c>
      <c r="Q49" s="263">
        <f t="shared" si="30"/>
        <v>1967.8295000000217</v>
      </c>
    </row>
    <row r="50" spans="1:17">
      <c r="A50" s="176" t="s">
        <v>131</v>
      </c>
      <c r="B50" s="148"/>
      <c r="C50" s="167">
        <v>-8.0999999999999996E-4</v>
      </c>
      <c r="D50" s="167">
        <v>-1.4400000000000001E-3</v>
      </c>
      <c r="E50" s="167">
        <v>5.4000000000000001E-4</v>
      </c>
      <c r="F50" s="167"/>
      <c r="G50" s="167">
        <v>4.5999999999999999E-3</v>
      </c>
      <c r="H50" s="167">
        <v>1.2099999999999999E-3</v>
      </c>
      <c r="I50" s="167">
        <v>-3.6000000000000002E-4</v>
      </c>
      <c r="J50" s="167"/>
      <c r="L50" s="167">
        <f t="shared" si="29"/>
        <v>3.7399999999999994E-3</v>
      </c>
      <c r="M50" s="285">
        <f t="shared" si="26"/>
        <v>3.7399999999999994E-3</v>
      </c>
      <c r="O50" s="262">
        <f t="shared" si="27"/>
        <v>5175.6102199999996</v>
      </c>
      <c r="P50" s="262">
        <f t="shared" si="28"/>
        <v>4172.5422199999994</v>
      </c>
      <c r="Q50" s="263">
        <f t="shared" si="30"/>
        <v>-1003.0680000000002</v>
      </c>
    </row>
    <row r="51" spans="1:17">
      <c r="A51" s="176" t="s">
        <v>132</v>
      </c>
      <c r="B51" s="148"/>
      <c r="C51" s="167">
        <v>0</v>
      </c>
      <c r="D51" s="167">
        <v>-9.3000000000000005E-4</v>
      </c>
      <c r="E51" s="167">
        <v>0</v>
      </c>
      <c r="F51" s="167"/>
      <c r="G51" s="167">
        <v>2.97E-3</v>
      </c>
      <c r="H51" s="167">
        <v>7.6000000000000004E-4</v>
      </c>
      <c r="I51" s="167">
        <v>-3.5E-4</v>
      </c>
      <c r="J51" s="167"/>
      <c r="L51" s="167">
        <f t="shared" si="29"/>
        <v>2.4500000000000004E-3</v>
      </c>
      <c r="M51" s="285">
        <f t="shared" si="26"/>
        <v>2.4500000000000004E-3</v>
      </c>
      <c r="O51" s="262">
        <f t="shared" si="27"/>
        <v>133494.37500000003</v>
      </c>
      <c r="P51" s="262">
        <f t="shared" si="28"/>
        <v>108913.67200000002</v>
      </c>
      <c r="Q51" s="263">
        <f t="shared" si="30"/>
        <v>-24580.703000000009</v>
      </c>
    </row>
    <row r="52" spans="1:17">
      <c r="A52" s="176" t="s">
        <v>170</v>
      </c>
      <c r="B52" s="148"/>
      <c r="C52" s="167">
        <v>0</v>
      </c>
      <c r="D52" s="167">
        <v>-9.3000000000000005E-4</v>
      </c>
      <c r="E52" s="167">
        <v>0</v>
      </c>
      <c r="F52" s="167"/>
      <c r="G52" s="167">
        <v>2.97E-3</v>
      </c>
      <c r="H52" s="167">
        <v>0</v>
      </c>
      <c r="I52" s="167">
        <v>-3.5E-4</v>
      </c>
      <c r="J52" s="167"/>
      <c r="L52" s="167">
        <f t="shared" si="29"/>
        <v>1.6900000000000001E-3</v>
      </c>
      <c r="M52" s="285">
        <f t="shared" si="26"/>
        <v>1.6900000000000001E-3</v>
      </c>
      <c r="O52" s="262">
        <f t="shared" si="27"/>
        <v>59150</v>
      </c>
      <c r="P52" s="262">
        <f t="shared" si="28"/>
        <v>59150</v>
      </c>
      <c r="Q52" s="263">
        <f t="shared" si="30"/>
        <v>0</v>
      </c>
    </row>
    <row r="53" spans="1:17">
      <c r="A53" s="176" t="s">
        <v>171</v>
      </c>
      <c r="B53" s="148"/>
      <c r="C53" s="167">
        <v>0</v>
      </c>
      <c r="D53" s="167">
        <v>-1.2999999999999999E-3</v>
      </c>
      <c r="E53" s="167">
        <v>5.4000000000000001E-4</v>
      </c>
      <c r="F53" s="167"/>
      <c r="G53" s="167">
        <v>4.3299999999999996E-3</v>
      </c>
      <c r="H53" s="167">
        <v>1.0499999999999999E-3</v>
      </c>
      <c r="I53" s="167">
        <v>-3.6999999999999999E-4</v>
      </c>
      <c r="J53" s="167"/>
      <c r="L53" s="167">
        <f t="shared" si="29"/>
        <v>4.2500000000000003E-3</v>
      </c>
      <c r="M53" s="285">
        <f t="shared" si="26"/>
        <v>4.2500000000000003E-3</v>
      </c>
      <c r="O53" s="262">
        <f t="shared" si="27"/>
        <v>0</v>
      </c>
      <c r="P53" s="262">
        <f t="shared" si="28"/>
        <v>0</v>
      </c>
      <c r="Q53" s="263">
        <f t="shared" si="30"/>
        <v>0</v>
      </c>
    </row>
    <row r="54" spans="1:17">
      <c r="A54" s="176" t="s">
        <v>133</v>
      </c>
      <c r="B54" s="148"/>
      <c r="C54" s="167">
        <v>0</v>
      </c>
      <c r="D54" s="167">
        <v>-1.2999999999999999E-3</v>
      </c>
      <c r="E54" s="167">
        <v>5.4000000000000001E-4</v>
      </c>
      <c r="F54" s="167"/>
      <c r="G54" s="167">
        <v>4.3299999999999996E-3</v>
      </c>
      <c r="H54" s="167">
        <v>1.0499999999999999E-3</v>
      </c>
      <c r="I54" s="167">
        <v>-3.6999999999999999E-4</v>
      </c>
      <c r="J54" s="167"/>
      <c r="L54" s="167">
        <f t="shared" si="29"/>
        <v>4.2500000000000003E-3</v>
      </c>
      <c r="M54" s="285">
        <f t="shared" si="26"/>
        <v>4.2500000000000003E-3</v>
      </c>
      <c r="O54" s="262">
        <f t="shared" si="27"/>
        <v>5933.0765000000001</v>
      </c>
      <c r="P54" s="262">
        <f t="shared" si="28"/>
        <v>6809.7282500000001</v>
      </c>
      <c r="Q54" s="263">
        <f t="shared" si="30"/>
        <v>876.65174999999999</v>
      </c>
    </row>
    <row r="55" spans="1:17">
      <c r="A55" s="176" t="s">
        <v>134</v>
      </c>
      <c r="B55" s="148"/>
      <c r="C55" s="167">
        <v>-8.0999999999999996E-4</v>
      </c>
      <c r="D55" s="167">
        <v>-1.2999999999999999E-3</v>
      </c>
      <c r="E55" s="167">
        <v>5.4000000000000001E-4</v>
      </c>
      <c r="F55" s="167"/>
      <c r="G55" s="167">
        <v>4.3299999999999996E-3</v>
      </c>
      <c r="H55" s="167">
        <v>1.0499999999999999E-3</v>
      </c>
      <c r="I55" s="167">
        <v>-3.6999999999999999E-4</v>
      </c>
      <c r="J55" s="167"/>
      <c r="L55" s="167">
        <f t="shared" si="29"/>
        <v>3.4399999999999999E-3</v>
      </c>
      <c r="M55" s="285">
        <f t="shared" si="26"/>
        <v>3.4399999999999999E-3</v>
      </c>
      <c r="O55" s="262">
        <f t="shared" si="27"/>
        <v>408.93687999999997</v>
      </c>
      <c r="P55" s="262">
        <f t="shared" si="28"/>
        <v>392.69319999999999</v>
      </c>
      <c r="Q55" s="263">
        <f t="shared" si="30"/>
        <v>-16.243679999999983</v>
      </c>
    </row>
    <row r="56" spans="1:17" ht="15" customHeight="1">
      <c r="A56" s="176" t="s">
        <v>183</v>
      </c>
      <c r="B56" s="148"/>
      <c r="C56" s="167">
        <v>0</v>
      </c>
      <c r="D56" s="167">
        <v>0</v>
      </c>
      <c r="E56" s="167">
        <v>0</v>
      </c>
      <c r="F56" s="167"/>
      <c r="G56" s="181">
        <v>1.013E-2</v>
      </c>
      <c r="H56" s="375" t="s">
        <v>310</v>
      </c>
      <c r="I56" s="181">
        <v>-4.8000000000000001E-4</v>
      </c>
      <c r="J56" s="181"/>
      <c r="L56" s="167">
        <f t="shared" si="29"/>
        <v>9.6500000000000006E-3</v>
      </c>
      <c r="M56" s="285">
        <f t="shared" si="26"/>
        <v>9.6500000000000006E-3</v>
      </c>
      <c r="O56" s="262">
        <f t="shared" si="27"/>
        <v>0</v>
      </c>
      <c r="P56" s="262">
        <f t="shared" si="28"/>
        <v>0</v>
      </c>
      <c r="Q56" s="263">
        <f t="shared" si="30"/>
        <v>0</v>
      </c>
    </row>
    <row r="57" spans="1:17">
      <c r="A57" s="176" t="s">
        <v>174</v>
      </c>
      <c r="B57" s="148"/>
      <c r="C57" s="167">
        <v>-8.0999999999999996E-4</v>
      </c>
      <c r="D57" s="167">
        <v>0</v>
      </c>
      <c r="E57" s="167">
        <v>0</v>
      </c>
      <c r="F57" s="167"/>
      <c r="G57" s="181">
        <v>1.013E-2</v>
      </c>
      <c r="H57" s="375"/>
      <c r="I57" s="181">
        <v>-4.8000000000000001E-4</v>
      </c>
      <c r="J57" s="181"/>
      <c r="L57" s="167">
        <f t="shared" si="29"/>
        <v>8.8400000000000006E-3</v>
      </c>
      <c r="M57" s="285">
        <f t="shared" si="26"/>
        <v>8.8400000000000006E-3</v>
      </c>
      <c r="O57" s="262">
        <f t="shared" si="27"/>
        <v>0</v>
      </c>
      <c r="P57" s="262">
        <f t="shared" si="28"/>
        <v>0</v>
      </c>
      <c r="Q57" s="263">
        <f t="shared" si="30"/>
        <v>0</v>
      </c>
    </row>
    <row r="58" spans="1:17" ht="6" customHeight="1">
      <c r="A58" s="176"/>
      <c r="B58" s="148"/>
      <c r="C58" s="167"/>
      <c r="D58" s="167"/>
      <c r="E58" s="167"/>
      <c r="F58" s="167"/>
      <c r="G58" s="181"/>
      <c r="H58" s="326"/>
      <c r="I58" s="167"/>
      <c r="J58" s="181"/>
      <c r="K58" s="167"/>
      <c r="L58" s="193"/>
      <c r="M58" s="282"/>
    </row>
    <row r="59" spans="1:17" hidden="1">
      <c r="A59" s="176"/>
      <c r="B59" s="148"/>
      <c r="C59" s="167"/>
      <c r="D59" s="167"/>
      <c r="E59" s="167"/>
      <c r="F59" s="167"/>
      <c r="G59" s="181"/>
      <c r="H59" s="326"/>
      <c r="I59" s="167"/>
      <c r="J59" s="181"/>
      <c r="K59" s="167"/>
      <c r="L59" s="193"/>
      <c r="M59" s="253"/>
      <c r="N59" s="188"/>
    </row>
    <row r="60" spans="1:17" hidden="1">
      <c r="F60" s="148"/>
      <c r="M60" s="253"/>
      <c r="N60" s="253"/>
    </row>
    <row r="61" spans="1:17" ht="41.4" customHeight="1">
      <c r="A61" s="175" t="s">
        <v>192</v>
      </c>
      <c r="B61" s="150"/>
      <c r="C61" s="168" t="s">
        <v>307</v>
      </c>
      <c r="D61" s="168" t="s">
        <v>261</v>
      </c>
      <c r="E61" s="168" t="s">
        <v>201</v>
      </c>
      <c r="F61" s="168" t="s">
        <v>193</v>
      </c>
      <c r="G61" s="168" t="s">
        <v>194</v>
      </c>
      <c r="H61" s="168" t="s">
        <v>195</v>
      </c>
      <c r="I61" s="168" t="s">
        <v>196</v>
      </c>
      <c r="J61" s="168" t="s">
        <v>197</v>
      </c>
      <c r="M61" s="164"/>
      <c r="O61" s="187">
        <f>SUM(O45:O57)</f>
        <v>712254.18663000001</v>
      </c>
      <c r="P61" s="187">
        <f>SUM(P45:P57)</f>
        <v>636532.36176</v>
      </c>
      <c r="Q61" s="187">
        <f>SUM(Q45:Q57)</f>
        <v>-75721.824869999968</v>
      </c>
    </row>
    <row r="62" spans="1:17">
      <c r="A62" s="176" t="s">
        <v>127</v>
      </c>
      <c r="C62" s="164">
        <f t="shared" ref="C62:E72" si="31">C45*$H3</f>
        <v>19124.803889999999</v>
      </c>
      <c r="D62" s="164">
        <f t="shared" si="31"/>
        <v>33527.433980000002</v>
      </c>
      <c r="E62" s="164">
        <f>E45*$H3</f>
        <v>27388.608039999999</v>
      </c>
      <c r="F62" s="164">
        <f t="shared" ref="F62:F72" si="32">$H3*F45</f>
        <v>0</v>
      </c>
      <c r="G62" s="164">
        <f t="shared" ref="G62:G72" si="33">(H3*G45)</f>
        <v>-102235.06276999999</v>
      </c>
      <c r="H62" s="164">
        <f t="shared" ref="H62:H72" si="34">(H45*H3)</f>
        <v>-27152.499349999998</v>
      </c>
      <c r="I62" s="164">
        <f t="shared" ref="I62:I72" si="35">I45*H3</f>
        <v>8027.6954600000008</v>
      </c>
      <c r="J62" s="164">
        <f t="shared" ref="J62:J68" si="36">SUM(C62:I62)</f>
        <v>-41319.020749999981</v>
      </c>
      <c r="M62" s="164"/>
    </row>
    <row r="63" spans="1:17">
      <c r="A63" s="176" t="s">
        <v>169</v>
      </c>
      <c r="C63" s="164">
        <f t="shared" si="31"/>
        <v>48.943439999999995</v>
      </c>
      <c r="D63" s="164">
        <f t="shared" si="31"/>
        <v>85.802080000000004</v>
      </c>
      <c r="E63" s="164">
        <f t="shared" si="31"/>
        <v>70.091840000000005</v>
      </c>
      <c r="F63" s="164">
        <f t="shared" si="32"/>
        <v>1905.1687200000001</v>
      </c>
      <c r="G63" s="164">
        <f t="shared" si="33"/>
        <v>-261.63592</v>
      </c>
      <c r="H63" s="164">
        <f t="shared" si="34"/>
        <v>-69.4876</v>
      </c>
      <c r="I63" s="164">
        <f t="shared" si="35"/>
        <v>20.544160000000002</v>
      </c>
      <c r="J63" s="164">
        <f t="shared" si="36"/>
        <v>1799.4267200000002</v>
      </c>
      <c r="M63" s="164"/>
    </row>
    <row r="64" spans="1:17">
      <c r="A64" s="176" t="s">
        <v>128</v>
      </c>
      <c r="C64" s="164">
        <f t="shared" si="31"/>
        <v>0</v>
      </c>
      <c r="D64" s="164">
        <f t="shared" si="31"/>
        <v>3311.47712</v>
      </c>
      <c r="E64" s="164">
        <f t="shared" si="31"/>
        <v>-951.16895999999997</v>
      </c>
      <c r="F64" s="164">
        <f t="shared" si="32"/>
        <v>0</v>
      </c>
      <c r="G64" s="164">
        <f t="shared" si="33"/>
        <v>-10515.701279999999</v>
      </c>
      <c r="H64" s="164">
        <f t="shared" si="34"/>
        <v>-2941.5780800000002</v>
      </c>
      <c r="I64" s="164">
        <f t="shared" si="35"/>
        <v>634.11264000000006</v>
      </c>
      <c r="J64" s="164">
        <f t="shared" si="36"/>
        <v>-10462.858560000001</v>
      </c>
      <c r="M64" s="164"/>
    </row>
    <row r="65" spans="1:13">
      <c r="A65" s="176" t="s">
        <v>129</v>
      </c>
      <c r="C65" s="164">
        <f t="shared" si="31"/>
        <v>471.13244999999995</v>
      </c>
      <c r="D65" s="164">
        <f t="shared" si="31"/>
        <v>1093.4926</v>
      </c>
      <c r="E65" s="164">
        <f t="shared" si="31"/>
        <v>-314.0883</v>
      </c>
      <c r="F65" s="164">
        <f t="shared" si="32"/>
        <v>0</v>
      </c>
      <c r="G65" s="164">
        <f t="shared" si="33"/>
        <v>-3472.4206499999996</v>
      </c>
      <c r="H65" s="164">
        <f t="shared" si="34"/>
        <v>-971.34715000000006</v>
      </c>
      <c r="I65" s="164">
        <f t="shared" si="35"/>
        <v>209.3922</v>
      </c>
      <c r="J65" s="164">
        <f t="shared" si="36"/>
        <v>-2983.8388499999992</v>
      </c>
      <c r="M65" s="164"/>
    </row>
    <row r="66" spans="1:13">
      <c r="A66" s="176" t="s">
        <v>130</v>
      </c>
      <c r="C66" s="164">
        <f t="shared" si="31"/>
        <v>0</v>
      </c>
      <c r="D66" s="164">
        <f t="shared" si="31"/>
        <v>-622.78560000000004</v>
      </c>
      <c r="E66" s="164">
        <f t="shared" si="31"/>
        <v>233.5446</v>
      </c>
      <c r="F66" s="164">
        <f t="shared" si="32"/>
        <v>0</v>
      </c>
      <c r="G66" s="164">
        <f t="shared" si="33"/>
        <v>1989.454</v>
      </c>
      <c r="H66" s="164">
        <f t="shared" si="34"/>
        <v>523.31290000000001</v>
      </c>
      <c r="I66" s="164">
        <f t="shared" si="35"/>
        <v>-155.69640000000001</v>
      </c>
      <c r="J66" s="164">
        <f t="shared" si="36"/>
        <v>1967.8295000000001</v>
      </c>
      <c r="M66" s="164"/>
    </row>
    <row r="67" spans="1:13">
      <c r="A67" s="176" t="s">
        <v>131</v>
      </c>
      <c r="C67" s="164">
        <f t="shared" si="31"/>
        <v>217.24199999999999</v>
      </c>
      <c r="D67" s="164">
        <f t="shared" si="31"/>
        <v>386.20800000000003</v>
      </c>
      <c r="E67" s="164">
        <f t="shared" si="31"/>
        <v>-144.828</v>
      </c>
      <c r="F67" s="164">
        <f t="shared" si="32"/>
        <v>0</v>
      </c>
      <c r="G67" s="164">
        <f t="shared" si="33"/>
        <v>-1233.72</v>
      </c>
      <c r="H67" s="164">
        <f t="shared" si="34"/>
        <v>-324.52199999999999</v>
      </c>
      <c r="I67" s="164">
        <f t="shared" si="35"/>
        <v>96.552000000000007</v>
      </c>
      <c r="J67" s="164">
        <f t="shared" si="36"/>
        <v>-1003.0679999999999</v>
      </c>
      <c r="M67" s="164"/>
    </row>
    <row r="68" spans="1:13">
      <c r="A68" s="176" t="s">
        <v>132</v>
      </c>
      <c r="C68" s="164">
        <f t="shared" si="31"/>
        <v>0</v>
      </c>
      <c r="D68" s="164">
        <f t="shared" si="31"/>
        <v>9330.6342000000004</v>
      </c>
      <c r="E68" s="164">
        <f t="shared" si="31"/>
        <v>0</v>
      </c>
      <c r="F68" s="164">
        <f t="shared" si="32"/>
        <v>0</v>
      </c>
      <c r="G68" s="164">
        <f t="shared" si="33"/>
        <v>-29797.8318</v>
      </c>
      <c r="H68" s="164">
        <f t="shared" si="34"/>
        <v>-7625.0344000000005</v>
      </c>
      <c r="I68" s="164">
        <f t="shared" si="35"/>
        <v>3511.529</v>
      </c>
      <c r="J68" s="164">
        <f t="shared" si="36"/>
        <v>-24580.703000000001</v>
      </c>
      <c r="M68" s="164"/>
    </row>
    <row r="69" spans="1:13">
      <c r="A69" s="176" t="s">
        <v>170</v>
      </c>
      <c r="C69" s="164">
        <f t="shared" si="31"/>
        <v>0</v>
      </c>
      <c r="D69" s="164">
        <f t="shared" si="31"/>
        <v>0</v>
      </c>
      <c r="E69" s="164">
        <f t="shared" si="31"/>
        <v>0</v>
      </c>
      <c r="F69" s="164">
        <f t="shared" si="32"/>
        <v>0</v>
      </c>
      <c r="G69" s="164">
        <f t="shared" si="33"/>
        <v>0</v>
      </c>
      <c r="H69" s="164">
        <f t="shared" si="34"/>
        <v>0</v>
      </c>
      <c r="I69" s="164">
        <f t="shared" si="35"/>
        <v>0</v>
      </c>
      <c r="J69" s="164">
        <f>SUM(C69:I69)</f>
        <v>0</v>
      </c>
      <c r="M69" s="164"/>
    </row>
    <row r="70" spans="1:13">
      <c r="A70" s="176" t="s">
        <v>171</v>
      </c>
      <c r="C70" s="164">
        <f t="shared" si="31"/>
        <v>0</v>
      </c>
      <c r="D70" s="164">
        <f t="shared" si="31"/>
        <v>0</v>
      </c>
      <c r="E70" s="164">
        <f t="shared" si="31"/>
        <v>0</v>
      </c>
      <c r="F70" s="164">
        <f t="shared" si="32"/>
        <v>0</v>
      </c>
      <c r="G70" s="164">
        <f t="shared" si="33"/>
        <v>0</v>
      </c>
      <c r="H70" s="164">
        <f t="shared" si="34"/>
        <v>0</v>
      </c>
      <c r="I70" s="164">
        <f t="shared" si="35"/>
        <v>0</v>
      </c>
      <c r="J70" s="164">
        <f>SUM(C70:I70)</f>
        <v>0</v>
      </c>
      <c r="M70" s="164"/>
    </row>
    <row r="71" spans="1:13">
      <c r="A71" s="176" t="s">
        <v>133</v>
      </c>
      <c r="C71" s="164">
        <f t="shared" si="31"/>
        <v>0</v>
      </c>
      <c r="D71" s="164">
        <f t="shared" si="31"/>
        <v>-268.15229999999997</v>
      </c>
      <c r="E71" s="164">
        <f t="shared" si="31"/>
        <v>111.38634</v>
      </c>
      <c r="F71" s="164">
        <f t="shared" si="32"/>
        <v>0</v>
      </c>
      <c r="G71" s="164">
        <f t="shared" si="33"/>
        <v>893.15342999999996</v>
      </c>
      <c r="H71" s="164">
        <f t="shared" si="34"/>
        <v>216.58454999999998</v>
      </c>
      <c r="I71" s="164">
        <f t="shared" si="35"/>
        <v>-76.320269999999994</v>
      </c>
      <c r="J71" s="164">
        <f>SUM(C71:I71)</f>
        <v>876.65174999999999</v>
      </c>
      <c r="M71" s="164"/>
    </row>
    <row r="72" spans="1:13">
      <c r="A72" s="176" t="s">
        <v>134</v>
      </c>
      <c r="C72" s="164">
        <f t="shared" si="31"/>
        <v>3.8248199999999999</v>
      </c>
      <c r="D72" s="164">
        <f t="shared" si="31"/>
        <v>6.1385999999999994</v>
      </c>
      <c r="E72" s="164">
        <f t="shared" si="31"/>
        <v>-2.5498799999999999</v>
      </c>
      <c r="F72" s="164">
        <f t="shared" si="32"/>
        <v>0</v>
      </c>
      <c r="G72" s="164">
        <f t="shared" si="33"/>
        <v>-20.446259999999999</v>
      </c>
      <c r="H72" s="164">
        <f t="shared" si="34"/>
        <v>-4.9581</v>
      </c>
      <c r="I72" s="164">
        <f t="shared" si="35"/>
        <v>1.7471399999999999</v>
      </c>
      <c r="J72" s="164">
        <f>SUM(C72:I72)</f>
        <v>-16.243679999999998</v>
      </c>
      <c r="M72" s="164"/>
    </row>
    <row r="73" spans="1:13">
      <c r="A73" s="176" t="s">
        <v>183</v>
      </c>
      <c r="C73" s="164">
        <f>($H14+$H15)*C56+$H16*C57</f>
        <v>0</v>
      </c>
      <c r="D73" s="164">
        <f>($H14+$H15)*D56+$H16*D57</f>
        <v>0</v>
      </c>
      <c r="E73" s="164">
        <f>E56*$H14</f>
        <v>0</v>
      </c>
      <c r="F73" s="164">
        <f>($H14+$H15)*F56+$H16*F57</f>
        <v>0</v>
      </c>
      <c r="G73" s="164">
        <f>($H14+$H15)*G56+$H16*G57</f>
        <v>0</v>
      </c>
      <c r="H73" s="164">
        <v>0</v>
      </c>
      <c r="I73" s="164">
        <f>($H14+$H15)*I56+$H16*I57</f>
        <v>0</v>
      </c>
      <c r="J73" s="164">
        <f>SUM(C73:I73)</f>
        <v>0</v>
      </c>
    </row>
    <row r="74" spans="1:13">
      <c r="A74" s="153"/>
      <c r="C74" s="187">
        <f t="shared" ref="C74:J74" si="37">SUM(C62:C73)</f>
        <v>19865.946599999999</v>
      </c>
      <c r="D74" s="187">
        <f t="shared" si="37"/>
        <v>46850.248679999997</v>
      </c>
      <c r="E74" s="187">
        <f t="shared" si="37"/>
        <v>26390.995680000004</v>
      </c>
      <c r="F74" s="187">
        <f t="shared" si="37"/>
        <v>1905.1687200000001</v>
      </c>
      <c r="G74" s="254">
        <f t="shared" si="37"/>
        <v>-144654.21124999999</v>
      </c>
      <c r="H74" s="187">
        <f t="shared" si="37"/>
        <v>-38349.52923</v>
      </c>
      <c r="I74" s="187">
        <f t="shared" si="37"/>
        <v>12269.55593</v>
      </c>
      <c r="J74" s="187">
        <f t="shared" si="37"/>
        <v>-75721.824869999982</v>
      </c>
    </row>
    <row r="75" spans="1:13" ht="7.95" customHeight="1"/>
    <row r="76" spans="1:13">
      <c r="A76" s="148" t="s">
        <v>19</v>
      </c>
      <c r="B76" s="148"/>
      <c r="C76" s="164">
        <f t="shared" ref="C76:I76" si="38">C62+C63</f>
        <v>19173.747329999998</v>
      </c>
      <c r="D76" s="164">
        <f t="shared" si="38"/>
        <v>33613.236060000003</v>
      </c>
      <c r="E76" s="164">
        <f t="shared" si="38"/>
        <v>27458.69988</v>
      </c>
      <c r="F76" s="164">
        <f t="shared" si="38"/>
        <v>1905.1687200000001</v>
      </c>
      <c r="G76" s="164">
        <f t="shared" si="38"/>
        <v>-102496.69868999999</v>
      </c>
      <c r="H76" s="164">
        <f t="shared" si="38"/>
        <v>-27221.986949999999</v>
      </c>
      <c r="I76" s="164">
        <f t="shared" si="38"/>
        <v>8048.2396200000012</v>
      </c>
      <c r="J76" s="164">
        <f>J62+J63</f>
        <v>-39519.594029999978</v>
      </c>
    </row>
    <row r="77" spans="1:13" ht="10.95" customHeight="1">
      <c r="A77" s="148"/>
      <c r="B77" s="148"/>
      <c r="C77" s="164"/>
      <c r="D77" s="164"/>
      <c r="E77" s="164"/>
      <c r="F77" s="164"/>
      <c r="G77" s="164"/>
      <c r="H77" s="164"/>
      <c r="I77" s="164"/>
      <c r="J77" s="164"/>
    </row>
    <row r="78" spans="1:13" ht="15.75" customHeight="1">
      <c r="A78" s="148" t="s">
        <v>175</v>
      </c>
      <c r="B78" s="148"/>
      <c r="C78" s="172">
        <f t="shared" ref="C78:I78" si="39">SUM(C64:C67,C70:C72)</f>
        <v>692.19926999999996</v>
      </c>
      <c r="D78" s="172">
        <f t="shared" si="39"/>
        <v>3906.37842</v>
      </c>
      <c r="E78" s="172">
        <f t="shared" si="39"/>
        <v>-1067.7041999999999</v>
      </c>
      <c r="F78" s="172">
        <f t="shared" si="39"/>
        <v>0</v>
      </c>
      <c r="G78" s="172">
        <f t="shared" si="39"/>
        <v>-12359.680759999999</v>
      </c>
      <c r="H78" s="172">
        <f t="shared" si="39"/>
        <v>-3502.5078800000001</v>
      </c>
      <c r="I78" s="172">
        <f t="shared" si="39"/>
        <v>709.78730999999993</v>
      </c>
      <c r="J78" s="172">
        <f>SUM(J64:J67,J70:J72)</f>
        <v>-11621.527839999999</v>
      </c>
    </row>
    <row r="79" spans="1:13" ht="7.95" customHeight="1"/>
    <row r="80" spans="1:13">
      <c r="A80" s="1" t="s">
        <v>202</v>
      </c>
    </row>
    <row r="81" spans="1:14">
      <c r="A81" s="1" t="s">
        <v>209</v>
      </c>
    </row>
    <row r="82" spans="1:14" ht="15.75" customHeight="1">
      <c r="A82" s="188" t="s">
        <v>208</v>
      </c>
      <c r="B82" s="188"/>
      <c r="C82" s="188"/>
      <c r="D82" s="188"/>
      <c r="E82" s="188"/>
    </row>
    <row r="83" spans="1:14" ht="29.4" customHeight="1">
      <c r="A83" s="188"/>
      <c r="B83" s="271" t="s">
        <v>203</v>
      </c>
      <c r="C83" s="271" t="s">
        <v>204</v>
      </c>
      <c r="D83" s="271" t="s">
        <v>205</v>
      </c>
      <c r="E83" s="271" t="s">
        <v>207</v>
      </c>
      <c r="G83" s="373" t="s">
        <v>323</v>
      </c>
      <c r="H83" s="373"/>
      <c r="I83" s="373"/>
      <c r="J83" s="373"/>
      <c r="M83" s="272"/>
      <c r="N83" s="272"/>
    </row>
    <row r="84" spans="1:14">
      <c r="A84" s="273" t="s">
        <v>353</v>
      </c>
      <c r="B84" s="275">
        <v>1</v>
      </c>
      <c r="C84" s="276">
        <v>766487.4</v>
      </c>
      <c r="D84" s="272">
        <f>70888.02-C84*M51</f>
        <v>69010.125870000003</v>
      </c>
      <c r="E84" s="272">
        <f>500*B84</f>
        <v>500</v>
      </c>
      <c r="F84" s="274" t="s">
        <v>206</v>
      </c>
      <c r="H84" s="275"/>
      <c r="I84" s="276"/>
      <c r="J84" s="286">
        <v>51231</v>
      </c>
      <c r="K84" s="272"/>
      <c r="L84" s="274"/>
    </row>
    <row r="85" spans="1:14">
      <c r="A85" s="277" t="s">
        <v>231</v>
      </c>
      <c r="B85" s="278">
        <f>SUM(B84:B84)</f>
        <v>1</v>
      </c>
      <c r="C85" s="279">
        <f>SUM(C84:C84)</f>
        <v>766487.4</v>
      </c>
      <c r="D85" s="280">
        <f>SUM(D84:D84)</f>
        <v>69010.125870000003</v>
      </c>
      <c r="E85" s="280">
        <f>SUM(E84:E84)</f>
        <v>500</v>
      </c>
    </row>
    <row r="86" spans="1:14">
      <c r="A86" s="188"/>
      <c r="B86" s="188"/>
      <c r="C86" s="188"/>
      <c r="D86" s="188"/>
      <c r="E86" s="188"/>
    </row>
    <row r="87" spans="1:14">
      <c r="A87" s="260"/>
      <c r="B87" s="275"/>
      <c r="C87" s="276"/>
      <c r="D87" s="272"/>
      <c r="E87" s="272"/>
    </row>
    <row r="88" spans="1:14">
      <c r="B88" s="275"/>
      <c r="C88" s="276"/>
      <c r="D88" s="272"/>
      <c r="E88" s="272"/>
    </row>
    <row r="89" spans="1:14" ht="9" customHeight="1"/>
  </sheetData>
  <mergeCells count="4">
    <mergeCell ref="A1:I1"/>
    <mergeCell ref="J1:K1"/>
    <mergeCell ref="H56:H57"/>
    <mergeCell ref="G83:J83"/>
  </mergeCells>
  <pageMargins left="0.7" right="0.7" top="0.75" bottom="0.75" header="0.3" footer="0.3"/>
  <pageSetup scale="80" fitToHeight="2" orientation="landscape" r:id="rId1"/>
  <headerFooter>
    <oddFooter>&amp;F&amp;RPage &amp;P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00B0F0"/>
  </sheetPr>
  <dimension ref="A1:AE89"/>
  <sheetViews>
    <sheetView workbookViewId="0">
      <selection activeCell="E10" sqref="E10"/>
    </sheetView>
  </sheetViews>
  <sheetFormatPr defaultColWidth="9.109375" defaultRowHeight="13.8"/>
  <cols>
    <col min="1" max="1" width="14.6640625" style="1" customWidth="1"/>
    <col min="2" max="2" width="8.6640625" style="1" customWidth="1"/>
    <col min="3" max="3" width="16.33203125" style="1" customWidth="1"/>
    <col min="4" max="4" width="18.6640625" style="1" customWidth="1"/>
    <col min="5" max="5" width="16.6640625" style="1" customWidth="1"/>
    <col min="6" max="6" width="16.33203125" style="1" customWidth="1"/>
    <col min="7" max="7" width="15.5546875" style="1" customWidth="1"/>
    <col min="8" max="8" width="13.6640625" style="1" bestFit="1" customWidth="1"/>
    <col min="9" max="9" width="17.5546875" style="1" customWidth="1"/>
    <col min="10" max="10" width="13.6640625" style="1" bestFit="1" customWidth="1"/>
    <col min="11" max="11" width="14.88671875" style="1" customWidth="1"/>
    <col min="12" max="12" width="13.44140625" style="1" bestFit="1" customWidth="1"/>
    <col min="13" max="13" width="15.6640625" style="1" customWidth="1"/>
    <col min="14" max="14" width="6.44140625" style="1" customWidth="1"/>
    <col min="15" max="15" width="13.88671875" style="1" customWidth="1"/>
    <col min="16" max="16" width="13.33203125" style="1" customWidth="1"/>
    <col min="17" max="17" width="16" style="1" customWidth="1"/>
    <col min="18" max="18" width="10" style="1" customWidth="1"/>
    <col min="19" max="19" width="17.6640625" style="1" customWidth="1"/>
    <col min="20" max="20" width="14.6640625" style="1" customWidth="1"/>
    <col min="21" max="21" width="10.5546875" style="1" customWidth="1"/>
    <col min="22" max="22" width="14.6640625" style="1" customWidth="1"/>
    <col min="23" max="23" width="2.88671875" style="1" customWidth="1"/>
    <col min="24" max="24" width="16.88671875" style="1" customWidth="1"/>
    <col min="25" max="25" width="1.6640625" style="1" customWidth="1"/>
    <col min="26" max="26" width="14.6640625" style="1" customWidth="1"/>
    <col min="27" max="27" width="13.6640625" style="1" customWidth="1"/>
    <col min="28" max="28" width="13.5546875" style="1" customWidth="1"/>
    <col min="29" max="29" width="13.109375" style="1" customWidth="1"/>
    <col min="30" max="30" width="18" style="1" customWidth="1"/>
    <col min="31" max="16384" width="9.109375" style="1"/>
  </cols>
  <sheetData>
    <row r="1" spans="1:20">
      <c r="A1" s="371" t="s">
        <v>163</v>
      </c>
      <c r="B1" s="371"/>
      <c r="C1" s="371"/>
      <c r="D1" s="371"/>
      <c r="E1" s="371"/>
      <c r="F1" s="371"/>
      <c r="G1" s="371"/>
      <c r="H1" s="371"/>
      <c r="I1" s="371"/>
      <c r="J1" s="372" t="s">
        <v>311</v>
      </c>
      <c r="K1" s="372"/>
    </row>
    <row r="2" spans="1:20" ht="26.4" customHeight="1">
      <c r="A2" s="149"/>
      <c r="B2" s="150"/>
      <c r="C2" s="151" t="s">
        <v>164</v>
      </c>
      <c r="D2" s="168" t="s">
        <v>352</v>
      </c>
      <c r="E2" s="151" t="s">
        <v>165</v>
      </c>
      <c r="F2" s="152" t="s">
        <v>166</v>
      </c>
      <c r="G2" s="152" t="s">
        <v>167</v>
      </c>
      <c r="H2" s="152" t="s">
        <v>86</v>
      </c>
      <c r="I2" s="152" t="s">
        <v>168</v>
      </c>
      <c r="J2" s="258" t="s">
        <v>312</v>
      </c>
      <c r="K2" s="258" t="s">
        <v>313</v>
      </c>
    </row>
    <row r="3" spans="1:20">
      <c r="A3" s="176" t="s">
        <v>127</v>
      </c>
      <c r="B3" s="148"/>
      <c r="C3" s="154">
        <v>222366</v>
      </c>
      <c r="D3" s="283">
        <v>-6144</v>
      </c>
      <c r="E3" s="178">
        <v>271502364.01800001</v>
      </c>
      <c r="F3" s="178">
        <v>-123665373</v>
      </c>
      <c r="G3" s="178">
        <v>102864779</v>
      </c>
      <c r="H3" s="184">
        <f>SUM(F3:G3)</f>
        <v>-20800594</v>
      </c>
      <c r="I3" s="155">
        <f>E3+H3</f>
        <v>250701770.01800001</v>
      </c>
      <c r="J3" s="283">
        <f t="shared" ref="J3:J8" si="0">I3/C3</f>
        <v>1127.4285188293175</v>
      </c>
      <c r="K3" s="256">
        <f t="shared" ref="K3:K8" si="1">D24/E3</f>
        <v>9.1585127812557343E-2</v>
      </c>
    </row>
    <row r="4" spans="1:20">
      <c r="A4" s="176" t="s">
        <v>169</v>
      </c>
      <c r="B4" s="148"/>
      <c r="C4" s="154">
        <v>381</v>
      </c>
      <c r="D4" s="283">
        <v>-26</v>
      </c>
      <c r="E4" s="178">
        <v>592340.36199999996</v>
      </c>
      <c r="F4" s="178">
        <v>-270017</v>
      </c>
      <c r="G4" s="178">
        <v>224428</v>
      </c>
      <c r="H4" s="184">
        <f t="shared" ref="H4:H16" si="2">SUM(F4:G4)</f>
        <v>-45589</v>
      </c>
      <c r="I4" s="155">
        <f t="shared" ref="I4:I16" si="3">E4+H4</f>
        <v>546751.36199999996</v>
      </c>
      <c r="J4" s="283">
        <f t="shared" si="0"/>
        <v>1435.0429448818898</v>
      </c>
      <c r="K4" s="256">
        <f t="shared" si="1"/>
        <v>9.1915583493532058E-2</v>
      </c>
    </row>
    <row r="5" spans="1:20">
      <c r="A5" s="176" t="s">
        <v>128</v>
      </c>
      <c r="B5" s="148"/>
      <c r="C5" s="154">
        <v>23346</v>
      </c>
      <c r="D5" s="283">
        <v>-631</v>
      </c>
      <c r="E5" s="178">
        <v>54357499.741999999</v>
      </c>
      <c r="F5" s="178">
        <v>-25442340</v>
      </c>
      <c r="G5" s="178">
        <v>20492468</v>
      </c>
      <c r="H5" s="184">
        <f t="shared" si="2"/>
        <v>-4949872</v>
      </c>
      <c r="I5" s="155">
        <f t="shared" si="3"/>
        <v>49407627.741999999</v>
      </c>
      <c r="J5" s="283">
        <f t="shared" si="0"/>
        <v>2116.320900454039</v>
      </c>
      <c r="K5" s="256">
        <f t="shared" si="1"/>
        <v>0.11619783433710236</v>
      </c>
    </row>
    <row r="6" spans="1:20">
      <c r="A6" s="176" t="s">
        <v>129</v>
      </c>
      <c r="B6" s="148"/>
      <c r="C6" s="154">
        <v>9903</v>
      </c>
      <c r="D6" s="283">
        <v>-269</v>
      </c>
      <c r="E6" s="178">
        <v>7219460.682</v>
      </c>
      <c r="F6" s="178">
        <v>-3288593</v>
      </c>
      <c r="G6" s="178">
        <v>2735330</v>
      </c>
      <c r="H6" s="184">
        <f t="shared" si="2"/>
        <v>-553263</v>
      </c>
      <c r="I6" s="155">
        <f t="shared" si="3"/>
        <v>6666197.682</v>
      </c>
      <c r="J6" s="283">
        <f t="shared" si="0"/>
        <v>673.14931657073612</v>
      </c>
      <c r="K6" s="256">
        <f t="shared" si="1"/>
        <v>0.13809847492982025</v>
      </c>
    </row>
    <row r="7" spans="1:20">
      <c r="A7" s="176" t="s">
        <v>130</v>
      </c>
      <c r="B7" s="148"/>
      <c r="C7" s="154">
        <v>1910</v>
      </c>
      <c r="D7" s="283">
        <v>-51</v>
      </c>
      <c r="E7" s="178">
        <v>116204907.98800001</v>
      </c>
      <c r="F7" s="178">
        <v>-54469939</v>
      </c>
      <c r="G7" s="178">
        <v>43737316</v>
      </c>
      <c r="H7" s="184">
        <f t="shared" si="2"/>
        <v>-10732623</v>
      </c>
      <c r="I7" s="155">
        <f t="shared" si="3"/>
        <v>105472284.98800001</v>
      </c>
      <c r="J7" s="283">
        <f t="shared" si="0"/>
        <v>55221.091616753933</v>
      </c>
      <c r="K7" s="256">
        <f t="shared" si="1"/>
        <v>9.1137609360644647E-2</v>
      </c>
    </row>
    <row r="8" spans="1:20">
      <c r="A8" s="176" t="s">
        <v>131</v>
      </c>
      <c r="B8" s="148"/>
      <c r="C8" s="154">
        <v>50</v>
      </c>
      <c r="D8" s="283">
        <v>-6</v>
      </c>
      <c r="E8" s="178">
        <v>3652455.84</v>
      </c>
      <c r="F8" s="178">
        <v>-1627128</v>
      </c>
      <c r="G8" s="178">
        <v>1383853</v>
      </c>
      <c r="H8" s="184">
        <f t="shared" si="2"/>
        <v>-243275</v>
      </c>
      <c r="I8" s="155">
        <f t="shared" si="3"/>
        <v>3409180.84</v>
      </c>
      <c r="J8" s="283">
        <f t="shared" si="0"/>
        <v>68183.616800000003</v>
      </c>
      <c r="K8" s="256">
        <f t="shared" si="1"/>
        <v>8.8492010351040956E-2</v>
      </c>
    </row>
    <row r="9" spans="1:20">
      <c r="A9" s="176" t="s">
        <v>132</v>
      </c>
      <c r="B9" s="148"/>
      <c r="C9" s="154">
        <v>23</v>
      </c>
      <c r="D9" s="283"/>
      <c r="E9" s="178">
        <f>85256588.48-E10</f>
        <v>56200784.480000004</v>
      </c>
      <c r="F9" s="178">
        <v>-49934068</v>
      </c>
      <c r="G9" s="178">
        <f>89487500-G10</f>
        <v>54487500</v>
      </c>
      <c r="H9" s="184">
        <f t="shared" si="2"/>
        <v>4553432</v>
      </c>
      <c r="I9" s="155">
        <f t="shared" si="3"/>
        <v>60754216.480000004</v>
      </c>
      <c r="J9" s="283">
        <f>(I9+I10)/C9</f>
        <v>3904783.4991304348</v>
      </c>
      <c r="K9" s="256">
        <f>I30/(I9+I10)</f>
        <v>6.175568975440901E-2</v>
      </c>
    </row>
    <row r="10" spans="1:20">
      <c r="A10" s="176" t="s">
        <v>170</v>
      </c>
      <c r="B10" s="148"/>
      <c r="C10" s="154"/>
      <c r="D10" s="283"/>
      <c r="E10" s="178">
        <v>29055804</v>
      </c>
      <c r="F10" s="178">
        <v>-35000000</v>
      </c>
      <c r="G10" s="178">
        <v>35000000</v>
      </c>
      <c r="H10" s="184">
        <f t="shared" si="2"/>
        <v>0</v>
      </c>
      <c r="I10" s="155">
        <f t="shared" si="3"/>
        <v>29055804</v>
      </c>
      <c r="J10" s="283"/>
    </row>
    <row r="11" spans="1:20">
      <c r="A11" s="176" t="s">
        <v>171</v>
      </c>
      <c r="B11" s="148"/>
      <c r="C11" s="154">
        <v>53</v>
      </c>
      <c r="D11" s="283">
        <v>-5</v>
      </c>
      <c r="E11" s="178">
        <v>8013.9210000000003</v>
      </c>
      <c r="F11" s="178"/>
      <c r="G11" s="178"/>
      <c r="H11" s="184">
        <f t="shared" si="2"/>
        <v>0</v>
      </c>
      <c r="I11" s="155">
        <f t="shared" si="3"/>
        <v>8013.9210000000003</v>
      </c>
      <c r="J11" s="283">
        <f>I11/C11</f>
        <v>151.20605660377359</v>
      </c>
      <c r="K11" s="256">
        <f>I31/I11</f>
        <v>0.20661421543836031</v>
      </c>
    </row>
    <row r="12" spans="1:20">
      <c r="A12" s="176" t="s">
        <v>133</v>
      </c>
      <c r="B12" s="148"/>
      <c r="C12" s="154">
        <v>1203</v>
      </c>
      <c r="D12" s="283">
        <v>-46</v>
      </c>
      <c r="E12" s="178">
        <v>4055003.0460000001</v>
      </c>
      <c r="F12" s="178">
        <v>-1751695</v>
      </c>
      <c r="G12" s="178">
        <v>1396018</v>
      </c>
      <c r="H12" s="184">
        <f t="shared" si="2"/>
        <v>-355677</v>
      </c>
      <c r="I12" s="155">
        <f t="shared" si="3"/>
        <v>3699326.0460000001</v>
      </c>
      <c r="J12" s="283">
        <f>I12/C12</f>
        <v>3075.0839950124687</v>
      </c>
      <c r="K12" s="256">
        <f>I32/I12</f>
        <v>8.9328067637431494E-2</v>
      </c>
    </row>
    <row r="13" spans="1:20">
      <c r="A13" s="176" t="s">
        <v>134</v>
      </c>
      <c r="B13" s="148"/>
      <c r="C13" s="154">
        <v>1218</v>
      </c>
      <c r="D13" s="283">
        <v>-47</v>
      </c>
      <c r="E13" s="178">
        <v>336330.02</v>
      </c>
      <c r="F13" s="178">
        <v>-139725</v>
      </c>
      <c r="G13" s="178">
        <v>118877</v>
      </c>
      <c r="H13" s="184">
        <f t="shared" si="2"/>
        <v>-20848</v>
      </c>
      <c r="I13" s="155">
        <f t="shared" si="3"/>
        <v>315482.02</v>
      </c>
      <c r="J13" s="283">
        <f>I13/C13</f>
        <v>259.01643678160923</v>
      </c>
      <c r="K13" s="256">
        <f>I33/I13</f>
        <v>0.16591175978903647</v>
      </c>
      <c r="S13" s="214"/>
    </row>
    <row r="14" spans="1:20">
      <c r="A14" s="176" t="s">
        <v>172</v>
      </c>
      <c r="B14" s="148"/>
      <c r="C14" s="154">
        <v>432</v>
      </c>
      <c r="D14" s="283">
        <v>8</v>
      </c>
      <c r="E14" s="178">
        <v>865886.23600000003</v>
      </c>
      <c r="F14" s="178"/>
      <c r="G14" s="178"/>
      <c r="H14" s="184"/>
      <c r="I14" s="155">
        <f t="shared" si="3"/>
        <v>865886.23600000003</v>
      </c>
      <c r="J14" s="283">
        <f>I14/C14</f>
        <v>2004.3662870370372</v>
      </c>
      <c r="K14" s="256">
        <f>I34/I14</f>
        <v>0.64502840763483382</v>
      </c>
      <c r="S14" s="184"/>
      <c r="T14" s="184"/>
    </row>
    <row r="15" spans="1:20">
      <c r="A15" s="176" t="s">
        <v>173</v>
      </c>
      <c r="B15" s="148"/>
      <c r="C15" s="154">
        <v>0</v>
      </c>
      <c r="D15" s="188"/>
      <c r="E15" s="178">
        <v>388239.98200000002</v>
      </c>
      <c r="F15" s="178"/>
      <c r="G15" s="178"/>
      <c r="H15" s="184">
        <f t="shared" si="2"/>
        <v>0</v>
      </c>
      <c r="I15" s="155">
        <f t="shared" si="3"/>
        <v>388239.98200000002</v>
      </c>
      <c r="J15" s="213"/>
      <c r="S15" s="184"/>
      <c r="T15" s="184"/>
    </row>
    <row r="16" spans="1:20">
      <c r="A16" s="176" t="s">
        <v>174</v>
      </c>
      <c r="B16" s="148"/>
      <c r="C16" s="154">
        <v>0</v>
      </c>
      <c r="D16" s="189"/>
      <c r="E16" s="178">
        <v>203174.64799999999</v>
      </c>
      <c r="F16" s="178"/>
      <c r="G16" s="178"/>
      <c r="H16" s="184">
        <f t="shared" si="2"/>
        <v>0</v>
      </c>
      <c r="I16" s="155">
        <f t="shared" si="3"/>
        <v>203174.64799999999</v>
      </c>
      <c r="J16" s="213"/>
      <c r="T16" s="214"/>
    </row>
    <row r="17" spans="1:31">
      <c r="A17" s="148"/>
      <c r="B17" s="148"/>
      <c r="C17" s="156">
        <f t="shared" ref="C17:I17" si="4">SUM(C3:C16)</f>
        <v>260885</v>
      </c>
      <c r="D17" s="156">
        <f t="shared" si="4"/>
        <v>-7217</v>
      </c>
      <c r="E17" s="156">
        <f t="shared" si="4"/>
        <v>544642264.96499991</v>
      </c>
      <c r="F17" s="156">
        <f t="shared" si="4"/>
        <v>-295588878</v>
      </c>
      <c r="G17" s="156">
        <f t="shared" si="4"/>
        <v>262440569</v>
      </c>
      <c r="H17" s="156">
        <f t="shared" si="4"/>
        <v>-33148309</v>
      </c>
      <c r="I17" s="156">
        <f t="shared" si="4"/>
        <v>511493955.96499991</v>
      </c>
    </row>
    <row r="18" spans="1:31" ht="14.4" thickBot="1">
      <c r="A18" s="148"/>
      <c r="B18" s="148"/>
      <c r="C18" s="148"/>
      <c r="E18" s="148"/>
      <c r="F18" s="148"/>
      <c r="G18" s="148"/>
      <c r="I18" s="148"/>
    </row>
    <row r="19" spans="1:31">
      <c r="A19" s="148" t="s">
        <v>19</v>
      </c>
      <c r="B19" s="148"/>
      <c r="C19" s="157">
        <f t="shared" ref="C19:I19" si="5">C3+C4</f>
        <v>222747</v>
      </c>
      <c r="D19" s="157">
        <f t="shared" si="5"/>
        <v>-6170</v>
      </c>
      <c r="E19" s="158">
        <f t="shared" si="5"/>
        <v>272094704.38</v>
      </c>
      <c r="F19" s="158">
        <f t="shared" si="5"/>
        <v>-123935390</v>
      </c>
      <c r="G19" s="158">
        <f t="shared" si="5"/>
        <v>103089207</v>
      </c>
      <c r="H19" s="158">
        <f t="shared" si="5"/>
        <v>-20846183</v>
      </c>
      <c r="I19" s="157">
        <f t="shared" si="5"/>
        <v>251248521.38</v>
      </c>
    </row>
    <row r="20" spans="1:31" ht="7.2" customHeight="1">
      <c r="A20" s="148"/>
      <c r="B20" s="148"/>
      <c r="C20" s="159"/>
      <c r="D20" s="159"/>
      <c r="E20" s="148"/>
      <c r="F20" s="148"/>
      <c r="G20" s="148"/>
      <c r="H20" s="148"/>
      <c r="I20" s="159"/>
    </row>
    <row r="21" spans="1:31" ht="14.4" thickBot="1">
      <c r="A21" s="148" t="s">
        <v>175</v>
      </c>
      <c r="B21" s="148"/>
      <c r="C21" s="173">
        <f t="shared" ref="C21:I21" si="6">SUM(C5:C8,C11:C13)</f>
        <v>37683</v>
      </c>
      <c r="D21" s="173">
        <f t="shared" si="6"/>
        <v>-1055</v>
      </c>
      <c r="E21" s="174">
        <f t="shared" si="6"/>
        <v>185833671.23900002</v>
      </c>
      <c r="F21" s="174">
        <f t="shared" si="6"/>
        <v>-86719420</v>
      </c>
      <c r="G21" s="174">
        <f t="shared" si="6"/>
        <v>69863862</v>
      </c>
      <c r="H21" s="174">
        <f t="shared" si="6"/>
        <v>-16855558</v>
      </c>
      <c r="I21" s="173">
        <f t="shared" si="6"/>
        <v>168978113.23900002</v>
      </c>
      <c r="Z21" s="1" t="s">
        <v>314</v>
      </c>
    </row>
    <row r="22" spans="1:31">
      <c r="A22" s="148"/>
      <c r="B22" s="148"/>
      <c r="C22" s="148"/>
      <c r="D22" s="148"/>
      <c r="E22" s="148"/>
      <c r="M22" s="1" t="s">
        <v>322</v>
      </c>
      <c r="Z22" s="1" t="s">
        <v>210</v>
      </c>
      <c r="AA22" s="257" t="s">
        <v>338</v>
      </c>
      <c r="AC22" s="1" t="s">
        <v>212</v>
      </c>
      <c r="AD22" s="257" t="s">
        <v>337</v>
      </c>
    </row>
    <row r="23" spans="1:31" ht="53.4" customHeight="1">
      <c r="A23" s="149"/>
      <c r="B23" s="160"/>
      <c r="C23" s="168" t="s">
        <v>176</v>
      </c>
      <c r="D23" s="168" t="s">
        <v>177</v>
      </c>
      <c r="E23" s="152" t="s">
        <v>178</v>
      </c>
      <c r="F23" s="152" t="s">
        <v>179</v>
      </c>
      <c r="G23" s="152" t="s">
        <v>180</v>
      </c>
      <c r="H23" s="152" t="s">
        <v>181</v>
      </c>
      <c r="I23" s="152" t="s">
        <v>182</v>
      </c>
      <c r="O23" s="258" t="str">
        <f>AA22&amp;" Billed Schedule 75 Revenue"</f>
        <v>March Billed Schedule 75 Revenue</v>
      </c>
      <c r="P23" s="258" t="str">
        <f>AA22&amp;" Billed kWhs"</f>
        <v>March Billed kWhs</v>
      </c>
      <c r="Q23" s="258" t="str">
        <f>AA22&amp;" Unbilled kWhs"</f>
        <v>March Unbilled kWhs</v>
      </c>
      <c r="R23" s="258" t="s">
        <v>320</v>
      </c>
      <c r="S23" s="258" t="s">
        <v>213</v>
      </c>
      <c r="T23" s="258" t="str">
        <f>AD22&amp;" Unbilled kWhs reversal"</f>
        <v>February Unbilled kWhs reversal</v>
      </c>
      <c r="U23" s="258" t="s">
        <v>320</v>
      </c>
      <c r="V23" s="258" t="str">
        <f>AD22&amp;" Schedule 75 Unbilled Reversal"</f>
        <v>February Schedule 75 Unbilled Reversal</v>
      </c>
      <c r="X23" s="258" t="str">
        <f>"Total "&amp;AA22&amp;" Schedule 75 Revenue"</f>
        <v>Total March Schedule 75 Revenue</v>
      </c>
      <c r="Z23" s="258" t="str">
        <f>"Calendar "&amp;AA22&amp;" Usage"</f>
        <v>Calendar March Usage</v>
      </c>
      <c r="AA23" s="258" t="str">
        <f>R23</f>
        <v>11/1/2018 rate</v>
      </c>
      <c r="AB23" s="258" t="s">
        <v>214</v>
      </c>
      <c r="AC23" s="258" t="s">
        <v>215</v>
      </c>
      <c r="AD23" s="258" t="str">
        <f>"implied "&amp;AD22&amp;" unbilled/Cancel-Rebill True-up kWhs"</f>
        <v>implied February unbilled/Cancel-Rebill True-up kWhs</v>
      </c>
    </row>
    <row r="24" spans="1:31">
      <c r="A24" s="176" t="s">
        <v>127</v>
      </c>
      <c r="B24" s="148"/>
      <c r="C24" s="177">
        <v>2037510</v>
      </c>
      <c r="D24" s="177">
        <v>24865578.710000001</v>
      </c>
      <c r="E24" s="179">
        <v>-11315139</v>
      </c>
      <c r="F24" s="179">
        <v>9656344</v>
      </c>
      <c r="G24" s="170">
        <f>SUM(D24:F24)</f>
        <v>23206783.710000001</v>
      </c>
      <c r="H24" s="170">
        <f>-J62</f>
        <v>36401.039499999992</v>
      </c>
      <c r="I24" s="170">
        <f>SUM(G24:H24)</f>
        <v>23243184.749500003</v>
      </c>
      <c r="M24" s="1" t="s">
        <v>216</v>
      </c>
      <c r="O24" s="281">
        <v>-314980.34000000003</v>
      </c>
      <c r="P24" s="259">
        <f t="shared" ref="P24:P29" si="7">E3</f>
        <v>271502364.01800001</v>
      </c>
      <c r="Q24" s="259">
        <f t="shared" ref="Q24:Q29" si="8">G3</f>
        <v>102864779</v>
      </c>
      <c r="R24" s="260">
        <v>-1.16E-3</v>
      </c>
      <c r="S24" s="261">
        <f>Q24*R24</f>
        <v>-119323.14363999999</v>
      </c>
      <c r="T24" s="259">
        <f t="shared" ref="T24:T29" si="9">F3</f>
        <v>-123665373</v>
      </c>
      <c r="U24" s="260">
        <f>R24</f>
        <v>-1.16E-3</v>
      </c>
      <c r="V24" s="262">
        <f>T24*U24</f>
        <v>143451.83267999999</v>
      </c>
      <c r="X24" s="263">
        <f>O24+S24+V24</f>
        <v>-290851.65096</v>
      </c>
      <c r="Z24" s="264">
        <f>P24+Q24+T24</f>
        <v>250701770.01800001</v>
      </c>
      <c r="AA24" s="188">
        <f>R24</f>
        <v>-1.16E-3</v>
      </c>
      <c r="AB24" s="214">
        <f>Z24*AA24</f>
        <v>-290814.05322087999</v>
      </c>
      <c r="AC24" s="263">
        <f>X24-AB24</f>
        <v>-37.597739120014012</v>
      </c>
      <c r="AD24" s="264">
        <f>AC24/U24</f>
        <v>32411.844068977596</v>
      </c>
      <c r="AE24" s="265">
        <f>AC24/X24</f>
        <v>1.2926775212008241E-4</v>
      </c>
    </row>
    <row r="25" spans="1:31">
      <c r="A25" s="176" t="s">
        <v>169</v>
      </c>
      <c r="B25" s="148"/>
      <c r="C25" s="177">
        <v>3438</v>
      </c>
      <c r="D25" s="177">
        <v>54445.31</v>
      </c>
      <c r="E25" s="179">
        <v>-15939</v>
      </c>
      <c r="F25" s="179">
        <v>13167</v>
      </c>
      <c r="G25" s="170">
        <f t="shared" ref="G25:G33" si="10">SUM(D25:F25)</f>
        <v>51673.31</v>
      </c>
      <c r="H25" s="170">
        <f t="shared" ref="H25:H30" si="11">-J63</f>
        <v>-1357.6404200000002</v>
      </c>
      <c r="I25" s="170">
        <f t="shared" ref="I25:I34" si="12">SUM(G25:H25)</f>
        <v>50315.669579999994</v>
      </c>
      <c r="M25" s="1" t="s">
        <v>217</v>
      </c>
      <c r="O25" s="281">
        <v>-687.04</v>
      </c>
      <c r="P25" s="259">
        <f t="shared" si="7"/>
        <v>592340.36199999996</v>
      </c>
      <c r="Q25" s="259">
        <f t="shared" si="8"/>
        <v>224428</v>
      </c>
      <c r="R25" s="260">
        <v>-1.16E-3</v>
      </c>
      <c r="S25" s="261">
        <f>Q25*R25</f>
        <v>-260.33647999999999</v>
      </c>
      <c r="T25" s="259">
        <f t="shared" si="9"/>
        <v>-270017</v>
      </c>
      <c r="U25" s="260">
        <f t="shared" ref="U25:U32" si="13">R25</f>
        <v>-1.16E-3</v>
      </c>
      <c r="V25" s="262">
        <f t="shared" ref="V25:V32" si="14">T25*U25</f>
        <v>313.21972</v>
      </c>
      <c r="X25" s="263">
        <f t="shared" ref="X25:X32" si="15">O25+S25+V25</f>
        <v>-634.15675999999985</v>
      </c>
      <c r="Z25" s="264">
        <f t="shared" ref="Z25:Z32" si="16">P25+Q25+T25</f>
        <v>546751.36199999996</v>
      </c>
      <c r="AA25" s="188">
        <f t="shared" ref="AA25:AA32" si="17">R25</f>
        <v>-1.16E-3</v>
      </c>
      <c r="AB25" s="214">
        <f t="shared" ref="AB25:AB32" si="18">Z25*AA25</f>
        <v>-634.23157991999994</v>
      </c>
      <c r="AC25" s="263">
        <f t="shared" ref="AC25:AC32" si="19">X25-AB25</f>
        <v>7.4819920000095408E-2</v>
      </c>
      <c r="AD25" s="264">
        <f t="shared" ref="AD25:AD32" si="20">AC25/U25</f>
        <v>-64.499931034565009</v>
      </c>
      <c r="AE25" s="265">
        <f t="shared" ref="AE25:AE33" si="21">AC25/X25</f>
        <v>-1.1798332008649631E-4</v>
      </c>
    </row>
    <row r="26" spans="1:31">
      <c r="A26" s="176" t="s">
        <v>128</v>
      </c>
      <c r="B26" s="148"/>
      <c r="C26" s="177">
        <v>473015.25</v>
      </c>
      <c r="D26" s="177">
        <v>6316223.75</v>
      </c>
      <c r="E26" s="179">
        <v>-3005807</v>
      </c>
      <c r="F26" s="179">
        <v>2477947</v>
      </c>
      <c r="G26" s="170">
        <f t="shared" si="10"/>
        <v>5788363.75</v>
      </c>
      <c r="H26" s="170">
        <f t="shared" si="11"/>
        <v>29402.239679999999</v>
      </c>
      <c r="I26" s="170">
        <f t="shared" si="12"/>
        <v>5817765.9896799996</v>
      </c>
      <c r="M26" s="1" t="s">
        <v>218</v>
      </c>
      <c r="O26" s="281">
        <v>29351.8</v>
      </c>
      <c r="P26" s="259">
        <f t="shared" si="7"/>
        <v>54357499.741999999</v>
      </c>
      <c r="Q26" s="259">
        <f t="shared" si="8"/>
        <v>20492468</v>
      </c>
      <c r="R26" s="266">
        <v>5.4000000000000001E-4</v>
      </c>
      <c r="S26" s="261">
        <f>Q26*R26</f>
        <v>11065.932720000001</v>
      </c>
      <c r="T26" s="259">
        <f t="shared" si="9"/>
        <v>-25442340</v>
      </c>
      <c r="U26" s="260">
        <f t="shared" si="13"/>
        <v>5.4000000000000001E-4</v>
      </c>
      <c r="V26" s="262">
        <f t="shared" si="14"/>
        <v>-13738.863600000001</v>
      </c>
      <c r="X26" s="263">
        <f t="shared" si="15"/>
        <v>26678.869119999999</v>
      </c>
      <c r="Z26" s="264">
        <f t="shared" si="16"/>
        <v>49407627.741999999</v>
      </c>
      <c r="AA26" s="267">
        <f t="shared" si="17"/>
        <v>5.4000000000000001E-4</v>
      </c>
      <c r="AB26" s="214">
        <f t="shared" si="18"/>
        <v>26680.118980679999</v>
      </c>
      <c r="AC26" s="263">
        <f t="shared" si="19"/>
        <v>-1.2498606799999834</v>
      </c>
      <c r="AD26" s="264">
        <f t="shared" si="20"/>
        <v>-2314.556814814784</v>
      </c>
      <c r="AE26" s="265">
        <f t="shared" si="21"/>
        <v>-4.6848338075282832E-5</v>
      </c>
    </row>
    <row r="27" spans="1:31">
      <c r="A27" s="176" t="s">
        <v>129</v>
      </c>
      <c r="B27" s="148"/>
      <c r="C27" s="177">
        <v>199704</v>
      </c>
      <c r="D27" s="177">
        <v>996996.51</v>
      </c>
      <c r="E27" s="179">
        <v>-467667</v>
      </c>
      <c r="F27" s="179">
        <v>410579</v>
      </c>
      <c r="G27" s="170">
        <f t="shared" si="10"/>
        <v>939908.51</v>
      </c>
      <c r="H27" s="170">
        <f t="shared" si="11"/>
        <v>2838.2391900000002</v>
      </c>
      <c r="I27" s="170">
        <f t="shared" si="12"/>
        <v>942746.74919</v>
      </c>
      <c r="M27" s="1" t="s">
        <v>219</v>
      </c>
      <c r="O27" s="281">
        <v>3898.97</v>
      </c>
      <c r="P27" s="259">
        <f t="shared" si="7"/>
        <v>7219460.682</v>
      </c>
      <c r="Q27" s="259">
        <f t="shared" si="8"/>
        <v>2735330</v>
      </c>
      <c r="R27" s="266">
        <v>5.4000000000000001E-4</v>
      </c>
      <c r="S27" s="261">
        <f t="shared" ref="S27:S32" si="22">Q27*R27</f>
        <v>1477.0781999999999</v>
      </c>
      <c r="T27" s="259">
        <f t="shared" si="9"/>
        <v>-3288593</v>
      </c>
      <c r="U27" s="260">
        <f t="shared" si="13"/>
        <v>5.4000000000000001E-4</v>
      </c>
      <c r="V27" s="262">
        <f t="shared" si="14"/>
        <v>-1775.84022</v>
      </c>
      <c r="X27" s="263">
        <f t="shared" si="15"/>
        <v>3600.2079799999992</v>
      </c>
      <c r="Z27" s="264">
        <f t="shared" si="16"/>
        <v>6666197.682</v>
      </c>
      <c r="AA27" s="267">
        <f t="shared" si="17"/>
        <v>5.4000000000000001E-4</v>
      </c>
      <c r="AB27" s="214">
        <f t="shared" si="18"/>
        <v>3599.7467482800002</v>
      </c>
      <c r="AC27" s="263">
        <f t="shared" si="19"/>
        <v>0.4612317199989775</v>
      </c>
      <c r="AD27" s="264">
        <f t="shared" si="20"/>
        <v>854.13281481292131</v>
      </c>
      <c r="AE27" s="265">
        <f t="shared" si="21"/>
        <v>1.2811252087691267E-4</v>
      </c>
    </row>
    <row r="28" spans="1:31">
      <c r="A28" s="176" t="s">
        <v>130</v>
      </c>
      <c r="B28" s="148"/>
      <c r="C28" s="177">
        <v>953873.32</v>
      </c>
      <c r="D28" s="177">
        <v>10590637.51</v>
      </c>
      <c r="E28" s="179">
        <v>-4558888</v>
      </c>
      <c r="F28" s="179">
        <v>3776023</v>
      </c>
      <c r="G28" s="170">
        <f t="shared" si="10"/>
        <v>9807772.5099999998</v>
      </c>
      <c r="H28" s="170">
        <f t="shared" si="11"/>
        <v>48833.434649999996</v>
      </c>
      <c r="I28" s="170">
        <f t="shared" si="12"/>
        <v>9856605.94465</v>
      </c>
      <c r="M28" s="1" t="s">
        <v>220</v>
      </c>
      <c r="O28" s="281">
        <v>62750.71</v>
      </c>
      <c r="P28" s="259">
        <f t="shared" si="7"/>
        <v>116204907.98800001</v>
      </c>
      <c r="Q28" s="259">
        <f t="shared" si="8"/>
        <v>43737316</v>
      </c>
      <c r="R28" s="266">
        <v>5.4000000000000001E-4</v>
      </c>
      <c r="S28" s="261">
        <f t="shared" si="22"/>
        <v>23618.15064</v>
      </c>
      <c r="T28" s="259">
        <f t="shared" si="9"/>
        <v>-54469939</v>
      </c>
      <c r="U28" s="260">
        <f t="shared" si="13"/>
        <v>5.4000000000000001E-4</v>
      </c>
      <c r="V28" s="262">
        <f t="shared" si="14"/>
        <v>-29413.767060000002</v>
      </c>
      <c r="X28" s="263">
        <f t="shared" si="15"/>
        <v>56955.093580000001</v>
      </c>
      <c r="Z28" s="264">
        <f t="shared" si="16"/>
        <v>105472284.98800001</v>
      </c>
      <c r="AA28" s="267">
        <f t="shared" si="17"/>
        <v>5.4000000000000001E-4</v>
      </c>
      <c r="AB28" s="214">
        <f t="shared" si="18"/>
        <v>56955.033893520005</v>
      </c>
      <c r="AC28" s="263">
        <f t="shared" si="19"/>
        <v>5.9686479995434638E-2</v>
      </c>
      <c r="AD28" s="264">
        <f t="shared" si="20"/>
        <v>110.53051851006414</v>
      </c>
      <c r="AE28" s="265">
        <f t="shared" si="21"/>
        <v>1.0479568418511699E-6</v>
      </c>
    </row>
    <row r="29" spans="1:31">
      <c r="A29" s="176" t="s">
        <v>131</v>
      </c>
      <c r="B29" s="148"/>
      <c r="C29" s="177">
        <v>25000</v>
      </c>
      <c r="D29" s="177">
        <v>323213.15999999997</v>
      </c>
      <c r="E29" s="179">
        <v>-133744</v>
      </c>
      <c r="F29" s="179">
        <v>116951</v>
      </c>
      <c r="G29" s="170">
        <f t="shared" si="10"/>
        <v>306420.15999999997</v>
      </c>
      <c r="H29" s="170">
        <f t="shared" si="11"/>
        <v>909.84850000000006</v>
      </c>
      <c r="I29" s="170">
        <f t="shared" si="12"/>
        <v>307330.0085</v>
      </c>
      <c r="M29" s="1" t="s">
        <v>221</v>
      </c>
      <c r="O29" s="281">
        <v>1972.37</v>
      </c>
      <c r="P29" s="259">
        <f t="shared" si="7"/>
        <v>3652455.84</v>
      </c>
      <c r="Q29" s="259">
        <f t="shared" si="8"/>
        <v>1383853</v>
      </c>
      <c r="R29" s="266">
        <v>5.4000000000000001E-4</v>
      </c>
      <c r="S29" s="261">
        <f t="shared" si="22"/>
        <v>747.28062</v>
      </c>
      <c r="T29" s="259">
        <f t="shared" si="9"/>
        <v>-1627128</v>
      </c>
      <c r="U29" s="260">
        <f t="shared" si="13"/>
        <v>5.4000000000000001E-4</v>
      </c>
      <c r="V29" s="262">
        <f t="shared" si="14"/>
        <v>-878.64912000000004</v>
      </c>
      <c r="X29" s="263">
        <f t="shared" si="15"/>
        <v>1841.0014999999999</v>
      </c>
      <c r="Z29" s="264">
        <f t="shared" si="16"/>
        <v>3409180.84</v>
      </c>
      <c r="AA29" s="267">
        <f t="shared" si="17"/>
        <v>5.4000000000000001E-4</v>
      </c>
      <c r="AB29" s="214">
        <f t="shared" si="18"/>
        <v>1840.9576536</v>
      </c>
      <c r="AC29" s="263">
        <f t="shared" si="19"/>
        <v>4.3846399999893038E-2</v>
      </c>
      <c r="AD29" s="264">
        <f t="shared" si="20"/>
        <v>81.197037036838964</v>
      </c>
      <c r="AE29" s="265">
        <f t="shared" si="21"/>
        <v>2.3816601996192313E-5</v>
      </c>
    </row>
    <row r="30" spans="1:31">
      <c r="A30" s="176" t="s">
        <v>132</v>
      </c>
      <c r="B30" s="148"/>
      <c r="C30" s="177">
        <v>552000</v>
      </c>
      <c r="D30" s="177">
        <f>5296326.75-80137.08</f>
        <v>5216189.67</v>
      </c>
      <c r="E30" s="179">
        <v>-5500558</v>
      </c>
      <c r="F30" s="179">
        <v>5841804</v>
      </c>
      <c r="G30" s="170">
        <f t="shared" si="10"/>
        <v>5557435.6699999999</v>
      </c>
      <c r="H30" s="170">
        <f t="shared" si="11"/>
        <v>-11155.9084</v>
      </c>
      <c r="I30" s="170">
        <f t="shared" si="12"/>
        <v>5546279.7615999999</v>
      </c>
      <c r="J30" s="214"/>
      <c r="M30" s="1" t="s">
        <v>222</v>
      </c>
      <c r="O30" s="281">
        <v>4.3</v>
      </c>
      <c r="P30" s="259">
        <f>E11</f>
        <v>8013.9210000000003</v>
      </c>
      <c r="Q30" s="259">
        <f>G11</f>
        <v>0</v>
      </c>
      <c r="R30" s="266">
        <v>5.4000000000000001E-4</v>
      </c>
      <c r="S30" s="261">
        <f t="shared" si="22"/>
        <v>0</v>
      </c>
      <c r="T30" s="259">
        <f>F11</f>
        <v>0</v>
      </c>
      <c r="U30" s="260">
        <f t="shared" si="13"/>
        <v>5.4000000000000001E-4</v>
      </c>
      <c r="V30" s="262">
        <f t="shared" si="14"/>
        <v>0</v>
      </c>
      <c r="X30" s="263">
        <f t="shared" si="15"/>
        <v>4.3</v>
      </c>
      <c r="Z30" s="264">
        <f t="shared" si="16"/>
        <v>8013.9210000000003</v>
      </c>
      <c r="AA30" s="267">
        <f t="shared" si="17"/>
        <v>5.4000000000000001E-4</v>
      </c>
      <c r="AB30" s="214">
        <f t="shared" si="18"/>
        <v>4.32751734</v>
      </c>
      <c r="AC30" s="263">
        <f t="shared" si="19"/>
        <v>-2.7517340000000168E-2</v>
      </c>
      <c r="AD30" s="264">
        <f t="shared" si="20"/>
        <v>-50.95803703703735</v>
      </c>
      <c r="AE30" s="265">
        <f t="shared" si="21"/>
        <v>-6.3993813953488769E-3</v>
      </c>
    </row>
    <row r="31" spans="1:31">
      <c r="A31" s="176" t="s">
        <v>171</v>
      </c>
      <c r="B31" s="148"/>
      <c r="C31" s="177">
        <v>1100</v>
      </c>
      <c r="D31" s="177">
        <v>1655.79</v>
      </c>
      <c r="E31" s="179"/>
      <c r="F31" s="179"/>
      <c r="G31" s="170">
        <f t="shared" si="10"/>
        <v>1655.79</v>
      </c>
      <c r="H31" s="170">
        <f>-J70</f>
        <v>0</v>
      </c>
      <c r="I31" s="170">
        <f t="shared" si="12"/>
        <v>1655.79</v>
      </c>
      <c r="M31" s="1" t="s">
        <v>223</v>
      </c>
      <c r="O31" s="281">
        <v>2193.11</v>
      </c>
      <c r="P31" s="259">
        <f>E12</f>
        <v>4055003.0460000001</v>
      </c>
      <c r="Q31" s="259">
        <f>G12</f>
        <v>1396018</v>
      </c>
      <c r="R31" s="266">
        <v>5.4000000000000001E-4</v>
      </c>
      <c r="S31" s="261">
        <f t="shared" si="22"/>
        <v>753.84972000000005</v>
      </c>
      <c r="T31" s="259">
        <f>F12</f>
        <v>-1751695</v>
      </c>
      <c r="U31" s="260">
        <f t="shared" si="13"/>
        <v>5.4000000000000001E-4</v>
      </c>
      <c r="V31" s="262">
        <f t="shared" si="14"/>
        <v>-945.9153</v>
      </c>
      <c r="X31" s="263">
        <f>O31+S31+V31</f>
        <v>2001.0444200000002</v>
      </c>
      <c r="Z31" s="264">
        <f t="shared" si="16"/>
        <v>3699326.0460000001</v>
      </c>
      <c r="AA31" s="267">
        <f t="shared" si="17"/>
        <v>5.4000000000000001E-4</v>
      </c>
      <c r="AB31" s="214">
        <f t="shared" si="18"/>
        <v>1997.63606484</v>
      </c>
      <c r="AC31" s="263">
        <f t="shared" si="19"/>
        <v>3.4083551600001556</v>
      </c>
      <c r="AD31" s="264">
        <f t="shared" si="20"/>
        <v>6311.7688148151028</v>
      </c>
      <c r="AE31" s="265">
        <f t="shared" si="21"/>
        <v>1.7032881059182861E-3</v>
      </c>
    </row>
    <row r="32" spans="1:31">
      <c r="A32" s="176" t="s">
        <v>133</v>
      </c>
      <c r="B32" s="148"/>
      <c r="C32" s="177">
        <v>24146</v>
      </c>
      <c r="D32" s="177">
        <v>359989.02</v>
      </c>
      <c r="E32" s="179">
        <v>-161544</v>
      </c>
      <c r="F32" s="179">
        <v>130497</v>
      </c>
      <c r="G32" s="170">
        <f t="shared" si="10"/>
        <v>328942.02</v>
      </c>
      <c r="H32" s="170">
        <f>-J71</f>
        <v>1511.6272499999998</v>
      </c>
      <c r="I32" s="170">
        <f t="shared" si="12"/>
        <v>330453.64725000004</v>
      </c>
      <c r="M32" s="1" t="s">
        <v>224</v>
      </c>
      <c r="O32" s="281">
        <v>182.15</v>
      </c>
      <c r="P32" s="259">
        <f>E13</f>
        <v>336330.02</v>
      </c>
      <c r="Q32" s="259">
        <f>G13</f>
        <v>118877</v>
      </c>
      <c r="R32" s="266">
        <v>5.4000000000000001E-4</v>
      </c>
      <c r="S32" s="261">
        <f t="shared" si="22"/>
        <v>64.193579999999997</v>
      </c>
      <c r="T32" s="259">
        <f>F13</f>
        <v>-139725</v>
      </c>
      <c r="U32" s="260">
        <f t="shared" si="13"/>
        <v>5.4000000000000001E-4</v>
      </c>
      <c r="V32" s="262">
        <f t="shared" si="14"/>
        <v>-75.451499999999996</v>
      </c>
      <c r="X32" s="263">
        <f t="shared" si="15"/>
        <v>170.89208000000002</v>
      </c>
      <c r="Z32" s="264">
        <f t="shared" si="16"/>
        <v>315482.02</v>
      </c>
      <c r="AA32" s="267">
        <f t="shared" si="17"/>
        <v>5.4000000000000001E-4</v>
      </c>
      <c r="AB32" s="214">
        <f t="shared" si="18"/>
        <v>170.3602908</v>
      </c>
      <c r="AC32" s="263">
        <f t="shared" si="19"/>
        <v>0.53178920000001995</v>
      </c>
      <c r="AD32" s="264">
        <f t="shared" si="20"/>
        <v>984.79481481485175</v>
      </c>
      <c r="AE32" s="265">
        <f t="shared" si="21"/>
        <v>3.1118422808126618E-3</v>
      </c>
    </row>
    <row r="33" spans="1:31">
      <c r="A33" s="176" t="s">
        <v>134</v>
      </c>
      <c r="B33" s="148"/>
      <c r="C33" s="177">
        <v>24540</v>
      </c>
      <c r="D33" s="177">
        <v>53463.46</v>
      </c>
      <c r="E33" s="179">
        <v>-22583</v>
      </c>
      <c r="F33" s="179">
        <v>21390</v>
      </c>
      <c r="G33" s="170">
        <f t="shared" si="10"/>
        <v>52270.46</v>
      </c>
      <c r="H33" s="170">
        <f>-J72</f>
        <v>71.717120000000008</v>
      </c>
      <c r="I33" s="170">
        <f t="shared" si="12"/>
        <v>52342.17712</v>
      </c>
      <c r="O33" s="187">
        <f>SUM(O24:O32)</f>
        <v>-215313.97000000009</v>
      </c>
      <c r="P33" s="268">
        <f>SUM(P24:P32)</f>
        <v>457928375.6189999</v>
      </c>
      <c r="Q33" s="268">
        <f>SUM(Q24:Q32)</f>
        <v>172953069</v>
      </c>
      <c r="S33" s="187">
        <f>SUM(S24:S32)</f>
        <v>-81856.994639999975</v>
      </c>
      <c r="T33" s="268">
        <f>SUM(T24:T32)</f>
        <v>-210654810</v>
      </c>
      <c r="V33" s="187">
        <f>SUM(V24:V32)</f>
        <v>96936.565600000002</v>
      </c>
      <c r="X33" s="187">
        <f>SUM(X24:X32)</f>
        <v>-200234.39904000002</v>
      </c>
      <c r="Z33" s="268">
        <f>SUM(Z24:Z32)</f>
        <v>420226634.6189999</v>
      </c>
      <c r="AB33" s="268">
        <f>SUM(AB24:AB32)</f>
        <v>-200200.10365173998</v>
      </c>
      <c r="AC33" s="187">
        <f>SUM(AC24:AC32)</f>
        <v>-34.295388260019422</v>
      </c>
      <c r="AD33" s="268">
        <f>SUM(AD24:AD32)</f>
        <v>38324.253286080981</v>
      </c>
      <c r="AE33" s="265">
        <f t="shared" si="21"/>
        <v>1.7127620640831234E-4</v>
      </c>
    </row>
    <row r="34" spans="1:31">
      <c r="A34" s="176" t="s">
        <v>183</v>
      </c>
      <c r="B34" s="148"/>
      <c r="C34" s="170"/>
      <c r="D34" s="177">
        <v>558521.22</v>
      </c>
      <c r="E34" s="177"/>
      <c r="F34" s="177"/>
      <c r="G34" s="170">
        <f>SUM(D34:F34)</f>
        <v>558521.22</v>
      </c>
      <c r="H34" s="170"/>
      <c r="I34" s="170">
        <f t="shared" si="12"/>
        <v>558521.22</v>
      </c>
      <c r="U34" s="269"/>
    </row>
    <row r="35" spans="1:31">
      <c r="A35" s="176" t="s">
        <v>184</v>
      </c>
      <c r="B35" s="148"/>
      <c r="C35" s="188"/>
      <c r="D35" s="177">
        <v>1595172.73</v>
      </c>
      <c r="E35" s="177"/>
      <c r="F35" s="177"/>
      <c r="G35" s="170"/>
      <c r="H35" s="170"/>
      <c r="I35" s="170"/>
      <c r="U35" s="269" t="s">
        <v>321</v>
      </c>
      <c r="V35" s="1" t="s">
        <v>225</v>
      </c>
      <c r="X35" s="188">
        <v>0.95444899999999999</v>
      </c>
      <c r="AA35" s="1" t="s">
        <v>226</v>
      </c>
      <c r="AB35" s="1" t="s">
        <v>227</v>
      </c>
      <c r="AD35" s="1" t="s">
        <v>228</v>
      </c>
    </row>
    <row r="36" spans="1:31">
      <c r="A36" s="176" t="s">
        <v>185</v>
      </c>
      <c r="B36" s="148"/>
      <c r="C36" s="188"/>
      <c r="D36" s="177">
        <v>1868209.61</v>
      </c>
      <c r="E36" s="177"/>
      <c r="F36" s="177"/>
      <c r="G36" s="170"/>
      <c r="H36" s="170"/>
      <c r="I36" s="170"/>
      <c r="T36" s="1" t="s">
        <v>138</v>
      </c>
      <c r="U36" s="1" t="s">
        <v>229</v>
      </c>
      <c r="X36" s="270">
        <f>(X24+X25)*X35</f>
        <v>-278208.33769254625</v>
      </c>
      <c r="Z36" s="1" t="s">
        <v>19</v>
      </c>
      <c r="AA36" s="184">
        <f>P24+P25+Q24+Q25+T24+T25</f>
        <v>251248521.38</v>
      </c>
      <c r="AB36" s="188">
        <v>-1.1100000000000001E-3</v>
      </c>
      <c r="AC36" s="263">
        <f>AA36*AB36</f>
        <v>-278885.85873179999</v>
      </c>
      <c r="AD36" s="263">
        <f>X36-AC36</f>
        <v>677.52103925374104</v>
      </c>
      <c r="AE36" s="265">
        <f>AD36/X36</f>
        <v>-2.4353009865667056E-3</v>
      </c>
    </row>
    <row r="37" spans="1:31">
      <c r="A37" s="148"/>
      <c r="B37" s="148"/>
      <c r="C37" s="162">
        <f t="shared" ref="C37:I37" si="23">SUM(C24:C36)</f>
        <v>4294326.57</v>
      </c>
      <c r="D37" s="162">
        <f t="shared" si="23"/>
        <v>52800296.449999996</v>
      </c>
      <c r="E37" s="162">
        <f t="shared" si="23"/>
        <v>-25181869</v>
      </c>
      <c r="F37" s="162">
        <f t="shared" si="23"/>
        <v>22444702</v>
      </c>
      <c r="G37" s="162">
        <f t="shared" si="23"/>
        <v>46599747.109999999</v>
      </c>
      <c r="H37" s="162">
        <f t="shared" si="23"/>
        <v>107454.59707</v>
      </c>
      <c r="I37" s="162">
        <f t="shared" si="23"/>
        <v>46707201.70707</v>
      </c>
      <c r="T37" s="1" t="s">
        <v>138</v>
      </c>
      <c r="U37" s="1" t="s">
        <v>230</v>
      </c>
      <c r="X37" s="270">
        <f>SUM(X26:X32)*X35</f>
        <v>87094.815763217324</v>
      </c>
      <c r="Z37" s="1" t="s">
        <v>175</v>
      </c>
      <c r="AA37" s="184">
        <f>SUM(P26:Q32,T26:T32)</f>
        <v>168978113.23900002</v>
      </c>
      <c r="AB37" s="188">
        <v>5.1999999999999995E-4</v>
      </c>
      <c r="AC37" s="263">
        <f>AA37*AB37</f>
        <v>87868.618884280004</v>
      </c>
      <c r="AD37" s="263">
        <f>X37-AC37</f>
        <v>-773.80312106267957</v>
      </c>
      <c r="AE37" s="265">
        <f>AD37/X37</f>
        <v>-8.8846059812147764E-3</v>
      </c>
    </row>
    <row r="38" spans="1:31" ht="14.4" thickBot="1">
      <c r="A38" s="148"/>
      <c r="B38" s="148"/>
      <c r="D38" s="163"/>
      <c r="E38" s="148"/>
      <c r="F38" s="148"/>
      <c r="Z38" s="1" t="s">
        <v>211</v>
      </c>
    </row>
    <row r="39" spans="1:31">
      <c r="A39" s="148" t="s">
        <v>19</v>
      </c>
      <c r="B39" s="148"/>
      <c r="C39" s="165">
        <f t="shared" ref="C39:I39" si="24">C24+C25</f>
        <v>2040948</v>
      </c>
      <c r="D39" s="164">
        <f t="shared" si="24"/>
        <v>24920024.02</v>
      </c>
      <c r="E39" s="164">
        <f t="shared" si="24"/>
        <v>-11331078</v>
      </c>
      <c r="F39" s="164">
        <f t="shared" si="24"/>
        <v>9669511</v>
      </c>
      <c r="G39" s="164">
        <f t="shared" si="24"/>
        <v>23258457.02</v>
      </c>
      <c r="H39" s="164">
        <f t="shared" si="24"/>
        <v>35043.399079999988</v>
      </c>
      <c r="I39" s="165">
        <f t="shared" si="24"/>
        <v>23293500.419080004</v>
      </c>
      <c r="S39" s="263">
        <f>S33+V33</f>
        <v>15079.570960000026</v>
      </c>
      <c r="T39" s="1" t="s">
        <v>351</v>
      </c>
    </row>
    <row r="40" spans="1:31" ht="6" customHeight="1">
      <c r="A40" s="148"/>
      <c r="B40" s="148"/>
      <c r="C40" s="169"/>
      <c r="D40" s="164"/>
      <c r="E40" s="148"/>
      <c r="F40" s="148"/>
      <c r="I40" s="185"/>
    </row>
    <row r="41" spans="1:31" ht="14.4" thickBot="1">
      <c r="A41" s="148" t="s">
        <v>175</v>
      </c>
      <c r="B41" s="148"/>
      <c r="C41" s="171">
        <f>SUM(C26:C29,C31:C33)</f>
        <v>1701378.5699999998</v>
      </c>
      <c r="D41" s="172">
        <f t="shared" ref="D41:I41" si="25">SUM(D26:D29,D31:D33)</f>
        <v>18642179.199999999</v>
      </c>
      <c r="E41" s="172">
        <f t="shared" si="25"/>
        <v>-8350233</v>
      </c>
      <c r="F41" s="172">
        <f t="shared" si="25"/>
        <v>6933387</v>
      </c>
      <c r="G41" s="172">
        <f t="shared" si="25"/>
        <v>17225333.199999999</v>
      </c>
      <c r="H41" s="172">
        <f t="shared" si="25"/>
        <v>83567.106390000001</v>
      </c>
      <c r="I41" s="171">
        <f t="shared" si="25"/>
        <v>17308900.306389999</v>
      </c>
    </row>
    <row r="42" spans="1:31">
      <c r="A42" s="148"/>
      <c r="B42" s="148"/>
      <c r="C42" s="183"/>
      <c r="D42" s="172"/>
      <c r="E42" s="172"/>
      <c r="F42" s="172"/>
      <c r="G42" s="172"/>
      <c r="H42" s="172"/>
      <c r="I42" s="183"/>
    </row>
    <row r="43" spans="1:31">
      <c r="C43" s="186">
        <v>43040</v>
      </c>
      <c r="D43" s="186">
        <v>43252</v>
      </c>
      <c r="E43" s="287">
        <v>43405</v>
      </c>
      <c r="F43" s="186">
        <v>42278</v>
      </c>
      <c r="G43" s="186">
        <v>43344</v>
      </c>
      <c r="H43" s="186">
        <v>43374</v>
      </c>
      <c r="I43" s="186">
        <v>43282</v>
      </c>
      <c r="J43" s="284"/>
      <c r="K43" s="190"/>
      <c r="L43" s="1" t="s">
        <v>311</v>
      </c>
    </row>
    <row r="44" spans="1:31" ht="40.950000000000003" customHeight="1">
      <c r="A44" s="175" t="s">
        <v>186</v>
      </c>
      <c r="B44" s="150"/>
      <c r="C44" s="161" t="s">
        <v>187</v>
      </c>
      <c r="D44" s="161" t="s">
        <v>261</v>
      </c>
      <c r="E44" s="161" t="s">
        <v>201</v>
      </c>
      <c r="F44" s="161" t="s">
        <v>188</v>
      </c>
      <c r="G44" s="161" t="s">
        <v>189</v>
      </c>
      <c r="H44" s="161" t="s">
        <v>190</v>
      </c>
      <c r="I44" s="161" t="s">
        <v>191</v>
      </c>
      <c r="J44" s="309"/>
      <c r="L44" s="192" t="s">
        <v>318</v>
      </c>
      <c r="M44" s="271" t="s">
        <v>319</v>
      </c>
      <c r="O44" s="258" t="s">
        <v>315</v>
      </c>
      <c r="P44" s="258" t="s">
        <v>316</v>
      </c>
      <c r="Q44" s="258" t="s">
        <v>317</v>
      </c>
    </row>
    <row r="45" spans="1:31">
      <c r="A45" s="176" t="s">
        <v>127</v>
      </c>
      <c r="B45" s="148"/>
      <c r="C45" s="167">
        <v>-8.0999999999999996E-4</v>
      </c>
      <c r="D45" s="167">
        <v>-1.42E-3</v>
      </c>
      <c r="E45" s="167">
        <v>-1.16E-3</v>
      </c>
      <c r="F45" s="167"/>
      <c r="G45" s="167">
        <v>4.3299999999999996E-3</v>
      </c>
      <c r="H45" s="167">
        <v>1.15E-3</v>
      </c>
      <c r="I45" s="167">
        <v>-3.4000000000000002E-4</v>
      </c>
      <c r="J45" s="167"/>
      <c r="L45" s="167">
        <f>SUM(C45:I45)</f>
        <v>1.7499999999999994E-3</v>
      </c>
      <c r="M45" s="285">
        <f t="shared" ref="M45:M57" si="26">SUM(C45:D45,E45:I45)</f>
        <v>1.7499999999999994E-3</v>
      </c>
      <c r="O45" s="262">
        <f t="shared" ref="O45:O57" si="27">-F3*L45</f>
        <v>216414.40274999992</v>
      </c>
      <c r="P45" s="262">
        <f t="shared" ref="P45:P57" si="28">G3*M45</f>
        <v>180013.36324999994</v>
      </c>
      <c r="Q45" s="263">
        <f>P45-O45</f>
        <v>-36401.039499999984</v>
      </c>
    </row>
    <row r="46" spans="1:31">
      <c r="A46" s="176" t="s">
        <v>169</v>
      </c>
      <c r="B46" s="148"/>
      <c r="C46" s="167">
        <v>-8.0999999999999996E-4</v>
      </c>
      <c r="D46" s="167">
        <v>-1.42E-3</v>
      </c>
      <c r="E46" s="167">
        <v>-1.16E-3</v>
      </c>
      <c r="F46" s="167">
        <v>-3.1530000000000002E-2</v>
      </c>
      <c r="G46" s="167">
        <v>4.3299999999999996E-3</v>
      </c>
      <c r="H46" s="167">
        <v>1.15E-3</v>
      </c>
      <c r="I46" s="167">
        <v>-3.4000000000000002E-4</v>
      </c>
      <c r="J46" s="167"/>
      <c r="L46" s="167">
        <f t="shared" ref="L46:L57" si="29">SUM(C46:I46)</f>
        <v>-2.9780000000000001E-2</v>
      </c>
      <c r="M46" s="285">
        <f t="shared" si="26"/>
        <v>-2.9780000000000001E-2</v>
      </c>
      <c r="O46" s="262">
        <f t="shared" si="27"/>
        <v>-8041.1062600000005</v>
      </c>
      <c r="P46" s="262">
        <f t="shared" si="28"/>
        <v>-6683.4658399999998</v>
      </c>
      <c r="Q46" s="263">
        <f t="shared" ref="Q46:Q57" si="30">P46-O46</f>
        <v>1357.6404200000006</v>
      </c>
    </row>
    <row r="47" spans="1:31">
      <c r="A47" s="176" t="s">
        <v>128</v>
      </c>
      <c r="B47" s="148"/>
      <c r="C47" s="167">
        <v>0</v>
      </c>
      <c r="D47" s="167">
        <v>-1.8799999999999999E-3</v>
      </c>
      <c r="E47" s="167">
        <v>5.4000000000000001E-4</v>
      </c>
      <c r="F47" s="167"/>
      <c r="G47" s="167">
        <v>5.9699999999999996E-3</v>
      </c>
      <c r="H47" s="167">
        <v>1.67E-3</v>
      </c>
      <c r="I47" s="167">
        <v>-3.6000000000000002E-4</v>
      </c>
      <c r="J47" s="167"/>
      <c r="L47" s="167">
        <f t="shared" si="29"/>
        <v>5.94E-3</v>
      </c>
      <c r="M47" s="285">
        <f t="shared" si="26"/>
        <v>5.94E-3</v>
      </c>
      <c r="O47" s="262">
        <f t="shared" si="27"/>
        <v>151127.49960000001</v>
      </c>
      <c r="P47" s="262">
        <f t="shared" si="28"/>
        <v>121725.25992</v>
      </c>
      <c r="Q47" s="263">
        <f t="shared" si="30"/>
        <v>-29402.239680000013</v>
      </c>
    </row>
    <row r="48" spans="1:31">
      <c r="A48" s="176" t="s">
        <v>129</v>
      </c>
      <c r="B48" s="148"/>
      <c r="C48" s="167">
        <v>-8.0999999999999996E-4</v>
      </c>
      <c r="D48" s="167">
        <v>-1.8799999999999999E-3</v>
      </c>
      <c r="E48" s="167">
        <v>5.4000000000000001E-4</v>
      </c>
      <c r="F48" s="167"/>
      <c r="G48" s="167">
        <v>5.9699999999999996E-3</v>
      </c>
      <c r="H48" s="167">
        <v>1.67E-3</v>
      </c>
      <c r="I48" s="167">
        <v>-3.6000000000000002E-4</v>
      </c>
      <c r="J48" s="167"/>
      <c r="L48" s="167">
        <f t="shared" si="29"/>
        <v>5.13E-3</v>
      </c>
      <c r="M48" s="285">
        <f t="shared" si="26"/>
        <v>5.13E-3</v>
      </c>
      <c r="O48" s="262">
        <f t="shared" si="27"/>
        <v>16870.482090000001</v>
      </c>
      <c r="P48" s="262">
        <f t="shared" si="28"/>
        <v>14032.242899999999</v>
      </c>
      <c r="Q48" s="263">
        <f t="shared" si="30"/>
        <v>-2838.2391900000021</v>
      </c>
    </row>
    <row r="49" spans="1:17" ht="14.4" customHeight="1">
      <c r="A49" s="176" t="s">
        <v>130</v>
      </c>
      <c r="B49" s="148"/>
      <c r="C49" s="167">
        <v>0</v>
      </c>
      <c r="D49" s="167">
        <v>-1.4400000000000001E-3</v>
      </c>
      <c r="E49" s="167">
        <v>5.4000000000000001E-4</v>
      </c>
      <c r="F49" s="167"/>
      <c r="G49" s="167">
        <v>4.5999999999999999E-3</v>
      </c>
      <c r="H49" s="167">
        <v>1.2099999999999999E-3</v>
      </c>
      <c r="I49" s="167">
        <v>-3.6000000000000002E-4</v>
      </c>
      <c r="J49" s="167"/>
      <c r="L49" s="167">
        <f t="shared" si="29"/>
        <v>4.5499999999999994E-3</v>
      </c>
      <c r="M49" s="285">
        <f t="shared" si="26"/>
        <v>4.5499999999999994E-3</v>
      </c>
      <c r="O49" s="262">
        <f t="shared" si="27"/>
        <v>247838.22244999997</v>
      </c>
      <c r="P49" s="262">
        <f t="shared" si="28"/>
        <v>199004.78779999996</v>
      </c>
      <c r="Q49" s="263">
        <f t="shared" si="30"/>
        <v>-48833.43465000001</v>
      </c>
    </row>
    <row r="50" spans="1:17">
      <c r="A50" s="176" t="s">
        <v>131</v>
      </c>
      <c r="B50" s="148"/>
      <c r="C50" s="167">
        <v>-8.0999999999999996E-4</v>
      </c>
      <c r="D50" s="167">
        <v>-1.4400000000000001E-3</v>
      </c>
      <c r="E50" s="167">
        <v>5.4000000000000001E-4</v>
      </c>
      <c r="F50" s="167"/>
      <c r="G50" s="167">
        <v>4.5999999999999999E-3</v>
      </c>
      <c r="H50" s="167">
        <v>1.2099999999999999E-3</v>
      </c>
      <c r="I50" s="167">
        <v>-3.6000000000000002E-4</v>
      </c>
      <c r="J50" s="167"/>
      <c r="L50" s="167">
        <f t="shared" si="29"/>
        <v>3.7399999999999994E-3</v>
      </c>
      <c r="M50" s="285">
        <f t="shared" si="26"/>
        <v>3.7399999999999994E-3</v>
      </c>
      <c r="O50" s="262">
        <f t="shared" si="27"/>
        <v>6085.4587199999987</v>
      </c>
      <c r="P50" s="262">
        <f t="shared" si="28"/>
        <v>5175.6102199999996</v>
      </c>
      <c r="Q50" s="263">
        <f t="shared" si="30"/>
        <v>-909.84849999999915</v>
      </c>
    </row>
    <row r="51" spans="1:17">
      <c r="A51" s="176" t="s">
        <v>132</v>
      </c>
      <c r="B51" s="148"/>
      <c r="C51" s="167">
        <v>0</v>
      </c>
      <c r="D51" s="167">
        <v>-9.3000000000000005E-4</v>
      </c>
      <c r="E51" s="167">
        <v>0</v>
      </c>
      <c r="F51" s="167"/>
      <c r="G51" s="167">
        <v>2.97E-3</v>
      </c>
      <c r="H51" s="167">
        <v>7.6000000000000004E-4</v>
      </c>
      <c r="I51" s="167">
        <v>-3.5E-4</v>
      </c>
      <c r="J51" s="167"/>
      <c r="L51" s="167">
        <f t="shared" si="29"/>
        <v>2.4500000000000004E-3</v>
      </c>
      <c r="M51" s="285">
        <f t="shared" si="26"/>
        <v>2.4500000000000004E-3</v>
      </c>
      <c r="O51" s="262">
        <f t="shared" si="27"/>
        <v>122338.46660000001</v>
      </c>
      <c r="P51" s="262">
        <f t="shared" si="28"/>
        <v>133494.37500000003</v>
      </c>
      <c r="Q51" s="263">
        <f t="shared" si="30"/>
        <v>11155.908400000015</v>
      </c>
    </row>
    <row r="52" spans="1:17">
      <c r="A52" s="176" t="s">
        <v>170</v>
      </c>
      <c r="B52" s="148"/>
      <c r="C52" s="167">
        <v>0</v>
      </c>
      <c r="D52" s="167">
        <v>-9.3000000000000005E-4</v>
      </c>
      <c r="E52" s="167">
        <v>0</v>
      </c>
      <c r="F52" s="167"/>
      <c r="G52" s="167">
        <v>2.97E-3</v>
      </c>
      <c r="H52" s="167">
        <v>0</v>
      </c>
      <c r="I52" s="167">
        <v>-3.5E-4</v>
      </c>
      <c r="J52" s="167"/>
      <c r="L52" s="167">
        <f t="shared" si="29"/>
        <v>1.6900000000000001E-3</v>
      </c>
      <c r="M52" s="285">
        <f t="shared" si="26"/>
        <v>1.6900000000000001E-3</v>
      </c>
      <c r="O52" s="262">
        <f t="shared" si="27"/>
        <v>59150</v>
      </c>
      <c r="P52" s="262">
        <f t="shared" si="28"/>
        <v>59150</v>
      </c>
      <c r="Q52" s="263">
        <f t="shared" si="30"/>
        <v>0</v>
      </c>
    </row>
    <row r="53" spans="1:17">
      <c r="A53" s="176" t="s">
        <v>171</v>
      </c>
      <c r="B53" s="148"/>
      <c r="C53" s="167">
        <v>0</v>
      </c>
      <c r="D53" s="167">
        <v>-1.2999999999999999E-3</v>
      </c>
      <c r="E53" s="167">
        <v>5.4000000000000001E-4</v>
      </c>
      <c r="F53" s="167"/>
      <c r="G53" s="167">
        <v>4.3299999999999996E-3</v>
      </c>
      <c r="H53" s="167">
        <v>1.0499999999999999E-3</v>
      </c>
      <c r="I53" s="167">
        <v>-3.6999999999999999E-4</v>
      </c>
      <c r="J53" s="167"/>
      <c r="L53" s="167">
        <f t="shared" si="29"/>
        <v>4.2500000000000003E-3</v>
      </c>
      <c r="M53" s="285">
        <f t="shared" si="26"/>
        <v>4.2500000000000003E-3</v>
      </c>
      <c r="O53" s="262">
        <f t="shared" si="27"/>
        <v>0</v>
      </c>
      <c r="P53" s="262">
        <f t="shared" si="28"/>
        <v>0</v>
      </c>
      <c r="Q53" s="263">
        <f t="shared" si="30"/>
        <v>0</v>
      </c>
    </row>
    <row r="54" spans="1:17">
      <c r="A54" s="176" t="s">
        <v>133</v>
      </c>
      <c r="B54" s="148"/>
      <c r="C54" s="167">
        <v>0</v>
      </c>
      <c r="D54" s="167">
        <v>-1.2999999999999999E-3</v>
      </c>
      <c r="E54" s="167">
        <v>5.4000000000000001E-4</v>
      </c>
      <c r="F54" s="167"/>
      <c r="G54" s="167">
        <v>4.3299999999999996E-3</v>
      </c>
      <c r="H54" s="167">
        <v>1.0499999999999999E-3</v>
      </c>
      <c r="I54" s="167">
        <v>-3.6999999999999999E-4</v>
      </c>
      <c r="J54" s="167"/>
      <c r="L54" s="167">
        <f t="shared" si="29"/>
        <v>4.2500000000000003E-3</v>
      </c>
      <c r="M54" s="285">
        <f t="shared" si="26"/>
        <v>4.2500000000000003E-3</v>
      </c>
      <c r="O54" s="262">
        <f t="shared" si="27"/>
        <v>7444.7037500000006</v>
      </c>
      <c r="P54" s="262">
        <f t="shared" si="28"/>
        <v>5933.0765000000001</v>
      </c>
      <c r="Q54" s="263">
        <f t="shared" si="30"/>
        <v>-1511.6272500000005</v>
      </c>
    </row>
    <row r="55" spans="1:17">
      <c r="A55" s="176" t="s">
        <v>134</v>
      </c>
      <c r="B55" s="148"/>
      <c r="C55" s="167">
        <v>-8.0999999999999996E-4</v>
      </c>
      <c r="D55" s="167">
        <v>-1.2999999999999999E-3</v>
      </c>
      <c r="E55" s="167">
        <v>5.4000000000000001E-4</v>
      </c>
      <c r="F55" s="167"/>
      <c r="G55" s="167">
        <v>4.3299999999999996E-3</v>
      </c>
      <c r="H55" s="167">
        <v>1.0499999999999999E-3</v>
      </c>
      <c r="I55" s="167">
        <v>-3.6999999999999999E-4</v>
      </c>
      <c r="J55" s="167"/>
      <c r="L55" s="167">
        <f t="shared" si="29"/>
        <v>3.4399999999999999E-3</v>
      </c>
      <c r="M55" s="285">
        <f t="shared" si="26"/>
        <v>3.4399999999999999E-3</v>
      </c>
      <c r="O55" s="262">
        <f t="shared" si="27"/>
        <v>480.654</v>
      </c>
      <c r="P55" s="262">
        <f t="shared" si="28"/>
        <v>408.93687999999997</v>
      </c>
      <c r="Q55" s="263">
        <f t="shared" si="30"/>
        <v>-71.717120000000023</v>
      </c>
    </row>
    <row r="56" spans="1:17" ht="15" customHeight="1">
      <c r="A56" s="176" t="s">
        <v>183</v>
      </c>
      <c r="B56" s="148"/>
      <c r="C56" s="167">
        <v>0</v>
      </c>
      <c r="D56" s="167">
        <v>0</v>
      </c>
      <c r="E56" s="167">
        <v>0</v>
      </c>
      <c r="F56" s="167"/>
      <c r="G56" s="181">
        <v>1.013E-2</v>
      </c>
      <c r="H56" s="375" t="s">
        <v>310</v>
      </c>
      <c r="I56" s="181">
        <v>-4.8000000000000001E-4</v>
      </c>
      <c r="J56" s="181"/>
      <c r="L56" s="167">
        <f t="shared" si="29"/>
        <v>9.6500000000000006E-3</v>
      </c>
      <c r="M56" s="285">
        <f t="shared" si="26"/>
        <v>9.6500000000000006E-3</v>
      </c>
      <c r="O56" s="262">
        <f t="shared" si="27"/>
        <v>0</v>
      </c>
      <c r="P56" s="262">
        <f t="shared" si="28"/>
        <v>0</v>
      </c>
      <c r="Q56" s="263">
        <f t="shared" si="30"/>
        <v>0</v>
      </c>
    </row>
    <row r="57" spans="1:17">
      <c r="A57" s="176" t="s">
        <v>174</v>
      </c>
      <c r="B57" s="148"/>
      <c r="C57" s="167">
        <v>-8.0999999999999996E-4</v>
      </c>
      <c r="D57" s="167">
        <v>0</v>
      </c>
      <c r="E57" s="167">
        <v>0</v>
      </c>
      <c r="F57" s="167"/>
      <c r="G57" s="181">
        <v>1.013E-2</v>
      </c>
      <c r="H57" s="375"/>
      <c r="I57" s="181">
        <v>-4.8000000000000001E-4</v>
      </c>
      <c r="J57" s="181"/>
      <c r="L57" s="167">
        <f t="shared" si="29"/>
        <v>8.8400000000000006E-3</v>
      </c>
      <c r="M57" s="285">
        <f t="shared" si="26"/>
        <v>8.8400000000000006E-3</v>
      </c>
      <c r="O57" s="262">
        <f t="shared" si="27"/>
        <v>0</v>
      </c>
      <c r="P57" s="262">
        <f t="shared" si="28"/>
        <v>0</v>
      </c>
      <c r="Q57" s="263">
        <f t="shared" si="30"/>
        <v>0</v>
      </c>
    </row>
    <row r="58" spans="1:17" ht="6" customHeight="1">
      <c r="A58" s="176"/>
      <c r="B58" s="148"/>
      <c r="C58" s="167"/>
      <c r="D58" s="167"/>
      <c r="E58" s="167"/>
      <c r="F58" s="167"/>
      <c r="G58" s="181"/>
      <c r="H58" s="310"/>
      <c r="I58" s="167"/>
      <c r="J58" s="181"/>
      <c r="K58" s="167"/>
      <c r="L58" s="193"/>
      <c r="M58" s="282"/>
    </row>
    <row r="59" spans="1:17" hidden="1">
      <c r="A59" s="176"/>
      <c r="B59" s="148"/>
      <c r="C59" s="167"/>
      <c r="D59" s="167"/>
      <c r="E59" s="167"/>
      <c r="F59" s="167"/>
      <c r="G59" s="181"/>
      <c r="H59" s="310"/>
      <c r="I59" s="167"/>
      <c r="J59" s="181"/>
      <c r="K59" s="167"/>
      <c r="L59" s="193"/>
      <c r="M59" s="253"/>
      <c r="N59" s="188"/>
    </row>
    <row r="60" spans="1:17" hidden="1">
      <c r="F60" s="148"/>
      <c r="M60" s="253"/>
      <c r="N60" s="253"/>
    </row>
    <row r="61" spans="1:17" ht="41.4" customHeight="1">
      <c r="A61" s="175" t="s">
        <v>192</v>
      </c>
      <c r="B61" s="150"/>
      <c r="C61" s="168" t="s">
        <v>307</v>
      </c>
      <c r="D61" s="168" t="s">
        <v>261</v>
      </c>
      <c r="E61" s="168" t="s">
        <v>201</v>
      </c>
      <c r="F61" s="168" t="s">
        <v>193</v>
      </c>
      <c r="G61" s="168" t="s">
        <v>194</v>
      </c>
      <c r="H61" s="168" t="s">
        <v>195</v>
      </c>
      <c r="I61" s="168" t="s">
        <v>196</v>
      </c>
      <c r="J61" s="168" t="s">
        <v>197</v>
      </c>
      <c r="M61" s="164"/>
      <c r="O61" s="187">
        <f>SUM(O45:O57)</f>
        <v>819708.78369999991</v>
      </c>
      <c r="P61" s="187">
        <f>SUM(P45:P57)</f>
        <v>712254.18663000001</v>
      </c>
      <c r="Q61" s="187">
        <f>SUM(Q45:Q57)</f>
        <v>-107454.59706999999</v>
      </c>
    </row>
    <row r="62" spans="1:17">
      <c r="A62" s="176" t="s">
        <v>127</v>
      </c>
      <c r="C62" s="164">
        <f t="shared" ref="C62:E72" si="31">C45*$H3</f>
        <v>16848.48114</v>
      </c>
      <c r="D62" s="164">
        <f t="shared" si="31"/>
        <v>29536.84348</v>
      </c>
      <c r="E62" s="164">
        <f>E45*$H3</f>
        <v>24128.689040000001</v>
      </c>
      <c r="F62" s="164">
        <f t="shared" ref="F62:F72" si="32">$H3*F45</f>
        <v>0</v>
      </c>
      <c r="G62" s="164">
        <f t="shared" ref="G62:G72" si="33">(H3*G45)</f>
        <v>-90066.572019999992</v>
      </c>
      <c r="H62" s="164">
        <f t="shared" ref="H62:H72" si="34">(H45*H3)</f>
        <v>-23920.683099999998</v>
      </c>
      <c r="I62" s="164">
        <f t="shared" ref="I62:I72" si="35">I45*H3</f>
        <v>7072.2019600000003</v>
      </c>
      <c r="J62" s="164">
        <f t="shared" ref="J62:J68" si="36">SUM(C62:I62)</f>
        <v>-36401.039499999992</v>
      </c>
      <c r="M62" s="164"/>
    </row>
    <row r="63" spans="1:17">
      <c r="A63" s="176" t="s">
        <v>169</v>
      </c>
      <c r="C63" s="164">
        <f t="shared" si="31"/>
        <v>36.92709</v>
      </c>
      <c r="D63" s="164">
        <f t="shared" si="31"/>
        <v>64.736379999999997</v>
      </c>
      <c r="E63" s="164">
        <f t="shared" si="31"/>
        <v>52.883240000000001</v>
      </c>
      <c r="F63" s="164">
        <f t="shared" si="32"/>
        <v>1437.4211700000001</v>
      </c>
      <c r="G63" s="164">
        <f t="shared" si="33"/>
        <v>-197.40036999999998</v>
      </c>
      <c r="H63" s="164">
        <f t="shared" si="34"/>
        <v>-52.427349999999997</v>
      </c>
      <c r="I63" s="164">
        <f t="shared" si="35"/>
        <v>15.500260000000001</v>
      </c>
      <c r="J63" s="164">
        <f t="shared" si="36"/>
        <v>1357.6404200000002</v>
      </c>
      <c r="M63" s="164"/>
    </row>
    <row r="64" spans="1:17">
      <c r="A64" s="176" t="s">
        <v>128</v>
      </c>
      <c r="C64" s="164">
        <f t="shared" si="31"/>
        <v>0</v>
      </c>
      <c r="D64" s="164">
        <f t="shared" si="31"/>
        <v>9305.75936</v>
      </c>
      <c r="E64" s="164">
        <f t="shared" si="31"/>
        <v>-2672.9308799999999</v>
      </c>
      <c r="F64" s="164">
        <f t="shared" si="32"/>
        <v>0</v>
      </c>
      <c r="G64" s="164">
        <f t="shared" si="33"/>
        <v>-29550.735839999998</v>
      </c>
      <c r="H64" s="164">
        <f t="shared" si="34"/>
        <v>-8266.2862399999995</v>
      </c>
      <c r="I64" s="164">
        <f t="shared" si="35"/>
        <v>1781.9539200000002</v>
      </c>
      <c r="J64" s="164">
        <f t="shared" si="36"/>
        <v>-29402.239679999999</v>
      </c>
      <c r="M64" s="164"/>
    </row>
    <row r="65" spans="1:13">
      <c r="A65" s="176" t="s">
        <v>129</v>
      </c>
      <c r="C65" s="164">
        <f t="shared" si="31"/>
        <v>448.14302999999995</v>
      </c>
      <c r="D65" s="164">
        <f t="shared" si="31"/>
        <v>1040.13444</v>
      </c>
      <c r="E65" s="164">
        <f t="shared" si="31"/>
        <v>-298.76202000000001</v>
      </c>
      <c r="F65" s="164">
        <f t="shared" si="32"/>
        <v>0</v>
      </c>
      <c r="G65" s="164">
        <f t="shared" si="33"/>
        <v>-3302.98011</v>
      </c>
      <c r="H65" s="164">
        <f t="shared" si="34"/>
        <v>-923.94920999999999</v>
      </c>
      <c r="I65" s="164">
        <f t="shared" si="35"/>
        <v>199.17468000000002</v>
      </c>
      <c r="J65" s="164">
        <f t="shared" si="36"/>
        <v>-2838.2391900000002</v>
      </c>
      <c r="M65" s="164"/>
    </row>
    <row r="66" spans="1:13">
      <c r="A66" s="176" t="s">
        <v>130</v>
      </c>
      <c r="C66" s="164">
        <f t="shared" si="31"/>
        <v>0</v>
      </c>
      <c r="D66" s="164">
        <f t="shared" si="31"/>
        <v>15454.977120000001</v>
      </c>
      <c r="E66" s="164">
        <f t="shared" si="31"/>
        <v>-5795.6164200000003</v>
      </c>
      <c r="F66" s="164">
        <f t="shared" si="32"/>
        <v>0</v>
      </c>
      <c r="G66" s="164">
        <f t="shared" si="33"/>
        <v>-49370.065799999997</v>
      </c>
      <c r="H66" s="164">
        <f t="shared" si="34"/>
        <v>-12986.473829999999</v>
      </c>
      <c r="I66" s="164">
        <f t="shared" si="35"/>
        <v>3863.7442800000003</v>
      </c>
      <c r="J66" s="164">
        <f t="shared" si="36"/>
        <v>-48833.434649999996</v>
      </c>
      <c r="M66" s="164"/>
    </row>
    <row r="67" spans="1:13">
      <c r="A67" s="176" t="s">
        <v>131</v>
      </c>
      <c r="C67" s="164">
        <f t="shared" si="31"/>
        <v>197.05275</v>
      </c>
      <c r="D67" s="164">
        <f t="shared" si="31"/>
        <v>350.31600000000003</v>
      </c>
      <c r="E67" s="164">
        <f t="shared" si="31"/>
        <v>-131.36850000000001</v>
      </c>
      <c r="F67" s="164">
        <f t="shared" si="32"/>
        <v>0</v>
      </c>
      <c r="G67" s="164">
        <f t="shared" si="33"/>
        <v>-1119.0650000000001</v>
      </c>
      <c r="H67" s="164">
        <f t="shared" si="34"/>
        <v>-294.36275000000001</v>
      </c>
      <c r="I67" s="164">
        <f t="shared" si="35"/>
        <v>87.579000000000008</v>
      </c>
      <c r="J67" s="164">
        <f t="shared" si="36"/>
        <v>-909.84850000000006</v>
      </c>
      <c r="M67" s="164"/>
    </row>
    <row r="68" spans="1:13">
      <c r="A68" s="176" t="s">
        <v>132</v>
      </c>
      <c r="C68" s="164">
        <f t="shared" si="31"/>
        <v>0</v>
      </c>
      <c r="D68" s="164">
        <f t="shared" si="31"/>
        <v>-4234.6917600000006</v>
      </c>
      <c r="E68" s="164">
        <f t="shared" si="31"/>
        <v>0</v>
      </c>
      <c r="F68" s="164">
        <f t="shared" si="32"/>
        <v>0</v>
      </c>
      <c r="G68" s="164">
        <f t="shared" si="33"/>
        <v>13523.69304</v>
      </c>
      <c r="H68" s="164">
        <f t="shared" si="34"/>
        <v>3460.6083200000003</v>
      </c>
      <c r="I68" s="164">
        <f t="shared" si="35"/>
        <v>-1593.7012</v>
      </c>
      <c r="J68" s="164">
        <f t="shared" si="36"/>
        <v>11155.9084</v>
      </c>
      <c r="M68" s="164"/>
    </row>
    <row r="69" spans="1:13">
      <c r="A69" s="176" t="s">
        <v>170</v>
      </c>
      <c r="C69" s="164">
        <f t="shared" si="31"/>
        <v>0</v>
      </c>
      <c r="D69" s="164">
        <f t="shared" si="31"/>
        <v>0</v>
      </c>
      <c r="E69" s="164">
        <f t="shared" si="31"/>
        <v>0</v>
      </c>
      <c r="F69" s="164">
        <f t="shared" si="32"/>
        <v>0</v>
      </c>
      <c r="G69" s="164">
        <f t="shared" si="33"/>
        <v>0</v>
      </c>
      <c r="H69" s="164">
        <f t="shared" si="34"/>
        <v>0</v>
      </c>
      <c r="I69" s="164">
        <f t="shared" si="35"/>
        <v>0</v>
      </c>
      <c r="J69" s="164">
        <f>SUM(C69:I69)</f>
        <v>0</v>
      </c>
      <c r="M69" s="164"/>
    </row>
    <row r="70" spans="1:13">
      <c r="A70" s="176" t="s">
        <v>171</v>
      </c>
      <c r="C70" s="164">
        <f t="shared" si="31"/>
        <v>0</v>
      </c>
      <c r="D70" s="164">
        <f t="shared" si="31"/>
        <v>0</v>
      </c>
      <c r="E70" s="164">
        <f t="shared" si="31"/>
        <v>0</v>
      </c>
      <c r="F70" s="164">
        <f t="shared" si="32"/>
        <v>0</v>
      </c>
      <c r="G70" s="164">
        <f t="shared" si="33"/>
        <v>0</v>
      </c>
      <c r="H70" s="164">
        <f t="shared" si="34"/>
        <v>0</v>
      </c>
      <c r="I70" s="164">
        <f t="shared" si="35"/>
        <v>0</v>
      </c>
      <c r="J70" s="164">
        <f>SUM(C70:I70)</f>
        <v>0</v>
      </c>
      <c r="M70" s="164"/>
    </row>
    <row r="71" spans="1:13">
      <c r="A71" s="176" t="s">
        <v>133</v>
      </c>
      <c r="C71" s="164">
        <f t="shared" si="31"/>
        <v>0</v>
      </c>
      <c r="D71" s="164">
        <f t="shared" si="31"/>
        <v>462.38009999999997</v>
      </c>
      <c r="E71" s="164">
        <f t="shared" si="31"/>
        <v>-192.06558000000001</v>
      </c>
      <c r="F71" s="164">
        <f t="shared" si="32"/>
        <v>0</v>
      </c>
      <c r="G71" s="164">
        <f t="shared" si="33"/>
        <v>-1540.0814099999998</v>
      </c>
      <c r="H71" s="164">
        <f t="shared" si="34"/>
        <v>-373.46084999999999</v>
      </c>
      <c r="I71" s="164">
        <f t="shared" si="35"/>
        <v>131.60049000000001</v>
      </c>
      <c r="J71" s="164">
        <f>SUM(C71:I71)</f>
        <v>-1511.6272499999998</v>
      </c>
      <c r="M71" s="164"/>
    </row>
    <row r="72" spans="1:13">
      <c r="A72" s="176" t="s">
        <v>134</v>
      </c>
      <c r="C72" s="164">
        <f t="shared" si="31"/>
        <v>16.886879999999998</v>
      </c>
      <c r="D72" s="164">
        <f t="shared" si="31"/>
        <v>27.102399999999999</v>
      </c>
      <c r="E72" s="164">
        <f t="shared" si="31"/>
        <v>-11.25792</v>
      </c>
      <c r="F72" s="164">
        <f t="shared" si="32"/>
        <v>0</v>
      </c>
      <c r="G72" s="164">
        <f t="shared" si="33"/>
        <v>-90.271839999999997</v>
      </c>
      <c r="H72" s="164">
        <f t="shared" si="34"/>
        <v>-21.8904</v>
      </c>
      <c r="I72" s="164">
        <f t="shared" si="35"/>
        <v>7.7137599999999997</v>
      </c>
      <c r="J72" s="164">
        <f>SUM(C72:I72)</f>
        <v>-71.717120000000008</v>
      </c>
      <c r="M72" s="164"/>
    </row>
    <row r="73" spans="1:13">
      <c r="A73" s="176" t="s">
        <v>183</v>
      </c>
      <c r="C73" s="164">
        <f>($H14+$H15)*C56+$H16*C57</f>
        <v>0</v>
      </c>
      <c r="D73" s="164">
        <f>($H14+$H15)*D56+$H16*D57</f>
        <v>0</v>
      </c>
      <c r="E73" s="164">
        <f>E56*$H14</f>
        <v>0</v>
      </c>
      <c r="F73" s="164">
        <f>($H14+$H15)*F56+$H16*F57</f>
        <v>0</v>
      </c>
      <c r="G73" s="164">
        <f>($H14+$H15)*G56+$H16*G57</f>
        <v>0</v>
      </c>
      <c r="H73" s="164">
        <v>0</v>
      </c>
      <c r="I73" s="164">
        <f>($H14+$H15)*I56+$H16*I57</f>
        <v>0</v>
      </c>
      <c r="J73" s="164">
        <f>SUM(C73:I73)</f>
        <v>0</v>
      </c>
    </row>
    <row r="74" spans="1:13">
      <c r="A74" s="153"/>
      <c r="C74" s="187">
        <f t="shared" ref="C74:J74" si="37">SUM(C62:C73)</f>
        <v>17547.490889999997</v>
      </c>
      <c r="D74" s="187">
        <f t="shared" si="37"/>
        <v>52007.557520000002</v>
      </c>
      <c r="E74" s="187">
        <f t="shared" si="37"/>
        <v>15079.570960000001</v>
      </c>
      <c r="F74" s="187">
        <f t="shared" si="37"/>
        <v>1437.4211700000001</v>
      </c>
      <c r="G74" s="254">
        <f t="shared" si="37"/>
        <v>-161713.47934999998</v>
      </c>
      <c r="H74" s="187">
        <f t="shared" si="37"/>
        <v>-43378.925410000003</v>
      </c>
      <c r="I74" s="187">
        <f t="shared" si="37"/>
        <v>11565.767150000003</v>
      </c>
      <c r="J74" s="187">
        <f t="shared" si="37"/>
        <v>-107454.59707</v>
      </c>
    </row>
    <row r="75" spans="1:13" ht="7.95" customHeight="1"/>
    <row r="76" spans="1:13">
      <c r="A76" s="148" t="s">
        <v>19</v>
      </c>
      <c r="B76" s="148"/>
      <c r="C76" s="164">
        <f t="shared" ref="C76:I76" si="38">C62+C63</f>
        <v>16885.408230000001</v>
      </c>
      <c r="D76" s="164">
        <f t="shared" si="38"/>
        <v>29601.579859999998</v>
      </c>
      <c r="E76" s="164">
        <f t="shared" si="38"/>
        <v>24181.57228</v>
      </c>
      <c r="F76" s="164">
        <f t="shared" si="38"/>
        <v>1437.4211700000001</v>
      </c>
      <c r="G76" s="164">
        <f t="shared" si="38"/>
        <v>-90263.972389999995</v>
      </c>
      <c r="H76" s="164">
        <f t="shared" si="38"/>
        <v>-23973.11045</v>
      </c>
      <c r="I76" s="164">
        <f t="shared" si="38"/>
        <v>7087.7022200000001</v>
      </c>
      <c r="J76" s="164">
        <f>J62+J63</f>
        <v>-35043.399079999988</v>
      </c>
    </row>
    <row r="77" spans="1:13" ht="10.95" customHeight="1">
      <c r="A77" s="148"/>
      <c r="B77" s="148"/>
      <c r="C77" s="164"/>
      <c r="D77" s="164"/>
      <c r="E77" s="164"/>
      <c r="F77" s="164"/>
      <c r="G77" s="164"/>
      <c r="H77" s="164"/>
      <c r="I77" s="164"/>
      <c r="J77" s="164"/>
    </row>
    <row r="78" spans="1:13" ht="15.75" customHeight="1">
      <c r="A78" s="148" t="s">
        <v>175</v>
      </c>
      <c r="B78" s="148"/>
      <c r="C78" s="172">
        <f t="shared" ref="C78:I78" si="39">SUM(C64:C67,C70:C72)</f>
        <v>662.08266000000003</v>
      </c>
      <c r="D78" s="172">
        <f t="shared" si="39"/>
        <v>26640.669419999998</v>
      </c>
      <c r="E78" s="172">
        <f t="shared" si="39"/>
        <v>-9102.0013200000012</v>
      </c>
      <c r="F78" s="172">
        <f t="shared" si="39"/>
        <v>0</v>
      </c>
      <c r="G78" s="172">
        <f t="shared" si="39"/>
        <v>-84973.2</v>
      </c>
      <c r="H78" s="172">
        <f t="shared" si="39"/>
        <v>-22866.423279999999</v>
      </c>
      <c r="I78" s="172">
        <f t="shared" si="39"/>
        <v>6071.76613</v>
      </c>
      <c r="J78" s="172">
        <f>SUM(J64:J67,J70:J72)</f>
        <v>-83567.106390000001</v>
      </c>
    </row>
    <row r="79" spans="1:13" ht="7.95" customHeight="1"/>
    <row r="80" spans="1:13">
      <c r="A80" s="1" t="s">
        <v>202</v>
      </c>
    </row>
    <row r="81" spans="1:14">
      <c r="A81" s="1" t="s">
        <v>209</v>
      </c>
    </row>
    <row r="82" spans="1:14" ht="15.75" customHeight="1">
      <c r="A82" s="188" t="s">
        <v>208</v>
      </c>
      <c r="B82" s="188"/>
      <c r="C82" s="188"/>
      <c r="D82" s="188"/>
      <c r="E82" s="188"/>
    </row>
    <row r="83" spans="1:14" ht="29.4" customHeight="1">
      <c r="A83" s="188"/>
      <c r="B83" s="271" t="s">
        <v>203</v>
      </c>
      <c r="C83" s="271" t="s">
        <v>204</v>
      </c>
      <c r="D83" s="271" t="s">
        <v>205</v>
      </c>
      <c r="E83" s="271" t="s">
        <v>207</v>
      </c>
      <c r="G83" s="373" t="s">
        <v>323</v>
      </c>
      <c r="H83" s="373"/>
      <c r="I83" s="373"/>
      <c r="J83" s="373"/>
      <c r="M83" s="272"/>
      <c r="N83" s="272"/>
    </row>
    <row r="84" spans="1:14">
      <c r="A84" s="273" t="s">
        <v>333</v>
      </c>
      <c r="B84" s="275">
        <v>1</v>
      </c>
      <c r="C84" s="276">
        <v>846148.8</v>
      </c>
      <c r="D84" s="272">
        <f>74635.6-C84*M51</f>
        <v>72562.535440000007</v>
      </c>
      <c r="E84" s="272">
        <f>500*B84</f>
        <v>500</v>
      </c>
      <c r="F84" s="274" t="s">
        <v>206</v>
      </c>
      <c r="H84" s="275"/>
      <c r="I84" s="276"/>
      <c r="J84" s="286">
        <v>53157</v>
      </c>
      <c r="K84" s="272"/>
      <c r="L84" s="274"/>
    </row>
    <row r="85" spans="1:14">
      <c r="A85" s="277" t="s">
        <v>231</v>
      </c>
      <c r="B85" s="278">
        <f>SUM(B84:B84)</f>
        <v>1</v>
      </c>
      <c r="C85" s="279">
        <f>SUM(C84:C84)</f>
        <v>846148.8</v>
      </c>
      <c r="D85" s="280">
        <f>SUM(D84:D84)</f>
        <v>72562.535440000007</v>
      </c>
      <c r="E85" s="280">
        <f>SUM(E84:E84)</f>
        <v>500</v>
      </c>
    </row>
    <row r="86" spans="1:14">
      <c r="A86" s="188"/>
      <c r="B86" s="188"/>
      <c r="C86" s="188"/>
      <c r="D86" s="188"/>
      <c r="E86" s="188"/>
    </row>
    <row r="87" spans="1:14">
      <c r="A87" s="260"/>
      <c r="B87" s="275"/>
      <c r="C87" s="276"/>
      <c r="D87" s="272"/>
      <c r="E87" s="272"/>
    </row>
    <row r="88" spans="1:14">
      <c r="B88" s="275"/>
      <c r="C88" s="276"/>
      <c r="D88" s="272"/>
      <c r="E88" s="272"/>
    </row>
    <row r="89" spans="1:14" ht="9" customHeight="1"/>
  </sheetData>
  <mergeCells count="4">
    <mergeCell ref="A1:I1"/>
    <mergeCell ref="J1:K1"/>
    <mergeCell ref="H56:H57"/>
    <mergeCell ref="G83:J83"/>
  </mergeCells>
  <pageMargins left="0.7" right="0.7" top="0.75" bottom="0.75" header="0.3" footer="0.3"/>
  <pageSetup scale="80" fitToHeight="2" orientation="landscape" r:id="rId1"/>
  <headerFooter>
    <oddFooter>&amp;F&amp;RPage &amp;P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F0"/>
  </sheetPr>
  <dimension ref="A1:AE89"/>
  <sheetViews>
    <sheetView zoomScaleNormal="100" workbookViewId="0">
      <selection activeCell="D3" sqref="D3"/>
    </sheetView>
  </sheetViews>
  <sheetFormatPr defaultColWidth="9.109375" defaultRowHeight="13.8"/>
  <cols>
    <col min="1" max="1" width="14.6640625" style="1" customWidth="1"/>
    <col min="2" max="2" width="8.6640625" style="1" customWidth="1"/>
    <col min="3" max="3" width="16.33203125" style="1" customWidth="1"/>
    <col min="4" max="4" width="18.6640625" style="1" customWidth="1"/>
    <col min="5" max="5" width="16.6640625" style="1" customWidth="1"/>
    <col min="6" max="6" width="16.33203125" style="1" customWidth="1"/>
    <col min="7" max="7" width="15.5546875" style="1" customWidth="1"/>
    <col min="8" max="8" width="13.6640625" style="1" bestFit="1" customWidth="1"/>
    <col min="9" max="9" width="17.5546875" style="1" customWidth="1"/>
    <col min="10" max="10" width="13.6640625" style="1" bestFit="1" customWidth="1"/>
    <col min="11" max="11" width="14.88671875" style="1" customWidth="1"/>
    <col min="12" max="12" width="13.44140625" style="1" bestFit="1" customWidth="1"/>
    <col min="13" max="13" width="15.6640625" style="1" customWidth="1"/>
    <col min="14" max="14" width="3.44140625" style="1" customWidth="1"/>
    <col min="15" max="15" width="15.33203125" style="1" customWidth="1"/>
    <col min="16" max="16" width="14.109375" style="1" customWidth="1"/>
    <col min="17" max="17" width="16" style="1" customWidth="1"/>
    <col min="18" max="18" width="10" style="1" customWidth="1"/>
    <col min="19" max="19" width="17.6640625" style="1" customWidth="1"/>
    <col min="20" max="20" width="14.6640625" style="1" customWidth="1"/>
    <col min="21" max="21" width="10.5546875" style="1" customWidth="1"/>
    <col min="22" max="22" width="14.6640625" style="1" customWidth="1"/>
    <col min="23" max="23" width="2.88671875" style="1" customWidth="1"/>
    <col min="24" max="24" width="16.88671875" style="1" customWidth="1"/>
    <col min="25" max="25" width="1.6640625" style="1" customWidth="1"/>
    <col min="26" max="26" width="14.6640625" style="1" customWidth="1"/>
    <col min="27" max="27" width="13.6640625" style="1" customWidth="1"/>
    <col min="28" max="28" width="13.5546875" style="1" customWidth="1"/>
    <col min="29" max="29" width="13.109375" style="1" customWidth="1"/>
    <col min="30" max="30" width="18" style="1" customWidth="1"/>
    <col min="31" max="16384" width="9.109375" style="1"/>
  </cols>
  <sheetData>
    <row r="1" spans="1:20">
      <c r="A1" s="371" t="s">
        <v>163</v>
      </c>
      <c r="B1" s="371"/>
      <c r="C1" s="371"/>
      <c r="D1" s="371"/>
      <c r="E1" s="371"/>
      <c r="F1" s="371"/>
      <c r="G1" s="371"/>
      <c r="H1" s="371"/>
      <c r="I1" s="371"/>
      <c r="J1" s="372" t="s">
        <v>311</v>
      </c>
      <c r="K1" s="372"/>
    </row>
    <row r="2" spans="1:20" ht="28.95" customHeight="1">
      <c r="A2" s="149"/>
      <c r="B2" s="150"/>
      <c r="C2" s="151" t="s">
        <v>164</v>
      </c>
      <c r="D2" s="168" t="s">
        <v>350</v>
      </c>
      <c r="E2" s="151" t="s">
        <v>165</v>
      </c>
      <c r="F2" s="152" t="s">
        <v>166</v>
      </c>
      <c r="G2" s="152" t="s">
        <v>167</v>
      </c>
      <c r="H2" s="152" t="s">
        <v>86</v>
      </c>
      <c r="I2" s="152" t="s">
        <v>168</v>
      </c>
      <c r="J2" s="258" t="s">
        <v>312</v>
      </c>
      <c r="K2" s="258" t="s">
        <v>313</v>
      </c>
    </row>
    <row r="3" spans="1:20">
      <c r="A3" s="176" t="s">
        <v>127</v>
      </c>
      <c r="B3" s="148"/>
      <c r="C3" s="154">
        <v>211540</v>
      </c>
      <c r="D3" s="323">
        <v>6144</v>
      </c>
      <c r="E3" s="178">
        <v>247922334.96000001</v>
      </c>
      <c r="F3" s="178">
        <v>-126345126</v>
      </c>
      <c r="G3" s="178">
        <v>123665373</v>
      </c>
      <c r="H3" s="184">
        <f>SUM(F3:G3)</f>
        <v>-2679753</v>
      </c>
      <c r="I3" s="155">
        <f>E3+H3</f>
        <v>245242581.96000001</v>
      </c>
      <c r="J3" s="283">
        <f t="shared" ref="J3:J8" si="0">I3/C3</f>
        <v>1159.3201378462702</v>
      </c>
      <c r="K3" s="256">
        <f t="shared" ref="K3:K8" si="1">D24/E3</f>
        <v>9.1248221236904403E-2</v>
      </c>
    </row>
    <row r="4" spans="1:20">
      <c r="A4" s="176" t="s">
        <v>169</v>
      </c>
      <c r="B4" s="148"/>
      <c r="C4" s="154">
        <v>362</v>
      </c>
      <c r="D4" s="323">
        <v>26</v>
      </c>
      <c r="E4" s="178">
        <v>541307.33499999996</v>
      </c>
      <c r="F4" s="178">
        <v>-273631</v>
      </c>
      <c r="G4" s="178">
        <v>270017</v>
      </c>
      <c r="H4" s="184">
        <f t="shared" ref="H4:H16" si="2">SUM(F4:G4)</f>
        <v>-3614</v>
      </c>
      <c r="I4" s="155">
        <f t="shared" ref="I4:I16" si="3">E4+H4</f>
        <v>537693.33499999996</v>
      </c>
      <c r="J4" s="283">
        <f t="shared" si="0"/>
        <v>1485.3407044198893</v>
      </c>
      <c r="K4" s="256">
        <f t="shared" si="1"/>
        <v>9.1386254723483482E-2</v>
      </c>
    </row>
    <row r="5" spans="1:20">
      <c r="A5" s="176" t="s">
        <v>128</v>
      </c>
      <c r="B5" s="148"/>
      <c r="C5" s="154">
        <v>22350</v>
      </c>
      <c r="D5" s="323">
        <v>631</v>
      </c>
      <c r="E5" s="178">
        <v>51246782.015000001</v>
      </c>
      <c r="F5" s="178">
        <v>-24924085</v>
      </c>
      <c r="G5" s="178">
        <v>25442340</v>
      </c>
      <c r="H5" s="184">
        <f t="shared" si="2"/>
        <v>518255</v>
      </c>
      <c r="I5" s="155">
        <f t="shared" si="3"/>
        <v>51765037.015000001</v>
      </c>
      <c r="J5" s="283">
        <f t="shared" si="0"/>
        <v>2316.109038702461</v>
      </c>
      <c r="K5" s="256">
        <f t="shared" si="1"/>
        <v>0.11644498786779091</v>
      </c>
    </row>
    <row r="6" spans="1:20">
      <c r="A6" s="176" t="s">
        <v>129</v>
      </c>
      <c r="B6" s="148"/>
      <c r="C6" s="154">
        <v>9412</v>
      </c>
      <c r="D6" s="323">
        <v>269</v>
      </c>
      <c r="E6" s="178">
        <v>6592706.4720000001</v>
      </c>
      <c r="F6" s="178">
        <v>-3225387</v>
      </c>
      <c r="G6" s="178">
        <v>3288593</v>
      </c>
      <c r="H6" s="184">
        <f t="shared" si="2"/>
        <v>63206</v>
      </c>
      <c r="I6" s="155">
        <f t="shared" si="3"/>
        <v>6655912.4720000001</v>
      </c>
      <c r="J6" s="283">
        <f t="shared" si="0"/>
        <v>707.17302082447941</v>
      </c>
      <c r="K6" s="256">
        <f t="shared" si="1"/>
        <v>0.13908617104286575</v>
      </c>
    </row>
    <row r="7" spans="1:20">
      <c r="A7" s="176" t="s">
        <v>130</v>
      </c>
      <c r="B7" s="148"/>
      <c r="C7" s="154">
        <v>1809</v>
      </c>
      <c r="D7" s="323">
        <v>51</v>
      </c>
      <c r="E7" s="178">
        <v>109993861.23</v>
      </c>
      <c r="F7" s="178">
        <v>-54809718</v>
      </c>
      <c r="G7" s="178">
        <v>54469939</v>
      </c>
      <c r="H7" s="184">
        <f t="shared" si="2"/>
        <v>-339779</v>
      </c>
      <c r="I7" s="155">
        <f t="shared" si="3"/>
        <v>109654082.23</v>
      </c>
      <c r="J7" s="283">
        <f t="shared" si="0"/>
        <v>60615.855295743509</v>
      </c>
      <c r="K7" s="256">
        <f t="shared" si="1"/>
        <v>9.0996648704519706E-2</v>
      </c>
    </row>
    <row r="8" spans="1:20">
      <c r="A8" s="176" t="s">
        <v>131</v>
      </c>
      <c r="B8" s="148"/>
      <c r="C8" s="154">
        <v>44</v>
      </c>
      <c r="D8" s="323">
        <v>6</v>
      </c>
      <c r="E8" s="178">
        <v>3261933.92</v>
      </c>
      <c r="F8" s="178">
        <v>-1678552</v>
      </c>
      <c r="G8" s="178">
        <v>1627128</v>
      </c>
      <c r="H8" s="184">
        <f t="shared" si="2"/>
        <v>-51424</v>
      </c>
      <c r="I8" s="155">
        <f t="shared" si="3"/>
        <v>3210509.92</v>
      </c>
      <c r="J8" s="283">
        <f t="shared" si="0"/>
        <v>72966.134545454537</v>
      </c>
      <c r="K8" s="256">
        <f t="shared" si="1"/>
        <v>8.8482794893650088E-2</v>
      </c>
    </row>
    <row r="9" spans="1:20">
      <c r="A9" s="176" t="s">
        <v>132</v>
      </c>
      <c r="B9" s="148"/>
      <c r="C9" s="154">
        <v>23</v>
      </c>
      <c r="D9" s="323"/>
      <c r="E9" s="178">
        <f>91334911.62-E10</f>
        <v>60742664.220000006</v>
      </c>
      <c r="F9" s="178">
        <v>-56484247</v>
      </c>
      <c r="G9" s="178">
        <f>84934068-G10</f>
        <v>49934068</v>
      </c>
      <c r="H9" s="184">
        <f t="shared" si="2"/>
        <v>-6550179</v>
      </c>
      <c r="I9" s="155">
        <f t="shared" si="3"/>
        <v>54192485.220000006</v>
      </c>
      <c r="J9" s="283">
        <f>(I9+I10)/C9</f>
        <v>3686292.7226086957</v>
      </c>
      <c r="K9" s="256">
        <f>I30/(I9+I10)</f>
        <v>6.0875817367766087E-2</v>
      </c>
    </row>
    <row r="10" spans="1:20">
      <c r="A10" s="176" t="s">
        <v>170</v>
      </c>
      <c r="B10" s="148"/>
      <c r="C10" s="154"/>
      <c r="D10" s="323"/>
      <c r="E10" s="178">
        <v>30592247.399999999</v>
      </c>
      <c r="F10" s="178">
        <v>-35000000</v>
      </c>
      <c r="G10" s="178">
        <v>35000000</v>
      </c>
      <c r="H10" s="184">
        <f t="shared" si="2"/>
        <v>0</v>
      </c>
      <c r="I10" s="155">
        <f t="shared" si="3"/>
        <v>30592247.399999999</v>
      </c>
      <c r="J10" s="283"/>
    </row>
    <row r="11" spans="1:20">
      <c r="A11" s="176" t="s">
        <v>171</v>
      </c>
      <c r="B11" s="148"/>
      <c r="C11" s="154">
        <v>53</v>
      </c>
      <c r="D11" s="323">
        <v>5</v>
      </c>
      <c r="E11" s="178">
        <v>6616.5619999999999</v>
      </c>
      <c r="F11" s="178"/>
      <c r="G11" s="178"/>
      <c r="H11" s="184">
        <f t="shared" si="2"/>
        <v>0</v>
      </c>
      <c r="I11" s="155">
        <f t="shared" si="3"/>
        <v>6616.5619999999999</v>
      </c>
      <c r="J11" s="283">
        <f>I11/C11</f>
        <v>124.84079245283019</v>
      </c>
      <c r="K11" s="256">
        <f>I31/I11</f>
        <v>0.22955274960017</v>
      </c>
    </row>
    <row r="12" spans="1:20">
      <c r="A12" s="176" t="s">
        <v>133</v>
      </c>
      <c r="B12" s="148"/>
      <c r="C12" s="154">
        <v>1170</v>
      </c>
      <c r="D12" s="323">
        <v>46</v>
      </c>
      <c r="E12" s="178">
        <v>3870736.9920000001</v>
      </c>
      <c r="F12" s="178">
        <v>-1686223</v>
      </c>
      <c r="G12" s="178">
        <v>1751695</v>
      </c>
      <c r="H12" s="184">
        <f t="shared" si="2"/>
        <v>65472</v>
      </c>
      <c r="I12" s="155">
        <f t="shared" si="3"/>
        <v>3936208.9920000001</v>
      </c>
      <c r="J12" s="283">
        <f>I12/C12</f>
        <v>3364.2811897435899</v>
      </c>
      <c r="K12" s="256">
        <f>I32/I12</f>
        <v>0.10075177786698171</v>
      </c>
    </row>
    <row r="13" spans="1:20">
      <c r="A13" s="176" t="s">
        <v>134</v>
      </c>
      <c r="B13" s="148"/>
      <c r="C13" s="154">
        <v>1164</v>
      </c>
      <c r="D13" s="323">
        <v>47</v>
      </c>
      <c r="E13" s="178">
        <v>299554.641</v>
      </c>
      <c r="F13" s="178">
        <v>-137133</v>
      </c>
      <c r="G13" s="178">
        <v>139725</v>
      </c>
      <c r="H13" s="184">
        <f t="shared" si="2"/>
        <v>2592</v>
      </c>
      <c r="I13" s="155">
        <f t="shared" si="3"/>
        <v>302146.641</v>
      </c>
      <c r="J13" s="283">
        <f>I13/C13</f>
        <v>259.57615206185568</v>
      </c>
      <c r="K13" s="256">
        <f>I33/I13</f>
        <v>0.16202633713872727</v>
      </c>
      <c r="S13" s="214"/>
    </row>
    <row r="14" spans="1:20">
      <c r="A14" s="176" t="s">
        <v>172</v>
      </c>
      <c r="B14" s="148"/>
      <c r="C14" s="154">
        <v>434</v>
      </c>
      <c r="D14" s="323">
        <v>-8</v>
      </c>
      <c r="E14" s="178"/>
      <c r="F14" s="178"/>
      <c r="G14" s="178"/>
      <c r="H14" s="184"/>
      <c r="I14" s="155">
        <f t="shared" si="3"/>
        <v>0</v>
      </c>
      <c r="J14" s="283">
        <f>I14/C14</f>
        <v>0</v>
      </c>
      <c r="K14" s="256" t="e">
        <f>I34/I14</f>
        <v>#DIV/0!</v>
      </c>
      <c r="S14" s="184"/>
      <c r="T14" s="184"/>
    </row>
    <row r="15" spans="1:20">
      <c r="A15" s="176" t="s">
        <v>173</v>
      </c>
      <c r="B15" s="148"/>
      <c r="C15" s="154"/>
      <c r="D15" s="323"/>
      <c r="E15" s="178"/>
      <c r="F15" s="178"/>
      <c r="G15" s="178"/>
      <c r="H15" s="184">
        <f t="shared" si="2"/>
        <v>0</v>
      </c>
      <c r="I15" s="155">
        <f t="shared" si="3"/>
        <v>0</v>
      </c>
      <c r="J15" s="213"/>
      <c r="S15" s="184"/>
      <c r="T15" s="184"/>
    </row>
    <row r="16" spans="1:20">
      <c r="A16" s="176" t="s">
        <v>174</v>
      </c>
      <c r="B16" s="148"/>
      <c r="C16" s="154"/>
      <c r="D16" s="324"/>
      <c r="E16" s="178"/>
      <c r="F16" s="178"/>
      <c r="G16" s="178"/>
      <c r="H16" s="184">
        <f t="shared" si="2"/>
        <v>0</v>
      </c>
      <c r="I16" s="155">
        <f t="shared" si="3"/>
        <v>0</v>
      </c>
      <c r="J16" s="213"/>
      <c r="T16" s="214"/>
    </row>
    <row r="17" spans="1:31">
      <c r="A17" s="148"/>
      <c r="B17" s="148"/>
      <c r="C17" s="156">
        <f t="shared" ref="C17:I17" si="4">SUM(C3:C16)</f>
        <v>248361</v>
      </c>
      <c r="D17" s="156">
        <f t="shared" si="4"/>
        <v>7217</v>
      </c>
      <c r="E17" s="156">
        <f t="shared" si="4"/>
        <v>515070745.74699998</v>
      </c>
      <c r="F17" s="156">
        <f t="shared" si="4"/>
        <v>-304564102</v>
      </c>
      <c r="G17" s="156">
        <f t="shared" si="4"/>
        <v>295588878</v>
      </c>
      <c r="H17" s="156">
        <f t="shared" si="4"/>
        <v>-8975224</v>
      </c>
      <c r="I17" s="156">
        <f t="shared" si="4"/>
        <v>506095521.74699998</v>
      </c>
    </row>
    <row r="18" spans="1:31" ht="14.4" thickBot="1">
      <c r="A18" s="148"/>
      <c r="B18" s="148"/>
      <c r="C18" s="148"/>
      <c r="E18" s="148"/>
      <c r="F18" s="148"/>
      <c r="G18" s="148"/>
      <c r="I18" s="148"/>
    </row>
    <row r="19" spans="1:31">
      <c r="A19" s="148" t="s">
        <v>19</v>
      </c>
      <c r="B19" s="148"/>
      <c r="C19" s="157">
        <f t="shared" ref="C19:I19" si="5">C3+C4</f>
        <v>211902</v>
      </c>
      <c r="D19" s="157">
        <f t="shared" si="5"/>
        <v>6170</v>
      </c>
      <c r="E19" s="158">
        <f t="shared" si="5"/>
        <v>248463642.29500002</v>
      </c>
      <c r="F19" s="158">
        <f t="shared" si="5"/>
        <v>-126618757</v>
      </c>
      <c r="G19" s="158">
        <f t="shared" si="5"/>
        <v>123935390</v>
      </c>
      <c r="H19" s="158">
        <f t="shared" si="5"/>
        <v>-2683367</v>
      </c>
      <c r="I19" s="157">
        <f t="shared" si="5"/>
        <v>245780275.29500002</v>
      </c>
    </row>
    <row r="20" spans="1:31" ht="7.2" customHeight="1">
      <c r="A20" s="148"/>
      <c r="B20" s="148"/>
      <c r="C20" s="159"/>
      <c r="D20" s="159"/>
      <c r="E20" s="148"/>
      <c r="F20" s="148"/>
      <c r="G20" s="148"/>
      <c r="H20" s="148"/>
      <c r="I20" s="159"/>
    </row>
    <row r="21" spans="1:31" ht="14.4" thickBot="1">
      <c r="A21" s="148" t="s">
        <v>175</v>
      </c>
      <c r="B21" s="148"/>
      <c r="C21" s="173">
        <f t="shared" ref="C21:I21" si="6">SUM(C5:C8,C11:C13)</f>
        <v>36002</v>
      </c>
      <c r="D21" s="173">
        <f t="shared" si="6"/>
        <v>1055</v>
      </c>
      <c r="E21" s="174">
        <f t="shared" si="6"/>
        <v>175272191.83200002</v>
      </c>
      <c r="F21" s="174">
        <f t="shared" si="6"/>
        <v>-86461098</v>
      </c>
      <c r="G21" s="174">
        <f t="shared" si="6"/>
        <v>86719420</v>
      </c>
      <c r="H21" s="174">
        <f t="shared" si="6"/>
        <v>258322</v>
      </c>
      <c r="I21" s="173">
        <f t="shared" si="6"/>
        <v>175530513.83200002</v>
      </c>
      <c r="Z21" s="1" t="s">
        <v>314</v>
      </c>
    </row>
    <row r="22" spans="1:31">
      <c r="A22" s="148"/>
      <c r="B22" s="148"/>
      <c r="C22" s="148"/>
      <c r="D22" s="148"/>
      <c r="E22" s="148"/>
      <c r="M22" s="1" t="s">
        <v>322</v>
      </c>
      <c r="Z22" s="1" t="s">
        <v>210</v>
      </c>
      <c r="AA22" s="257" t="s">
        <v>337</v>
      </c>
      <c r="AC22" s="1" t="s">
        <v>212</v>
      </c>
      <c r="AD22" s="257" t="s">
        <v>336</v>
      </c>
    </row>
    <row r="23" spans="1:31" ht="53.4" customHeight="1">
      <c r="A23" s="149"/>
      <c r="B23" s="160"/>
      <c r="C23" s="168" t="s">
        <v>176</v>
      </c>
      <c r="D23" s="168" t="s">
        <v>177</v>
      </c>
      <c r="E23" s="152" t="s">
        <v>178</v>
      </c>
      <c r="F23" s="152" t="s">
        <v>179</v>
      </c>
      <c r="G23" s="152" t="s">
        <v>180</v>
      </c>
      <c r="H23" s="152" t="s">
        <v>181</v>
      </c>
      <c r="I23" s="152" t="s">
        <v>182</v>
      </c>
      <c r="O23" s="258" t="str">
        <f>AA22&amp;" Billed Schedule 75 Revenue"</f>
        <v>February Billed Schedule 75 Revenue</v>
      </c>
      <c r="P23" s="258" t="str">
        <f>AA22&amp;" Billed kWhs"</f>
        <v>February Billed kWhs</v>
      </c>
      <c r="Q23" s="258" t="str">
        <f>AA22&amp;" Unbilled kWhs"</f>
        <v>February Unbilled kWhs</v>
      </c>
      <c r="R23" s="258" t="s">
        <v>320</v>
      </c>
      <c r="S23" s="258" t="s">
        <v>213</v>
      </c>
      <c r="T23" s="258" t="str">
        <f>AD22&amp;" Unbilled kWhs reversal"</f>
        <v>January Unbilled kWhs reversal</v>
      </c>
      <c r="U23" s="258" t="s">
        <v>320</v>
      </c>
      <c r="V23" s="258" t="str">
        <f>AD22&amp;" Schedule 75 Unbilled Reversal"</f>
        <v>January Schedule 75 Unbilled Reversal</v>
      </c>
      <c r="X23" s="258" t="str">
        <f>"Total "&amp;AA22&amp;" Schedule 75 Revenue"</f>
        <v>Total February Schedule 75 Revenue</v>
      </c>
      <c r="Z23" s="258" t="str">
        <f>"Calendar "&amp;AA22&amp;" Usage"</f>
        <v>Calendar February Usage</v>
      </c>
      <c r="AA23" s="258" t="str">
        <f>R23</f>
        <v>11/1/2018 rate</v>
      </c>
      <c r="AB23" s="258" t="s">
        <v>214</v>
      </c>
      <c r="AC23" s="258" t="s">
        <v>215</v>
      </c>
      <c r="AD23" s="258" t="str">
        <f>"implied "&amp;AD22&amp;" unbilled/Cancel-Rebill True-up kWhs"</f>
        <v>implied January unbilled/Cancel-Rebill True-up kWhs</v>
      </c>
    </row>
    <row r="24" spans="1:31">
      <c r="A24" s="176" t="s">
        <v>127</v>
      </c>
      <c r="B24" s="148"/>
      <c r="C24" s="177">
        <v>1933974</v>
      </c>
      <c r="D24" s="177">
        <v>22622472.07</v>
      </c>
      <c r="E24" s="179">
        <v>-11889589</v>
      </c>
      <c r="F24" s="179">
        <v>11315139</v>
      </c>
      <c r="G24" s="170">
        <f>SUM(D24:F24)</f>
        <v>22048022.07</v>
      </c>
      <c r="H24" s="170">
        <f>-J62</f>
        <v>4689.5677499999974</v>
      </c>
      <c r="I24" s="170">
        <f>SUM(G24:H24)</f>
        <v>22052711.63775</v>
      </c>
      <c r="M24" s="1" t="s">
        <v>216</v>
      </c>
      <c r="O24" s="281">
        <v>-287643.68</v>
      </c>
      <c r="P24" s="259">
        <f t="shared" ref="P24:P29" si="7">E3</f>
        <v>247922334.96000001</v>
      </c>
      <c r="Q24" s="259">
        <f t="shared" ref="Q24:Q29" si="8">G3</f>
        <v>123665373</v>
      </c>
      <c r="R24" s="260">
        <v>-1.16E-3</v>
      </c>
      <c r="S24" s="261">
        <f>Q24*R24</f>
        <v>-143451.83267999999</v>
      </c>
      <c r="T24" s="259">
        <f t="shared" ref="T24:T29" si="9">F3</f>
        <v>-126345126</v>
      </c>
      <c r="U24" s="260">
        <f>R24</f>
        <v>-1.16E-3</v>
      </c>
      <c r="V24" s="262">
        <f>T24*U24</f>
        <v>146560.34615999999</v>
      </c>
      <c r="X24" s="263">
        <f>O24+S24+V24</f>
        <v>-284535.16651999997</v>
      </c>
      <c r="Z24" s="264">
        <f>P24+Q24+T24</f>
        <v>245242581.96000004</v>
      </c>
      <c r="AA24" s="188">
        <f>R24</f>
        <v>-1.16E-3</v>
      </c>
      <c r="AB24" s="214">
        <f>Z24*AA24</f>
        <v>-284481.39507360006</v>
      </c>
      <c r="AC24" s="263">
        <f>X24-AB24</f>
        <v>-53.771446399914566</v>
      </c>
      <c r="AD24" s="264">
        <f>AC24/U24</f>
        <v>46354.695172340143</v>
      </c>
      <c r="AE24" s="265">
        <f>AC24/X24</f>
        <v>1.8897996707248829E-4</v>
      </c>
    </row>
    <row r="25" spans="1:31">
      <c r="A25" s="176" t="s">
        <v>169</v>
      </c>
      <c r="B25" s="148"/>
      <c r="C25" s="177">
        <v>3267</v>
      </c>
      <c r="D25" s="177">
        <v>49468.05</v>
      </c>
      <c r="E25" s="179">
        <v>-16750</v>
      </c>
      <c r="F25" s="179">
        <v>15939</v>
      </c>
      <c r="G25" s="170">
        <f t="shared" ref="G25:G33" si="10">SUM(D25:F25)</f>
        <v>48657.05</v>
      </c>
      <c r="H25" s="170">
        <f t="shared" ref="H25:H30" si="11">-J63</f>
        <v>-107.62492</v>
      </c>
      <c r="I25" s="170">
        <f t="shared" ref="I25:I36" si="12">SUM(G25:H25)</f>
        <v>48549.425080000001</v>
      </c>
      <c r="M25" s="1" t="s">
        <v>217</v>
      </c>
      <c r="O25" s="281">
        <v>-620.6</v>
      </c>
      <c r="P25" s="259">
        <f t="shared" si="7"/>
        <v>541307.33499999996</v>
      </c>
      <c r="Q25" s="259">
        <f t="shared" si="8"/>
        <v>270017</v>
      </c>
      <c r="R25" s="260">
        <v>-1.16E-3</v>
      </c>
      <c r="S25" s="261">
        <f>Q25*R25</f>
        <v>-313.21972</v>
      </c>
      <c r="T25" s="259">
        <f t="shared" si="9"/>
        <v>-273631</v>
      </c>
      <c r="U25" s="260">
        <f t="shared" ref="U25:U32" si="13">R25</f>
        <v>-1.16E-3</v>
      </c>
      <c r="V25" s="262">
        <f t="shared" ref="V25:V32" si="14">T25*U25</f>
        <v>317.41196000000002</v>
      </c>
      <c r="X25" s="263">
        <f t="shared" ref="X25:X32" si="15">O25+S25+V25</f>
        <v>-616.40775999999994</v>
      </c>
      <c r="Z25" s="264">
        <f t="shared" ref="Z25:Z32" si="16">P25+Q25+T25</f>
        <v>537693.33499999996</v>
      </c>
      <c r="AA25" s="188">
        <f t="shared" ref="AA25:AA32" si="17">R25</f>
        <v>-1.16E-3</v>
      </c>
      <c r="AB25" s="214">
        <f t="shared" ref="AB25:AB32" si="18">Z25*AA25</f>
        <v>-623.72426859999996</v>
      </c>
      <c r="AC25" s="263">
        <f t="shared" ref="AC25:AC32" si="19">X25-AB25</f>
        <v>7.3165086000000201</v>
      </c>
      <c r="AD25" s="264">
        <f t="shared" ref="AD25:AD32" si="20">AC25/U25</f>
        <v>-6307.3350000000173</v>
      </c>
      <c r="AE25" s="265">
        <f t="shared" ref="AE25:AE33" si="21">AC25/X25</f>
        <v>-1.1869591972690319E-2</v>
      </c>
    </row>
    <row r="26" spans="1:31">
      <c r="A26" s="176" t="s">
        <v>128</v>
      </c>
      <c r="B26" s="148"/>
      <c r="C26" s="177">
        <v>452778.02</v>
      </c>
      <c r="D26" s="177">
        <v>5967430.9100000001</v>
      </c>
      <c r="E26" s="179">
        <v>-2897535</v>
      </c>
      <c r="F26" s="179">
        <v>3005807</v>
      </c>
      <c r="G26" s="170">
        <f t="shared" si="10"/>
        <v>6075702.9100000001</v>
      </c>
      <c r="H26" s="170">
        <f t="shared" si="11"/>
        <v>-3078.4346999999998</v>
      </c>
      <c r="I26" s="170">
        <f t="shared" si="12"/>
        <v>6072624.4753</v>
      </c>
      <c r="M26" s="1" t="s">
        <v>218</v>
      </c>
      <c r="O26" s="281">
        <v>27672.9</v>
      </c>
      <c r="P26" s="259">
        <f t="shared" si="7"/>
        <v>51246782.015000001</v>
      </c>
      <c r="Q26" s="259">
        <f t="shared" si="8"/>
        <v>25442340</v>
      </c>
      <c r="R26" s="266">
        <v>5.4000000000000001E-4</v>
      </c>
      <c r="S26" s="261">
        <f>Q26*R26</f>
        <v>13738.863600000001</v>
      </c>
      <c r="T26" s="259">
        <f t="shared" si="9"/>
        <v>-24924085</v>
      </c>
      <c r="U26" s="260">
        <f t="shared" si="13"/>
        <v>5.4000000000000001E-4</v>
      </c>
      <c r="V26" s="262">
        <f t="shared" si="14"/>
        <v>-13459.0059</v>
      </c>
      <c r="X26" s="263">
        <f t="shared" si="15"/>
        <v>27952.757700000006</v>
      </c>
      <c r="Z26" s="264">
        <f t="shared" si="16"/>
        <v>51765037.015000001</v>
      </c>
      <c r="AA26" s="267">
        <f t="shared" si="17"/>
        <v>5.4000000000000001E-4</v>
      </c>
      <c r="AB26" s="214">
        <f t="shared" si="18"/>
        <v>27953.119988099999</v>
      </c>
      <c r="AC26" s="263">
        <f t="shared" si="19"/>
        <v>-0.36228809999374789</v>
      </c>
      <c r="AD26" s="264">
        <f t="shared" si="20"/>
        <v>-670.90388887731092</v>
      </c>
      <c r="AE26" s="265">
        <f t="shared" si="21"/>
        <v>-1.2960728379001683E-5</v>
      </c>
    </row>
    <row r="27" spans="1:31">
      <c r="A27" s="176" t="s">
        <v>129</v>
      </c>
      <c r="B27" s="148"/>
      <c r="C27" s="177">
        <v>189541.12</v>
      </c>
      <c r="D27" s="177">
        <v>916954.3</v>
      </c>
      <c r="E27" s="179">
        <v>-460727</v>
      </c>
      <c r="F27" s="179">
        <v>467667</v>
      </c>
      <c r="G27" s="170">
        <f t="shared" si="10"/>
        <v>923894.3</v>
      </c>
      <c r="H27" s="170">
        <f t="shared" si="11"/>
        <v>-324.24678</v>
      </c>
      <c r="I27" s="170">
        <f t="shared" si="12"/>
        <v>923570.05322</v>
      </c>
      <c r="M27" s="1" t="s">
        <v>219</v>
      </c>
      <c r="O27" s="281">
        <v>3560.33</v>
      </c>
      <c r="P27" s="259">
        <f t="shared" si="7"/>
        <v>6592706.4720000001</v>
      </c>
      <c r="Q27" s="259">
        <f t="shared" si="8"/>
        <v>3288593</v>
      </c>
      <c r="R27" s="266">
        <v>5.4000000000000001E-4</v>
      </c>
      <c r="S27" s="261">
        <f t="shared" ref="S27:S32" si="22">Q27*R27</f>
        <v>1775.84022</v>
      </c>
      <c r="T27" s="259">
        <f t="shared" si="9"/>
        <v>-3225387</v>
      </c>
      <c r="U27" s="260">
        <f t="shared" si="13"/>
        <v>5.4000000000000001E-4</v>
      </c>
      <c r="V27" s="262">
        <f t="shared" si="14"/>
        <v>-1741.7089800000001</v>
      </c>
      <c r="X27" s="263">
        <f t="shared" si="15"/>
        <v>3594.4612399999996</v>
      </c>
      <c r="Z27" s="264">
        <f t="shared" si="16"/>
        <v>6655912.4719999991</v>
      </c>
      <c r="AA27" s="267">
        <f t="shared" si="17"/>
        <v>5.4000000000000001E-4</v>
      </c>
      <c r="AB27" s="214">
        <f t="shared" si="18"/>
        <v>3594.1927348799995</v>
      </c>
      <c r="AC27" s="263">
        <f t="shared" si="19"/>
        <v>0.26850512000009985</v>
      </c>
      <c r="AD27" s="264">
        <f t="shared" si="20"/>
        <v>497.23170370388863</v>
      </c>
      <c r="AE27" s="265">
        <f t="shared" si="21"/>
        <v>7.469968433992625E-5</v>
      </c>
    </row>
    <row r="28" spans="1:31">
      <c r="A28" s="176" t="s">
        <v>130</v>
      </c>
      <c r="B28" s="148"/>
      <c r="C28" s="177">
        <v>903640</v>
      </c>
      <c r="D28" s="177">
        <v>10009072.75</v>
      </c>
      <c r="E28" s="179">
        <v>-4539176</v>
      </c>
      <c r="F28" s="179">
        <v>4558888</v>
      </c>
      <c r="G28" s="170">
        <f t="shared" si="10"/>
        <v>10028784.75</v>
      </c>
      <c r="H28" s="170">
        <f t="shared" si="11"/>
        <v>1545.9944499999999</v>
      </c>
      <c r="I28" s="170">
        <f t="shared" si="12"/>
        <v>10030330.744449999</v>
      </c>
      <c r="M28" s="1" t="s">
        <v>220</v>
      </c>
      <c r="O28" s="281">
        <v>59397.11</v>
      </c>
      <c r="P28" s="259">
        <f t="shared" si="7"/>
        <v>109993861.23</v>
      </c>
      <c r="Q28" s="259">
        <f t="shared" si="8"/>
        <v>54469939</v>
      </c>
      <c r="R28" s="266">
        <v>5.4000000000000001E-4</v>
      </c>
      <c r="S28" s="261">
        <f t="shared" si="22"/>
        <v>29413.767060000002</v>
      </c>
      <c r="T28" s="259">
        <f t="shared" si="9"/>
        <v>-54809718</v>
      </c>
      <c r="U28" s="260">
        <f t="shared" si="13"/>
        <v>5.4000000000000001E-4</v>
      </c>
      <c r="V28" s="262">
        <f t="shared" si="14"/>
        <v>-29597.247719999999</v>
      </c>
      <c r="X28" s="263">
        <f t="shared" si="15"/>
        <v>59213.62934</v>
      </c>
      <c r="Z28" s="264">
        <f t="shared" si="16"/>
        <v>109654082.23000002</v>
      </c>
      <c r="AA28" s="267">
        <f t="shared" si="17"/>
        <v>5.4000000000000001E-4</v>
      </c>
      <c r="AB28" s="214">
        <f t="shared" si="18"/>
        <v>59213.204404200013</v>
      </c>
      <c r="AC28" s="263">
        <f t="shared" si="19"/>
        <v>0.42493579998699715</v>
      </c>
      <c r="AD28" s="264">
        <f t="shared" si="20"/>
        <v>786.91814812406881</v>
      </c>
      <c r="AE28" s="265">
        <f t="shared" si="21"/>
        <v>7.1763174242715172E-6</v>
      </c>
    </row>
    <row r="29" spans="1:31">
      <c r="A29" s="176" t="s">
        <v>131</v>
      </c>
      <c r="B29" s="148"/>
      <c r="C29" s="177">
        <v>22000</v>
      </c>
      <c r="D29" s="177">
        <v>288625.03000000003</v>
      </c>
      <c r="E29" s="179">
        <v>-137659</v>
      </c>
      <c r="F29" s="179">
        <v>133744</v>
      </c>
      <c r="G29" s="170">
        <f t="shared" si="10"/>
        <v>284710.03000000003</v>
      </c>
      <c r="H29" s="170">
        <f t="shared" si="11"/>
        <v>192.32575999999997</v>
      </c>
      <c r="I29" s="170">
        <f t="shared" si="12"/>
        <v>284902.35576000001</v>
      </c>
      <c r="M29" s="1" t="s">
        <v>221</v>
      </c>
      <c r="O29" s="281">
        <v>1761.42</v>
      </c>
      <c r="P29" s="259">
        <f t="shared" si="7"/>
        <v>3261933.92</v>
      </c>
      <c r="Q29" s="259">
        <f t="shared" si="8"/>
        <v>1627128</v>
      </c>
      <c r="R29" s="266">
        <v>5.4000000000000001E-4</v>
      </c>
      <c r="S29" s="261">
        <f t="shared" si="22"/>
        <v>878.64912000000004</v>
      </c>
      <c r="T29" s="259">
        <f t="shared" si="9"/>
        <v>-1678552</v>
      </c>
      <c r="U29" s="260">
        <f t="shared" si="13"/>
        <v>5.4000000000000001E-4</v>
      </c>
      <c r="V29" s="262">
        <f t="shared" si="14"/>
        <v>-906.41808000000003</v>
      </c>
      <c r="X29" s="263">
        <f t="shared" si="15"/>
        <v>1733.6510400000002</v>
      </c>
      <c r="Z29" s="264">
        <f t="shared" si="16"/>
        <v>3210509.92</v>
      </c>
      <c r="AA29" s="267">
        <f t="shared" si="17"/>
        <v>5.4000000000000001E-4</v>
      </c>
      <c r="AB29" s="214">
        <f t="shared" si="18"/>
        <v>1733.6753567999999</v>
      </c>
      <c r="AC29" s="263">
        <f t="shared" si="19"/>
        <v>-2.4316799999724026E-2</v>
      </c>
      <c r="AD29" s="264">
        <f t="shared" si="20"/>
        <v>-45.031111110600044</v>
      </c>
      <c r="AE29" s="265">
        <f t="shared" si="21"/>
        <v>-1.4026352154308992E-5</v>
      </c>
    </row>
    <row r="30" spans="1:31">
      <c r="A30" s="176" t="s">
        <v>132</v>
      </c>
      <c r="B30" s="148"/>
      <c r="C30" s="177">
        <v>552000</v>
      </c>
      <c r="D30" s="177">
        <f>5552117.04-81503.08</f>
        <v>5470613.96</v>
      </c>
      <c r="E30" s="179">
        <v>-5825880</v>
      </c>
      <c r="F30" s="179">
        <v>5500558</v>
      </c>
      <c r="G30" s="170">
        <f t="shared" si="10"/>
        <v>5145291.96</v>
      </c>
      <c r="H30" s="170">
        <f t="shared" si="11"/>
        <v>16047.938550000003</v>
      </c>
      <c r="I30" s="170">
        <f t="shared" si="12"/>
        <v>5161339.89855</v>
      </c>
      <c r="J30" s="214"/>
      <c r="M30" s="1" t="s">
        <v>222</v>
      </c>
      <c r="O30" s="281">
        <v>3.54</v>
      </c>
      <c r="P30" s="259">
        <f>E11</f>
        <v>6616.5619999999999</v>
      </c>
      <c r="Q30" s="259">
        <f>G11</f>
        <v>0</v>
      </c>
      <c r="R30" s="266">
        <v>5.4000000000000001E-4</v>
      </c>
      <c r="S30" s="261">
        <f t="shared" si="22"/>
        <v>0</v>
      </c>
      <c r="T30" s="259">
        <f>F11</f>
        <v>0</v>
      </c>
      <c r="U30" s="260">
        <f t="shared" si="13"/>
        <v>5.4000000000000001E-4</v>
      </c>
      <c r="V30" s="262">
        <f t="shared" si="14"/>
        <v>0</v>
      </c>
      <c r="X30" s="263">
        <f t="shared" si="15"/>
        <v>3.54</v>
      </c>
      <c r="Z30" s="264">
        <f t="shared" si="16"/>
        <v>6616.5619999999999</v>
      </c>
      <c r="AA30" s="267">
        <f t="shared" si="17"/>
        <v>5.4000000000000001E-4</v>
      </c>
      <c r="AB30" s="214">
        <f t="shared" si="18"/>
        <v>3.5729434800000002</v>
      </c>
      <c r="AC30" s="263">
        <f t="shared" si="19"/>
        <v>-3.2943480000000136E-2</v>
      </c>
      <c r="AD30" s="264">
        <f t="shared" si="20"/>
        <v>-61.006444444444696</v>
      </c>
      <c r="AE30" s="265">
        <f t="shared" si="21"/>
        <v>-9.3060677966102078E-3</v>
      </c>
    </row>
    <row r="31" spans="1:31">
      <c r="A31" s="176" t="s">
        <v>171</v>
      </c>
      <c r="B31" s="148"/>
      <c r="C31" s="177">
        <v>1060</v>
      </c>
      <c r="D31" s="177">
        <v>1518.85</v>
      </c>
      <c r="E31" s="179"/>
      <c r="F31" s="179"/>
      <c r="G31" s="170">
        <f t="shared" si="10"/>
        <v>1518.85</v>
      </c>
      <c r="H31" s="170">
        <f>-J70</f>
        <v>0</v>
      </c>
      <c r="I31" s="170">
        <f t="shared" si="12"/>
        <v>1518.85</v>
      </c>
      <c r="M31" s="1" t="s">
        <v>223</v>
      </c>
      <c r="O31" s="281">
        <v>2090.1</v>
      </c>
      <c r="P31" s="259">
        <f>E12</f>
        <v>3870736.9920000001</v>
      </c>
      <c r="Q31" s="259">
        <f>G12</f>
        <v>1751695</v>
      </c>
      <c r="R31" s="266">
        <v>5.4000000000000001E-4</v>
      </c>
      <c r="S31" s="261">
        <f t="shared" si="22"/>
        <v>945.9153</v>
      </c>
      <c r="T31" s="259">
        <f>F12</f>
        <v>-1686223</v>
      </c>
      <c r="U31" s="260">
        <f t="shared" si="13"/>
        <v>5.4000000000000001E-4</v>
      </c>
      <c r="V31" s="262">
        <f t="shared" si="14"/>
        <v>-910.56042000000002</v>
      </c>
      <c r="X31" s="263">
        <f>O31+S31+V31</f>
        <v>2125.4548800000002</v>
      </c>
      <c r="Z31" s="264">
        <f t="shared" si="16"/>
        <v>3936208.9920000006</v>
      </c>
      <c r="AA31" s="267">
        <f t="shared" si="17"/>
        <v>5.4000000000000001E-4</v>
      </c>
      <c r="AB31" s="214">
        <f t="shared" si="18"/>
        <v>2125.5528556800004</v>
      </c>
      <c r="AC31" s="263">
        <f t="shared" si="19"/>
        <v>-9.7975680000217835E-2</v>
      </c>
      <c r="AD31" s="264">
        <f t="shared" si="20"/>
        <v>-181.43644444484784</v>
      </c>
      <c r="AE31" s="265">
        <f t="shared" si="21"/>
        <v>-4.6096334917360291E-5</v>
      </c>
    </row>
    <row r="32" spans="1:31">
      <c r="A32" s="176" t="s">
        <v>133</v>
      </c>
      <c r="B32" s="148"/>
      <c r="C32" s="177">
        <v>23540</v>
      </c>
      <c r="D32" s="177">
        <v>345039.31</v>
      </c>
      <c r="E32" s="179">
        <v>-109725</v>
      </c>
      <c r="F32" s="179">
        <v>161544</v>
      </c>
      <c r="G32" s="170">
        <f t="shared" si="10"/>
        <v>396858.31</v>
      </c>
      <c r="H32" s="170">
        <f>-J71</f>
        <v>-278.25599999999997</v>
      </c>
      <c r="I32" s="170">
        <f t="shared" si="12"/>
        <v>396580.054</v>
      </c>
      <c r="M32" s="1" t="s">
        <v>224</v>
      </c>
      <c r="O32" s="281">
        <v>161.87</v>
      </c>
      <c r="P32" s="259">
        <f>E13</f>
        <v>299554.641</v>
      </c>
      <c r="Q32" s="259">
        <f>G13</f>
        <v>139725</v>
      </c>
      <c r="R32" s="266">
        <v>5.4000000000000001E-4</v>
      </c>
      <c r="S32" s="261">
        <f t="shared" si="22"/>
        <v>75.451499999999996</v>
      </c>
      <c r="T32" s="259">
        <f>F13</f>
        <v>-137133</v>
      </c>
      <c r="U32" s="260">
        <f t="shared" si="13"/>
        <v>5.4000000000000001E-4</v>
      </c>
      <c r="V32" s="262">
        <f t="shared" si="14"/>
        <v>-74.051820000000006</v>
      </c>
      <c r="X32" s="263">
        <f t="shared" si="15"/>
        <v>163.26967999999999</v>
      </c>
      <c r="Z32" s="264">
        <f t="shared" si="16"/>
        <v>302146.641</v>
      </c>
      <c r="AA32" s="267">
        <f t="shared" si="17"/>
        <v>5.4000000000000001E-4</v>
      </c>
      <c r="AB32" s="214">
        <f t="shared" si="18"/>
        <v>163.15918614</v>
      </c>
      <c r="AC32" s="263">
        <f t="shared" si="19"/>
        <v>0.11049385999999117</v>
      </c>
      <c r="AD32" s="264">
        <f t="shared" si="20"/>
        <v>204.6182592592429</v>
      </c>
      <c r="AE32" s="265">
        <f t="shared" si="21"/>
        <v>6.7675676218628699E-4</v>
      </c>
    </row>
    <row r="33" spans="1:31">
      <c r="A33" s="176" t="s">
        <v>134</v>
      </c>
      <c r="B33" s="148"/>
      <c r="C33" s="177">
        <v>23400</v>
      </c>
      <c r="D33" s="177">
        <v>49214.63</v>
      </c>
      <c r="E33" s="179">
        <v>-22833</v>
      </c>
      <c r="F33" s="179">
        <v>22583</v>
      </c>
      <c r="G33" s="170">
        <f t="shared" si="10"/>
        <v>48964.63</v>
      </c>
      <c r="H33" s="170">
        <f>-J72</f>
        <v>-8.91648</v>
      </c>
      <c r="I33" s="170">
        <f t="shared" si="12"/>
        <v>48955.713519999998</v>
      </c>
      <c r="O33" s="187">
        <f>SUM(O24:O32)</f>
        <v>-193617.00999999998</v>
      </c>
      <c r="P33" s="268">
        <f>SUM(P24:P32)</f>
        <v>423735834.12699997</v>
      </c>
      <c r="Q33" s="268">
        <f>SUM(Q24:Q32)</f>
        <v>210654810</v>
      </c>
      <c r="S33" s="187">
        <f>SUM(S24:S32)</f>
        <v>-96936.565600000002</v>
      </c>
      <c r="T33" s="268">
        <f>SUM(T24:T32)</f>
        <v>-213079855</v>
      </c>
      <c r="V33" s="187">
        <f>SUM(V24:V32)</f>
        <v>100188.76520000001</v>
      </c>
      <c r="X33" s="187">
        <f>SUM(X24:X32)</f>
        <v>-190364.8103999999</v>
      </c>
      <c r="Z33" s="268">
        <f>SUM(Z24:Z32)</f>
        <v>421310789.12700003</v>
      </c>
      <c r="AB33" s="268">
        <f>SUM(AB24:AB32)</f>
        <v>-190318.64187292007</v>
      </c>
      <c r="AC33" s="187">
        <f>SUM(AC24:AC32)</f>
        <v>-46.168527079921148</v>
      </c>
      <c r="AD33" s="268">
        <f>SUM(AD24:AD32)</f>
        <v>40577.750394550116</v>
      </c>
      <c r="AE33" s="265">
        <f t="shared" si="21"/>
        <v>2.4252658347365008E-4</v>
      </c>
    </row>
    <row r="34" spans="1:31">
      <c r="A34" s="176" t="s">
        <v>183</v>
      </c>
      <c r="B34" s="148"/>
      <c r="C34" s="170"/>
      <c r="D34" s="177">
        <v>559464.67000000004</v>
      </c>
      <c r="E34" s="177"/>
      <c r="F34" s="177"/>
      <c r="G34" s="170">
        <f>SUM(D34:F34)</f>
        <v>559464.67000000004</v>
      </c>
      <c r="H34" s="170"/>
      <c r="I34" s="170">
        <f t="shared" si="12"/>
        <v>559464.67000000004</v>
      </c>
      <c r="U34" s="269"/>
    </row>
    <row r="35" spans="1:31">
      <c r="A35" s="176" t="s">
        <v>184</v>
      </c>
      <c r="B35" s="148"/>
      <c r="C35" s="188"/>
      <c r="D35" s="177">
        <v>1516926.04</v>
      </c>
      <c r="E35" s="177"/>
      <c r="F35" s="177"/>
      <c r="G35" s="170">
        <f>SUM(D35:F35)</f>
        <v>1516926.04</v>
      </c>
      <c r="H35" s="170"/>
      <c r="I35" s="170">
        <f t="shared" si="12"/>
        <v>1516926.04</v>
      </c>
      <c r="U35" s="269" t="s">
        <v>321</v>
      </c>
      <c r="V35" s="1" t="s">
        <v>225</v>
      </c>
      <c r="X35" s="188">
        <v>0.95444899999999999</v>
      </c>
      <c r="AA35" s="1" t="s">
        <v>226</v>
      </c>
      <c r="AB35" s="1" t="s">
        <v>227</v>
      </c>
      <c r="AD35" s="1" t="s">
        <v>228</v>
      </c>
    </row>
    <row r="36" spans="1:31">
      <c r="A36" s="176" t="s">
        <v>185</v>
      </c>
      <c r="B36" s="148"/>
      <c r="C36" s="188"/>
      <c r="D36" s="177">
        <v>1743490.64</v>
      </c>
      <c r="E36" s="177"/>
      <c r="F36" s="177"/>
      <c r="G36" s="170">
        <f>SUM(D36:F36)</f>
        <v>1743490.64</v>
      </c>
      <c r="H36" s="170"/>
      <c r="I36" s="170">
        <f t="shared" si="12"/>
        <v>1743490.64</v>
      </c>
      <c r="T36" s="1" t="s">
        <v>138</v>
      </c>
      <c r="U36" s="1" t="s">
        <v>229</v>
      </c>
      <c r="X36" s="270">
        <f>(X24+X25)*X35</f>
        <v>-272162.63491997164</v>
      </c>
      <c r="Z36" s="1" t="s">
        <v>19</v>
      </c>
      <c r="AA36" s="184">
        <f>P24+P25+Q24+Q25+T24+T25</f>
        <v>245780275.29500002</v>
      </c>
      <c r="AB36" s="188">
        <v>-1.1100000000000001E-3</v>
      </c>
      <c r="AC36" s="263">
        <f>AA36*AB36</f>
        <v>-272816.10557745001</v>
      </c>
      <c r="AD36" s="263">
        <f>X36-AC36</f>
        <v>653.47065747837769</v>
      </c>
      <c r="AE36" s="265">
        <f>AD36/X36</f>
        <v>-2.4010300226205857E-3</v>
      </c>
    </row>
    <row r="37" spans="1:31">
      <c r="A37" s="148"/>
      <c r="B37" s="148"/>
      <c r="C37" s="162">
        <f t="shared" ref="C37:I37" si="23">SUM(C24:C36)</f>
        <v>4105200.14</v>
      </c>
      <c r="D37" s="162">
        <f t="shared" si="23"/>
        <v>49540291.210000008</v>
      </c>
      <c r="E37" s="162">
        <f t="shared" si="23"/>
        <v>-25899874</v>
      </c>
      <c r="F37" s="162">
        <f t="shared" si="23"/>
        <v>25181869</v>
      </c>
      <c r="G37" s="162">
        <f t="shared" si="23"/>
        <v>48822286.210000008</v>
      </c>
      <c r="H37" s="162">
        <f t="shared" si="23"/>
        <v>18678.34763</v>
      </c>
      <c r="I37" s="162">
        <f t="shared" si="23"/>
        <v>48840964.557630002</v>
      </c>
      <c r="T37" s="1" t="s">
        <v>138</v>
      </c>
      <c r="U37" s="1" t="s">
        <v>230</v>
      </c>
      <c r="X37" s="270">
        <f>SUM(X26:X32)*X35</f>
        <v>90469.131998502111</v>
      </c>
      <c r="Z37" s="1" t="s">
        <v>175</v>
      </c>
      <c r="AA37" s="184">
        <f>SUM(P26:Q32,T26:T32)</f>
        <v>175530513.83200002</v>
      </c>
      <c r="AB37" s="188">
        <v>5.1999999999999995E-4</v>
      </c>
      <c r="AC37" s="263">
        <f>AA37*AB37</f>
        <v>91275.867192639998</v>
      </c>
      <c r="AD37" s="263">
        <f>X37-AC37</f>
        <v>-806.73519413788745</v>
      </c>
      <c r="AE37" s="265">
        <f>AD37/X37</f>
        <v>-8.9172425590558838E-3</v>
      </c>
    </row>
    <row r="38" spans="1:31" ht="14.4" thickBot="1">
      <c r="A38" s="148"/>
      <c r="B38" s="148"/>
      <c r="D38" s="163"/>
      <c r="E38" s="148"/>
      <c r="F38" s="148"/>
      <c r="Z38" s="1" t="s">
        <v>211</v>
      </c>
    </row>
    <row r="39" spans="1:31">
      <c r="A39" s="148" t="s">
        <v>19</v>
      </c>
      <c r="B39" s="148"/>
      <c r="C39" s="165">
        <f t="shared" ref="C39:I39" si="24">C24+C25</f>
        <v>1937241</v>
      </c>
      <c r="D39" s="164">
        <f t="shared" si="24"/>
        <v>22671940.120000001</v>
      </c>
      <c r="E39" s="164">
        <f t="shared" si="24"/>
        <v>-11906339</v>
      </c>
      <c r="F39" s="164">
        <f t="shared" si="24"/>
        <v>11331078</v>
      </c>
      <c r="G39" s="164">
        <f t="shared" si="24"/>
        <v>22096679.120000001</v>
      </c>
      <c r="H39" s="164">
        <f t="shared" si="24"/>
        <v>4581.9428299999972</v>
      </c>
      <c r="I39" s="165">
        <f t="shared" si="24"/>
        <v>22101261.062830001</v>
      </c>
      <c r="S39" s="263">
        <f>S33+V33</f>
        <v>3252.1996000000072</v>
      </c>
      <c r="T39" s="1" t="s">
        <v>351</v>
      </c>
    </row>
    <row r="40" spans="1:31" ht="6" customHeight="1">
      <c r="A40" s="148"/>
      <c r="B40" s="148"/>
      <c r="C40" s="169"/>
      <c r="D40" s="164"/>
      <c r="E40" s="148"/>
      <c r="F40" s="148"/>
      <c r="I40" s="185"/>
    </row>
    <row r="41" spans="1:31" ht="14.4" thickBot="1">
      <c r="A41" s="148" t="s">
        <v>175</v>
      </c>
      <c r="B41" s="148"/>
      <c r="C41" s="171">
        <f>SUM(C26:C29,C31:C33)</f>
        <v>1615959.1400000001</v>
      </c>
      <c r="D41" s="172">
        <f t="shared" ref="D41:I41" si="25">SUM(D26:D29,D31:D33)</f>
        <v>17577855.780000001</v>
      </c>
      <c r="E41" s="172">
        <f t="shared" si="25"/>
        <v>-8167655</v>
      </c>
      <c r="F41" s="172">
        <f t="shared" si="25"/>
        <v>8350233</v>
      </c>
      <c r="G41" s="172">
        <f t="shared" si="25"/>
        <v>17760433.780000001</v>
      </c>
      <c r="H41" s="172">
        <f t="shared" si="25"/>
        <v>-1951.5337499999998</v>
      </c>
      <c r="I41" s="171">
        <f t="shared" si="25"/>
        <v>17758482.246250004</v>
      </c>
    </row>
    <row r="42" spans="1:31">
      <c r="A42" s="148"/>
      <c r="B42" s="148"/>
      <c r="C42" s="183"/>
      <c r="D42" s="172"/>
      <c r="E42" s="172"/>
      <c r="F42" s="172"/>
      <c r="G42" s="172"/>
      <c r="H42" s="172"/>
      <c r="I42" s="183"/>
    </row>
    <row r="43" spans="1:31">
      <c r="C43" s="186">
        <v>43040</v>
      </c>
      <c r="D43" s="186">
        <v>43252</v>
      </c>
      <c r="E43" s="287">
        <v>43405</v>
      </c>
      <c r="F43" s="186">
        <v>42278</v>
      </c>
      <c r="G43" s="186">
        <v>43344</v>
      </c>
      <c r="H43" s="186">
        <v>43374</v>
      </c>
      <c r="I43" s="186">
        <v>43282</v>
      </c>
      <c r="J43" s="284"/>
      <c r="K43" s="190"/>
      <c r="L43" s="1" t="s">
        <v>311</v>
      </c>
    </row>
    <row r="44" spans="1:31" ht="40.950000000000003" customHeight="1">
      <c r="A44" s="175" t="s">
        <v>186</v>
      </c>
      <c r="B44" s="150"/>
      <c r="C44" s="161" t="s">
        <v>187</v>
      </c>
      <c r="D44" s="161" t="s">
        <v>261</v>
      </c>
      <c r="E44" s="161" t="s">
        <v>201</v>
      </c>
      <c r="F44" s="161" t="s">
        <v>188</v>
      </c>
      <c r="G44" s="161" t="s">
        <v>189</v>
      </c>
      <c r="H44" s="161" t="s">
        <v>190</v>
      </c>
      <c r="I44" s="161" t="s">
        <v>191</v>
      </c>
      <c r="J44" s="309"/>
      <c r="L44" s="192" t="s">
        <v>318</v>
      </c>
      <c r="M44" s="271" t="s">
        <v>319</v>
      </c>
      <c r="O44" s="258" t="s">
        <v>315</v>
      </c>
      <c r="P44" s="258" t="s">
        <v>316</v>
      </c>
      <c r="Q44" s="258" t="s">
        <v>317</v>
      </c>
    </row>
    <row r="45" spans="1:31">
      <c r="A45" s="176" t="s">
        <v>127</v>
      </c>
      <c r="B45" s="148"/>
      <c r="C45" s="167">
        <v>-8.0999999999999996E-4</v>
      </c>
      <c r="D45" s="167">
        <v>-1.42E-3</v>
      </c>
      <c r="E45" s="167">
        <v>-1.16E-3</v>
      </c>
      <c r="F45" s="167"/>
      <c r="G45" s="167">
        <v>4.3299999999999996E-3</v>
      </c>
      <c r="H45" s="167">
        <v>1.15E-3</v>
      </c>
      <c r="I45" s="167">
        <v>-3.4000000000000002E-4</v>
      </c>
      <c r="J45" s="167"/>
      <c r="L45" s="167">
        <f>SUM(C45:I45)</f>
        <v>1.7499999999999994E-3</v>
      </c>
      <c r="M45" s="285">
        <f t="shared" ref="M45:M57" si="26">SUM(C45:D45,E45:I45)</f>
        <v>1.7499999999999994E-3</v>
      </c>
      <c r="O45" s="262">
        <f t="shared" ref="O45:O57" si="27">-F3*L45</f>
        <v>221103.97049999991</v>
      </c>
      <c r="P45" s="262">
        <f t="shared" ref="P45:P57" si="28">G3*M45</f>
        <v>216414.40274999992</v>
      </c>
      <c r="Q45" s="263">
        <f>P45-O45</f>
        <v>-4689.5677499999874</v>
      </c>
    </row>
    <row r="46" spans="1:31">
      <c r="A46" s="176" t="s">
        <v>169</v>
      </c>
      <c r="B46" s="148"/>
      <c r="C46" s="167">
        <v>-8.0999999999999996E-4</v>
      </c>
      <c r="D46" s="167">
        <v>-1.42E-3</v>
      </c>
      <c r="E46" s="167">
        <v>-1.16E-3</v>
      </c>
      <c r="F46" s="167">
        <v>-3.1530000000000002E-2</v>
      </c>
      <c r="G46" s="167">
        <v>4.3299999999999996E-3</v>
      </c>
      <c r="H46" s="167">
        <v>1.15E-3</v>
      </c>
      <c r="I46" s="167">
        <v>-3.4000000000000002E-4</v>
      </c>
      <c r="J46" s="167"/>
      <c r="L46" s="167">
        <f t="shared" ref="L46:L57" si="29">SUM(C46:I46)</f>
        <v>-2.9780000000000001E-2</v>
      </c>
      <c r="M46" s="285">
        <f t="shared" si="26"/>
        <v>-2.9780000000000001E-2</v>
      </c>
      <c r="O46" s="262">
        <f t="shared" si="27"/>
        <v>-8148.7311800000007</v>
      </c>
      <c r="P46" s="262">
        <f t="shared" si="28"/>
        <v>-8041.1062600000005</v>
      </c>
      <c r="Q46" s="263">
        <f t="shared" ref="Q46:Q57" si="30">P46-O46</f>
        <v>107.6249200000002</v>
      </c>
    </row>
    <row r="47" spans="1:31">
      <c r="A47" s="176" t="s">
        <v>128</v>
      </c>
      <c r="B47" s="148"/>
      <c r="C47" s="167">
        <v>0</v>
      </c>
      <c r="D47" s="167">
        <v>-1.8799999999999999E-3</v>
      </c>
      <c r="E47" s="167">
        <v>5.4000000000000001E-4</v>
      </c>
      <c r="F47" s="167"/>
      <c r="G47" s="167">
        <v>5.9699999999999996E-3</v>
      </c>
      <c r="H47" s="167">
        <v>1.67E-3</v>
      </c>
      <c r="I47" s="167">
        <v>-3.6000000000000002E-4</v>
      </c>
      <c r="J47" s="167"/>
      <c r="L47" s="167">
        <f t="shared" si="29"/>
        <v>5.94E-3</v>
      </c>
      <c r="M47" s="285">
        <f t="shared" si="26"/>
        <v>5.94E-3</v>
      </c>
      <c r="O47" s="262">
        <f t="shared" si="27"/>
        <v>148049.0649</v>
      </c>
      <c r="P47" s="262">
        <f t="shared" si="28"/>
        <v>151127.49960000001</v>
      </c>
      <c r="Q47" s="263">
        <f t="shared" si="30"/>
        <v>3078.4347000000125</v>
      </c>
    </row>
    <row r="48" spans="1:31">
      <c r="A48" s="176" t="s">
        <v>129</v>
      </c>
      <c r="B48" s="148"/>
      <c r="C48" s="167">
        <v>-8.0999999999999996E-4</v>
      </c>
      <c r="D48" s="167">
        <v>-1.8799999999999999E-3</v>
      </c>
      <c r="E48" s="167">
        <v>5.4000000000000001E-4</v>
      </c>
      <c r="F48" s="167"/>
      <c r="G48" s="167">
        <v>5.9699999999999996E-3</v>
      </c>
      <c r="H48" s="167">
        <v>1.67E-3</v>
      </c>
      <c r="I48" s="167">
        <v>-3.6000000000000002E-4</v>
      </c>
      <c r="J48" s="167"/>
      <c r="L48" s="167">
        <f t="shared" si="29"/>
        <v>5.13E-3</v>
      </c>
      <c r="M48" s="285">
        <f t="shared" si="26"/>
        <v>5.13E-3</v>
      </c>
      <c r="O48" s="262">
        <f t="shared" si="27"/>
        <v>16546.23531</v>
      </c>
      <c r="P48" s="262">
        <f t="shared" si="28"/>
        <v>16870.482090000001</v>
      </c>
      <c r="Q48" s="263">
        <f t="shared" si="30"/>
        <v>324.24678000000131</v>
      </c>
    </row>
    <row r="49" spans="1:17" ht="14.4" customHeight="1">
      <c r="A49" s="176" t="s">
        <v>130</v>
      </c>
      <c r="B49" s="148"/>
      <c r="C49" s="167">
        <v>0</v>
      </c>
      <c r="D49" s="167">
        <v>-1.4400000000000001E-3</v>
      </c>
      <c r="E49" s="167">
        <v>5.4000000000000001E-4</v>
      </c>
      <c r="F49" s="167"/>
      <c r="G49" s="167">
        <v>4.5999999999999999E-3</v>
      </c>
      <c r="H49" s="167">
        <v>1.2099999999999999E-3</v>
      </c>
      <c r="I49" s="167">
        <v>-3.6000000000000002E-4</v>
      </c>
      <c r="J49" s="167"/>
      <c r="L49" s="167">
        <f t="shared" si="29"/>
        <v>4.5499999999999994E-3</v>
      </c>
      <c r="M49" s="285">
        <f t="shared" si="26"/>
        <v>4.5499999999999994E-3</v>
      </c>
      <c r="O49" s="262">
        <f t="shared" si="27"/>
        <v>249384.21689999997</v>
      </c>
      <c r="P49" s="262">
        <f t="shared" si="28"/>
        <v>247838.22244999997</v>
      </c>
      <c r="Q49" s="263">
        <f t="shared" si="30"/>
        <v>-1545.9944499999983</v>
      </c>
    </row>
    <row r="50" spans="1:17">
      <c r="A50" s="176" t="s">
        <v>131</v>
      </c>
      <c r="B50" s="148"/>
      <c r="C50" s="167">
        <v>-8.0999999999999996E-4</v>
      </c>
      <c r="D50" s="167">
        <v>-1.4400000000000001E-3</v>
      </c>
      <c r="E50" s="167">
        <v>5.4000000000000001E-4</v>
      </c>
      <c r="F50" s="167"/>
      <c r="G50" s="167">
        <v>4.5999999999999999E-3</v>
      </c>
      <c r="H50" s="167">
        <v>1.2099999999999999E-3</v>
      </c>
      <c r="I50" s="167">
        <v>-3.6000000000000002E-4</v>
      </c>
      <c r="J50" s="167"/>
      <c r="L50" s="167">
        <f t="shared" si="29"/>
        <v>3.7399999999999994E-3</v>
      </c>
      <c r="M50" s="285">
        <f t="shared" si="26"/>
        <v>3.7399999999999994E-3</v>
      </c>
      <c r="O50" s="262">
        <f t="shared" si="27"/>
        <v>6277.7844799999993</v>
      </c>
      <c r="P50" s="262">
        <f t="shared" si="28"/>
        <v>6085.4587199999987</v>
      </c>
      <c r="Q50" s="263">
        <f t="shared" si="30"/>
        <v>-192.32576000000063</v>
      </c>
    </row>
    <row r="51" spans="1:17">
      <c r="A51" s="176" t="s">
        <v>132</v>
      </c>
      <c r="B51" s="148"/>
      <c r="C51" s="167">
        <v>0</v>
      </c>
      <c r="D51" s="167">
        <v>-9.3000000000000005E-4</v>
      </c>
      <c r="E51" s="167">
        <v>0</v>
      </c>
      <c r="F51" s="167"/>
      <c r="G51" s="167">
        <v>2.97E-3</v>
      </c>
      <c r="H51" s="167">
        <v>7.6000000000000004E-4</v>
      </c>
      <c r="I51" s="167">
        <v>-3.5E-4</v>
      </c>
      <c r="J51" s="167"/>
      <c r="L51" s="167">
        <f t="shared" si="29"/>
        <v>2.4500000000000004E-3</v>
      </c>
      <c r="M51" s="285">
        <f t="shared" si="26"/>
        <v>2.4500000000000004E-3</v>
      </c>
      <c r="O51" s="262">
        <f t="shared" si="27"/>
        <v>138386.40515000001</v>
      </c>
      <c r="P51" s="262">
        <f t="shared" si="28"/>
        <v>122338.46660000001</v>
      </c>
      <c r="Q51" s="263">
        <f t="shared" si="30"/>
        <v>-16047.938549999992</v>
      </c>
    </row>
    <row r="52" spans="1:17">
      <c r="A52" s="176" t="s">
        <v>170</v>
      </c>
      <c r="B52" s="148"/>
      <c r="C52" s="167">
        <v>0</v>
      </c>
      <c r="D52" s="167">
        <v>-9.3000000000000005E-4</v>
      </c>
      <c r="E52" s="167">
        <v>0</v>
      </c>
      <c r="F52" s="167"/>
      <c r="G52" s="167">
        <v>2.97E-3</v>
      </c>
      <c r="H52" s="167">
        <v>0</v>
      </c>
      <c r="I52" s="167">
        <v>-3.5E-4</v>
      </c>
      <c r="J52" s="167"/>
      <c r="L52" s="167">
        <f t="shared" si="29"/>
        <v>1.6900000000000001E-3</v>
      </c>
      <c r="M52" s="285">
        <f t="shared" si="26"/>
        <v>1.6900000000000001E-3</v>
      </c>
      <c r="O52" s="262">
        <f t="shared" si="27"/>
        <v>59150</v>
      </c>
      <c r="P52" s="262">
        <f t="shared" si="28"/>
        <v>59150</v>
      </c>
      <c r="Q52" s="263">
        <f t="shared" si="30"/>
        <v>0</v>
      </c>
    </row>
    <row r="53" spans="1:17">
      <c r="A53" s="176" t="s">
        <v>171</v>
      </c>
      <c r="B53" s="148"/>
      <c r="C53" s="167">
        <v>0</v>
      </c>
      <c r="D53" s="167">
        <v>-1.2999999999999999E-3</v>
      </c>
      <c r="E53" s="167">
        <v>5.4000000000000001E-4</v>
      </c>
      <c r="F53" s="167"/>
      <c r="G53" s="167">
        <v>4.3299999999999996E-3</v>
      </c>
      <c r="H53" s="167">
        <v>1.0499999999999999E-3</v>
      </c>
      <c r="I53" s="167">
        <v>-3.6999999999999999E-4</v>
      </c>
      <c r="J53" s="167"/>
      <c r="L53" s="167">
        <f t="shared" si="29"/>
        <v>4.2500000000000003E-3</v>
      </c>
      <c r="M53" s="285">
        <f t="shared" si="26"/>
        <v>4.2500000000000003E-3</v>
      </c>
      <c r="O53" s="262">
        <f t="shared" si="27"/>
        <v>0</v>
      </c>
      <c r="P53" s="262">
        <f t="shared" si="28"/>
        <v>0</v>
      </c>
      <c r="Q53" s="263">
        <f t="shared" si="30"/>
        <v>0</v>
      </c>
    </row>
    <row r="54" spans="1:17">
      <c r="A54" s="176" t="s">
        <v>133</v>
      </c>
      <c r="B54" s="148"/>
      <c r="C54" s="167">
        <v>0</v>
      </c>
      <c r="D54" s="167">
        <v>-1.2999999999999999E-3</v>
      </c>
      <c r="E54" s="167">
        <v>5.4000000000000001E-4</v>
      </c>
      <c r="F54" s="167"/>
      <c r="G54" s="167">
        <v>4.3299999999999996E-3</v>
      </c>
      <c r="H54" s="167">
        <v>1.0499999999999999E-3</v>
      </c>
      <c r="I54" s="167">
        <v>-3.6999999999999999E-4</v>
      </c>
      <c r="J54" s="167"/>
      <c r="L54" s="167">
        <f t="shared" si="29"/>
        <v>4.2500000000000003E-3</v>
      </c>
      <c r="M54" s="285">
        <f t="shared" si="26"/>
        <v>4.2500000000000003E-3</v>
      </c>
      <c r="O54" s="262">
        <f t="shared" si="27"/>
        <v>7166.4477500000003</v>
      </c>
      <c r="P54" s="262">
        <f t="shared" si="28"/>
        <v>7444.7037500000006</v>
      </c>
      <c r="Q54" s="263">
        <f t="shared" si="30"/>
        <v>278.25600000000031</v>
      </c>
    </row>
    <row r="55" spans="1:17">
      <c r="A55" s="176" t="s">
        <v>134</v>
      </c>
      <c r="B55" s="148"/>
      <c r="C55" s="167">
        <v>-8.0999999999999996E-4</v>
      </c>
      <c r="D55" s="167">
        <v>-1.2999999999999999E-3</v>
      </c>
      <c r="E55" s="167">
        <v>5.4000000000000001E-4</v>
      </c>
      <c r="F55" s="167"/>
      <c r="G55" s="167">
        <v>4.3299999999999996E-3</v>
      </c>
      <c r="H55" s="167">
        <v>1.0499999999999999E-3</v>
      </c>
      <c r="I55" s="167">
        <v>-3.6999999999999999E-4</v>
      </c>
      <c r="J55" s="167"/>
      <c r="L55" s="167">
        <f t="shared" si="29"/>
        <v>3.4399999999999999E-3</v>
      </c>
      <c r="M55" s="285">
        <f t="shared" si="26"/>
        <v>3.4399999999999999E-3</v>
      </c>
      <c r="O55" s="262">
        <f t="shared" si="27"/>
        <v>471.73751999999996</v>
      </c>
      <c r="P55" s="262">
        <f t="shared" si="28"/>
        <v>480.654</v>
      </c>
      <c r="Q55" s="263">
        <f t="shared" si="30"/>
        <v>8.9164800000000355</v>
      </c>
    </row>
    <row r="56" spans="1:17" ht="15" customHeight="1">
      <c r="A56" s="176" t="s">
        <v>183</v>
      </c>
      <c r="B56" s="148"/>
      <c r="C56" s="167">
        <v>0</v>
      </c>
      <c r="D56" s="167">
        <v>0</v>
      </c>
      <c r="E56" s="167">
        <v>0</v>
      </c>
      <c r="F56" s="167"/>
      <c r="G56" s="181">
        <v>1.013E-2</v>
      </c>
      <c r="H56" s="375" t="s">
        <v>310</v>
      </c>
      <c r="I56" s="181">
        <v>-4.8000000000000001E-4</v>
      </c>
      <c r="J56" s="181"/>
      <c r="L56" s="167">
        <f t="shared" si="29"/>
        <v>9.6500000000000006E-3</v>
      </c>
      <c r="M56" s="285">
        <f t="shared" si="26"/>
        <v>9.6500000000000006E-3</v>
      </c>
      <c r="O56" s="262">
        <f t="shared" si="27"/>
        <v>0</v>
      </c>
      <c r="P56" s="262">
        <f t="shared" si="28"/>
        <v>0</v>
      </c>
      <c r="Q56" s="263">
        <f t="shared" si="30"/>
        <v>0</v>
      </c>
    </row>
    <row r="57" spans="1:17">
      <c r="A57" s="176" t="s">
        <v>174</v>
      </c>
      <c r="B57" s="148"/>
      <c r="C57" s="167">
        <v>-8.0999999999999996E-4</v>
      </c>
      <c r="D57" s="167">
        <v>0</v>
      </c>
      <c r="E57" s="167">
        <v>0</v>
      </c>
      <c r="F57" s="167"/>
      <c r="G57" s="181">
        <v>1.013E-2</v>
      </c>
      <c r="H57" s="375"/>
      <c r="I57" s="181">
        <v>-4.8000000000000001E-4</v>
      </c>
      <c r="J57" s="181"/>
      <c r="L57" s="167">
        <f t="shared" si="29"/>
        <v>8.8400000000000006E-3</v>
      </c>
      <c r="M57" s="285">
        <f t="shared" si="26"/>
        <v>8.8400000000000006E-3</v>
      </c>
      <c r="O57" s="262">
        <f t="shared" si="27"/>
        <v>0</v>
      </c>
      <c r="P57" s="262">
        <f t="shared" si="28"/>
        <v>0</v>
      </c>
      <c r="Q57" s="263">
        <f t="shared" si="30"/>
        <v>0</v>
      </c>
    </row>
    <row r="58" spans="1:17" ht="6" customHeight="1">
      <c r="A58" s="176"/>
      <c r="B58" s="148"/>
      <c r="C58" s="167"/>
      <c r="D58" s="167"/>
      <c r="E58" s="167"/>
      <c r="F58" s="167"/>
      <c r="G58" s="181"/>
      <c r="H58" s="310"/>
      <c r="I58" s="167"/>
      <c r="J58" s="181"/>
      <c r="K58" s="167"/>
      <c r="L58" s="193"/>
      <c r="M58" s="282"/>
    </row>
    <row r="59" spans="1:17" hidden="1">
      <c r="A59" s="176"/>
      <c r="B59" s="148"/>
      <c r="C59" s="167"/>
      <c r="D59" s="167"/>
      <c r="E59" s="167"/>
      <c r="F59" s="167"/>
      <c r="G59" s="181"/>
      <c r="H59" s="310"/>
      <c r="I59" s="167"/>
      <c r="J59" s="181"/>
      <c r="K59" s="167"/>
      <c r="L59" s="193"/>
      <c r="M59" s="253"/>
      <c r="N59" s="188"/>
    </row>
    <row r="60" spans="1:17" hidden="1">
      <c r="F60" s="148"/>
      <c r="M60" s="253"/>
      <c r="N60" s="253"/>
    </row>
    <row r="61" spans="1:17" ht="41.4" customHeight="1">
      <c r="A61" s="175" t="s">
        <v>192</v>
      </c>
      <c r="B61" s="150"/>
      <c r="C61" s="168" t="s">
        <v>307</v>
      </c>
      <c r="D61" s="168" t="s">
        <v>261</v>
      </c>
      <c r="E61" s="168" t="s">
        <v>201</v>
      </c>
      <c r="F61" s="168" t="s">
        <v>193</v>
      </c>
      <c r="G61" s="168" t="s">
        <v>194</v>
      </c>
      <c r="H61" s="168" t="s">
        <v>195</v>
      </c>
      <c r="I61" s="168" t="s">
        <v>196</v>
      </c>
      <c r="J61" s="168" t="s">
        <v>197</v>
      </c>
      <c r="M61" s="164"/>
      <c r="O61" s="187">
        <f>SUM(O45:O57)</f>
        <v>838387.13133</v>
      </c>
      <c r="P61" s="187">
        <f>SUM(P45:P57)</f>
        <v>819708.78369999991</v>
      </c>
      <c r="Q61" s="187">
        <f>SUM(Q45:Q57)</f>
        <v>-18678.347629999964</v>
      </c>
    </row>
    <row r="62" spans="1:17">
      <c r="A62" s="176" t="s">
        <v>127</v>
      </c>
      <c r="C62" s="164">
        <f t="shared" ref="C62:E72" si="31">C45*$H3</f>
        <v>2170.5999299999999</v>
      </c>
      <c r="D62" s="164">
        <f t="shared" si="31"/>
        <v>3805.24926</v>
      </c>
      <c r="E62" s="164">
        <f>E45*$H3</f>
        <v>3108.5134800000001</v>
      </c>
      <c r="F62" s="164">
        <f t="shared" ref="F62:F72" si="32">$H3*F45</f>
        <v>0</v>
      </c>
      <c r="G62" s="164">
        <f t="shared" ref="G62:G72" si="33">(H3*G45)</f>
        <v>-11603.330489999998</v>
      </c>
      <c r="H62" s="164">
        <f t="shared" ref="H62:H72" si="34">(H45*H3)</f>
        <v>-3081.7159499999998</v>
      </c>
      <c r="I62" s="164">
        <f t="shared" ref="I62:I72" si="35">I45*H3</f>
        <v>911.11602000000005</v>
      </c>
      <c r="J62" s="164">
        <f t="shared" ref="J62:J68" si="36">SUM(C62:I62)</f>
        <v>-4689.5677499999974</v>
      </c>
      <c r="M62" s="164"/>
    </row>
    <row r="63" spans="1:17">
      <c r="A63" s="176" t="s">
        <v>169</v>
      </c>
      <c r="C63" s="164">
        <f t="shared" si="31"/>
        <v>2.9273400000000001</v>
      </c>
      <c r="D63" s="164">
        <f t="shared" si="31"/>
        <v>5.1318799999999998</v>
      </c>
      <c r="E63" s="164">
        <f t="shared" si="31"/>
        <v>4.19224</v>
      </c>
      <c r="F63" s="164">
        <f t="shared" si="32"/>
        <v>113.94942</v>
      </c>
      <c r="G63" s="164">
        <f t="shared" si="33"/>
        <v>-15.648619999999999</v>
      </c>
      <c r="H63" s="164">
        <f t="shared" si="34"/>
        <v>-4.1561000000000003</v>
      </c>
      <c r="I63" s="164">
        <f t="shared" si="35"/>
        <v>1.2287600000000001</v>
      </c>
      <c r="J63" s="164">
        <f t="shared" si="36"/>
        <v>107.62492</v>
      </c>
      <c r="M63" s="164"/>
    </row>
    <row r="64" spans="1:17">
      <c r="A64" s="176" t="s">
        <v>128</v>
      </c>
      <c r="C64" s="164">
        <f t="shared" si="31"/>
        <v>0</v>
      </c>
      <c r="D64" s="164">
        <f t="shared" si="31"/>
        <v>-974.31939999999997</v>
      </c>
      <c r="E64" s="164">
        <f t="shared" si="31"/>
        <v>279.85770000000002</v>
      </c>
      <c r="F64" s="164">
        <f t="shared" si="32"/>
        <v>0</v>
      </c>
      <c r="G64" s="164">
        <f t="shared" si="33"/>
        <v>3093.9823499999998</v>
      </c>
      <c r="H64" s="164">
        <f t="shared" si="34"/>
        <v>865.48585000000003</v>
      </c>
      <c r="I64" s="164">
        <f t="shared" si="35"/>
        <v>-186.57180000000002</v>
      </c>
      <c r="J64" s="164">
        <f t="shared" si="36"/>
        <v>3078.4346999999998</v>
      </c>
      <c r="M64" s="164"/>
    </row>
    <row r="65" spans="1:13">
      <c r="A65" s="176" t="s">
        <v>129</v>
      </c>
      <c r="C65" s="164">
        <f t="shared" si="31"/>
        <v>-51.196859999999994</v>
      </c>
      <c r="D65" s="164">
        <f t="shared" si="31"/>
        <v>-118.82728</v>
      </c>
      <c r="E65" s="164">
        <f t="shared" si="31"/>
        <v>34.131239999999998</v>
      </c>
      <c r="F65" s="164">
        <f t="shared" si="32"/>
        <v>0</v>
      </c>
      <c r="G65" s="164">
        <f t="shared" si="33"/>
        <v>377.33981999999997</v>
      </c>
      <c r="H65" s="164">
        <f t="shared" si="34"/>
        <v>105.55402000000001</v>
      </c>
      <c r="I65" s="164">
        <f t="shared" si="35"/>
        <v>-22.754160000000002</v>
      </c>
      <c r="J65" s="164">
        <f t="shared" si="36"/>
        <v>324.24678</v>
      </c>
      <c r="M65" s="164"/>
    </row>
    <row r="66" spans="1:13">
      <c r="A66" s="176" t="s">
        <v>130</v>
      </c>
      <c r="C66" s="164">
        <f t="shared" si="31"/>
        <v>0</v>
      </c>
      <c r="D66" s="164">
        <f t="shared" si="31"/>
        <v>489.28176000000002</v>
      </c>
      <c r="E66" s="164">
        <f t="shared" si="31"/>
        <v>-183.48066</v>
      </c>
      <c r="F66" s="164">
        <f t="shared" si="32"/>
        <v>0</v>
      </c>
      <c r="G66" s="164">
        <f t="shared" si="33"/>
        <v>-1562.9834000000001</v>
      </c>
      <c r="H66" s="164">
        <f t="shared" si="34"/>
        <v>-411.13258999999999</v>
      </c>
      <c r="I66" s="164">
        <f t="shared" si="35"/>
        <v>122.32044</v>
      </c>
      <c r="J66" s="164">
        <f t="shared" si="36"/>
        <v>-1545.9944499999999</v>
      </c>
      <c r="M66" s="164"/>
    </row>
    <row r="67" spans="1:13">
      <c r="A67" s="176" t="s">
        <v>131</v>
      </c>
      <c r="C67" s="164">
        <f t="shared" si="31"/>
        <v>41.653439999999996</v>
      </c>
      <c r="D67" s="164">
        <f t="shared" si="31"/>
        <v>74.050560000000004</v>
      </c>
      <c r="E67" s="164">
        <f t="shared" si="31"/>
        <v>-27.76896</v>
      </c>
      <c r="F67" s="164">
        <f t="shared" si="32"/>
        <v>0</v>
      </c>
      <c r="G67" s="164">
        <f t="shared" si="33"/>
        <v>-236.5504</v>
      </c>
      <c r="H67" s="164">
        <f t="shared" si="34"/>
        <v>-62.223039999999997</v>
      </c>
      <c r="I67" s="164">
        <f t="shared" si="35"/>
        <v>18.512640000000001</v>
      </c>
      <c r="J67" s="164">
        <f t="shared" si="36"/>
        <v>-192.32575999999997</v>
      </c>
      <c r="M67" s="164"/>
    </row>
    <row r="68" spans="1:13">
      <c r="A68" s="176" t="s">
        <v>132</v>
      </c>
      <c r="C68" s="164">
        <f t="shared" si="31"/>
        <v>0</v>
      </c>
      <c r="D68" s="164">
        <f t="shared" si="31"/>
        <v>6091.6664700000001</v>
      </c>
      <c r="E68" s="164">
        <f t="shared" si="31"/>
        <v>0</v>
      </c>
      <c r="F68" s="164">
        <f t="shared" si="32"/>
        <v>0</v>
      </c>
      <c r="G68" s="164">
        <f t="shared" si="33"/>
        <v>-19454.031630000001</v>
      </c>
      <c r="H68" s="164">
        <f t="shared" si="34"/>
        <v>-4978.1360400000003</v>
      </c>
      <c r="I68" s="164">
        <f t="shared" si="35"/>
        <v>2292.5626499999998</v>
      </c>
      <c r="J68" s="164">
        <f t="shared" si="36"/>
        <v>-16047.938550000003</v>
      </c>
      <c r="M68" s="164"/>
    </row>
    <row r="69" spans="1:13">
      <c r="A69" s="176" t="s">
        <v>170</v>
      </c>
      <c r="C69" s="164">
        <f t="shared" si="31"/>
        <v>0</v>
      </c>
      <c r="D69" s="164">
        <f t="shared" si="31"/>
        <v>0</v>
      </c>
      <c r="E69" s="164">
        <f t="shared" si="31"/>
        <v>0</v>
      </c>
      <c r="F69" s="164">
        <f t="shared" si="32"/>
        <v>0</v>
      </c>
      <c r="G69" s="164">
        <f t="shared" si="33"/>
        <v>0</v>
      </c>
      <c r="H69" s="164">
        <f t="shared" si="34"/>
        <v>0</v>
      </c>
      <c r="I69" s="164">
        <f t="shared" si="35"/>
        <v>0</v>
      </c>
      <c r="J69" s="164">
        <f>SUM(C69:I69)</f>
        <v>0</v>
      </c>
      <c r="M69" s="164"/>
    </row>
    <row r="70" spans="1:13">
      <c r="A70" s="176" t="s">
        <v>171</v>
      </c>
      <c r="C70" s="164">
        <f t="shared" si="31"/>
        <v>0</v>
      </c>
      <c r="D70" s="164">
        <f t="shared" si="31"/>
        <v>0</v>
      </c>
      <c r="E70" s="164">
        <f t="shared" si="31"/>
        <v>0</v>
      </c>
      <c r="F70" s="164">
        <f t="shared" si="32"/>
        <v>0</v>
      </c>
      <c r="G70" s="164">
        <f t="shared" si="33"/>
        <v>0</v>
      </c>
      <c r="H70" s="164">
        <f t="shared" si="34"/>
        <v>0</v>
      </c>
      <c r="I70" s="164">
        <f t="shared" si="35"/>
        <v>0</v>
      </c>
      <c r="J70" s="164">
        <f>SUM(C70:I70)</f>
        <v>0</v>
      </c>
      <c r="M70" s="164"/>
    </row>
    <row r="71" spans="1:13">
      <c r="A71" s="176" t="s">
        <v>133</v>
      </c>
      <c r="C71" s="164">
        <f t="shared" si="31"/>
        <v>0</v>
      </c>
      <c r="D71" s="164">
        <f t="shared" si="31"/>
        <v>-85.113599999999991</v>
      </c>
      <c r="E71" s="164">
        <f t="shared" si="31"/>
        <v>35.354880000000001</v>
      </c>
      <c r="F71" s="164">
        <f t="shared" si="32"/>
        <v>0</v>
      </c>
      <c r="G71" s="164">
        <f t="shared" si="33"/>
        <v>283.49375999999995</v>
      </c>
      <c r="H71" s="164">
        <f t="shared" si="34"/>
        <v>68.745599999999996</v>
      </c>
      <c r="I71" s="164">
        <f t="shared" si="35"/>
        <v>-24.224640000000001</v>
      </c>
      <c r="J71" s="164">
        <f>SUM(C71:I71)</f>
        <v>278.25599999999997</v>
      </c>
      <c r="M71" s="164"/>
    </row>
    <row r="72" spans="1:13">
      <c r="A72" s="176" t="s">
        <v>134</v>
      </c>
      <c r="C72" s="164">
        <f t="shared" si="31"/>
        <v>-2.0995200000000001</v>
      </c>
      <c r="D72" s="164">
        <f t="shared" si="31"/>
        <v>-3.3695999999999997</v>
      </c>
      <c r="E72" s="164">
        <f t="shared" si="31"/>
        <v>1.39968</v>
      </c>
      <c r="F72" s="164">
        <f t="shared" si="32"/>
        <v>0</v>
      </c>
      <c r="G72" s="164">
        <f t="shared" si="33"/>
        <v>11.22336</v>
      </c>
      <c r="H72" s="164">
        <f t="shared" si="34"/>
        <v>2.7216</v>
      </c>
      <c r="I72" s="164">
        <f t="shared" si="35"/>
        <v>-0.95904</v>
      </c>
      <c r="J72" s="164">
        <f>SUM(C72:I72)</f>
        <v>8.91648</v>
      </c>
      <c r="M72" s="164"/>
    </row>
    <row r="73" spans="1:13">
      <c r="A73" s="176" t="s">
        <v>183</v>
      </c>
      <c r="C73" s="164">
        <f>($H14+$H15)*C56+$H16*C57</f>
        <v>0</v>
      </c>
      <c r="D73" s="164">
        <f>($H14+$H15)*D56+$H16*D57</f>
        <v>0</v>
      </c>
      <c r="E73" s="164">
        <f>E56*$H14</f>
        <v>0</v>
      </c>
      <c r="F73" s="164">
        <f>($H14+$H15)*F56+$H16*F57</f>
        <v>0</v>
      </c>
      <c r="G73" s="164">
        <f>($H14+$H15)*G56+$H16*G57</f>
        <v>0</v>
      </c>
      <c r="H73" s="164">
        <v>0</v>
      </c>
      <c r="I73" s="164">
        <f>($H14+$H15)*I56+$H16*I57</f>
        <v>0</v>
      </c>
      <c r="J73" s="164">
        <f>SUM(C73:I73)</f>
        <v>0</v>
      </c>
    </row>
    <row r="74" spans="1:13">
      <c r="A74" s="153"/>
      <c r="C74" s="187">
        <f t="shared" ref="C74:J74" si="37">SUM(C62:C73)</f>
        <v>2161.8843299999999</v>
      </c>
      <c r="D74" s="187">
        <f t="shared" si="37"/>
        <v>9283.7500500000006</v>
      </c>
      <c r="E74" s="187">
        <f t="shared" si="37"/>
        <v>3252.1995999999999</v>
      </c>
      <c r="F74" s="187">
        <f t="shared" si="37"/>
        <v>113.94942</v>
      </c>
      <c r="G74" s="254">
        <f t="shared" si="37"/>
        <v>-29106.505249999998</v>
      </c>
      <c r="H74" s="187">
        <f t="shared" si="37"/>
        <v>-7494.8566500000006</v>
      </c>
      <c r="I74" s="187">
        <f t="shared" si="37"/>
        <v>3111.2308699999999</v>
      </c>
      <c r="J74" s="187">
        <f t="shared" si="37"/>
        <v>-18678.34763</v>
      </c>
    </row>
    <row r="75" spans="1:13" ht="7.95" customHeight="1"/>
    <row r="76" spans="1:13">
      <c r="A76" s="148" t="s">
        <v>19</v>
      </c>
      <c r="B76" s="148"/>
      <c r="C76" s="164">
        <f t="shared" ref="C76:I76" si="38">C62+C63</f>
        <v>2173.52727</v>
      </c>
      <c r="D76" s="164">
        <f t="shared" si="38"/>
        <v>3810.38114</v>
      </c>
      <c r="E76" s="164">
        <f t="shared" si="38"/>
        <v>3112.7057199999999</v>
      </c>
      <c r="F76" s="164">
        <f t="shared" si="38"/>
        <v>113.94942</v>
      </c>
      <c r="G76" s="164">
        <f t="shared" si="38"/>
        <v>-11618.979109999998</v>
      </c>
      <c r="H76" s="164">
        <f t="shared" si="38"/>
        <v>-3085.8720499999999</v>
      </c>
      <c r="I76" s="164">
        <f t="shared" si="38"/>
        <v>912.34478000000001</v>
      </c>
      <c r="J76" s="164">
        <f>J62+J63</f>
        <v>-4581.9428299999972</v>
      </c>
    </row>
    <row r="77" spans="1:13" ht="10.95" customHeight="1">
      <c r="A77" s="148"/>
      <c r="B77" s="148"/>
      <c r="C77" s="164"/>
      <c r="D77" s="164"/>
      <c r="E77" s="164"/>
      <c r="F77" s="164"/>
      <c r="G77" s="164"/>
      <c r="H77" s="164"/>
      <c r="I77" s="164"/>
      <c r="J77" s="164"/>
    </row>
    <row r="78" spans="1:13" ht="15.75" customHeight="1">
      <c r="A78" s="148" t="s">
        <v>175</v>
      </c>
      <c r="B78" s="148"/>
      <c r="C78" s="172">
        <f t="shared" ref="C78:I78" si="39">SUM(C64:C67,C70:C72)</f>
        <v>-11.642939999999998</v>
      </c>
      <c r="D78" s="172">
        <f t="shared" si="39"/>
        <v>-618.29755999999998</v>
      </c>
      <c r="E78" s="172">
        <f t="shared" si="39"/>
        <v>139.49388000000002</v>
      </c>
      <c r="F78" s="172">
        <f t="shared" si="39"/>
        <v>0</v>
      </c>
      <c r="G78" s="172">
        <f t="shared" si="39"/>
        <v>1966.5054899999996</v>
      </c>
      <c r="H78" s="172">
        <f t="shared" si="39"/>
        <v>569.15144000000009</v>
      </c>
      <c r="I78" s="172">
        <f t="shared" si="39"/>
        <v>-93.676560000000038</v>
      </c>
      <c r="J78" s="172">
        <f>SUM(J64:J67,J70:J72)</f>
        <v>1951.5337499999998</v>
      </c>
    </row>
    <row r="79" spans="1:13" ht="7.95" customHeight="1"/>
    <row r="80" spans="1:13">
      <c r="A80" s="1" t="s">
        <v>202</v>
      </c>
    </row>
    <row r="81" spans="1:14">
      <c r="A81" s="1" t="s">
        <v>209</v>
      </c>
    </row>
    <row r="82" spans="1:14" ht="15.75" customHeight="1">
      <c r="A82" s="188" t="s">
        <v>208</v>
      </c>
      <c r="B82" s="188"/>
      <c r="C82" s="188"/>
      <c r="D82" s="188"/>
      <c r="E82" s="188"/>
    </row>
    <row r="83" spans="1:14" ht="29.4" customHeight="1">
      <c r="A83" s="188"/>
      <c r="B83" s="271" t="s">
        <v>203</v>
      </c>
      <c r="C83" s="271" t="s">
        <v>204</v>
      </c>
      <c r="D83" s="271" t="s">
        <v>205</v>
      </c>
      <c r="E83" s="271" t="s">
        <v>207</v>
      </c>
      <c r="G83" s="373" t="s">
        <v>323</v>
      </c>
      <c r="H83" s="373"/>
      <c r="I83" s="373"/>
      <c r="J83" s="373"/>
      <c r="M83" s="272"/>
      <c r="N83" s="272"/>
    </row>
    <row r="84" spans="1:14">
      <c r="A84" s="273" t="s">
        <v>334</v>
      </c>
      <c r="B84" s="275">
        <v>1</v>
      </c>
      <c r="C84" s="276">
        <v>857476</v>
      </c>
      <c r="D84" s="272">
        <f>76028-C84*M51</f>
        <v>73927.183799999999</v>
      </c>
      <c r="E84" s="272">
        <f>500*B84</f>
        <v>500</v>
      </c>
      <c r="F84" s="274" t="s">
        <v>206</v>
      </c>
      <c r="H84" s="275"/>
      <c r="I84" s="276"/>
      <c r="J84" s="286">
        <v>54264</v>
      </c>
      <c r="K84" s="272"/>
      <c r="L84" s="274"/>
    </row>
    <row r="85" spans="1:14">
      <c r="A85" s="277" t="s">
        <v>231</v>
      </c>
      <c r="B85" s="278">
        <f>SUM(B84:B84)</f>
        <v>1</v>
      </c>
      <c r="C85" s="279">
        <f>SUM(C84:C84)</f>
        <v>857476</v>
      </c>
      <c r="D85" s="280">
        <f>SUM(D84:D84)</f>
        <v>73927.183799999999</v>
      </c>
      <c r="E85" s="280">
        <f>SUM(E84:E84)</f>
        <v>500</v>
      </c>
    </row>
    <row r="86" spans="1:14">
      <c r="A86" s="188"/>
      <c r="B86" s="188"/>
      <c r="C86" s="188"/>
      <c r="D86" s="188"/>
      <c r="E86" s="188"/>
    </row>
    <row r="87" spans="1:14">
      <c r="A87" s="260"/>
      <c r="B87" s="275"/>
      <c r="C87" s="276"/>
      <c r="D87" s="272"/>
      <c r="E87" s="272"/>
    </row>
    <row r="88" spans="1:14">
      <c r="B88" s="275"/>
      <c r="C88" s="276"/>
      <c r="D88" s="272"/>
      <c r="E88" s="272"/>
    </row>
    <row r="89" spans="1:14" ht="9" customHeight="1"/>
  </sheetData>
  <mergeCells count="4">
    <mergeCell ref="A1:I1"/>
    <mergeCell ref="J1:K1"/>
    <mergeCell ref="H56:H57"/>
    <mergeCell ref="G83:J83"/>
  </mergeCells>
  <pageMargins left="0.7" right="0.7" top="0.75" bottom="0.75" header="0.3" footer="0.3"/>
  <pageSetup scale="80" fitToHeight="2" orientation="landscape" r:id="rId1"/>
  <headerFooter>
    <oddFooter>&amp;F&amp;RPage &amp;P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00B0F0"/>
  </sheetPr>
  <dimension ref="A1:AE89"/>
  <sheetViews>
    <sheetView zoomScaleNormal="100" workbookViewId="0">
      <selection activeCell="F24" sqref="F24:F33"/>
    </sheetView>
  </sheetViews>
  <sheetFormatPr defaultColWidth="9.109375" defaultRowHeight="13.8"/>
  <cols>
    <col min="1" max="1" width="14.6640625" style="1" customWidth="1"/>
    <col min="2" max="2" width="8.6640625" style="1" customWidth="1"/>
    <col min="3" max="3" width="16.33203125" style="1" customWidth="1"/>
    <col min="4" max="4" width="18.6640625" style="1" customWidth="1"/>
    <col min="5" max="5" width="17.44140625" style="1" customWidth="1"/>
    <col min="6" max="6" width="16.33203125" style="1" customWidth="1"/>
    <col min="7" max="7" width="15.5546875" style="1" customWidth="1"/>
    <col min="8" max="8" width="13.6640625" style="1" bestFit="1" customWidth="1"/>
    <col min="9" max="9" width="17.5546875" style="1" customWidth="1"/>
    <col min="10" max="10" width="13.6640625" style="1" bestFit="1" customWidth="1"/>
    <col min="11" max="11" width="14.88671875" style="1" customWidth="1"/>
    <col min="12" max="12" width="13.44140625" style="1" bestFit="1" customWidth="1"/>
    <col min="13" max="13" width="15.6640625" style="1" customWidth="1"/>
    <col min="14" max="14" width="6.44140625" style="1" customWidth="1"/>
    <col min="15" max="15" width="13.88671875" style="1" customWidth="1"/>
    <col min="16" max="16" width="14.33203125" style="1" customWidth="1"/>
    <col min="17" max="17" width="16" style="1" customWidth="1"/>
    <col min="18" max="18" width="10" style="1" customWidth="1"/>
    <col min="19" max="19" width="17.6640625" style="1" customWidth="1"/>
    <col min="20" max="20" width="14.6640625" style="1" customWidth="1"/>
    <col min="21" max="21" width="10.5546875" style="1" customWidth="1"/>
    <col min="22" max="22" width="14.6640625" style="1" customWidth="1"/>
    <col min="23" max="23" width="2.88671875" style="1" customWidth="1"/>
    <col min="24" max="24" width="17.33203125" style="1" customWidth="1"/>
    <col min="25" max="25" width="1.6640625" style="1" customWidth="1"/>
    <col min="26" max="26" width="14.6640625" style="1" customWidth="1"/>
    <col min="27" max="27" width="13.6640625" style="1" customWidth="1"/>
    <col min="28" max="28" width="13.5546875" style="1" customWidth="1"/>
    <col min="29" max="29" width="13.109375" style="1" customWidth="1"/>
    <col min="30" max="30" width="18" style="1" customWidth="1"/>
    <col min="31" max="16384" width="9.109375" style="1"/>
  </cols>
  <sheetData>
    <row r="1" spans="1:20">
      <c r="A1" s="371" t="s">
        <v>163</v>
      </c>
      <c r="B1" s="371"/>
      <c r="C1" s="371"/>
      <c r="D1" s="371"/>
      <c r="E1" s="371"/>
      <c r="F1" s="371"/>
      <c r="G1" s="371"/>
      <c r="H1" s="371"/>
      <c r="I1" s="371"/>
      <c r="J1" s="372" t="s">
        <v>311</v>
      </c>
      <c r="K1" s="372"/>
    </row>
    <row r="2" spans="1:20" ht="26.4" customHeight="1">
      <c r="A2" s="149"/>
      <c r="B2" s="150"/>
      <c r="C2" s="151" t="s">
        <v>164</v>
      </c>
      <c r="D2" s="150"/>
      <c r="E2" s="151" t="s">
        <v>165</v>
      </c>
      <c r="F2" s="152" t="s">
        <v>166</v>
      </c>
      <c r="G2" s="152" t="s">
        <v>167</v>
      </c>
      <c r="H2" s="152" t="s">
        <v>86</v>
      </c>
      <c r="I2" s="152" t="s">
        <v>168</v>
      </c>
      <c r="J2" s="258" t="s">
        <v>312</v>
      </c>
      <c r="K2" s="258" t="s">
        <v>313</v>
      </c>
    </row>
    <row r="3" spans="1:20">
      <c r="A3" s="176" t="s">
        <v>127</v>
      </c>
      <c r="B3" s="148"/>
      <c r="C3" s="154">
        <v>217684</v>
      </c>
      <c r="D3" s="213"/>
      <c r="E3" s="178">
        <v>267841299.32499999</v>
      </c>
      <c r="F3" s="178">
        <v>-127093842</v>
      </c>
      <c r="G3" s="178">
        <v>126345126</v>
      </c>
      <c r="H3" s="184">
        <f>SUM(F3:G3)</f>
        <v>-748716</v>
      </c>
      <c r="I3" s="155">
        <f>E3+H3</f>
        <v>267092583.32499999</v>
      </c>
      <c r="J3" s="283">
        <f t="shared" ref="J3:J8" si="0">I3/C3</f>
        <v>1226.9738856553536</v>
      </c>
      <c r="K3" s="256">
        <f t="shared" ref="K3:K8" si="1">D24/E3</f>
        <v>9.1135540529098724E-2</v>
      </c>
    </row>
    <row r="4" spans="1:20">
      <c r="A4" s="176" t="s">
        <v>169</v>
      </c>
      <c r="B4" s="148"/>
      <c r="C4" s="154">
        <v>388</v>
      </c>
      <c r="D4" s="213"/>
      <c r="E4" s="178">
        <v>580053.67599999998</v>
      </c>
      <c r="F4" s="178">
        <v>-269574</v>
      </c>
      <c r="G4" s="178">
        <v>273631</v>
      </c>
      <c r="H4" s="184">
        <f t="shared" ref="H4:H16" si="2">SUM(F4:G4)</f>
        <v>4057</v>
      </c>
      <c r="I4" s="155">
        <f t="shared" ref="I4:I16" si="3">E4+H4</f>
        <v>584110.67599999998</v>
      </c>
      <c r="J4" s="283">
        <f t="shared" si="0"/>
        <v>1505.4398865979381</v>
      </c>
      <c r="K4" s="256">
        <f t="shared" si="1"/>
        <v>9.1623175921395253E-2</v>
      </c>
    </row>
    <row r="5" spans="1:20">
      <c r="A5" s="176" t="s">
        <v>128</v>
      </c>
      <c r="B5" s="148"/>
      <c r="C5" s="154">
        <v>22982</v>
      </c>
      <c r="D5" s="213"/>
      <c r="E5" s="178">
        <v>53083032.321000002</v>
      </c>
      <c r="F5" s="178">
        <v>-26276394</v>
      </c>
      <c r="G5" s="178">
        <v>24924085</v>
      </c>
      <c r="H5" s="184">
        <f t="shared" si="2"/>
        <v>-1352309</v>
      </c>
      <c r="I5" s="155">
        <f t="shared" si="3"/>
        <v>51730723.321000002</v>
      </c>
      <c r="J5" s="283">
        <f t="shared" si="0"/>
        <v>2250.9234758071534</v>
      </c>
      <c r="K5" s="256">
        <f t="shared" si="1"/>
        <v>0.11609848025885913</v>
      </c>
    </row>
    <row r="6" spans="1:20">
      <c r="A6" s="176" t="s">
        <v>129</v>
      </c>
      <c r="B6" s="148"/>
      <c r="C6" s="154">
        <v>9681</v>
      </c>
      <c r="D6" s="213"/>
      <c r="E6" s="178">
        <v>6837294.8020000001</v>
      </c>
      <c r="F6" s="178">
        <v>-3165785</v>
      </c>
      <c r="G6" s="178">
        <v>3225387</v>
      </c>
      <c r="H6" s="184">
        <f t="shared" si="2"/>
        <v>59602</v>
      </c>
      <c r="I6" s="155">
        <f t="shared" si="3"/>
        <v>6896896.8020000001</v>
      </c>
      <c r="J6" s="283">
        <f t="shared" si="0"/>
        <v>712.4157423819853</v>
      </c>
      <c r="K6" s="256">
        <f t="shared" si="1"/>
        <v>0.13912572991905345</v>
      </c>
    </row>
    <row r="7" spans="1:20">
      <c r="A7" s="176" t="s">
        <v>130</v>
      </c>
      <c r="B7" s="148"/>
      <c r="C7" s="154">
        <v>1860</v>
      </c>
      <c r="D7" s="213"/>
      <c r="E7" s="178">
        <v>117023159.185</v>
      </c>
      <c r="F7" s="178">
        <v>-59753857</v>
      </c>
      <c r="G7" s="178">
        <v>54809718</v>
      </c>
      <c r="H7" s="184">
        <f t="shared" si="2"/>
        <v>-4944139</v>
      </c>
      <c r="I7" s="155">
        <f t="shared" si="3"/>
        <v>112079020.185</v>
      </c>
      <c r="J7" s="283">
        <f t="shared" si="0"/>
        <v>60257.537733870966</v>
      </c>
      <c r="K7" s="256">
        <f t="shared" si="1"/>
        <v>9.0457662600488611E-2</v>
      </c>
    </row>
    <row r="8" spans="1:20">
      <c r="A8" s="176" t="s">
        <v>131</v>
      </c>
      <c r="B8" s="148"/>
      <c r="C8" s="154">
        <v>50</v>
      </c>
      <c r="D8" s="213"/>
      <c r="E8" s="178">
        <v>3558257.44</v>
      </c>
      <c r="F8" s="178">
        <v>-1589576</v>
      </c>
      <c r="G8" s="178">
        <v>1678552</v>
      </c>
      <c r="H8" s="184">
        <f t="shared" si="2"/>
        <v>88976</v>
      </c>
      <c r="I8" s="155">
        <f t="shared" si="3"/>
        <v>3647233.44</v>
      </c>
      <c r="J8" s="283">
        <f t="shared" si="0"/>
        <v>72944.668799999999</v>
      </c>
      <c r="K8" s="256">
        <f t="shared" si="1"/>
        <v>8.7570695840377424E-2</v>
      </c>
    </row>
    <row r="9" spans="1:20">
      <c r="A9" s="176" t="s">
        <v>132</v>
      </c>
      <c r="B9" s="148"/>
      <c r="C9" s="154">
        <v>23</v>
      </c>
      <c r="D9" s="188"/>
      <c r="E9" s="178">
        <f>92475540.94-E10</f>
        <v>57092060.939999998</v>
      </c>
      <c r="F9" s="178">
        <f>-92515285-F10</f>
        <v>-57515285</v>
      </c>
      <c r="G9" s="178">
        <f>91484247-G10</f>
        <v>56484247</v>
      </c>
      <c r="H9" s="184">
        <f t="shared" si="2"/>
        <v>-1031038</v>
      </c>
      <c r="I9" s="155">
        <f t="shared" si="3"/>
        <v>56061022.939999998</v>
      </c>
      <c r="J9" s="283">
        <f>(I9+I10)/C9</f>
        <v>3975847.9539130433</v>
      </c>
      <c r="K9" s="256">
        <f>I30/(I9+I10)</f>
        <v>6.0580090929411093E-2</v>
      </c>
    </row>
    <row r="10" spans="1:20">
      <c r="A10" s="176" t="s">
        <v>170</v>
      </c>
      <c r="B10" s="148"/>
      <c r="C10" s="154"/>
      <c r="D10" s="188"/>
      <c r="E10" s="178">
        <v>35383480</v>
      </c>
      <c r="F10" s="178">
        <v>-35000000</v>
      </c>
      <c r="G10" s="178">
        <v>35000000</v>
      </c>
      <c r="H10" s="184">
        <f t="shared" si="2"/>
        <v>0</v>
      </c>
      <c r="I10" s="155">
        <f t="shared" si="3"/>
        <v>35383480</v>
      </c>
      <c r="J10" s="283"/>
    </row>
    <row r="11" spans="1:20">
      <c r="A11" s="176" t="s">
        <v>171</v>
      </c>
      <c r="B11" s="148"/>
      <c r="C11" s="154">
        <v>58</v>
      </c>
      <c r="D11" s="213"/>
      <c r="E11" s="178">
        <v>6893.9830000000002</v>
      </c>
      <c r="F11" s="178"/>
      <c r="G11" s="178"/>
      <c r="H11" s="184">
        <f t="shared" si="2"/>
        <v>0</v>
      </c>
      <c r="I11" s="155">
        <f t="shared" si="3"/>
        <v>6893.9830000000002</v>
      </c>
      <c r="J11" s="283">
        <f>I11/C11</f>
        <v>118.86177586206897</v>
      </c>
      <c r="K11" s="256">
        <f>I31/I11</f>
        <v>0.24051553361822908</v>
      </c>
    </row>
    <row r="12" spans="1:20">
      <c r="A12" s="176" t="s">
        <v>133</v>
      </c>
      <c r="B12" s="148"/>
      <c r="C12" s="154">
        <v>1216</v>
      </c>
      <c r="D12" s="213"/>
      <c r="E12" s="178">
        <v>4048511.6039999998</v>
      </c>
      <c r="F12" s="178">
        <v>-1728595</v>
      </c>
      <c r="G12" s="178">
        <v>1686223</v>
      </c>
      <c r="H12" s="184">
        <f t="shared" si="2"/>
        <v>-42372</v>
      </c>
      <c r="I12" s="155">
        <f t="shared" si="3"/>
        <v>4006139.6039999998</v>
      </c>
      <c r="J12" s="283">
        <f>I12/C12</f>
        <v>3294.5227006578948</v>
      </c>
      <c r="K12" s="256">
        <f>I32/I12</f>
        <v>8.8389146660401804E-2</v>
      </c>
    </row>
    <row r="13" spans="1:20">
      <c r="A13" s="176" t="s">
        <v>134</v>
      </c>
      <c r="B13" s="148"/>
      <c r="C13" s="154">
        <v>1211</v>
      </c>
      <c r="D13" s="213"/>
      <c r="E13" s="178">
        <v>312406.99699999997</v>
      </c>
      <c r="F13" s="178">
        <v>-122329</v>
      </c>
      <c r="G13" s="178">
        <v>137133</v>
      </c>
      <c r="H13" s="184">
        <f t="shared" si="2"/>
        <v>14804</v>
      </c>
      <c r="I13" s="155">
        <f t="shared" si="3"/>
        <v>327210.99699999997</v>
      </c>
      <c r="J13" s="283">
        <f>I13/C13</f>
        <v>270.19900660611063</v>
      </c>
      <c r="K13" s="256">
        <f>I33/I13</f>
        <v>0.15933668097346987</v>
      </c>
      <c r="S13" s="214"/>
    </row>
    <row r="14" spans="1:20">
      <c r="A14" s="176" t="s">
        <v>172</v>
      </c>
      <c r="B14" s="148"/>
      <c r="C14" s="154">
        <v>426</v>
      </c>
      <c r="D14" s="188"/>
      <c r="E14" s="178">
        <v>943631.18634000013</v>
      </c>
      <c r="F14" s="178"/>
      <c r="G14" s="178"/>
      <c r="H14" s="184"/>
      <c r="I14" s="155">
        <f t="shared" si="3"/>
        <v>943631.18634000013</v>
      </c>
      <c r="J14" s="283">
        <f>I14/C14</f>
        <v>2215.0966815492961</v>
      </c>
      <c r="K14" s="256">
        <f>I34/I14</f>
        <v>0.58285483561988727</v>
      </c>
      <c r="S14" s="184"/>
      <c r="T14" s="184"/>
    </row>
    <row r="15" spans="1:20">
      <c r="A15" s="176" t="s">
        <v>173</v>
      </c>
      <c r="B15" s="148"/>
      <c r="C15" s="154"/>
      <c r="D15" s="188"/>
      <c r="E15" s="178">
        <v>423839.93099999998</v>
      </c>
      <c r="F15" s="178"/>
      <c r="G15" s="178"/>
      <c r="H15" s="184">
        <f t="shared" si="2"/>
        <v>0</v>
      </c>
      <c r="I15" s="155">
        <f t="shared" si="3"/>
        <v>423839.93099999998</v>
      </c>
      <c r="J15" s="213"/>
      <c r="S15" s="184"/>
      <c r="T15" s="184"/>
    </row>
    <row r="16" spans="1:20">
      <c r="A16" s="176" t="s">
        <v>174</v>
      </c>
      <c r="B16" s="148"/>
      <c r="C16" s="154"/>
      <c r="D16" s="189"/>
      <c r="E16" s="178">
        <v>220619.03899999999</v>
      </c>
      <c r="F16" s="178"/>
      <c r="G16" s="178"/>
      <c r="H16" s="184">
        <f t="shared" si="2"/>
        <v>0</v>
      </c>
      <c r="I16" s="155">
        <f t="shared" si="3"/>
        <v>220619.03899999999</v>
      </c>
      <c r="J16" s="213"/>
      <c r="T16" s="214"/>
    </row>
    <row r="17" spans="1:31">
      <c r="A17" s="148"/>
      <c r="B17" s="148"/>
      <c r="C17" s="156">
        <f>SUM(C3:C16)</f>
        <v>255579</v>
      </c>
      <c r="E17" s="156">
        <f>SUM(E3:E16)</f>
        <v>547354540.42933989</v>
      </c>
      <c r="F17" s="156">
        <f>SUM(F3:F16)</f>
        <v>-312515237</v>
      </c>
      <c r="G17" s="156">
        <f>SUM(G3:G16)</f>
        <v>304564102</v>
      </c>
      <c r="H17" s="156">
        <f>SUM(H3:H16)</f>
        <v>-7951135</v>
      </c>
      <c r="I17" s="156">
        <f>SUM(I3:I16)</f>
        <v>539403405.42933989</v>
      </c>
    </row>
    <row r="18" spans="1:31" ht="14.4" thickBot="1">
      <c r="A18" s="148"/>
      <c r="B18" s="148"/>
      <c r="C18" s="148"/>
      <c r="E18" s="148"/>
      <c r="F18" s="148"/>
      <c r="G18" s="148"/>
      <c r="I18" s="148"/>
    </row>
    <row r="19" spans="1:31">
      <c r="A19" s="148" t="s">
        <v>19</v>
      </c>
      <c r="B19" s="148"/>
      <c r="C19" s="157">
        <f>C3+C4</f>
        <v>218072</v>
      </c>
      <c r="E19" s="158">
        <f>E3+E4</f>
        <v>268421353.00099999</v>
      </c>
      <c r="F19" s="158">
        <f>F3+F4</f>
        <v>-127363416</v>
      </c>
      <c r="G19" s="158">
        <f>G3+G4</f>
        <v>126618757</v>
      </c>
      <c r="H19" s="158">
        <f>H3+H4</f>
        <v>-744659</v>
      </c>
      <c r="I19" s="157">
        <f>I3+I4</f>
        <v>267676694.00099999</v>
      </c>
    </row>
    <row r="20" spans="1:31" ht="7.2" customHeight="1">
      <c r="A20" s="148"/>
      <c r="B20" s="148"/>
      <c r="C20" s="159"/>
      <c r="E20" s="148"/>
      <c r="F20" s="148"/>
      <c r="G20" s="148"/>
      <c r="H20" s="148"/>
      <c r="I20" s="159"/>
    </row>
    <row r="21" spans="1:31" ht="14.4" thickBot="1">
      <c r="A21" s="148" t="s">
        <v>175</v>
      </c>
      <c r="B21" s="148"/>
      <c r="C21" s="173">
        <f>SUM(C5:C8,C11:C13)</f>
        <v>37058</v>
      </c>
      <c r="E21" s="174">
        <f>SUM(E5:E8,E11:E13)</f>
        <v>184869556.33200002</v>
      </c>
      <c r="F21" s="174">
        <f>SUM(F5:F8,F11:F13)</f>
        <v>-92636536</v>
      </c>
      <c r="G21" s="174">
        <f>SUM(G5:G8,G11:G13)</f>
        <v>86461098</v>
      </c>
      <c r="H21" s="174">
        <f>SUM(H5:H8,H11:H13)</f>
        <v>-6175438</v>
      </c>
      <c r="I21" s="173">
        <f>SUM(I5:I8,I11:I13)</f>
        <v>178694118.33200002</v>
      </c>
      <c r="Z21" s="1" t="s">
        <v>314</v>
      </c>
    </row>
    <row r="22" spans="1:31">
      <c r="A22" s="148"/>
      <c r="B22" s="148"/>
      <c r="C22" s="148"/>
      <c r="D22" s="148"/>
      <c r="E22" s="148"/>
      <c r="M22" s="1" t="s">
        <v>322</v>
      </c>
      <c r="Z22" s="1" t="s">
        <v>210</v>
      </c>
      <c r="AA22" s="257" t="s">
        <v>336</v>
      </c>
      <c r="AC22" s="1" t="s">
        <v>212</v>
      </c>
      <c r="AD22" s="257" t="s">
        <v>260</v>
      </c>
    </row>
    <row r="23" spans="1:31" ht="53.4" customHeight="1">
      <c r="A23" s="149"/>
      <c r="B23" s="160"/>
      <c r="C23" s="168" t="s">
        <v>176</v>
      </c>
      <c r="D23" s="168" t="s">
        <v>177</v>
      </c>
      <c r="E23" s="152" t="s">
        <v>178</v>
      </c>
      <c r="F23" s="152" t="s">
        <v>179</v>
      </c>
      <c r="G23" s="152" t="s">
        <v>180</v>
      </c>
      <c r="H23" s="152" t="s">
        <v>181</v>
      </c>
      <c r="I23" s="152" t="s">
        <v>182</v>
      </c>
      <c r="O23" s="258" t="str">
        <f>AA22&amp;" Billed Schedule 75 Revenue"</f>
        <v>January Billed Schedule 75 Revenue</v>
      </c>
      <c r="P23" s="258" t="str">
        <f>AA22&amp;" Billed kWhs"</f>
        <v>January Billed kWhs</v>
      </c>
      <c r="Q23" s="258" t="str">
        <f>AA22&amp;" Unbilled kWhs"</f>
        <v>January Unbilled kWhs</v>
      </c>
      <c r="R23" s="258" t="s">
        <v>320</v>
      </c>
      <c r="S23" s="258" t="s">
        <v>213</v>
      </c>
      <c r="T23" s="258" t="str">
        <f>AD22&amp;" Unbilled kWhs reversal"</f>
        <v>December Unbilled kWhs reversal</v>
      </c>
      <c r="U23" s="258" t="s">
        <v>320</v>
      </c>
      <c r="V23" s="258" t="str">
        <f>AD22&amp;" Schedule 75 Unbilled Reversal"</f>
        <v>December Schedule 75 Unbilled Reversal</v>
      </c>
      <c r="X23" s="258" t="str">
        <f>"Total "&amp;AA22&amp;" Schedule 75 Revenue"</f>
        <v>Total January Schedule 75 Revenue</v>
      </c>
      <c r="Z23" s="258" t="str">
        <f>"Calendar "&amp;AA22&amp;" Usage"</f>
        <v>Calendar January Usage</v>
      </c>
      <c r="AA23" s="258" t="str">
        <f>R23</f>
        <v>11/1/2018 rate</v>
      </c>
      <c r="AB23" s="258" t="s">
        <v>214</v>
      </c>
      <c r="AC23" s="258" t="s">
        <v>215</v>
      </c>
      <c r="AD23" s="258" t="str">
        <f>"implied "&amp;AD22&amp;" unbilled/Cancel-Rebill True-up kWhs"</f>
        <v>implied December unbilled/Cancel-Rebill True-up kWhs</v>
      </c>
    </row>
    <row r="24" spans="1:31">
      <c r="A24" s="176" t="s">
        <v>127</v>
      </c>
      <c r="B24" s="148"/>
      <c r="C24" s="177">
        <v>1993526.5</v>
      </c>
      <c r="D24" s="177">
        <v>24409861.59</v>
      </c>
      <c r="E24" s="179">
        <v>-11567915</v>
      </c>
      <c r="F24" s="179">
        <v>11889589</v>
      </c>
      <c r="G24" s="170">
        <f>SUM(D24:F24)</f>
        <v>24731535.59</v>
      </c>
      <c r="H24" s="170">
        <f>-J62</f>
        <v>1310.2529999999997</v>
      </c>
      <c r="I24" s="170">
        <f>SUM(G24:H24)</f>
        <v>24732845.842999998</v>
      </c>
      <c r="M24" s="1" t="s">
        <v>216</v>
      </c>
      <c r="O24" s="281">
        <v>-310646.32</v>
      </c>
      <c r="P24" s="259">
        <f t="shared" ref="P24:P29" si="4">E3</f>
        <v>267841299.32499999</v>
      </c>
      <c r="Q24" s="259">
        <f t="shared" ref="Q24:Q29" si="5">G3</f>
        <v>126345126</v>
      </c>
      <c r="R24" s="260">
        <v>-1.16E-3</v>
      </c>
      <c r="S24" s="261">
        <f>Q24*R24</f>
        <v>-146560.34615999999</v>
      </c>
      <c r="T24" s="259">
        <f t="shared" ref="T24:T29" si="6">F3</f>
        <v>-127093842</v>
      </c>
      <c r="U24" s="260">
        <f>R24</f>
        <v>-1.16E-3</v>
      </c>
      <c r="V24" s="262">
        <f>T24*U24</f>
        <v>147428.85672000001</v>
      </c>
      <c r="X24" s="263">
        <f>O24+S24+V24</f>
        <v>-309777.80943999998</v>
      </c>
      <c r="Z24" s="264">
        <f>P24+Q24+T24</f>
        <v>267092583.32499999</v>
      </c>
      <c r="AA24" s="188">
        <f>R24</f>
        <v>-1.16E-3</v>
      </c>
      <c r="AB24" s="214">
        <f>Z24*AA24</f>
        <v>-309827.396657</v>
      </c>
      <c r="AC24" s="263">
        <f>X24-AB24</f>
        <v>49.587217000022065</v>
      </c>
      <c r="AD24" s="264">
        <f>AC24/U24</f>
        <v>-42747.600862087987</v>
      </c>
      <c r="AE24" s="265">
        <f>AC24/X24</f>
        <v>-1.6007349619284617E-4</v>
      </c>
    </row>
    <row r="25" spans="1:31">
      <c r="A25" s="176" t="s">
        <v>169</v>
      </c>
      <c r="B25" s="148"/>
      <c r="C25" s="177">
        <v>3517.5</v>
      </c>
      <c r="D25" s="177">
        <v>53146.36</v>
      </c>
      <c r="E25" s="179">
        <v>-15602</v>
      </c>
      <c r="F25" s="179">
        <v>16750</v>
      </c>
      <c r="G25" s="170">
        <f t="shared" ref="G25:G33" si="7">SUM(D25:F25)</f>
        <v>54294.36</v>
      </c>
      <c r="H25" s="170">
        <f t="shared" ref="H25:H30" si="8">-J63</f>
        <v>120.81746000000001</v>
      </c>
      <c r="I25" s="170">
        <f t="shared" ref="I25:I34" si="9">SUM(G25:H25)</f>
        <v>54415.177459999999</v>
      </c>
      <c r="M25" s="1" t="s">
        <v>217</v>
      </c>
      <c r="O25" s="281">
        <v>-650.28</v>
      </c>
      <c r="P25" s="259">
        <f t="shared" si="4"/>
        <v>580053.67599999998</v>
      </c>
      <c r="Q25" s="259">
        <f t="shared" si="5"/>
        <v>273631</v>
      </c>
      <c r="R25" s="260">
        <v>-1.16E-3</v>
      </c>
      <c r="S25" s="261">
        <f>Q25*R25</f>
        <v>-317.41196000000002</v>
      </c>
      <c r="T25" s="259">
        <f t="shared" si="6"/>
        <v>-269574</v>
      </c>
      <c r="U25" s="260">
        <f t="shared" ref="U25:U32" si="10">R25</f>
        <v>-1.16E-3</v>
      </c>
      <c r="V25" s="262">
        <f t="shared" ref="V25:V32" si="11">T25*U25</f>
        <v>312.70584000000002</v>
      </c>
      <c r="X25" s="263">
        <f t="shared" ref="X25:X32" si="12">O25+S25+V25</f>
        <v>-654.98612000000003</v>
      </c>
      <c r="Z25" s="264">
        <f t="shared" ref="Z25:Z32" si="13">P25+Q25+T25</f>
        <v>584110.67599999998</v>
      </c>
      <c r="AA25" s="188">
        <f t="shared" ref="AA25:AA32" si="14">R25</f>
        <v>-1.16E-3</v>
      </c>
      <c r="AB25" s="214">
        <f t="shared" ref="AB25:AB32" si="15">Z25*AA25</f>
        <v>-677.56838415999994</v>
      </c>
      <c r="AC25" s="263">
        <f t="shared" ref="AC25:AC32" si="16">X25-AB25</f>
        <v>22.582264159999909</v>
      </c>
      <c r="AD25" s="264">
        <f t="shared" ref="AD25:AD32" si="17">AC25/U25</f>
        <v>-19467.469103448198</v>
      </c>
      <c r="AE25" s="265">
        <f t="shared" ref="AE25:AE33" si="18">AC25/X25</f>
        <v>-3.4477469782107611E-2</v>
      </c>
    </row>
    <row r="26" spans="1:31">
      <c r="A26" s="176" t="s">
        <v>128</v>
      </c>
      <c r="B26" s="148"/>
      <c r="C26" s="177">
        <v>467113.61</v>
      </c>
      <c r="D26" s="177">
        <v>6162859.3799999999</v>
      </c>
      <c r="E26" s="179">
        <v>-3085339</v>
      </c>
      <c r="F26" s="179">
        <v>2897535</v>
      </c>
      <c r="G26" s="170">
        <f t="shared" si="7"/>
        <v>5975055.3799999999</v>
      </c>
      <c r="H26" s="170">
        <f t="shared" si="8"/>
        <v>8032.7154599999985</v>
      </c>
      <c r="I26" s="170">
        <f t="shared" si="9"/>
        <v>5983088.0954599995</v>
      </c>
      <c r="M26" s="1" t="s">
        <v>218</v>
      </c>
      <c r="O26" s="281">
        <v>28687.58</v>
      </c>
      <c r="P26" s="259">
        <f t="shared" si="4"/>
        <v>53083032.321000002</v>
      </c>
      <c r="Q26" s="259">
        <f t="shared" si="5"/>
        <v>24924085</v>
      </c>
      <c r="R26" s="266">
        <v>5.4000000000000001E-4</v>
      </c>
      <c r="S26" s="261">
        <f>Q26*R26</f>
        <v>13459.0059</v>
      </c>
      <c r="T26" s="259">
        <f t="shared" si="6"/>
        <v>-26276394</v>
      </c>
      <c r="U26" s="260">
        <f t="shared" si="10"/>
        <v>5.4000000000000001E-4</v>
      </c>
      <c r="V26" s="262">
        <f t="shared" si="11"/>
        <v>-14189.252759999999</v>
      </c>
      <c r="X26" s="263">
        <f t="shared" si="12"/>
        <v>27957.333140000006</v>
      </c>
      <c r="Z26" s="264">
        <f t="shared" si="13"/>
        <v>51730723.32100001</v>
      </c>
      <c r="AA26" s="267">
        <f t="shared" si="14"/>
        <v>5.4000000000000001E-4</v>
      </c>
      <c r="AB26" s="214">
        <f t="shared" si="15"/>
        <v>27934.590593340006</v>
      </c>
      <c r="AC26" s="263">
        <f t="shared" si="16"/>
        <v>22.742546659999789</v>
      </c>
      <c r="AD26" s="264">
        <f t="shared" si="17"/>
        <v>42115.827148147757</v>
      </c>
      <c r="AE26" s="265">
        <f t="shared" si="18"/>
        <v>8.1347339340678555E-4</v>
      </c>
    </row>
    <row r="27" spans="1:31">
      <c r="A27" s="176" t="s">
        <v>129</v>
      </c>
      <c r="B27" s="148"/>
      <c r="C27" s="177">
        <v>195486.97</v>
      </c>
      <c r="D27" s="177">
        <v>951243.63</v>
      </c>
      <c r="E27" s="179">
        <v>-458774</v>
      </c>
      <c r="F27" s="179">
        <v>460727</v>
      </c>
      <c r="G27" s="170">
        <f t="shared" si="7"/>
        <v>953196.63</v>
      </c>
      <c r="H27" s="170">
        <f t="shared" si="8"/>
        <v>-305.75825999999995</v>
      </c>
      <c r="I27" s="170">
        <f t="shared" si="9"/>
        <v>952890.87173999997</v>
      </c>
      <c r="M27" s="1" t="s">
        <v>219</v>
      </c>
      <c r="O27" s="281">
        <v>3691.77</v>
      </c>
      <c r="P27" s="259">
        <f t="shared" si="4"/>
        <v>6837294.8020000001</v>
      </c>
      <c r="Q27" s="259">
        <f t="shared" si="5"/>
        <v>3225387</v>
      </c>
      <c r="R27" s="266">
        <v>5.4000000000000001E-4</v>
      </c>
      <c r="S27" s="261">
        <f t="shared" ref="S27:S32" si="19">Q27*R27</f>
        <v>1741.7089800000001</v>
      </c>
      <c r="T27" s="259">
        <f t="shared" si="6"/>
        <v>-3165785</v>
      </c>
      <c r="U27" s="260">
        <f t="shared" si="10"/>
        <v>5.4000000000000001E-4</v>
      </c>
      <c r="V27" s="262">
        <f t="shared" si="11"/>
        <v>-1709.5238999999999</v>
      </c>
      <c r="X27" s="263">
        <f t="shared" si="12"/>
        <v>3723.9550799999997</v>
      </c>
      <c r="Z27" s="264">
        <f t="shared" si="13"/>
        <v>6896896.8020000011</v>
      </c>
      <c r="AA27" s="267">
        <f t="shared" si="14"/>
        <v>5.4000000000000001E-4</v>
      </c>
      <c r="AB27" s="214">
        <f t="shared" si="15"/>
        <v>3724.3242730800007</v>
      </c>
      <c r="AC27" s="263">
        <f t="shared" si="16"/>
        <v>-0.36919308000096862</v>
      </c>
      <c r="AD27" s="264">
        <f t="shared" si="17"/>
        <v>-683.69088889068257</v>
      </c>
      <c r="AE27" s="265">
        <f t="shared" si="18"/>
        <v>-9.9140046555279247E-5</v>
      </c>
    </row>
    <row r="28" spans="1:31">
      <c r="A28" s="176" t="s">
        <v>130</v>
      </c>
      <c r="B28" s="148"/>
      <c r="C28" s="177">
        <v>936256.64</v>
      </c>
      <c r="D28" s="177">
        <v>10585641.449999999</v>
      </c>
      <c r="E28" s="179">
        <v>-4923816</v>
      </c>
      <c r="F28" s="179">
        <v>4539176</v>
      </c>
      <c r="G28" s="170">
        <f t="shared" si="7"/>
        <v>10201001.449999999</v>
      </c>
      <c r="H28" s="170">
        <f t="shared" si="8"/>
        <v>22495.832449999998</v>
      </c>
      <c r="I28" s="170">
        <f t="shared" si="9"/>
        <v>10223497.28245</v>
      </c>
      <c r="M28" s="1" t="s">
        <v>220</v>
      </c>
      <c r="O28" s="281">
        <v>63166.03</v>
      </c>
      <c r="P28" s="259">
        <f t="shared" si="4"/>
        <v>117023159.185</v>
      </c>
      <c r="Q28" s="259">
        <f t="shared" si="5"/>
        <v>54809718</v>
      </c>
      <c r="R28" s="266">
        <v>5.4000000000000001E-4</v>
      </c>
      <c r="S28" s="261">
        <f t="shared" si="19"/>
        <v>29597.247719999999</v>
      </c>
      <c r="T28" s="259">
        <f t="shared" si="6"/>
        <v>-59753857</v>
      </c>
      <c r="U28" s="260">
        <f t="shared" si="10"/>
        <v>5.4000000000000001E-4</v>
      </c>
      <c r="V28" s="262">
        <f t="shared" si="11"/>
        <v>-32267.082780000001</v>
      </c>
      <c r="X28" s="263">
        <f t="shared" si="12"/>
        <v>60496.194940000001</v>
      </c>
      <c r="Z28" s="264">
        <f t="shared" si="13"/>
        <v>112079020.185</v>
      </c>
      <c r="AA28" s="267">
        <f t="shared" si="14"/>
        <v>5.4000000000000001E-4</v>
      </c>
      <c r="AB28" s="214">
        <f t="shared" si="15"/>
        <v>60522.670899900004</v>
      </c>
      <c r="AC28" s="263">
        <f t="shared" si="16"/>
        <v>-26.475959900002636</v>
      </c>
      <c r="AD28" s="264">
        <f t="shared" si="17"/>
        <v>-49029.555370375252</v>
      </c>
      <c r="AE28" s="265">
        <f t="shared" si="18"/>
        <v>-4.3764669705692128E-4</v>
      </c>
    </row>
    <row r="29" spans="1:31">
      <c r="A29" s="176" t="s">
        <v>131</v>
      </c>
      <c r="B29" s="148"/>
      <c r="C29" s="177">
        <v>24533.34</v>
      </c>
      <c r="D29" s="177">
        <v>311599.08</v>
      </c>
      <c r="E29" s="179">
        <v>-129951</v>
      </c>
      <c r="F29" s="179">
        <v>137659</v>
      </c>
      <c r="G29" s="170">
        <f t="shared" si="7"/>
        <v>319307.08</v>
      </c>
      <c r="H29" s="170">
        <f t="shared" si="8"/>
        <v>-332.77024</v>
      </c>
      <c r="I29" s="170">
        <f t="shared" si="9"/>
        <v>318974.30976000003</v>
      </c>
      <c r="M29" s="1" t="s">
        <v>221</v>
      </c>
      <c r="O29" s="281">
        <v>1921.46</v>
      </c>
      <c r="P29" s="259">
        <f t="shared" si="4"/>
        <v>3558257.44</v>
      </c>
      <c r="Q29" s="259">
        <f t="shared" si="5"/>
        <v>1678552</v>
      </c>
      <c r="R29" s="266">
        <v>5.4000000000000001E-4</v>
      </c>
      <c r="S29" s="261">
        <f t="shared" si="19"/>
        <v>906.41808000000003</v>
      </c>
      <c r="T29" s="259">
        <f t="shared" si="6"/>
        <v>-1589576</v>
      </c>
      <c r="U29" s="260">
        <f t="shared" si="10"/>
        <v>5.4000000000000001E-4</v>
      </c>
      <c r="V29" s="262">
        <f t="shared" si="11"/>
        <v>-858.37103999999999</v>
      </c>
      <c r="X29" s="263">
        <f t="shared" si="12"/>
        <v>1969.50704</v>
      </c>
      <c r="Z29" s="264">
        <f t="shared" si="13"/>
        <v>3647233.4399999995</v>
      </c>
      <c r="AA29" s="267">
        <f t="shared" si="14"/>
        <v>5.4000000000000001E-4</v>
      </c>
      <c r="AB29" s="214">
        <f t="shared" si="15"/>
        <v>1969.5060575999998</v>
      </c>
      <c r="AC29" s="263">
        <f t="shared" si="16"/>
        <v>9.8240000011173834E-4</v>
      </c>
      <c r="AD29" s="264">
        <f t="shared" si="17"/>
        <v>1.8192592594661821</v>
      </c>
      <c r="AE29" s="265">
        <f t="shared" si="18"/>
        <v>4.9880502082985109E-7</v>
      </c>
    </row>
    <row r="30" spans="1:31">
      <c r="A30" s="176" t="s">
        <v>132</v>
      </c>
      <c r="B30" s="148"/>
      <c r="C30" s="177">
        <v>552000</v>
      </c>
      <c r="D30" s="177">
        <f>5589013.85-82965.59</f>
        <v>5506048.2599999998</v>
      </c>
      <c r="E30" s="179">
        <v>-5794738</v>
      </c>
      <c r="F30" s="179">
        <v>5825880</v>
      </c>
      <c r="G30" s="170">
        <f t="shared" si="7"/>
        <v>5537190.2599999998</v>
      </c>
      <c r="H30" s="170">
        <f t="shared" si="8"/>
        <v>2526.0430999999999</v>
      </c>
      <c r="I30" s="170">
        <f t="shared" si="9"/>
        <v>5539716.3031000001</v>
      </c>
      <c r="J30" s="214"/>
      <c r="M30" s="1" t="s">
        <v>222</v>
      </c>
      <c r="O30" s="281">
        <v>3.73</v>
      </c>
      <c r="P30" s="259">
        <f>E11</f>
        <v>6893.9830000000002</v>
      </c>
      <c r="Q30" s="259">
        <f>G11</f>
        <v>0</v>
      </c>
      <c r="R30" s="266">
        <v>5.4000000000000001E-4</v>
      </c>
      <c r="S30" s="261">
        <f t="shared" si="19"/>
        <v>0</v>
      </c>
      <c r="T30" s="259">
        <f>F11</f>
        <v>0</v>
      </c>
      <c r="U30" s="260">
        <f t="shared" si="10"/>
        <v>5.4000000000000001E-4</v>
      </c>
      <c r="V30" s="262">
        <f t="shared" si="11"/>
        <v>0</v>
      </c>
      <c r="X30" s="263">
        <f t="shared" si="12"/>
        <v>3.73</v>
      </c>
      <c r="Z30" s="264">
        <f t="shared" si="13"/>
        <v>6893.9830000000002</v>
      </c>
      <c r="AA30" s="267">
        <f t="shared" si="14"/>
        <v>5.4000000000000001E-4</v>
      </c>
      <c r="AB30" s="214">
        <f t="shared" si="15"/>
        <v>3.7227508200000003</v>
      </c>
      <c r="AC30" s="263">
        <f t="shared" si="16"/>
        <v>7.2491799999996331E-3</v>
      </c>
      <c r="AD30" s="264">
        <f t="shared" si="17"/>
        <v>13.424407407406727</v>
      </c>
      <c r="AE30" s="265">
        <f t="shared" si="18"/>
        <v>1.9434798927612958E-3</v>
      </c>
    </row>
    <row r="31" spans="1:31">
      <c r="A31" s="176" t="s">
        <v>171</v>
      </c>
      <c r="B31" s="148"/>
      <c r="C31" s="177">
        <v>1180</v>
      </c>
      <c r="D31" s="177">
        <v>1658.11</v>
      </c>
      <c r="E31" s="179"/>
      <c r="F31" s="179"/>
      <c r="G31" s="170">
        <f t="shared" si="7"/>
        <v>1658.11</v>
      </c>
      <c r="H31" s="170">
        <f>-J70</f>
        <v>0</v>
      </c>
      <c r="I31" s="170">
        <f t="shared" si="9"/>
        <v>1658.11</v>
      </c>
      <c r="M31" s="1" t="s">
        <v>223</v>
      </c>
      <c r="O31" s="281">
        <v>2185.56</v>
      </c>
      <c r="P31" s="259">
        <f>E12</f>
        <v>4048511.6039999998</v>
      </c>
      <c r="Q31" s="259">
        <f>G12</f>
        <v>1686223</v>
      </c>
      <c r="R31" s="266">
        <v>5.4000000000000001E-4</v>
      </c>
      <c r="S31" s="261">
        <f t="shared" si="19"/>
        <v>910.56042000000002</v>
      </c>
      <c r="T31" s="259">
        <f>F12</f>
        <v>-1728595</v>
      </c>
      <c r="U31" s="260">
        <f t="shared" si="10"/>
        <v>5.4000000000000001E-4</v>
      </c>
      <c r="V31" s="262">
        <f t="shared" si="11"/>
        <v>-933.44129999999996</v>
      </c>
      <c r="X31" s="263">
        <f>O31+S31+V31</f>
        <v>2162.6791200000002</v>
      </c>
      <c r="Z31" s="264">
        <f t="shared" si="13"/>
        <v>4006139.6040000003</v>
      </c>
      <c r="AA31" s="267">
        <f t="shared" si="14"/>
        <v>5.4000000000000001E-4</v>
      </c>
      <c r="AB31" s="214">
        <f t="shared" si="15"/>
        <v>2163.3153861600003</v>
      </c>
      <c r="AC31" s="263">
        <f t="shared" si="16"/>
        <v>-0.63626616000010472</v>
      </c>
      <c r="AD31" s="264">
        <f t="shared" si="17"/>
        <v>-1178.2706666668605</v>
      </c>
      <c r="AE31" s="265">
        <f t="shared" si="18"/>
        <v>-2.9420275718022593E-4</v>
      </c>
    </row>
    <row r="32" spans="1:31">
      <c r="A32" s="176" t="s">
        <v>133</v>
      </c>
      <c r="B32" s="148"/>
      <c r="C32" s="177">
        <v>24360</v>
      </c>
      <c r="D32" s="177">
        <v>356467.18</v>
      </c>
      <c r="E32" s="179">
        <v>-112273</v>
      </c>
      <c r="F32" s="179">
        <v>109725</v>
      </c>
      <c r="G32" s="170">
        <f t="shared" si="7"/>
        <v>353919.18</v>
      </c>
      <c r="H32" s="170">
        <f>-J71</f>
        <v>180.08099999999999</v>
      </c>
      <c r="I32" s="170">
        <f t="shared" si="9"/>
        <v>354099.261</v>
      </c>
      <c r="M32" s="1" t="s">
        <v>224</v>
      </c>
      <c r="O32" s="281">
        <v>168.69</v>
      </c>
      <c r="P32" s="259">
        <f>E13</f>
        <v>312406.99699999997</v>
      </c>
      <c r="Q32" s="259">
        <f>G13</f>
        <v>137133</v>
      </c>
      <c r="R32" s="266">
        <v>5.4000000000000001E-4</v>
      </c>
      <c r="S32" s="261">
        <f t="shared" si="19"/>
        <v>74.051820000000006</v>
      </c>
      <c r="T32" s="259">
        <f>F13</f>
        <v>-122329</v>
      </c>
      <c r="U32" s="260">
        <f t="shared" si="10"/>
        <v>5.4000000000000001E-4</v>
      </c>
      <c r="V32" s="262">
        <f t="shared" si="11"/>
        <v>-66.057659999999998</v>
      </c>
      <c r="X32" s="263">
        <f t="shared" si="12"/>
        <v>176.68416000000002</v>
      </c>
      <c r="Z32" s="264">
        <f t="shared" si="13"/>
        <v>327210.99699999997</v>
      </c>
      <c r="AA32" s="267">
        <f t="shared" si="14"/>
        <v>5.4000000000000001E-4</v>
      </c>
      <c r="AB32" s="214">
        <f t="shared" si="15"/>
        <v>176.69393837999999</v>
      </c>
      <c r="AC32" s="263">
        <f t="shared" si="16"/>
        <v>-9.7783799999717758E-3</v>
      </c>
      <c r="AD32" s="264">
        <f t="shared" si="17"/>
        <v>-18.108111111058843</v>
      </c>
      <c r="AE32" s="265">
        <f t="shared" si="18"/>
        <v>-5.5343840670107463E-5</v>
      </c>
    </row>
    <row r="33" spans="1:31">
      <c r="A33" s="176" t="s">
        <v>134</v>
      </c>
      <c r="B33" s="148"/>
      <c r="C33" s="177">
        <v>24380</v>
      </c>
      <c r="D33" s="177">
        <v>51223.64</v>
      </c>
      <c r="E33" s="179">
        <v>-21869</v>
      </c>
      <c r="F33" s="179">
        <v>22833</v>
      </c>
      <c r="G33" s="170">
        <f t="shared" si="7"/>
        <v>52187.64</v>
      </c>
      <c r="H33" s="170">
        <f>-J72</f>
        <v>-50.925759999999997</v>
      </c>
      <c r="I33" s="170">
        <f t="shared" si="9"/>
        <v>52136.714240000001</v>
      </c>
      <c r="O33" s="187">
        <f>SUM(O24:O32)</f>
        <v>-211471.78</v>
      </c>
      <c r="P33" s="268">
        <f>SUM(P24:P32)</f>
        <v>453290909.33299989</v>
      </c>
      <c r="Q33" s="268">
        <f>SUM(Q24:Q32)</f>
        <v>213079855</v>
      </c>
      <c r="S33" s="187">
        <f>SUM(S24:S32)</f>
        <v>-100188.76520000001</v>
      </c>
      <c r="T33" s="268">
        <f>SUM(T24:T32)</f>
        <v>-219999952</v>
      </c>
      <c r="V33" s="187">
        <f>SUM(V24:V32)</f>
        <v>97717.83312000001</v>
      </c>
      <c r="X33" s="187">
        <f>SUM(X24:X32)</f>
        <v>-213942.71208</v>
      </c>
      <c r="Z33" s="268">
        <f>SUM(Z24:Z32)</f>
        <v>446370812.33299994</v>
      </c>
      <c r="AB33" s="268">
        <f>SUM(AB24:AB32)</f>
        <v>-214010.14114188007</v>
      </c>
      <c r="AC33" s="187">
        <f>SUM(AC24:AC32)</f>
        <v>67.429061880018196</v>
      </c>
      <c r="AD33" s="268">
        <f>SUM(AD24:AD32)</f>
        <v>-70993.62418776541</v>
      </c>
      <c r="AE33" s="265">
        <f t="shared" si="18"/>
        <v>-3.1517344631400352E-4</v>
      </c>
    </row>
    <row r="34" spans="1:31">
      <c r="A34" s="176" t="s">
        <v>183</v>
      </c>
      <c r="B34" s="148"/>
      <c r="C34" s="170"/>
      <c r="D34" s="177">
        <v>550000</v>
      </c>
      <c r="E34" s="177"/>
      <c r="F34" s="177"/>
      <c r="G34" s="170">
        <f>SUM(D34:F34)</f>
        <v>550000</v>
      </c>
      <c r="H34" s="170"/>
      <c r="I34" s="170">
        <f t="shared" si="9"/>
        <v>550000</v>
      </c>
      <c r="U34" s="269"/>
    </row>
    <row r="35" spans="1:31">
      <c r="A35" s="176" t="s">
        <v>184</v>
      </c>
      <c r="B35" s="148"/>
      <c r="C35" s="188"/>
      <c r="D35" s="177">
        <v>1595675.31</v>
      </c>
      <c r="E35" s="177"/>
      <c r="F35" s="177"/>
      <c r="G35" s="170"/>
      <c r="H35" s="170"/>
      <c r="I35" s="170"/>
      <c r="U35" s="269" t="s">
        <v>321</v>
      </c>
      <c r="V35" s="1" t="s">
        <v>225</v>
      </c>
      <c r="X35" s="188">
        <v>0.95444899999999999</v>
      </c>
      <c r="AA35" s="1" t="s">
        <v>226</v>
      </c>
      <c r="AB35" s="1" t="s">
        <v>227</v>
      </c>
      <c r="AD35" s="1" t="s">
        <v>228</v>
      </c>
    </row>
    <row r="36" spans="1:31">
      <c r="A36" s="176" t="s">
        <v>185</v>
      </c>
      <c r="B36" s="148"/>
      <c r="C36" s="188"/>
      <c r="D36" s="177">
        <v>1847023.02</v>
      </c>
      <c r="E36" s="177"/>
      <c r="F36" s="177"/>
      <c r="G36" s="170"/>
      <c r="H36" s="170"/>
      <c r="I36" s="170"/>
      <c r="T36" s="1" t="s">
        <v>138</v>
      </c>
      <c r="U36" s="1" t="s">
        <v>229</v>
      </c>
      <c r="X36" s="270">
        <f>(X24+X25)*X35</f>
        <v>-296292.27128944645</v>
      </c>
      <c r="Z36" s="1" t="s">
        <v>19</v>
      </c>
      <c r="AA36" s="184">
        <f>P24+P25+Q24+Q25+T24+T25</f>
        <v>267676694.00099999</v>
      </c>
      <c r="AB36" s="188">
        <v>-1.1100000000000001E-3</v>
      </c>
      <c r="AC36" s="263">
        <f>AA36*AB36</f>
        <v>-297121.13034110999</v>
      </c>
      <c r="AD36" s="263">
        <f>X36-AC36</f>
        <v>828.85905166354496</v>
      </c>
      <c r="AE36" s="265">
        <f>AD36/X36</f>
        <v>-2.79743730086647E-3</v>
      </c>
    </row>
    <row r="37" spans="1:31">
      <c r="A37" s="148"/>
      <c r="B37" s="148"/>
      <c r="C37" s="162">
        <f t="shared" ref="C37:I37" si="20">SUM(C24:C36)</f>
        <v>4222354.5600000005</v>
      </c>
      <c r="D37" s="162">
        <f t="shared" si="20"/>
        <v>52382447.009999998</v>
      </c>
      <c r="E37" s="162">
        <f t="shared" si="20"/>
        <v>-26110277</v>
      </c>
      <c r="F37" s="162">
        <f t="shared" si="20"/>
        <v>25899874</v>
      </c>
      <c r="G37" s="162">
        <f t="shared" si="20"/>
        <v>48729345.679999992</v>
      </c>
      <c r="H37" s="162">
        <f t="shared" si="20"/>
        <v>33976.288209999992</v>
      </c>
      <c r="I37" s="162">
        <f t="shared" si="20"/>
        <v>48763321.968209989</v>
      </c>
      <c r="T37" s="1" t="s">
        <v>138</v>
      </c>
      <c r="U37" s="1" t="s">
        <v>230</v>
      </c>
      <c r="X37" s="270">
        <f>SUM(X26:X32)*X35</f>
        <v>92094.863687402525</v>
      </c>
      <c r="Z37" s="1" t="s">
        <v>175</v>
      </c>
      <c r="AA37" s="184">
        <f>SUM(P26:Q32,T26:T32)</f>
        <v>178694118.33200002</v>
      </c>
      <c r="AB37" s="188">
        <v>5.1999999999999995E-4</v>
      </c>
      <c r="AC37" s="263">
        <f>AA37*AB37</f>
        <v>92920.941532640005</v>
      </c>
      <c r="AD37" s="263">
        <f>X37-AC37</f>
        <v>-826.07784523747978</v>
      </c>
      <c r="AE37" s="265">
        <f>AD37/X37</f>
        <v>-8.9698579504003031E-3</v>
      </c>
    </row>
    <row r="38" spans="1:31" ht="14.4" thickBot="1">
      <c r="A38" s="148"/>
      <c r="B38" s="148"/>
      <c r="D38" s="163"/>
      <c r="E38" s="148"/>
      <c r="F38" s="148"/>
      <c r="Z38" s="1" t="s">
        <v>211</v>
      </c>
    </row>
    <row r="39" spans="1:31">
      <c r="A39" s="148" t="s">
        <v>19</v>
      </c>
      <c r="B39" s="148"/>
      <c r="C39" s="165">
        <f t="shared" ref="C39:I39" si="21">C24+C25</f>
        <v>1997044</v>
      </c>
      <c r="D39" s="164">
        <f t="shared" si="21"/>
        <v>24463007.949999999</v>
      </c>
      <c r="E39" s="164">
        <f t="shared" si="21"/>
        <v>-11583517</v>
      </c>
      <c r="F39" s="164">
        <f t="shared" si="21"/>
        <v>11906339</v>
      </c>
      <c r="G39" s="164">
        <f t="shared" si="21"/>
        <v>24785829.949999999</v>
      </c>
      <c r="H39" s="164">
        <f t="shared" si="21"/>
        <v>1431.0704599999997</v>
      </c>
      <c r="I39" s="165">
        <f t="shared" si="21"/>
        <v>24787261.020459998</v>
      </c>
      <c r="S39" s="263">
        <f>S33+V33</f>
        <v>-2470.9320799999987</v>
      </c>
      <c r="T39" s="1" t="s">
        <v>347</v>
      </c>
    </row>
    <row r="40" spans="1:31" ht="6" customHeight="1">
      <c r="A40" s="148"/>
      <c r="B40" s="148"/>
      <c r="C40" s="169"/>
      <c r="D40" s="164"/>
      <c r="E40" s="148"/>
      <c r="F40" s="148"/>
      <c r="I40" s="185"/>
    </row>
    <row r="41" spans="1:31" ht="14.4" thickBot="1">
      <c r="A41" s="148" t="s">
        <v>175</v>
      </c>
      <c r="B41" s="148"/>
      <c r="C41" s="171">
        <f>SUM(C26:C29,C31:C33)</f>
        <v>1673310.56</v>
      </c>
      <c r="D41" s="172">
        <f t="shared" ref="D41:I41" si="22">SUM(D26:D29,D31:D33)</f>
        <v>18420692.469999999</v>
      </c>
      <c r="E41" s="172">
        <f t="shared" si="22"/>
        <v>-8732022</v>
      </c>
      <c r="F41" s="172">
        <f t="shared" si="22"/>
        <v>8167655</v>
      </c>
      <c r="G41" s="172">
        <f t="shared" si="22"/>
        <v>17856325.469999999</v>
      </c>
      <c r="H41" s="172">
        <f t="shared" si="22"/>
        <v>30019.174649999997</v>
      </c>
      <c r="I41" s="171">
        <f t="shared" si="22"/>
        <v>17886344.644650001</v>
      </c>
    </row>
    <row r="42" spans="1:31">
      <c r="A42" s="148"/>
      <c r="B42" s="148"/>
      <c r="C42" s="183"/>
      <c r="D42" s="172"/>
      <c r="E42" s="172"/>
      <c r="F42" s="172"/>
      <c r="G42" s="172"/>
      <c r="H42" s="172"/>
      <c r="I42" s="183"/>
    </row>
    <row r="43" spans="1:31">
      <c r="C43" s="186">
        <v>43040</v>
      </c>
      <c r="D43" s="186">
        <v>43252</v>
      </c>
      <c r="E43" s="287">
        <v>43405</v>
      </c>
      <c r="F43" s="186">
        <v>42278</v>
      </c>
      <c r="G43" s="186">
        <v>43344</v>
      </c>
      <c r="H43" s="186">
        <v>43374</v>
      </c>
      <c r="I43" s="186">
        <v>43282</v>
      </c>
      <c r="J43" s="284"/>
      <c r="K43" s="190"/>
      <c r="L43" s="1" t="s">
        <v>311</v>
      </c>
    </row>
    <row r="44" spans="1:31" ht="40.950000000000003" customHeight="1">
      <c r="A44" s="175" t="s">
        <v>186</v>
      </c>
      <c r="B44" s="150"/>
      <c r="C44" s="161" t="s">
        <v>187</v>
      </c>
      <c r="D44" s="161" t="s">
        <v>261</v>
      </c>
      <c r="E44" s="161" t="s">
        <v>201</v>
      </c>
      <c r="F44" s="161" t="s">
        <v>188</v>
      </c>
      <c r="G44" s="161" t="s">
        <v>189</v>
      </c>
      <c r="H44" s="161" t="s">
        <v>190</v>
      </c>
      <c r="I44" s="161" t="s">
        <v>191</v>
      </c>
      <c r="J44" s="296"/>
      <c r="L44" s="192" t="s">
        <v>318</v>
      </c>
      <c r="M44" s="271" t="s">
        <v>319</v>
      </c>
      <c r="O44" s="258" t="s">
        <v>315</v>
      </c>
      <c r="P44" s="258" t="s">
        <v>316</v>
      </c>
      <c r="Q44" s="258" t="s">
        <v>317</v>
      </c>
    </row>
    <row r="45" spans="1:31">
      <c r="A45" s="176" t="s">
        <v>127</v>
      </c>
      <c r="B45" s="148"/>
      <c r="C45" s="167">
        <v>-8.0999999999999996E-4</v>
      </c>
      <c r="D45" s="167">
        <v>-1.42E-3</v>
      </c>
      <c r="E45" s="167">
        <v>-1.16E-3</v>
      </c>
      <c r="F45" s="167"/>
      <c r="G45" s="167">
        <v>4.3299999999999996E-3</v>
      </c>
      <c r="H45" s="167">
        <v>1.15E-3</v>
      </c>
      <c r="I45" s="167">
        <v>-3.4000000000000002E-4</v>
      </c>
      <c r="J45" s="167"/>
      <c r="L45" s="167">
        <f>SUM(C45:I45)</f>
        <v>1.7499999999999994E-3</v>
      </c>
      <c r="M45" s="285">
        <f t="shared" ref="M45:M57" si="23">SUM(C45:D45,E45:I45)</f>
        <v>1.7499999999999994E-3</v>
      </c>
      <c r="O45" s="262">
        <f t="shared" ref="O45:O57" si="24">-F3*L45</f>
        <v>222414.22349999993</v>
      </c>
      <c r="P45" s="262">
        <f t="shared" ref="P45:P57" si="25">G3*M45</f>
        <v>221103.97049999991</v>
      </c>
      <c r="Q45" s="263">
        <f>P45-O45</f>
        <v>-1310.2530000000261</v>
      </c>
    </row>
    <row r="46" spans="1:31">
      <c r="A46" s="176" t="s">
        <v>169</v>
      </c>
      <c r="B46" s="148"/>
      <c r="C46" s="167">
        <v>-8.0999999999999996E-4</v>
      </c>
      <c r="D46" s="167">
        <v>-1.42E-3</v>
      </c>
      <c r="E46" s="167">
        <v>-1.16E-3</v>
      </c>
      <c r="F46" s="167">
        <v>-3.1530000000000002E-2</v>
      </c>
      <c r="G46" s="167">
        <v>4.3299999999999996E-3</v>
      </c>
      <c r="H46" s="167">
        <v>1.15E-3</v>
      </c>
      <c r="I46" s="167">
        <v>-3.4000000000000002E-4</v>
      </c>
      <c r="J46" s="167"/>
      <c r="L46" s="167">
        <f t="shared" ref="L46:L57" si="26">SUM(C46:I46)</f>
        <v>-2.9780000000000001E-2</v>
      </c>
      <c r="M46" s="285">
        <f t="shared" si="23"/>
        <v>-2.9780000000000001E-2</v>
      </c>
      <c r="O46" s="262">
        <f t="shared" si="24"/>
        <v>-8027.9137200000005</v>
      </c>
      <c r="P46" s="262">
        <f t="shared" si="25"/>
        <v>-8148.7311800000007</v>
      </c>
      <c r="Q46" s="263">
        <f t="shared" ref="Q46:Q57" si="27">P46-O46</f>
        <v>-120.81746000000021</v>
      </c>
    </row>
    <row r="47" spans="1:31">
      <c r="A47" s="176" t="s">
        <v>128</v>
      </c>
      <c r="B47" s="148"/>
      <c r="C47" s="167">
        <v>0</v>
      </c>
      <c r="D47" s="167">
        <v>-1.8799999999999999E-3</v>
      </c>
      <c r="E47" s="167">
        <v>5.4000000000000001E-4</v>
      </c>
      <c r="F47" s="167"/>
      <c r="G47" s="167">
        <v>5.9699999999999996E-3</v>
      </c>
      <c r="H47" s="167">
        <v>1.67E-3</v>
      </c>
      <c r="I47" s="167">
        <v>-3.6000000000000002E-4</v>
      </c>
      <c r="J47" s="167"/>
      <c r="L47" s="167">
        <f t="shared" si="26"/>
        <v>5.94E-3</v>
      </c>
      <c r="M47" s="285">
        <f t="shared" si="23"/>
        <v>5.94E-3</v>
      </c>
      <c r="O47" s="262">
        <f t="shared" si="24"/>
        <v>156081.78036</v>
      </c>
      <c r="P47" s="262">
        <f t="shared" si="25"/>
        <v>148049.0649</v>
      </c>
      <c r="Q47" s="263">
        <f t="shared" si="27"/>
        <v>-8032.7154600000067</v>
      </c>
    </row>
    <row r="48" spans="1:31">
      <c r="A48" s="176" t="s">
        <v>129</v>
      </c>
      <c r="B48" s="148"/>
      <c r="C48" s="167">
        <v>-8.0999999999999996E-4</v>
      </c>
      <c r="D48" s="167">
        <v>-1.8799999999999999E-3</v>
      </c>
      <c r="E48" s="167">
        <v>5.4000000000000001E-4</v>
      </c>
      <c r="F48" s="167"/>
      <c r="G48" s="167">
        <v>5.9699999999999996E-3</v>
      </c>
      <c r="H48" s="167">
        <v>1.67E-3</v>
      </c>
      <c r="I48" s="167">
        <v>-3.6000000000000002E-4</v>
      </c>
      <c r="J48" s="167"/>
      <c r="L48" s="167">
        <f t="shared" si="26"/>
        <v>5.13E-3</v>
      </c>
      <c r="M48" s="285">
        <f t="shared" si="23"/>
        <v>5.13E-3</v>
      </c>
      <c r="O48" s="262">
        <f t="shared" si="24"/>
        <v>16240.47705</v>
      </c>
      <c r="P48" s="262">
        <f t="shared" si="25"/>
        <v>16546.23531</v>
      </c>
      <c r="Q48" s="263">
        <f t="shared" si="27"/>
        <v>305.75826000000052</v>
      </c>
    </row>
    <row r="49" spans="1:17" ht="14.4" customHeight="1">
      <c r="A49" s="176" t="s">
        <v>130</v>
      </c>
      <c r="B49" s="148"/>
      <c r="C49" s="167">
        <v>0</v>
      </c>
      <c r="D49" s="167">
        <v>-1.4400000000000001E-3</v>
      </c>
      <c r="E49" s="167">
        <v>5.4000000000000001E-4</v>
      </c>
      <c r="F49" s="167"/>
      <c r="G49" s="167">
        <v>4.5999999999999999E-3</v>
      </c>
      <c r="H49" s="167">
        <v>1.2099999999999999E-3</v>
      </c>
      <c r="I49" s="167">
        <v>-3.6000000000000002E-4</v>
      </c>
      <c r="J49" s="167"/>
      <c r="L49" s="167">
        <f t="shared" si="26"/>
        <v>4.5499999999999994E-3</v>
      </c>
      <c r="M49" s="285">
        <f t="shared" si="23"/>
        <v>4.5499999999999994E-3</v>
      </c>
      <c r="O49" s="262">
        <f t="shared" si="24"/>
        <v>271880.04934999999</v>
      </c>
      <c r="P49" s="262">
        <f t="shared" si="25"/>
        <v>249384.21689999997</v>
      </c>
      <c r="Q49" s="263">
        <f t="shared" si="27"/>
        <v>-22495.832450000016</v>
      </c>
    </row>
    <row r="50" spans="1:17">
      <c r="A50" s="176" t="s">
        <v>131</v>
      </c>
      <c r="B50" s="148"/>
      <c r="C50" s="167">
        <v>-8.0999999999999996E-4</v>
      </c>
      <c r="D50" s="167">
        <v>-1.4400000000000001E-3</v>
      </c>
      <c r="E50" s="167">
        <v>5.4000000000000001E-4</v>
      </c>
      <c r="F50" s="167"/>
      <c r="G50" s="167">
        <v>4.5999999999999999E-3</v>
      </c>
      <c r="H50" s="167">
        <v>1.2099999999999999E-3</v>
      </c>
      <c r="I50" s="167">
        <v>-3.6000000000000002E-4</v>
      </c>
      <c r="J50" s="167"/>
      <c r="L50" s="167">
        <f t="shared" si="26"/>
        <v>3.7399999999999994E-3</v>
      </c>
      <c r="M50" s="285">
        <f t="shared" si="23"/>
        <v>3.7399999999999994E-3</v>
      </c>
      <c r="O50" s="262">
        <f t="shared" si="24"/>
        <v>5945.0142399999986</v>
      </c>
      <c r="P50" s="262">
        <f t="shared" si="25"/>
        <v>6277.7844799999993</v>
      </c>
      <c r="Q50" s="263">
        <f t="shared" si="27"/>
        <v>332.77024000000074</v>
      </c>
    </row>
    <row r="51" spans="1:17">
      <c r="A51" s="176" t="s">
        <v>132</v>
      </c>
      <c r="B51" s="148"/>
      <c r="C51" s="167">
        <v>0</v>
      </c>
      <c r="D51" s="167">
        <v>-9.3000000000000005E-4</v>
      </c>
      <c r="E51" s="167">
        <v>0</v>
      </c>
      <c r="F51" s="167"/>
      <c r="G51" s="167">
        <v>2.97E-3</v>
      </c>
      <c r="H51" s="167">
        <v>7.6000000000000004E-4</v>
      </c>
      <c r="I51" s="167">
        <v>-3.5E-4</v>
      </c>
      <c r="J51" s="167"/>
      <c r="L51" s="167">
        <f t="shared" si="26"/>
        <v>2.4500000000000004E-3</v>
      </c>
      <c r="M51" s="285">
        <f t="shared" si="23"/>
        <v>2.4500000000000004E-3</v>
      </c>
      <c r="O51" s="262">
        <f t="shared" si="24"/>
        <v>140912.44825000002</v>
      </c>
      <c r="P51" s="262">
        <f t="shared" si="25"/>
        <v>138386.40515000001</v>
      </c>
      <c r="Q51" s="263">
        <f t="shared" si="27"/>
        <v>-2526.0431000000099</v>
      </c>
    </row>
    <row r="52" spans="1:17">
      <c r="A52" s="176" t="s">
        <v>170</v>
      </c>
      <c r="B52" s="148"/>
      <c r="C52" s="167">
        <v>0</v>
      </c>
      <c r="D52" s="167">
        <v>-9.3000000000000005E-4</v>
      </c>
      <c r="E52" s="167">
        <v>0</v>
      </c>
      <c r="F52" s="167"/>
      <c r="G52" s="167">
        <v>2.97E-3</v>
      </c>
      <c r="H52" s="167">
        <v>0</v>
      </c>
      <c r="I52" s="167">
        <v>-3.5E-4</v>
      </c>
      <c r="J52" s="167"/>
      <c r="L52" s="167">
        <f t="shared" si="26"/>
        <v>1.6900000000000001E-3</v>
      </c>
      <c r="M52" s="285">
        <f t="shared" si="23"/>
        <v>1.6900000000000001E-3</v>
      </c>
      <c r="O52" s="262">
        <f t="shared" si="24"/>
        <v>59150</v>
      </c>
      <c r="P52" s="262">
        <f t="shared" si="25"/>
        <v>59150</v>
      </c>
      <c r="Q52" s="263">
        <f t="shared" si="27"/>
        <v>0</v>
      </c>
    </row>
    <row r="53" spans="1:17">
      <c r="A53" s="176" t="s">
        <v>171</v>
      </c>
      <c r="B53" s="148"/>
      <c r="C53" s="167">
        <v>0</v>
      </c>
      <c r="D53" s="167">
        <v>-1.2999999999999999E-3</v>
      </c>
      <c r="E53" s="167">
        <v>5.4000000000000001E-4</v>
      </c>
      <c r="F53" s="167"/>
      <c r="G53" s="167">
        <v>4.3299999999999996E-3</v>
      </c>
      <c r="H53" s="167">
        <v>1.0499999999999999E-3</v>
      </c>
      <c r="I53" s="167">
        <v>-3.6999999999999999E-4</v>
      </c>
      <c r="J53" s="167"/>
      <c r="L53" s="167">
        <f t="shared" si="26"/>
        <v>4.2500000000000003E-3</v>
      </c>
      <c r="M53" s="285">
        <f t="shared" si="23"/>
        <v>4.2500000000000003E-3</v>
      </c>
      <c r="O53" s="262">
        <f t="shared" si="24"/>
        <v>0</v>
      </c>
      <c r="P53" s="262">
        <f t="shared" si="25"/>
        <v>0</v>
      </c>
      <c r="Q53" s="263">
        <f t="shared" si="27"/>
        <v>0</v>
      </c>
    </row>
    <row r="54" spans="1:17">
      <c r="A54" s="176" t="s">
        <v>133</v>
      </c>
      <c r="B54" s="148"/>
      <c r="C54" s="167">
        <v>0</v>
      </c>
      <c r="D54" s="167">
        <v>-1.2999999999999999E-3</v>
      </c>
      <c r="E54" s="167">
        <v>5.4000000000000001E-4</v>
      </c>
      <c r="F54" s="167"/>
      <c r="G54" s="167">
        <v>4.3299999999999996E-3</v>
      </c>
      <c r="H54" s="167">
        <v>1.0499999999999999E-3</v>
      </c>
      <c r="I54" s="167">
        <v>-3.6999999999999999E-4</v>
      </c>
      <c r="J54" s="167"/>
      <c r="L54" s="167">
        <f t="shared" si="26"/>
        <v>4.2500000000000003E-3</v>
      </c>
      <c r="M54" s="285">
        <f t="shared" si="23"/>
        <v>4.2500000000000003E-3</v>
      </c>
      <c r="O54" s="262">
        <f t="shared" si="24"/>
        <v>7346.5287500000004</v>
      </c>
      <c r="P54" s="262">
        <f t="shared" si="25"/>
        <v>7166.4477500000003</v>
      </c>
      <c r="Q54" s="263">
        <f t="shared" si="27"/>
        <v>-180.08100000000013</v>
      </c>
    </row>
    <row r="55" spans="1:17">
      <c r="A55" s="176" t="s">
        <v>134</v>
      </c>
      <c r="B55" s="148"/>
      <c r="C55" s="167">
        <v>-8.0999999999999996E-4</v>
      </c>
      <c r="D55" s="167">
        <v>-1.2999999999999999E-3</v>
      </c>
      <c r="E55" s="167">
        <v>5.4000000000000001E-4</v>
      </c>
      <c r="F55" s="167"/>
      <c r="G55" s="167">
        <v>4.3299999999999996E-3</v>
      </c>
      <c r="H55" s="167">
        <v>1.0499999999999999E-3</v>
      </c>
      <c r="I55" s="167">
        <v>-3.6999999999999999E-4</v>
      </c>
      <c r="J55" s="167"/>
      <c r="L55" s="167">
        <f t="shared" si="26"/>
        <v>3.4399999999999999E-3</v>
      </c>
      <c r="M55" s="285">
        <f t="shared" si="23"/>
        <v>3.4399999999999999E-3</v>
      </c>
      <c r="O55" s="262">
        <f t="shared" si="24"/>
        <v>420.81175999999999</v>
      </c>
      <c r="P55" s="262">
        <f t="shared" si="25"/>
        <v>471.73751999999996</v>
      </c>
      <c r="Q55" s="263">
        <f t="shared" si="27"/>
        <v>50.925759999999968</v>
      </c>
    </row>
    <row r="56" spans="1:17" ht="15" customHeight="1">
      <c r="A56" s="176" t="s">
        <v>183</v>
      </c>
      <c r="B56" s="148"/>
      <c r="C56" s="167">
        <v>0</v>
      </c>
      <c r="D56" s="167">
        <v>0</v>
      </c>
      <c r="E56" s="167">
        <v>0</v>
      </c>
      <c r="F56" s="167"/>
      <c r="G56" s="181">
        <v>1.013E-2</v>
      </c>
      <c r="H56" s="375" t="s">
        <v>310</v>
      </c>
      <c r="I56" s="181">
        <v>-4.8000000000000001E-4</v>
      </c>
      <c r="J56" s="181"/>
      <c r="L56" s="167">
        <f t="shared" si="26"/>
        <v>9.6500000000000006E-3</v>
      </c>
      <c r="M56" s="285">
        <f t="shared" si="23"/>
        <v>9.6500000000000006E-3</v>
      </c>
      <c r="O56" s="262">
        <f t="shared" si="24"/>
        <v>0</v>
      </c>
      <c r="P56" s="262">
        <f t="shared" si="25"/>
        <v>0</v>
      </c>
      <c r="Q56" s="263">
        <f t="shared" si="27"/>
        <v>0</v>
      </c>
    </row>
    <row r="57" spans="1:17">
      <c r="A57" s="176" t="s">
        <v>174</v>
      </c>
      <c r="B57" s="148"/>
      <c r="C57" s="167">
        <v>-8.0999999999999996E-4</v>
      </c>
      <c r="D57" s="167">
        <v>0</v>
      </c>
      <c r="E57" s="167">
        <v>0</v>
      </c>
      <c r="F57" s="167"/>
      <c r="G57" s="181">
        <v>1.013E-2</v>
      </c>
      <c r="H57" s="375"/>
      <c r="I57" s="181">
        <v>-4.8000000000000001E-4</v>
      </c>
      <c r="J57" s="181"/>
      <c r="L57" s="167">
        <f t="shared" si="26"/>
        <v>8.8400000000000006E-3</v>
      </c>
      <c r="M57" s="285">
        <f t="shared" si="23"/>
        <v>8.8400000000000006E-3</v>
      </c>
      <c r="O57" s="262">
        <f t="shared" si="24"/>
        <v>0</v>
      </c>
      <c r="P57" s="262">
        <f t="shared" si="25"/>
        <v>0</v>
      </c>
      <c r="Q57" s="263">
        <f t="shared" si="27"/>
        <v>0</v>
      </c>
    </row>
    <row r="58" spans="1:17" ht="7.95" customHeight="1">
      <c r="A58" s="176"/>
      <c r="B58" s="148"/>
      <c r="C58" s="167"/>
      <c r="D58" s="167"/>
      <c r="E58" s="167"/>
      <c r="F58" s="167"/>
      <c r="G58" s="181"/>
      <c r="H58" s="297"/>
      <c r="I58" s="167"/>
      <c r="J58" s="181"/>
      <c r="K58" s="167"/>
      <c r="L58" s="193"/>
      <c r="M58" s="282"/>
    </row>
    <row r="59" spans="1:17" hidden="1">
      <c r="A59" s="176"/>
      <c r="B59" s="148"/>
      <c r="C59" s="167"/>
      <c r="D59" s="167"/>
      <c r="E59" s="167"/>
      <c r="F59" s="167"/>
      <c r="G59" s="181"/>
      <c r="H59" s="297"/>
      <c r="I59" s="167"/>
      <c r="J59" s="181"/>
      <c r="K59" s="167"/>
      <c r="L59" s="193"/>
      <c r="M59" s="253"/>
      <c r="N59" s="188"/>
    </row>
    <row r="60" spans="1:17" hidden="1">
      <c r="F60" s="148"/>
      <c r="M60" s="253"/>
      <c r="N60" s="253"/>
    </row>
    <row r="61" spans="1:17" ht="41.4" customHeight="1">
      <c r="A61" s="175" t="s">
        <v>192</v>
      </c>
      <c r="B61" s="150"/>
      <c r="C61" s="168" t="s">
        <v>307</v>
      </c>
      <c r="D61" s="168" t="s">
        <v>261</v>
      </c>
      <c r="E61" s="168" t="s">
        <v>201</v>
      </c>
      <c r="F61" s="168" t="s">
        <v>193</v>
      </c>
      <c r="G61" s="168" t="s">
        <v>194</v>
      </c>
      <c r="H61" s="168" t="s">
        <v>195</v>
      </c>
      <c r="I61" s="168" t="s">
        <v>196</v>
      </c>
      <c r="J61" s="168" t="s">
        <v>197</v>
      </c>
      <c r="M61" s="164"/>
      <c r="O61" s="187">
        <f>SUM(O45:O57)</f>
        <v>872363.41953999992</v>
      </c>
      <c r="P61" s="187">
        <f>SUM(P45:P57)</f>
        <v>838387.13133</v>
      </c>
      <c r="Q61" s="187">
        <f>SUM(Q45:Q57)</f>
        <v>-33976.288210000057</v>
      </c>
    </row>
    <row r="62" spans="1:17">
      <c r="A62" s="176" t="s">
        <v>127</v>
      </c>
      <c r="C62" s="164">
        <f t="shared" ref="C62:E73" si="28">C45*$H3</f>
        <v>606.45996000000002</v>
      </c>
      <c r="D62" s="164">
        <f t="shared" si="28"/>
        <v>1063.1767199999999</v>
      </c>
      <c r="E62" s="164">
        <f>E45*$H3</f>
        <v>868.51056000000005</v>
      </c>
      <c r="F62" s="164">
        <f t="shared" ref="F62:F72" si="29">$H3*F45</f>
        <v>0</v>
      </c>
      <c r="G62" s="164">
        <f t="shared" ref="G62:G72" si="30">(H3*G45)</f>
        <v>-3241.9402799999998</v>
      </c>
      <c r="H62" s="164">
        <f t="shared" ref="H62:H72" si="31">(H45*H3)</f>
        <v>-861.02340000000004</v>
      </c>
      <c r="I62" s="164">
        <f t="shared" ref="I62:I72" si="32">I45*H3</f>
        <v>254.56344000000001</v>
      </c>
      <c r="J62" s="164">
        <f t="shared" ref="J62:J70" si="33">SUM(C62:I62)</f>
        <v>-1310.2529999999997</v>
      </c>
      <c r="M62" s="164"/>
    </row>
    <row r="63" spans="1:17">
      <c r="A63" s="176" t="s">
        <v>169</v>
      </c>
      <c r="C63" s="164">
        <f t="shared" si="28"/>
        <v>-3.2861699999999998</v>
      </c>
      <c r="D63" s="164">
        <f t="shared" si="28"/>
        <v>-5.7609399999999997</v>
      </c>
      <c r="E63" s="164">
        <f t="shared" si="28"/>
        <v>-4.7061200000000003</v>
      </c>
      <c r="F63" s="164">
        <f t="shared" si="29"/>
        <v>-127.91721000000001</v>
      </c>
      <c r="G63" s="164">
        <f t="shared" si="30"/>
        <v>17.56681</v>
      </c>
      <c r="H63" s="164">
        <f t="shared" si="31"/>
        <v>4.6655499999999996</v>
      </c>
      <c r="I63" s="164">
        <f t="shared" si="32"/>
        <v>-1.3793800000000001</v>
      </c>
      <c r="J63" s="164">
        <f t="shared" si="33"/>
        <v>-120.81746000000001</v>
      </c>
      <c r="M63" s="164"/>
    </row>
    <row r="64" spans="1:17">
      <c r="A64" s="176" t="s">
        <v>128</v>
      </c>
      <c r="C64" s="164">
        <f t="shared" si="28"/>
        <v>0</v>
      </c>
      <c r="D64" s="164">
        <f t="shared" si="28"/>
        <v>2542.3409200000001</v>
      </c>
      <c r="E64" s="164">
        <f t="shared" si="28"/>
        <v>-730.24685999999997</v>
      </c>
      <c r="F64" s="164">
        <f t="shared" si="29"/>
        <v>0</v>
      </c>
      <c r="G64" s="164">
        <f t="shared" si="30"/>
        <v>-8073.2847299999994</v>
      </c>
      <c r="H64" s="164">
        <f t="shared" si="31"/>
        <v>-2258.3560299999999</v>
      </c>
      <c r="I64" s="164">
        <f t="shared" si="32"/>
        <v>486.83124000000004</v>
      </c>
      <c r="J64" s="164">
        <f t="shared" si="33"/>
        <v>-8032.7154599999985</v>
      </c>
      <c r="M64" s="164"/>
    </row>
    <row r="65" spans="1:13">
      <c r="A65" s="176" t="s">
        <v>129</v>
      </c>
      <c r="C65" s="164">
        <f t="shared" si="28"/>
        <v>-48.277619999999999</v>
      </c>
      <c r="D65" s="164">
        <f t="shared" si="28"/>
        <v>-112.05176</v>
      </c>
      <c r="E65" s="164">
        <f t="shared" si="28"/>
        <v>32.185079999999999</v>
      </c>
      <c r="F65" s="164">
        <f t="shared" si="29"/>
        <v>0</v>
      </c>
      <c r="G65" s="164">
        <f t="shared" si="30"/>
        <v>355.82393999999999</v>
      </c>
      <c r="H65" s="164">
        <f t="shared" si="31"/>
        <v>99.535340000000005</v>
      </c>
      <c r="I65" s="164">
        <f t="shared" si="32"/>
        <v>-21.456720000000001</v>
      </c>
      <c r="J65" s="164">
        <f t="shared" si="33"/>
        <v>305.75825999999995</v>
      </c>
      <c r="M65" s="164"/>
    </row>
    <row r="66" spans="1:13">
      <c r="A66" s="176" t="s">
        <v>130</v>
      </c>
      <c r="C66" s="164">
        <f t="shared" si="28"/>
        <v>0</v>
      </c>
      <c r="D66" s="164">
        <f t="shared" si="28"/>
        <v>7119.56016</v>
      </c>
      <c r="E66" s="164">
        <f t="shared" si="28"/>
        <v>-2669.8350599999999</v>
      </c>
      <c r="F66" s="164">
        <f t="shared" si="29"/>
        <v>0</v>
      </c>
      <c r="G66" s="164">
        <f t="shared" si="30"/>
        <v>-22743.039399999998</v>
      </c>
      <c r="H66" s="164">
        <f t="shared" si="31"/>
        <v>-5982.4081899999992</v>
      </c>
      <c r="I66" s="164">
        <f t="shared" si="32"/>
        <v>1779.89004</v>
      </c>
      <c r="J66" s="164">
        <f t="shared" si="33"/>
        <v>-22495.832449999998</v>
      </c>
      <c r="M66" s="164"/>
    </row>
    <row r="67" spans="1:13">
      <c r="A67" s="176" t="s">
        <v>131</v>
      </c>
      <c r="C67" s="164">
        <f t="shared" si="28"/>
        <v>-72.07056</v>
      </c>
      <c r="D67" s="164">
        <f t="shared" si="28"/>
        <v>-128.12544</v>
      </c>
      <c r="E67" s="164">
        <f t="shared" si="28"/>
        <v>48.047040000000003</v>
      </c>
      <c r="F67" s="164">
        <f t="shared" si="29"/>
        <v>0</v>
      </c>
      <c r="G67" s="164">
        <f t="shared" si="30"/>
        <v>409.28960000000001</v>
      </c>
      <c r="H67" s="164">
        <f t="shared" si="31"/>
        <v>107.66095999999999</v>
      </c>
      <c r="I67" s="164">
        <f t="shared" si="32"/>
        <v>-32.031359999999999</v>
      </c>
      <c r="J67" s="164">
        <f t="shared" si="33"/>
        <v>332.77024</v>
      </c>
      <c r="M67" s="164"/>
    </row>
    <row r="68" spans="1:13">
      <c r="A68" s="176" t="s">
        <v>132</v>
      </c>
      <c r="C68" s="164">
        <f t="shared" si="28"/>
        <v>0</v>
      </c>
      <c r="D68" s="164">
        <f t="shared" si="28"/>
        <v>958.86534000000006</v>
      </c>
      <c r="E68" s="164">
        <f t="shared" si="28"/>
        <v>0</v>
      </c>
      <c r="F68" s="164">
        <f t="shared" si="29"/>
        <v>0</v>
      </c>
      <c r="G68" s="164">
        <f t="shared" si="30"/>
        <v>-3062.1828599999999</v>
      </c>
      <c r="H68" s="164">
        <f t="shared" si="31"/>
        <v>-783.58888000000002</v>
      </c>
      <c r="I68" s="164">
        <f t="shared" si="32"/>
        <v>360.86329999999998</v>
      </c>
      <c r="J68" s="164">
        <f t="shared" si="33"/>
        <v>-2526.0430999999999</v>
      </c>
      <c r="M68" s="164"/>
    </row>
    <row r="69" spans="1:13">
      <c r="A69" s="176" t="s">
        <v>170</v>
      </c>
      <c r="C69" s="164">
        <f t="shared" si="28"/>
        <v>0</v>
      </c>
      <c r="D69" s="164">
        <f t="shared" si="28"/>
        <v>0</v>
      </c>
      <c r="E69" s="164">
        <f t="shared" si="28"/>
        <v>0</v>
      </c>
      <c r="F69" s="164">
        <f t="shared" si="29"/>
        <v>0</v>
      </c>
      <c r="G69" s="164">
        <f t="shared" si="30"/>
        <v>0</v>
      </c>
      <c r="H69" s="164">
        <f t="shared" si="31"/>
        <v>0</v>
      </c>
      <c r="I69" s="164">
        <f t="shared" si="32"/>
        <v>0</v>
      </c>
      <c r="J69" s="164">
        <f t="shared" si="33"/>
        <v>0</v>
      </c>
      <c r="M69" s="164"/>
    </row>
    <row r="70" spans="1:13">
      <c r="A70" s="176" t="s">
        <v>171</v>
      </c>
      <c r="C70" s="164">
        <f t="shared" si="28"/>
        <v>0</v>
      </c>
      <c r="D70" s="164">
        <f t="shared" si="28"/>
        <v>0</v>
      </c>
      <c r="E70" s="164">
        <f t="shared" si="28"/>
        <v>0</v>
      </c>
      <c r="F70" s="164">
        <f t="shared" si="29"/>
        <v>0</v>
      </c>
      <c r="G70" s="164">
        <f t="shared" si="30"/>
        <v>0</v>
      </c>
      <c r="H70" s="164">
        <f t="shared" si="31"/>
        <v>0</v>
      </c>
      <c r="I70" s="164">
        <f t="shared" si="32"/>
        <v>0</v>
      </c>
      <c r="J70" s="164">
        <f t="shared" si="33"/>
        <v>0</v>
      </c>
      <c r="M70" s="164"/>
    </row>
    <row r="71" spans="1:13">
      <c r="A71" s="176" t="s">
        <v>133</v>
      </c>
      <c r="C71" s="164">
        <f t="shared" si="28"/>
        <v>0</v>
      </c>
      <c r="D71" s="164">
        <f t="shared" si="28"/>
        <v>55.083599999999997</v>
      </c>
      <c r="E71" s="164">
        <f t="shared" si="28"/>
        <v>-22.880880000000001</v>
      </c>
      <c r="F71" s="164">
        <f t="shared" si="29"/>
        <v>0</v>
      </c>
      <c r="G71" s="164">
        <f t="shared" si="30"/>
        <v>-183.47075999999998</v>
      </c>
      <c r="H71" s="164">
        <f t="shared" si="31"/>
        <v>-44.490600000000001</v>
      </c>
      <c r="I71" s="164">
        <f t="shared" si="32"/>
        <v>15.67764</v>
      </c>
      <c r="J71" s="164">
        <f>SUM(C71:I71)</f>
        <v>-180.08099999999999</v>
      </c>
      <c r="M71" s="164"/>
    </row>
    <row r="72" spans="1:13">
      <c r="A72" s="176" t="s">
        <v>134</v>
      </c>
      <c r="C72" s="164">
        <f t="shared" si="28"/>
        <v>-11.991239999999999</v>
      </c>
      <c r="D72" s="164">
        <f t="shared" si="28"/>
        <v>-19.245200000000001</v>
      </c>
      <c r="E72" s="164">
        <f t="shared" si="28"/>
        <v>7.9941599999999999</v>
      </c>
      <c r="F72" s="164">
        <f t="shared" si="29"/>
        <v>0</v>
      </c>
      <c r="G72" s="164">
        <f t="shared" si="30"/>
        <v>64.101320000000001</v>
      </c>
      <c r="H72" s="164">
        <f t="shared" si="31"/>
        <v>15.544199999999998</v>
      </c>
      <c r="I72" s="164">
        <f t="shared" si="32"/>
        <v>-5.4774799999999999</v>
      </c>
      <c r="J72" s="164">
        <f>SUM(C72:I72)</f>
        <v>50.925759999999997</v>
      </c>
      <c r="M72" s="164"/>
    </row>
    <row r="73" spans="1:13">
      <c r="A73" s="176" t="s">
        <v>183</v>
      </c>
      <c r="C73" s="164">
        <f>($H14+$H15)*C56+$H16*C57</f>
        <v>0</v>
      </c>
      <c r="D73" s="164">
        <f>($H14+$H15)*D56+$H16*D57</f>
        <v>0</v>
      </c>
      <c r="E73" s="164">
        <f t="shared" si="28"/>
        <v>0</v>
      </c>
      <c r="F73" s="164">
        <f>($H14+$H15)*F56+$H16*F57</f>
        <v>0</v>
      </c>
      <c r="G73" s="164">
        <f>($H14+$H15)*G56+$H16*G57</f>
        <v>0</v>
      </c>
      <c r="H73" s="164">
        <v>0</v>
      </c>
      <c r="I73" s="164">
        <f>($H14+$H15)*I56+$H16*I57</f>
        <v>0</v>
      </c>
      <c r="J73" s="164">
        <f>SUM(C73:I73)</f>
        <v>0</v>
      </c>
    </row>
    <row r="74" spans="1:13">
      <c r="A74" s="153"/>
      <c r="C74" s="187">
        <f t="shared" ref="C74:J74" si="34">SUM(C62:C73)</f>
        <v>470.83437000000009</v>
      </c>
      <c r="D74" s="187">
        <f t="shared" si="34"/>
        <v>11473.843400000002</v>
      </c>
      <c r="E74" s="187">
        <f t="shared" si="34"/>
        <v>-2470.93208</v>
      </c>
      <c r="F74" s="187">
        <f t="shared" si="34"/>
        <v>-127.91721000000001</v>
      </c>
      <c r="G74" s="254">
        <f t="shared" si="34"/>
        <v>-36457.136359999997</v>
      </c>
      <c r="H74" s="187">
        <f t="shared" si="34"/>
        <v>-9702.4610499999981</v>
      </c>
      <c r="I74" s="187">
        <f t="shared" si="34"/>
        <v>2837.48072</v>
      </c>
      <c r="J74" s="187">
        <f t="shared" si="34"/>
        <v>-33976.288209999992</v>
      </c>
    </row>
    <row r="75" spans="1:13" ht="7.95" customHeight="1"/>
    <row r="76" spans="1:13">
      <c r="A76" s="148" t="s">
        <v>19</v>
      </c>
      <c r="B76" s="148"/>
      <c r="C76" s="164">
        <f t="shared" ref="C76:I76" si="35">C62+C63</f>
        <v>603.17379000000005</v>
      </c>
      <c r="D76" s="164">
        <f t="shared" si="35"/>
        <v>1057.41578</v>
      </c>
      <c r="E76" s="164">
        <f t="shared" si="35"/>
        <v>863.80444</v>
      </c>
      <c r="F76" s="164">
        <f t="shared" si="35"/>
        <v>-127.91721000000001</v>
      </c>
      <c r="G76" s="164">
        <f t="shared" si="35"/>
        <v>-3224.37347</v>
      </c>
      <c r="H76" s="164">
        <f t="shared" si="35"/>
        <v>-856.35784999999998</v>
      </c>
      <c r="I76" s="164">
        <f t="shared" si="35"/>
        <v>253.18406000000002</v>
      </c>
      <c r="J76" s="164">
        <f>J62+J63</f>
        <v>-1431.0704599999997</v>
      </c>
    </row>
    <row r="77" spans="1:13" ht="10.95" customHeight="1">
      <c r="A77" s="148"/>
      <c r="B77" s="148"/>
      <c r="C77" s="164"/>
      <c r="D77" s="164"/>
      <c r="E77" s="164"/>
      <c r="F77" s="164"/>
      <c r="G77" s="164"/>
      <c r="H77" s="164"/>
      <c r="I77" s="164"/>
      <c r="J77" s="164"/>
    </row>
    <row r="78" spans="1:13" ht="15.75" customHeight="1">
      <c r="A78" s="148" t="s">
        <v>175</v>
      </c>
      <c r="B78" s="148"/>
      <c r="C78" s="172">
        <f t="shared" ref="C78:I78" si="36">SUM(C64:C67,C70:C72)</f>
        <v>-132.33941999999999</v>
      </c>
      <c r="D78" s="172">
        <f t="shared" si="36"/>
        <v>9457.5622800000019</v>
      </c>
      <c r="E78" s="172">
        <f t="shared" si="36"/>
        <v>-3334.7365199999999</v>
      </c>
      <c r="F78" s="172">
        <f t="shared" si="36"/>
        <v>0</v>
      </c>
      <c r="G78" s="172">
        <f t="shared" si="36"/>
        <v>-30170.580029999997</v>
      </c>
      <c r="H78" s="172">
        <f t="shared" si="36"/>
        <v>-8062.5143199999984</v>
      </c>
      <c r="I78" s="172">
        <f t="shared" si="36"/>
        <v>2223.43336</v>
      </c>
      <c r="J78" s="172">
        <f>SUM(J64:J67,J70:J72)</f>
        <v>-30019.174649999997</v>
      </c>
    </row>
    <row r="79" spans="1:13" ht="7.95" customHeight="1"/>
    <row r="80" spans="1:13">
      <c r="A80" s="1" t="s">
        <v>202</v>
      </c>
    </row>
    <row r="81" spans="1:14">
      <c r="A81" s="1" t="s">
        <v>209</v>
      </c>
    </row>
    <row r="82" spans="1:14" ht="15.75" customHeight="1">
      <c r="A82" s="188" t="s">
        <v>208</v>
      </c>
      <c r="B82" s="188"/>
      <c r="C82" s="188"/>
      <c r="D82" s="188"/>
      <c r="E82" s="188"/>
    </row>
    <row r="83" spans="1:14" ht="44.4" customHeight="1">
      <c r="A83" s="188"/>
      <c r="B83" s="271" t="s">
        <v>203</v>
      </c>
      <c r="C83" s="271" t="s">
        <v>204</v>
      </c>
      <c r="D83" s="271" t="s">
        <v>205</v>
      </c>
      <c r="E83" s="271" t="s">
        <v>348</v>
      </c>
      <c r="G83" s="373" t="s">
        <v>323</v>
      </c>
      <c r="H83" s="373"/>
      <c r="I83" s="373"/>
      <c r="J83" s="373"/>
      <c r="M83" s="272"/>
      <c r="N83" s="272"/>
    </row>
    <row r="84" spans="1:14">
      <c r="A84" s="273" t="s">
        <v>335</v>
      </c>
      <c r="B84" s="275">
        <v>1</v>
      </c>
      <c r="C84" s="276">
        <v>812217</v>
      </c>
      <c r="D84" s="272">
        <f>73070.8-C84*L51</f>
        <v>71080.868350000004</v>
      </c>
      <c r="E84" s="272">
        <f>500*B84</f>
        <v>500</v>
      </c>
      <c r="F84" s="274" t="s">
        <v>206</v>
      </c>
      <c r="H84" s="275"/>
      <c r="I84" s="276"/>
      <c r="J84" s="286">
        <v>52344</v>
      </c>
      <c r="K84" s="272"/>
      <c r="L84" s="274"/>
    </row>
    <row r="85" spans="1:14">
      <c r="A85" s="277" t="s">
        <v>231</v>
      </c>
      <c r="B85" s="278">
        <f>SUM(B84:B84)</f>
        <v>1</v>
      </c>
      <c r="C85" s="279">
        <f>SUM(C84:C84)</f>
        <v>812217</v>
      </c>
      <c r="D85" s="280">
        <f>SUM(D84:D84)</f>
        <v>71080.868350000004</v>
      </c>
      <c r="E85" s="280">
        <f>SUM(E84:E84)</f>
        <v>500</v>
      </c>
    </row>
    <row r="86" spans="1:14">
      <c r="A86" s="188"/>
      <c r="B86" s="188"/>
      <c r="C86" s="188"/>
      <c r="D86" s="188"/>
      <c r="E86" s="188"/>
    </row>
    <row r="87" spans="1:14">
      <c r="A87" s="260"/>
      <c r="B87" s="275"/>
      <c r="C87" s="276"/>
      <c r="D87" s="272"/>
      <c r="E87" s="272"/>
    </row>
    <row r="88" spans="1:14">
      <c r="B88" s="275"/>
      <c r="C88" s="276"/>
      <c r="D88" s="272"/>
      <c r="E88" s="272"/>
    </row>
    <row r="89" spans="1:14" ht="9" customHeight="1"/>
  </sheetData>
  <mergeCells count="4">
    <mergeCell ref="A1:I1"/>
    <mergeCell ref="J1:K1"/>
    <mergeCell ref="H56:H57"/>
    <mergeCell ref="G83:J83"/>
  </mergeCells>
  <pageMargins left="0.7" right="0.7" top="0.75" bottom="0.75" header="0.3" footer="0.3"/>
  <pageSetup scale="78" fitToHeight="2" orientation="landscape" r:id="rId1"/>
  <headerFooter scaleWithDoc="0">
    <oddFooter>&amp;L&amp;F / &amp;A&amp;RPage &amp;P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R164"/>
  <sheetViews>
    <sheetView tabSelected="1" topLeftCell="B1" workbookViewId="0">
      <selection activeCell="E9" sqref="E9"/>
    </sheetView>
  </sheetViews>
  <sheetFormatPr defaultRowHeight="14.4"/>
  <cols>
    <col min="1" max="1" width="5.33203125" customWidth="1"/>
    <col min="2" max="2" width="6" customWidth="1"/>
    <col min="3" max="3" width="22.109375" customWidth="1"/>
    <col min="4" max="4" width="18.6640625" customWidth="1"/>
    <col min="5" max="5" width="17.6640625" customWidth="1"/>
    <col min="6" max="6" width="16.88671875" customWidth="1"/>
    <col min="7" max="7" width="17.6640625" customWidth="1"/>
    <col min="8" max="8" width="16.33203125" customWidth="1"/>
    <col min="9" max="10" width="17.33203125" customWidth="1"/>
    <col min="11" max="11" width="16.5546875" customWidth="1"/>
    <col min="12" max="12" width="14.5546875" customWidth="1"/>
    <col min="13" max="13" width="14.33203125" customWidth="1"/>
    <col min="14" max="14" width="14.88671875" customWidth="1"/>
    <col min="15" max="15" width="14.5546875" customWidth="1"/>
    <col min="16" max="16" width="17.44140625" customWidth="1"/>
    <col min="17" max="17" width="15" customWidth="1"/>
    <col min="18" max="18" width="17.33203125" customWidth="1"/>
  </cols>
  <sheetData>
    <row r="1" spans="1:18" ht="15.6">
      <c r="A1" s="360" t="s">
        <v>20</v>
      </c>
      <c r="B1" s="360"/>
      <c r="C1" s="360"/>
      <c r="D1" s="360"/>
      <c r="E1" s="360"/>
      <c r="F1" s="360"/>
      <c r="G1" s="360"/>
      <c r="H1" s="360"/>
      <c r="I1" s="360"/>
      <c r="J1" s="360"/>
      <c r="K1" s="360"/>
      <c r="N1" s="122" t="s">
        <v>248</v>
      </c>
      <c r="O1" s="122"/>
      <c r="P1" s="122"/>
      <c r="Q1" s="122"/>
      <c r="R1" s="123"/>
    </row>
    <row r="2" spans="1:18" ht="15.6">
      <c r="A2" s="360" t="s">
        <v>52</v>
      </c>
      <c r="B2" s="360"/>
      <c r="C2" s="360"/>
      <c r="D2" s="360"/>
      <c r="E2" s="360"/>
      <c r="F2" s="360"/>
      <c r="G2" s="360"/>
      <c r="H2" s="360"/>
      <c r="I2" s="360"/>
      <c r="J2" s="360"/>
      <c r="K2" s="360"/>
      <c r="N2" s="361" t="s">
        <v>160</v>
      </c>
      <c r="O2" s="361"/>
      <c r="P2" s="361"/>
      <c r="Q2" s="361"/>
      <c r="R2" s="361"/>
    </row>
    <row r="3" spans="1:18" ht="15.6">
      <c r="A3" s="365" t="s">
        <v>76</v>
      </c>
      <c r="B3" s="365"/>
      <c r="C3" s="365"/>
      <c r="D3" s="365"/>
      <c r="E3" s="365"/>
      <c r="F3" s="365"/>
      <c r="G3" s="365"/>
      <c r="H3" s="365"/>
      <c r="I3" s="365"/>
      <c r="J3" s="365"/>
      <c r="K3" s="365"/>
      <c r="N3" s="357" t="s">
        <v>249</v>
      </c>
      <c r="O3" s="357"/>
      <c r="P3" s="357"/>
      <c r="Q3" s="357"/>
      <c r="R3" s="357"/>
    </row>
    <row r="4" spans="1:18" ht="15.6">
      <c r="A4" s="366" t="s">
        <v>242</v>
      </c>
      <c r="B4" s="366"/>
      <c r="C4" s="366"/>
      <c r="D4" s="366"/>
      <c r="E4" s="366"/>
      <c r="F4" s="366"/>
      <c r="G4" s="366"/>
      <c r="H4" s="366"/>
      <c r="I4" s="366"/>
      <c r="J4" s="366"/>
      <c r="K4" s="366"/>
      <c r="N4" s="122" t="s">
        <v>250</v>
      </c>
      <c r="O4" s="122"/>
      <c r="P4" s="122"/>
      <c r="Q4" s="122"/>
      <c r="R4" s="123"/>
    </row>
    <row r="5" spans="1:18" ht="15.6">
      <c r="A5" s="7"/>
      <c r="B5" s="8"/>
      <c r="C5" s="8"/>
      <c r="D5" s="8"/>
      <c r="E5" s="8"/>
      <c r="F5" s="8"/>
      <c r="G5" s="8"/>
      <c r="H5" s="8"/>
      <c r="I5" s="8"/>
      <c r="J5" s="8"/>
      <c r="K5" s="8"/>
      <c r="N5" s="357" t="s">
        <v>251</v>
      </c>
      <c r="O5" s="357"/>
      <c r="P5" s="357"/>
      <c r="Q5" s="357"/>
      <c r="R5" s="357"/>
    </row>
    <row r="6" spans="1:18" ht="15.6">
      <c r="A6" s="7"/>
      <c r="B6" s="8"/>
      <c r="C6" s="8"/>
      <c r="D6" s="8"/>
      <c r="E6" s="9" t="s">
        <v>21</v>
      </c>
      <c r="F6" s="9" t="s">
        <v>22</v>
      </c>
      <c r="G6" s="9" t="s">
        <v>23</v>
      </c>
      <c r="H6" s="9" t="s">
        <v>24</v>
      </c>
      <c r="I6" s="9" t="s">
        <v>26</v>
      </c>
      <c r="J6" s="101" t="s">
        <v>25</v>
      </c>
      <c r="K6" s="9" t="s">
        <v>27</v>
      </c>
      <c r="N6" s="357" t="str">
        <f>A4</f>
        <v>Washington Docket No. UE-170485 Compliance Filing</v>
      </c>
      <c r="O6" s="357"/>
      <c r="P6" s="357"/>
      <c r="Q6" s="357"/>
      <c r="R6" s="357"/>
    </row>
    <row r="7" spans="1:18" ht="15.6">
      <c r="A7" s="7"/>
      <c r="B7" s="8"/>
      <c r="C7" s="8"/>
      <c r="D7" s="8"/>
      <c r="E7" s="289" t="s">
        <v>28</v>
      </c>
      <c r="F7" s="289" t="s">
        <v>243</v>
      </c>
      <c r="G7" s="289" t="s">
        <v>29</v>
      </c>
      <c r="H7" s="289" t="s">
        <v>30</v>
      </c>
      <c r="I7" s="289" t="s">
        <v>32</v>
      </c>
      <c r="J7" s="102" t="s">
        <v>31</v>
      </c>
      <c r="K7" s="289" t="s">
        <v>33</v>
      </c>
      <c r="N7" s="124"/>
      <c r="O7" s="124"/>
      <c r="P7" s="124"/>
      <c r="Q7" s="124"/>
      <c r="R7" s="125"/>
    </row>
    <row r="8" spans="1:18" ht="15.6">
      <c r="A8" s="7"/>
      <c r="B8" s="8"/>
      <c r="C8" s="8"/>
      <c r="D8" s="8"/>
      <c r="E8" s="8"/>
      <c r="F8" s="8"/>
      <c r="G8" s="8"/>
      <c r="H8" s="8"/>
      <c r="I8" s="8"/>
      <c r="J8" s="103"/>
      <c r="K8" s="104"/>
      <c r="N8" s="288" t="s">
        <v>150</v>
      </c>
      <c r="O8" s="288"/>
      <c r="P8" s="288"/>
      <c r="Q8" s="288"/>
      <c r="R8" s="126"/>
    </row>
    <row r="9" spans="1:18" ht="15.6">
      <c r="A9" s="7">
        <v>1</v>
      </c>
      <c r="B9" s="8" t="s">
        <v>244</v>
      </c>
      <c r="C9" s="8"/>
      <c r="D9" s="8"/>
      <c r="E9" s="10">
        <f>SUM(F9:K9)</f>
        <v>492134000</v>
      </c>
      <c r="F9" s="54">
        <v>209489000</v>
      </c>
      <c r="G9" s="54">
        <v>73766000</v>
      </c>
      <c r="H9" s="54">
        <v>126766000</v>
      </c>
      <c r="I9" s="54">
        <v>10894000</v>
      </c>
      <c r="J9" s="105">
        <v>64348000</v>
      </c>
      <c r="K9" s="106">
        <v>6871000</v>
      </c>
      <c r="N9" s="127" t="s">
        <v>151</v>
      </c>
      <c r="O9" s="288"/>
      <c r="P9" s="127" t="s">
        <v>152</v>
      </c>
      <c r="Q9" s="128"/>
      <c r="R9" s="129" t="s">
        <v>153</v>
      </c>
    </row>
    <row r="10" spans="1:18" ht="15.6">
      <c r="A10" s="7">
        <v>2</v>
      </c>
      <c r="B10" s="204" t="s">
        <v>139</v>
      </c>
      <c r="C10" s="8"/>
      <c r="D10" s="8"/>
      <c r="E10" s="10">
        <f>SUM(F10:K10)</f>
        <v>10763000</v>
      </c>
      <c r="F10" s="54">
        <v>4904000</v>
      </c>
      <c r="G10" s="54">
        <v>1291000</v>
      </c>
      <c r="H10" s="54">
        <v>2775000</v>
      </c>
      <c r="I10" s="54">
        <v>238000</v>
      </c>
      <c r="J10" s="105">
        <v>1405000</v>
      </c>
      <c r="K10" s="106">
        <v>150000</v>
      </c>
      <c r="N10" s="124"/>
      <c r="O10" s="124"/>
      <c r="P10" s="124"/>
      <c r="Q10" s="124"/>
      <c r="R10" s="125"/>
    </row>
    <row r="11" spans="1:18" ht="15.6">
      <c r="A11" s="7">
        <v>3</v>
      </c>
      <c r="B11" s="8" t="s">
        <v>245</v>
      </c>
      <c r="C11" s="8"/>
      <c r="D11" s="8"/>
      <c r="E11" s="10">
        <f>SUM(F11:K11)</f>
        <v>502897000</v>
      </c>
      <c r="F11" s="10">
        <f t="shared" ref="F11:K11" si="0">F9+F10</f>
        <v>214393000</v>
      </c>
      <c r="G11" s="10">
        <f t="shared" si="0"/>
        <v>75057000</v>
      </c>
      <c r="H11" s="10">
        <f t="shared" si="0"/>
        <v>129541000</v>
      </c>
      <c r="I11" s="10">
        <f t="shared" si="0"/>
        <v>11132000</v>
      </c>
      <c r="J11" s="107">
        <f>J9+J10</f>
        <v>65753000</v>
      </c>
      <c r="K11" s="108">
        <f t="shared" si="0"/>
        <v>7021000</v>
      </c>
      <c r="N11" s="130">
        <v>1</v>
      </c>
      <c r="O11" s="124"/>
      <c r="P11" s="131" t="s">
        <v>69</v>
      </c>
      <c r="Q11" s="124"/>
      <c r="R11" s="132">
        <v>1</v>
      </c>
    </row>
    <row r="12" spans="1:18" ht="15.6">
      <c r="A12" s="7"/>
      <c r="B12" s="8"/>
      <c r="C12" s="8"/>
      <c r="D12" s="8"/>
      <c r="E12" s="10"/>
      <c r="F12" s="10"/>
      <c r="G12" s="10"/>
      <c r="H12" s="10"/>
      <c r="I12" s="10"/>
      <c r="J12" s="107"/>
      <c r="K12" s="108"/>
      <c r="N12" s="130"/>
      <c r="O12" s="124"/>
      <c r="P12" s="124"/>
      <c r="Q12" s="124"/>
      <c r="R12" s="132"/>
    </row>
    <row r="13" spans="1:18" ht="15.6">
      <c r="A13" s="7">
        <v>4</v>
      </c>
      <c r="B13" s="8" t="s">
        <v>246</v>
      </c>
      <c r="C13" s="8"/>
      <c r="D13" s="8"/>
      <c r="E13" s="11">
        <f>SUM(F13:K13)</f>
        <v>5658613712</v>
      </c>
      <c r="F13" s="12">
        <v>2361885989</v>
      </c>
      <c r="G13" s="12">
        <v>623243883</v>
      </c>
      <c r="H13" s="12">
        <v>1409459201</v>
      </c>
      <c r="I13" s="12">
        <v>133495310</v>
      </c>
      <c r="J13" s="109">
        <v>1107408158</v>
      </c>
      <c r="K13" s="110">
        <v>23121171</v>
      </c>
      <c r="N13" s="130"/>
      <c r="O13" s="124"/>
      <c r="P13" s="133" t="s">
        <v>154</v>
      </c>
      <c r="Q13" s="134"/>
      <c r="R13" s="132"/>
    </row>
    <row r="14" spans="1:18" ht="15.6">
      <c r="A14" s="7">
        <v>5</v>
      </c>
      <c r="B14" s="8" t="s">
        <v>140</v>
      </c>
      <c r="C14" s="8"/>
      <c r="D14" s="13"/>
      <c r="E14" s="13">
        <f t="shared" ref="E14:K14" si="1">$E$27</f>
        <v>1.9E-2</v>
      </c>
      <c r="F14" s="13">
        <f t="shared" si="1"/>
        <v>1.9E-2</v>
      </c>
      <c r="G14" s="13">
        <f t="shared" si="1"/>
        <v>1.9E-2</v>
      </c>
      <c r="H14" s="13">
        <f t="shared" si="1"/>
        <v>1.9E-2</v>
      </c>
      <c r="I14" s="13">
        <f t="shared" si="1"/>
        <v>1.9E-2</v>
      </c>
      <c r="J14" s="111">
        <f t="shared" si="1"/>
        <v>1.9E-2</v>
      </c>
      <c r="K14" s="112">
        <f t="shared" si="1"/>
        <v>1.9E-2</v>
      </c>
      <c r="N14" s="130">
        <v>2</v>
      </c>
      <c r="O14" s="124"/>
      <c r="P14" s="134" t="s">
        <v>155</v>
      </c>
      <c r="Q14" s="134"/>
      <c r="R14" s="134">
        <v>6.1824999999999996E-3</v>
      </c>
    </row>
    <row r="15" spans="1:18" ht="15.6">
      <c r="A15" s="7">
        <v>6</v>
      </c>
      <c r="B15" s="8" t="s">
        <v>58</v>
      </c>
      <c r="C15" s="8"/>
      <c r="D15" s="13"/>
      <c r="E15" s="10">
        <f>SUM(F15:K15)</f>
        <v>107513660.528</v>
      </c>
      <c r="F15" s="10">
        <f t="shared" ref="F15:K15" si="2">F14*F13</f>
        <v>44875833.791000001</v>
      </c>
      <c r="G15" s="10">
        <f t="shared" si="2"/>
        <v>11841633.776999999</v>
      </c>
      <c r="H15" s="10">
        <f t="shared" si="2"/>
        <v>26779724.818999998</v>
      </c>
      <c r="I15" s="10">
        <f t="shared" si="2"/>
        <v>2536410.89</v>
      </c>
      <c r="J15" s="107">
        <f t="shared" si="2"/>
        <v>21040755.002</v>
      </c>
      <c r="K15" s="108">
        <f t="shared" si="2"/>
        <v>439302.24900000001</v>
      </c>
      <c r="N15" s="130"/>
      <c r="O15" s="124"/>
      <c r="P15" s="134"/>
      <c r="Q15" s="134"/>
      <c r="R15" s="134"/>
    </row>
    <row r="16" spans="1:18" ht="15.6">
      <c r="A16" s="7"/>
      <c r="B16" s="8"/>
      <c r="C16" s="8"/>
      <c r="D16" s="8"/>
      <c r="E16" s="10"/>
      <c r="F16" s="10"/>
      <c r="G16" s="10"/>
      <c r="H16" s="10"/>
      <c r="I16" s="10"/>
      <c r="J16" s="107"/>
      <c r="K16" s="108"/>
      <c r="N16" s="130">
        <v>3</v>
      </c>
      <c r="O16" s="124"/>
      <c r="P16" s="134" t="s">
        <v>156</v>
      </c>
      <c r="Q16" s="134"/>
      <c r="R16" s="134">
        <v>2E-3</v>
      </c>
    </row>
    <row r="17" spans="1:18" ht="15.6">
      <c r="A17" s="7">
        <v>7</v>
      </c>
      <c r="B17" s="8" t="s">
        <v>61</v>
      </c>
      <c r="C17" s="8"/>
      <c r="D17" s="8"/>
      <c r="E17" s="10">
        <f>SUM(F17:K17)</f>
        <v>344089396.72299999</v>
      </c>
      <c r="F17" s="14">
        <f>F11-F15</f>
        <v>169517166.20899999</v>
      </c>
      <c r="G17" s="14">
        <f>G11-G15</f>
        <v>63215366.223000005</v>
      </c>
      <c r="H17" s="14">
        <f>H11-H15</f>
        <v>102761275.18099999</v>
      </c>
      <c r="I17" s="14">
        <f>I11-I15</f>
        <v>8595589.1099999994</v>
      </c>
      <c r="J17" s="103"/>
      <c r="K17" s="104"/>
      <c r="N17" s="130"/>
      <c r="O17" s="124"/>
      <c r="P17" s="134"/>
      <c r="Q17" s="134"/>
      <c r="R17" s="134"/>
    </row>
    <row r="18" spans="1:18" ht="15.6">
      <c r="A18" s="7"/>
      <c r="B18" s="8"/>
      <c r="C18" s="8"/>
      <c r="D18" s="8"/>
      <c r="E18" s="8"/>
      <c r="F18" s="8"/>
      <c r="G18" s="8"/>
      <c r="H18" s="8"/>
      <c r="I18" s="8"/>
      <c r="J18" s="103"/>
      <c r="K18" s="104"/>
      <c r="N18" s="130">
        <v>4</v>
      </c>
      <c r="O18" s="124"/>
      <c r="P18" s="134" t="s">
        <v>157</v>
      </c>
      <c r="Q18" s="134"/>
      <c r="R18" s="134">
        <v>3.8494500000000001E-2</v>
      </c>
    </row>
    <row r="19" spans="1:18" ht="15.6">
      <c r="A19" s="7">
        <v>8</v>
      </c>
      <c r="B19" s="8" t="s">
        <v>247</v>
      </c>
      <c r="C19" s="8"/>
      <c r="D19" s="8"/>
      <c r="E19" s="11">
        <f>SUM(F19:K19)</f>
        <v>2945836</v>
      </c>
      <c r="F19" s="15">
        <v>2518371</v>
      </c>
      <c r="G19" s="15">
        <v>375436</v>
      </c>
      <c r="H19" s="15">
        <v>22836</v>
      </c>
      <c r="I19" s="15">
        <v>29193</v>
      </c>
      <c r="J19" s="103"/>
      <c r="K19" s="104"/>
      <c r="N19" s="130"/>
      <c r="O19" s="124"/>
      <c r="P19" s="134"/>
      <c r="Q19" s="134"/>
      <c r="R19" s="134"/>
    </row>
    <row r="20" spans="1:18" ht="15.6">
      <c r="A20" s="7">
        <v>9</v>
      </c>
      <c r="B20" s="8" t="s">
        <v>141</v>
      </c>
      <c r="C20" s="8"/>
      <c r="D20" s="8"/>
      <c r="E20" s="10"/>
      <c r="F20" s="53">
        <v>9</v>
      </c>
      <c r="G20" s="53">
        <v>20</v>
      </c>
      <c r="H20" s="53">
        <v>500</v>
      </c>
      <c r="I20" s="53">
        <v>20</v>
      </c>
      <c r="J20" s="103"/>
      <c r="K20" s="104"/>
      <c r="N20" s="130">
        <v>6</v>
      </c>
      <c r="O20" s="124"/>
      <c r="P20" s="134" t="s">
        <v>158</v>
      </c>
      <c r="Q20" s="134"/>
      <c r="R20" s="135">
        <f>SUM(R14:R18)</f>
        <v>4.6676999999999996E-2</v>
      </c>
    </row>
    <row r="21" spans="1:18" ht="15.6">
      <c r="A21" s="7">
        <v>10</v>
      </c>
      <c r="B21" s="8" t="s">
        <v>59</v>
      </c>
      <c r="C21" s="8"/>
      <c r="D21" s="8"/>
      <c r="E21" s="10">
        <f>SUM(F21:K21)</f>
        <v>42175919</v>
      </c>
      <c r="F21" s="16">
        <f>F20*F19</f>
        <v>22665339</v>
      </c>
      <c r="G21" s="16">
        <f>G20*G19</f>
        <v>7508720</v>
      </c>
      <c r="H21" s="16">
        <f>H20*H19</f>
        <v>11418000</v>
      </c>
      <c r="I21" s="16">
        <f>I20*I19</f>
        <v>583860</v>
      </c>
      <c r="J21" s="103"/>
      <c r="K21" s="104"/>
      <c r="N21" s="124"/>
      <c r="O21" s="124"/>
      <c r="P21" s="134"/>
      <c r="Q21" s="134"/>
      <c r="R21" s="136"/>
    </row>
    <row r="22" spans="1:18" ht="15.6">
      <c r="A22" s="7"/>
      <c r="B22" s="8"/>
      <c r="C22" s="8"/>
      <c r="D22" s="8"/>
      <c r="E22" s="10"/>
      <c r="F22" s="16"/>
      <c r="G22" s="16"/>
      <c r="H22" s="16"/>
      <c r="I22" s="16"/>
      <c r="J22" s="367" t="s">
        <v>77</v>
      </c>
      <c r="K22" s="368"/>
      <c r="N22" s="130">
        <v>7</v>
      </c>
      <c r="O22" s="124"/>
      <c r="P22" s="134" t="s">
        <v>159</v>
      </c>
      <c r="Q22" s="134"/>
      <c r="R22" s="136">
        <f>R11-R20</f>
        <v>0.95332300000000003</v>
      </c>
    </row>
    <row r="23" spans="1:18" ht="15.6">
      <c r="A23" s="7">
        <v>11</v>
      </c>
      <c r="B23" s="8" t="s">
        <v>60</v>
      </c>
      <c r="C23" s="8"/>
      <c r="D23" s="8"/>
      <c r="E23" s="10">
        <f>SUM(F23:K23)</f>
        <v>301913477.72299999</v>
      </c>
      <c r="F23" s="14">
        <f>F17-F21</f>
        <v>146851827.20899999</v>
      </c>
      <c r="G23" s="14">
        <f>G17-G21</f>
        <v>55706646.223000005</v>
      </c>
      <c r="H23" s="14">
        <f>H17-H21</f>
        <v>91343275.180999994</v>
      </c>
      <c r="I23" s="14">
        <f>I17-I21</f>
        <v>8011729.1099999994</v>
      </c>
      <c r="J23" s="367"/>
      <c r="K23" s="368"/>
      <c r="N23" s="124"/>
      <c r="O23" s="124"/>
      <c r="P23" s="134"/>
      <c r="Q23" s="134"/>
      <c r="R23" s="136"/>
    </row>
    <row r="24" spans="1:18" ht="15.6">
      <c r="A24" s="7"/>
      <c r="B24" s="8"/>
      <c r="C24" s="8"/>
      <c r="D24" s="8"/>
      <c r="E24" s="8"/>
      <c r="F24" s="11"/>
      <c r="G24" s="8"/>
      <c r="H24" s="8"/>
      <c r="I24" s="8"/>
      <c r="J24" s="8"/>
      <c r="K24" s="8"/>
      <c r="N24" s="130">
        <v>8</v>
      </c>
      <c r="O24" s="124"/>
      <c r="P24" s="134" t="s">
        <v>252</v>
      </c>
      <c r="Q24" s="137"/>
      <c r="R24" s="138">
        <f>ROUND(R22*0.21,6)</f>
        <v>0.20019799999999999</v>
      </c>
    </row>
    <row r="25" spans="1:18" ht="15.6">
      <c r="A25" s="7">
        <v>12</v>
      </c>
      <c r="B25" s="8" t="s">
        <v>142</v>
      </c>
      <c r="C25" s="8"/>
      <c r="D25" s="8"/>
      <c r="E25" s="113">
        <v>1.8110000000000001E-2</v>
      </c>
      <c r="F25" s="8"/>
      <c r="G25" s="8"/>
      <c r="H25" s="8"/>
      <c r="I25" s="8"/>
      <c r="J25" s="8"/>
      <c r="K25" s="8"/>
      <c r="N25" s="124"/>
      <c r="O25" s="124"/>
      <c r="P25" s="134"/>
      <c r="Q25" s="134"/>
      <c r="R25" s="136"/>
    </row>
    <row r="26" spans="1:18" ht="16.2" thickBot="1">
      <c r="A26" s="7">
        <v>13</v>
      </c>
      <c r="B26" s="8" t="s">
        <v>55</v>
      </c>
      <c r="C26" s="8"/>
      <c r="D26" s="8"/>
      <c r="E26" s="207">
        <f>1/R22</f>
        <v>1.0489624188234208</v>
      </c>
      <c r="F26" s="18"/>
      <c r="G26" s="8"/>
      <c r="H26" s="18"/>
      <c r="I26" s="8"/>
      <c r="J26" s="8"/>
      <c r="K26" s="8"/>
      <c r="N26" s="130">
        <v>9</v>
      </c>
      <c r="O26" s="124"/>
      <c r="P26" s="133" t="s">
        <v>160</v>
      </c>
      <c r="Q26" s="134"/>
      <c r="R26" s="290">
        <f>ROUND(R22-R24,6)</f>
        <v>0.75312500000000004</v>
      </c>
    </row>
    <row r="27" spans="1:18" ht="16.2" thickTop="1">
      <c r="A27" s="7">
        <v>14</v>
      </c>
      <c r="B27" s="8" t="s">
        <v>143</v>
      </c>
      <c r="C27" s="8"/>
      <c r="D27" s="8"/>
      <c r="E27" s="17">
        <f>ROUND(E25*E26,5)</f>
        <v>1.9E-2</v>
      </c>
      <c r="F27" s="18"/>
      <c r="G27" s="8"/>
      <c r="H27" s="18"/>
      <c r="I27" s="8"/>
      <c r="J27" s="8"/>
      <c r="K27" s="8"/>
      <c r="N27" s="124"/>
      <c r="O27" s="124"/>
      <c r="P27" s="124"/>
      <c r="Q27" s="124"/>
      <c r="R27" s="125"/>
    </row>
    <row r="28" spans="1:18" ht="15.6">
      <c r="A28" s="3"/>
      <c r="B28" s="2"/>
      <c r="C28" s="2"/>
      <c r="D28" s="2"/>
      <c r="E28" s="2"/>
      <c r="F28" s="4"/>
      <c r="G28" s="2"/>
      <c r="H28" s="2"/>
      <c r="I28" s="2"/>
      <c r="J28" s="2"/>
      <c r="K28" s="2"/>
      <c r="N28" s="124"/>
      <c r="O28" s="124"/>
      <c r="P28" s="124"/>
      <c r="Q28" s="124"/>
      <c r="R28" s="125"/>
    </row>
    <row r="29" spans="1:18" ht="15.6" customHeight="1">
      <c r="A29" s="3"/>
      <c r="B29" s="2"/>
      <c r="C29" s="2"/>
      <c r="D29" s="2"/>
      <c r="E29" s="2"/>
      <c r="F29" s="6" t="s">
        <v>19</v>
      </c>
      <c r="G29" s="2" t="s">
        <v>57</v>
      </c>
      <c r="H29" s="6"/>
      <c r="I29" s="2"/>
      <c r="J29" s="2"/>
      <c r="K29" s="2"/>
      <c r="N29" s="124"/>
      <c r="O29" s="124"/>
      <c r="P29" s="358" t="s">
        <v>253</v>
      </c>
      <c r="Q29" s="358"/>
      <c r="R29" s="358"/>
    </row>
    <row r="30" spans="1:18" ht="15.6">
      <c r="A30" s="3">
        <v>15</v>
      </c>
      <c r="B30" s="2" t="s">
        <v>65</v>
      </c>
      <c r="C30" s="2"/>
      <c r="D30" s="2"/>
      <c r="E30" s="2"/>
      <c r="F30" s="46">
        <f>ROUND(F19/12,0)</f>
        <v>209864</v>
      </c>
      <c r="G30" s="46">
        <f>ROUND((G19+H19+I19)/12,0)</f>
        <v>35622</v>
      </c>
      <c r="H30" s="2"/>
      <c r="I30" s="2"/>
      <c r="J30" s="2"/>
      <c r="K30" s="2"/>
      <c r="N30" s="124"/>
      <c r="O30" s="124"/>
      <c r="P30" s="205"/>
      <c r="Q30" s="205"/>
      <c r="R30" s="205"/>
    </row>
    <row r="31" spans="1:18" ht="15.6">
      <c r="A31" s="3">
        <v>16</v>
      </c>
      <c r="B31" s="2" t="s">
        <v>64</v>
      </c>
      <c r="C31" s="2"/>
      <c r="D31" s="2"/>
      <c r="E31" s="2"/>
      <c r="F31" s="47">
        <f>F13</f>
        <v>2361885989</v>
      </c>
      <c r="G31" s="47">
        <f>G13+H13+I13</f>
        <v>2166198394</v>
      </c>
      <c r="H31" s="2"/>
      <c r="I31" s="2"/>
      <c r="J31" s="2"/>
      <c r="K31" s="2"/>
      <c r="N31" s="124" t="s">
        <v>254</v>
      </c>
      <c r="O31" s="124"/>
      <c r="P31" s="206"/>
      <c r="Q31" s="206"/>
      <c r="R31" s="206"/>
    </row>
    <row r="32" spans="1:18" ht="15.6">
      <c r="A32" s="3">
        <v>17</v>
      </c>
      <c r="B32" s="2" t="s">
        <v>62</v>
      </c>
      <c r="C32" s="2"/>
      <c r="D32" s="2"/>
      <c r="E32" s="2"/>
      <c r="F32" s="47">
        <f>F21</f>
        <v>22665339</v>
      </c>
      <c r="G32" s="47">
        <f>G21+H21+I21</f>
        <v>19510580</v>
      </c>
      <c r="H32" s="2"/>
      <c r="I32" s="2"/>
      <c r="J32" s="2"/>
      <c r="K32" s="2"/>
      <c r="N32" s="147"/>
      <c r="O32" s="147"/>
      <c r="P32" s="147"/>
      <c r="Q32" s="147"/>
      <c r="R32" s="147"/>
    </row>
    <row r="33" spans="1:18" ht="15.6">
      <c r="A33" s="3">
        <v>18</v>
      </c>
      <c r="B33" s="2" t="s">
        <v>34</v>
      </c>
      <c r="C33" s="2"/>
      <c r="D33" s="2"/>
      <c r="E33" s="2"/>
      <c r="F33" s="5">
        <f>F19</f>
        <v>2518371</v>
      </c>
      <c r="G33" s="5">
        <f>G19+H19+I19</f>
        <v>427465</v>
      </c>
      <c r="H33" s="2"/>
      <c r="I33" s="2"/>
      <c r="J33" s="2"/>
      <c r="K33" s="2"/>
      <c r="N33" s="2" t="s">
        <v>255</v>
      </c>
      <c r="O33" s="147"/>
      <c r="P33" s="147"/>
      <c r="Q33" s="147"/>
      <c r="R33" s="147"/>
    </row>
    <row r="34" spans="1:18" ht="15.6">
      <c r="A34" s="3">
        <v>19</v>
      </c>
      <c r="B34" s="2" t="s">
        <v>63</v>
      </c>
      <c r="C34" s="2"/>
      <c r="D34" s="2"/>
      <c r="E34" s="2"/>
      <c r="F34" s="48">
        <f>F32/F33</f>
        <v>9</v>
      </c>
      <c r="G34" s="48">
        <f>G32/G33</f>
        <v>45.642520440269962</v>
      </c>
      <c r="H34" s="2"/>
      <c r="I34" s="2"/>
      <c r="J34" s="2"/>
      <c r="K34" s="2"/>
      <c r="N34" s="147"/>
      <c r="O34" s="147"/>
      <c r="P34" s="147"/>
      <c r="Q34" s="147"/>
      <c r="R34" s="147"/>
    </row>
    <row r="35" spans="1:18" ht="15.6">
      <c r="A35" s="3"/>
      <c r="B35" s="2"/>
      <c r="C35" s="2"/>
      <c r="D35" s="2"/>
      <c r="E35" s="2"/>
      <c r="F35" s="2"/>
      <c r="G35" s="45"/>
      <c r="H35" s="4"/>
      <c r="I35" s="2"/>
      <c r="J35" s="2"/>
      <c r="K35" s="2"/>
    </row>
    <row r="36" spans="1:18" ht="15.6">
      <c r="A36" s="2" t="s">
        <v>147</v>
      </c>
      <c r="B36" s="2"/>
      <c r="C36" s="2"/>
      <c r="D36" s="2"/>
      <c r="E36" s="2"/>
      <c r="F36" s="2"/>
      <c r="G36" s="45"/>
      <c r="H36" s="4"/>
      <c r="I36" s="2"/>
      <c r="J36" s="2"/>
      <c r="K36" s="2"/>
    </row>
    <row r="37" spans="1:18" ht="15.6">
      <c r="A37" s="3"/>
      <c r="B37" s="2"/>
      <c r="C37" s="2"/>
      <c r="D37" s="2"/>
      <c r="E37" s="2"/>
      <c r="F37" s="2"/>
      <c r="G37" s="45"/>
      <c r="H37" s="4"/>
      <c r="I37" s="2"/>
      <c r="J37" s="2"/>
      <c r="K37" s="2"/>
    </row>
    <row r="38" spans="1:18" ht="15.6">
      <c r="A38" s="3"/>
      <c r="B38" s="2"/>
      <c r="C38" s="2"/>
      <c r="D38" s="2" t="s">
        <v>144</v>
      </c>
      <c r="E38" s="2"/>
      <c r="F38" s="2"/>
      <c r="G38" s="2"/>
      <c r="H38" s="2"/>
      <c r="I38" s="2"/>
      <c r="J38" s="2"/>
      <c r="K38" s="2"/>
    </row>
    <row r="39" spans="1:18" ht="15.6">
      <c r="A39" s="3"/>
      <c r="B39" s="2"/>
      <c r="C39" s="2"/>
      <c r="D39" s="2" t="s">
        <v>145</v>
      </c>
      <c r="E39" s="2"/>
      <c r="F39" s="114">
        <f>F23/F13</f>
        <v>6.2175662962959385E-2</v>
      </c>
      <c r="G39" s="114">
        <f>G23/G13</f>
        <v>8.9381777731784018E-2</v>
      </c>
      <c r="H39" s="114">
        <f>H23/H13</f>
        <v>6.4807321216671376E-2</v>
      </c>
      <c r="I39" s="114">
        <f>I23/I13</f>
        <v>6.0015060529092744E-2</v>
      </c>
      <c r="J39" s="2"/>
      <c r="K39" s="2"/>
    </row>
    <row r="40" spans="1:18" ht="15.6">
      <c r="A40" s="3"/>
      <c r="B40" s="2"/>
      <c r="C40" s="2"/>
      <c r="D40" s="2" t="s">
        <v>146</v>
      </c>
      <c r="E40" s="2"/>
      <c r="F40" s="115">
        <f>F39+F14</f>
        <v>8.1175662962959388E-2</v>
      </c>
      <c r="G40" s="115">
        <f>G39+G14</f>
        <v>0.10838177773178402</v>
      </c>
      <c r="H40" s="115">
        <f>H39+H14</f>
        <v>8.3807321216671379E-2</v>
      </c>
      <c r="I40" s="115">
        <f>I39+I14</f>
        <v>7.901506052909274E-2</v>
      </c>
      <c r="J40" s="2"/>
      <c r="K40" s="2"/>
    </row>
    <row r="44" spans="1:18">
      <c r="B44" s="147"/>
      <c r="C44" s="147"/>
      <c r="D44" s="147"/>
      <c r="E44" s="147"/>
      <c r="F44" s="147"/>
    </row>
    <row r="45" spans="1:18" ht="15.6">
      <c r="A45" s="360" t="s">
        <v>20</v>
      </c>
      <c r="B45" s="360"/>
      <c r="C45" s="360"/>
      <c r="D45" s="360"/>
      <c r="E45" s="360"/>
      <c r="F45" s="360"/>
    </row>
    <row r="46" spans="1:18" ht="15.6">
      <c r="A46" s="360" t="s">
        <v>52</v>
      </c>
      <c r="B46" s="360"/>
      <c r="C46" s="360"/>
      <c r="D46" s="360"/>
      <c r="E46" s="360"/>
      <c r="F46" s="360"/>
    </row>
    <row r="47" spans="1:18" ht="15.6">
      <c r="A47" s="365" t="s">
        <v>73</v>
      </c>
      <c r="B47" s="365"/>
      <c r="C47" s="365"/>
      <c r="D47" s="365"/>
      <c r="E47" s="365"/>
      <c r="F47" s="365"/>
    </row>
    <row r="48" spans="1:18" ht="15.6">
      <c r="A48" s="362" t="str">
        <f>A4</f>
        <v>Washington Docket No. UE-170485 Compliance Filing</v>
      </c>
      <c r="B48" s="362"/>
      <c r="C48" s="362"/>
      <c r="D48" s="362"/>
      <c r="E48" s="362"/>
      <c r="F48" s="362"/>
    </row>
    <row r="49" spans="1:6" ht="15.6">
      <c r="A49" s="23"/>
      <c r="C49" s="23"/>
      <c r="D49" s="23"/>
      <c r="E49" s="23"/>
      <c r="F49" s="23"/>
    </row>
    <row r="50" spans="1:6" ht="46.8">
      <c r="A50" s="116" t="s">
        <v>17</v>
      </c>
      <c r="C50" s="117"/>
      <c r="D50" s="116" t="s">
        <v>16</v>
      </c>
      <c r="E50" s="116" t="s">
        <v>19</v>
      </c>
      <c r="F50" s="116" t="s">
        <v>18</v>
      </c>
    </row>
    <row r="51" spans="1:6" ht="15.6">
      <c r="A51" s="23"/>
      <c r="B51" s="24" t="s">
        <v>14</v>
      </c>
      <c r="D51" s="24" t="s">
        <v>13</v>
      </c>
      <c r="E51" s="24" t="s">
        <v>12</v>
      </c>
      <c r="F51" s="24" t="s">
        <v>11</v>
      </c>
    </row>
    <row r="52" spans="1:6" ht="16.2">
      <c r="A52" s="24"/>
      <c r="B52" s="25"/>
      <c r="D52" s="24"/>
      <c r="E52" s="24"/>
      <c r="F52" s="24"/>
    </row>
    <row r="53" spans="1:6" ht="15.6">
      <c r="A53" s="24">
        <v>1</v>
      </c>
      <c r="B53" s="23" t="s">
        <v>67</v>
      </c>
      <c r="D53" s="24" t="s">
        <v>147</v>
      </c>
      <c r="E53" s="26">
        <f>F23</f>
        <v>146851827.20899999</v>
      </c>
      <c r="F53" s="26">
        <f>SUM(G23:I23)</f>
        <v>155061650.514</v>
      </c>
    </row>
    <row r="54" spans="1:6" ht="15.6">
      <c r="A54" s="24"/>
      <c r="B54" s="23"/>
      <c r="D54" s="23"/>
      <c r="E54" s="23"/>
      <c r="F54" s="23"/>
    </row>
    <row r="55" spans="1:6" ht="15.6">
      <c r="A55" s="24">
        <v>2</v>
      </c>
      <c r="B55" s="363" t="s">
        <v>256</v>
      </c>
      <c r="C55" s="363"/>
      <c r="D55" s="24" t="s">
        <v>56</v>
      </c>
      <c r="E55" s="27">
        <f>F30</f>
        <v>209864</v>
      </c>
      <c r="F55" s="27">
        <f>G30</f>
        <v>35622</v>
      </c>
    </row>
    <row r="56" spans="1:6" ht="15.6">
      <c r="A56" s="24"/>
      <c r="B56" s="363"/>
      <c r="C56" s="363"/>
      <c r="D56" s="23"/>
      <c r="E56" s="27"/>
      <c r="F56" s="27"/>
    </row>
    <row r="57" spans="1:6" ht="15.6">
      <c r="A57" s="24">
        <v>3</v>
      </c>
      <c r="B57" s="363" t="s">
        <v>68</v>
      </c>
      <c r="C57" s="363"/>
      <c r="D57" s="24" t="str">
        <f>"("&amp;A53&amp;") / ("&amp;A55&amp;")"</f>
        <v>(1) / (2)</v>
      </c>
      <c r="E57" s="28">
        <f>ROUND(E53/E55,2)</f>
        <v>699.75</v>
      </c>
      <c r="F57" s="28">
        <f>ROUND(F53/F55,2)</f>
        <v>4352.97</v>
      </c>
    </row>
    <row r="58" spans="1:6" ht="15.6">
      <c r="A58" s="24"/>
      <c r="B58" s="363"/>
      <c r="C58" s="363"/>
      <c r="D58" s="23"/>
      <c r="E58" s="29"/>
      <c r="F58" s="29"/>
    </row>
    <row r="59" spans="1:6" ht="24.6" customHeight="1">
      <c r="A59" s="24"/>
      <c r="B59" s="30" t="s">
        <v>51</v>
      </c>
      <c r="D59" s="23"/>
      <c r="E59" s="23"/>
      <c r="F59" s="23"/>
    </row>
    <row r="60" spans="1:6" ht="15.6">
      <c r="A60" s="2"/>
      <c r="C60" s="2"/>
      <c r="D60" s="2"/>
      <c r="E60" s="2"/>
      <c r="F60" s="2"/>
    </row>
    <row r="61" spans="1:6" ht="15.6">
      <c r="B61" s="2"/>
      <c r="C61" s="2"/>
      <c r="D61" s="2"/>
      <c r="E61" s="2"/>
      <c r="F61" s="2"/>
    </row>
    <row r="62" spans="1:6" ht="15.6">
      <c r="B62" s="2" t="s">
        <v>257</v>
      </c>
      <c r="C62" s="2"/>
      <c r="D62" s="2"/>
      <c r="E62" s="2"/>
      <c r="F62" s="2"/>
    </row>
    <row r="63" spans="1:6" ht="15.6">
      <c r="B63" s="2"/>
      <c r="C63" s="51" t="s">
        <v>69</v>
      </c>
      <c r="D63" s="2"/>
      <c r="E63" s="2"/>
      <c r="F63" s="2"/>
    </row>
    <row r="64" spans="1:6" ht="15.6">
      <c r="B64" s="2"/>
      <c r="C64" s="51" t="s">
        <v>70</v>
      </c>
      <c r="D64" s="2"/>
      <c r="E64" s="26">
        <f>E55*E57</f>
        <v>146852334</v>
      </c>
      <c r="F64" s="26">
        <f>F55*F57</f>
        <v>155061497.34</v>
      </c>
    </row>
    <row r="65" spans="1:17" ht="15.6">
      <c r="B65" s="2"/>
      <c r="C65" s="51" t="s">
        <v>72</v>
      </c>
      <c r="D65" s="2"/>
      <c r="E65" s="26">
        <f>F32</f>
        <v>22665339</v>
      </c>
      <c r="F65" s="26">
        <f>G32</f>
        <v>19510580</v>
      </c>
    </row>
    <row r="66" spans="1:17" ht="15.6">
      <c r="B66" s="2"/>
      <c r="C66" s="51" t="s">
        <v>71</v>
      </c>
      <c r="D66" s="2"/>
      <c r="E66" s="26">
        <f>F15</f>
        <v>44875833.791000001</v>
      </c>
      <c r="F66" s="26">
        <f>SUM(G15:I15)</f>
        <v>41157769.486000001</v>
      </c>
    </row>
    <row r="67" spans="1:17" ht="15.6">
      <c r="B67" s="2"/>
      <c r="C67" s="51" t="s">
        <v>15</v>
      </c>
      <c r="D67" s="2"/>
      <c r="E67" s="52">
        <f>SUM(E64:E66)</f>
        <v>214393506.79100001</v>
      </c>
      <c r="F67" s="52">
        <f>SUM(F64:F66)</f>
        <v>215729846.82600001</v>
      </c>
    </row>
    <row r="70" spans="1:17" ht="17.399999999999999">
      <c r="B70" s="364" t="s">
        <v>20</v>
      </c>
      <c r="C70" s="364"/>
      <c r="D70" s="364"/>
      <c r="E70" s="364"/>
      <c r="F70" s="364"/>
      <c r="G70" s="364"/>
      <c r="H70" s="364"/>
      <c r="I70" s="364"/>
      <c r="J70" s="364"/>
      <c r="K70" s="364"/>
      <c r="L70" s="364"/>
      <c r="M70" s="364"/>
      <c r="N70" s="364"/>
      <c r="O70" s="364"/>
      <c r="P70" s="364"/>
      <c r="Q70" s="364"/>
    </row>
    <row r="71" spans="1:17" ht="17.399999999999999">
      <c r="B71" s="364" t="str">
        <f>A2</f>
        <v xml:space="preserve"> Electric Decoupling Mechanism</v>
      </c>
      <c r="C71" s="364"/>
      <c r="D71" s="364"/>
      <c r="E71" s="364"/>
      <c r="F71" s="364"/>
      <c r="G71" s="364"/>
      <c r="H71" s="364"/>
      <c r="I71" s="364"/>
      <c r="J71" s="364"/>
      <c r="K71" s="364"/>
      <c r="L71" s="364"/>
      <c r="M71" s="364"/>
      <c r="N71" s="364"/>
      <c r="O71" s="364"/>
      <c r="P71" s="364"/>
      <c r="Q71" s="364"/>
    </row>
    <row r="72" spans="1:17" ht="17.399999999999999">
      <c r="B72" s="359" t="s">
        <v>75</v>
      </c>
      <c r="C72" s="364"/>
      <c r="D72" s="364"/>
      <c r="E72" s="364"/>
      <c r="F72" s="364"/>
      <c r="G72" s="364"/>
      <c r="H72" s="364"/>
      <c r="I72" s="364"/>
      <c r="J72" s="364"/>
      <c r="K72" s="364"/>
      <c r="L72" s="364"/>
      <c r="M72" s="364"/>
      <c r="N72" s="364"/>
      <c r="O72" s="364"/>
      <c r="P72" s="364"/>
      <c r="Q72" s="364"/>
    </row>
    <row r="73" spans="1:17" ht="17.399999999999999">
      <c r="B73" s="359" t="str">
        <f>A4</f>
        <v>Washington Docket No. UE-170485 Compliance Filing</v>
      </c>
      <c r="C73" s="359"/>
      <c r="D73" s="359"/>
      <c r="E73" s="359"/>
      <c r="F73" s="359"/>
      <c r="G73" s="359"/>
      <c r="H73" s="359"/>
      <c r="I73" s="359"/>
      <c r="J73" s="359"/>
      <c r="K73" s="359"/>
      <c r="L73" s="359"/>
      <c r="M73" s="359"/>
      <c r="N73" s="359"/>
      <c r="O73" s="359"/>
      <c r="P73" s="359"/>
      <c r="Q73" s="359"/>
    </row>
    <row r="74" spans="1:17" ht="15.6">
      <c r="B74" s="360"/>
      <c r="C74" s="360"/>
      <c r="D74" s="360"/>
      <c r="E74" s="360"/>
      <c r="F74" s="360"/>
      <c r="G74" s="360"/>
      <c r="H74" s="360"/>
      <c r="I74" s="360"/>
      <c r="J74" s="360"/>
      <c r="K74" s="360"/>
      <c r="L74" s="360"/>
      <c r="M74" s="360"/>
      <c r="N74" s="360"/>
      <c r="O74" s="360"/>
      <c r="P74" s="360"/>
      <c r="Q74" s="360"/>
    </row>
    <row r="75" spans="1:17" ht="26.4">
      <c r="A75" s="118" t="s">
        <v>17</v>
      </c>
      <c r="B75" s="119"/>
      <c r="D75" s="120" t="s">
        <v>16</v>
      </c>
      <c r="E75" s="121" t="s">
        <v>35</v>
      </c>
      <c r="F75" s="121" t="s">
        <v>36</v>
      </c>
      <c r="G75" s="121" t="s">
        <v>37</v>
      </c>
      <c r="H75" s="121" t="s">
        <v>38</v>
      </c>
      <c r="I75" s="121" t="s">
        <v>39</v>
      </c>
      <c r="J75" s="121" t="s">
        <v>40</v>
      </c>
      <c r="K75" s="121" t="s">
        <v>41</v>
      </c>
      <c r="L75" s="121" t="s">
        <v>42</v>
      </c>
      <c r="M75" s="121" t="s">
        <v>43</v>
      </c>
      <c r="N75" s="121" t="s">
        <v>44</v>
      </c>
      <c r="O75" s="121" t="s">
        <v>45</v>
      </c>
      <c r="P75" s="121" t="s">
        <v>46</v>
      </c>
      <c r="Q75" s="118" t="s">
        <v>28</v>
      </c>
    </row>
    <row r="76" spans="1:17">
      <c r="A76" s="19"/>
      <c r="B76" s="20" t="s">
        <v>14</v>
      </c>
      <c r="D76" s="20" t="s">
        <v>13</v>
      </c>
      <c r="E76" s="20" t="s">
        <v>12</v>
      </c>
      <c r="F76" s="20" t="s">
        <v>11</v>
      </c>
      <c r="G76" s="20" t="s">
        <v>10</v>
      </c>
      <c r="H76" s="20" t="s">
        <v>9</v>
      </c>
      <c r="I76" s="20" t="s">
        <v>8</v>
      </c>
      <c r="J76" s="20" t="s">
        <v>7</v>
      </c>
      <c r="K76" s="20" t="s">
        <v>6</v>
      </c>
      <c r="L76" s="20" t="s">
        <v>5</v>
      </c>
      <c r="M76" s="20" t="s">
        <v>4</v>
      </c>
      <c r="N76" s="20" t="s">
        <v>3</v>
      </c>
      <c r="O76" s="20" t="s">
        <v>2</v>
      </c>
      <c r="P76" s="20" t="s">
        <v>1</v>
      </c>
      <c r="Q76" s="20" t="s">
        <v>0</v>
      </c>
    </row>
    <row r="77" spans="1:17">
      <c r="A77" s="20">
        <v>1</v>
      </c>
      <c r="B77" s="31" t="s">
        <v>47</v>
      </c>
      <c r="D77" s="20"/>
      <c r="E77" s="19"/>
      <c r="F77" s="19"/>
      <c r="G77" s="19"/>
      <c r="H77" s="19"/>
      <c r="I77" s="21"/>
      <c r="J77" s="21"/>
      <c r="K77" s="19"/>
      <c r="L77" s="19"/>
      <c r="M77" s="19"/>
      <c r="N77" s="19"/>
      <c r="O77" s="19"/>
      <c r="P77" s="19"/>
      <c r="Q77" s="32"/>
    </row>
    <row r="78" spans="1:17">
      <c r="A78" s="20">
        <f>A77+1</f>
        <v>2</v>
      </c>
      <c r="B78" s="33" t="s">
        <v>19</v>
      </c>
      <c r="D78" s="20"/>
      <c r="E78" s="19"/>
      <c r="F78" s="19"/>
      <c r="G78" s="19"/>
      <c r="H78" s="19"/>
      <c r="I78" s="19"/>
      <c r="J78" s="19"/>
      <c r="K78" s="19"/>
      <c r="L78" s="19"/>
      <c r="M78" s="19"/>
      <c r="N78" s="19"/>
      <c r="O78" s="19"/>
      <c r="P78" s="19"/>
      <c r="Q78" s="32"/>
    </row>
    <row r="79" spans="1:17">
      <c r="A79" s="20">
        <f>A78+1</f>
        <v>3</v>
      </c>
      <c r="B79" s="22" t="s">
        <v>48</v>
      </c>
      <c r="D79" s="20" t="s">
        <v>325</v>
      </c>
      <c r="E79" s="44">
        <f>E157</f>
        <v>282718944</v>
      </c>
      <c r="F79" s="44">
        <f t="shared" ref="F79:P79" si="3">F157</f>
        <v>229028914</v>
      </c>
      <c r="G79" s="44">
        <f t="shared" si="3"/>
        <v>209765396</v>
      </c>
      <c r="H79" s="44">
        <f t="shared" si="3"/>
        <v>176926076</v>
      </c>
      <c r="I79" s="44">
        <f t="shared" si="3"/>
        <v>154900987</v>
      </c>
      <c r="J79" s="44">
        <f t="shared" si="3"/>
        <v>143616705.59999999</v>
      </c>
      <c r="K79" s="44">
        <f t="shared" si="3"/>
        <v>190502271</v>
      </c>
      <c r="L79" s="44">
        <f t="shared" si="3"/>
        <v>171958392</v>
      </c>
      <c r="M79" s="44">
        <f t="shared" si="3"/>
        <v>162813881</v>
      </c>
      <c r="N79" s="44">
        <f t="shared" si="3"/>
        <v>159069574</v>
      </c>
      <c r="O79" s="44">
        <f t="shared" si="3"/>
        <v>215944062</v>
      </c>
      <c r="P79" s="44">
        <f t="shared" si="3"/>
        <v>264640786</v>
      </c>
      <c r="Q79" s="34">
        <f>SUM(E79:P79)</f>
        <v>2361885988.5999999</v>
      </c>
    </row>
    <row r="80" spans="1:17">
      <c r="A80" s="20">
        <f>A79+1</f>
        <v>4</v>
      </c>
      <c r="B80" s="19" t="s">
        <v>49</v>
      </c>
      <c r="D80" s="35" t="s">
        <v>53</v>
      </c>
      <c r="E80" s="36">
        <f>E79/$Q79</f>
        <v>0.11970050432772189</v>
      </c>
      <c r="F80" s="36">
        <f t="shared" ref="F80:P80" si="4">F79/$Q79</f>
        <v>9.6968657719061255E-2</v>
      </c>
      <c r="G80" s="36">
        <f t="shared" si="4"/>
        <v>8.8812667932518519E-2</v>
      </c>
      <c r="H80" s="36">
        <f t="shared" si="4"/>
        <v>7.4908813064627364E-2</v>
      </c>
      <c r="I80" s="36">
        <f t="shared" si="4"/>
        <v>6.558360045643738E-2</v>
      </c>
      <c r="J80" s="36">
        <f t="shared" si="4"/>
        <v>6.0805943340697964E-2</v>
      </c>
      <c r="K80" s="36">
        <f t="shared" si="4"/>
        <v>8.065684453842735E-2</v>
      </c>
      <c r="L80" s="36">
        <f t="shared" si="4"/>
        <v>7.2805543040596873E-2</v>
      </c>
      <c r="M80" s="36">
        <f t="shared" si="4"/>
        <v>6.8933844303173744E-2</v>
      </c>
      <c r="N80" s="36">
        <f t="shared" si="4"/>
        <v>6.7348540432422804E-2</v>
      </c>
      <c r="O80" s="36">
        <f t="shared" si="4"/>
        <v>9.1428656185051554E-2</v>
      </c>
      <c r="P80" s="36">
        <f t="shared" si="4"/>
        <v>0.11204638465926331</v>
      </c>
      <c r="Q80" s="36">
        <f>SUM(E80:P80)</f>
        <v>1</v>
      </c>
    </row>
    <row r="81" spans="1:17">
      <c r="A81" s="20"/>
      <c r="B81" s="19"/>
      <c r="D81" s="37"/>
      <c r="E81" s="38"/>
      <c r="F81" s="38"/>
      <c r="G81" s="38"/>
      <c r="H81" s="38"/>
      <c r="I81" s="38"/>
      <c r="J81" s="38"/>
      <c r="K81" s="38"/>
      <c r="L81" s="38"/>
      <c r="M81" s="38"/>
      <c r="N81" s="38"/>
      <c r="O81" s="38"/>
      <c r="P81" s="38"/>
      <c r="Q81" s="38"/>
    </row>
    <row r="82" spans="1:17">
      <c r="A82" s="20">
        <v>5</v>
      </c>
      <c r="B82" s="33" t="s">
        <v>50</v>
      </c>
      <c r="D82" s="38"/>
      <c r="E82" s="38"/>
      <c r="F82" s="38"/>
      <c r="G82" s="38"/>
      <c r="H82" s="38"/>
      <c r="I82" s="38"/>
      <c r="J82" s="38"/>
      <c r="K82" s="38"/>
      <c r="L82" s="38"/>
      <c r="M82" s="38"/>
      <c r="N82" s="38"/>
      <c r="O82" s="38"/>
      <c r="P82" s="38"/>
      <c r="Q82" s="38"/>
    </row>
    <row r="83" spans="1:17">
      <c r="A83" s="20">
        <v>6</v>
      </c>
      <c r="B83" s="22" t="s">
        <v>48</v>
      </c>
      <c r="D83" s="20" t="s">
        <v>325</v>
      </c>
      <c r="E83" s="44">
        <f>E160</f>
        <v>179053128.5</v>
      </c>
      <c r="F83" s="44">
        <f t="shared" ref="F83:P83" si="5">F160</f>
        <v>167633774</v>
      </c>
      <c r="G83" s="44">
        <f t="shared" si="5"/>
        <v>172512516</v>
      </c>
      <c r="H83" s="44">
        <f t="shared" si="5"/>
        <v>163846532</v>
      </c>
      <c r="I83" s="44">
        <f t="shared" si="5"/>
        <v>181092306</v>
      </c>
      <c r="J83" s="44">
        <f t="shared" si="5"/>
        <v>185499648.66666999</v>
      </c>
      <c r="K83" s="44">
        <f t="shared" si="5"/>
        <v>204307747</v>
      </c>
      <c r="L83" s="44">
        <f t="shared" si="5"/>
        <v>192388070</v>
      </c>
      <c r="M83" s="44">
        <f t="shared" si="5"/>
        <v>180766696</v>
      </c>
      <c r="N83" s="44">
        <f t="shared" si="5"/>
        <v>182872741</v>
      </c>
      <c r="O83" s="44">
        <f t="shared" si="5"/>
        <v>162705681</v>
      </c>
      <c r="P83" s="44">
        <f t="shared" si="5"/>
        <v>193519554</v>
      </c>
      <c r="Q83" s="34">
        <f>SUM(E83:P83)</f>
        <v>2166198394.1666698</v>
      </c>
    </row>
    <row r="84" spans="1:17">
      <c r="A84" s="20">
        <v>7</v>
      </c>
      <c r="B84" s="19" t="s">
        <v>49</v>
      </c>
      <c r="D84" s="35" t="s">
        <v>53</v>
      </c>
      <c r="E84" s="39">
        <f>E83/$Q83</f>
        <v>8.2657769935648578E-2</v>
      </c>
      <c r="F84" s="39">
        <f t="shared" ref="F84:P84" si="6">F83/$Q83</f>
        <v>7.7386159297051935E-2</v>
      </c>
      <c r="G84" s="39">
        <f t="shared" si="6"/>
        <v>7.9638373135423296E-2</v>
      </c>
      <c r="H84" s="39">
        <f t="shared" si="6"/>
        <v>7.5637823590498629E-2</v>
      </c>
      <c r="I84" s="39">
        <f t="shared" si="6"/>
        <v>8.359913223445338E-2</v>
      </c>
      <c r="J84" s="39">
        <f t="shared" si="6"/>
        <v>8.5633730117333579E-2</v>
      </c>
      <c r="K84" s="39">
        <f t="shared" si="6"/>
        <v>9.4316267406613322E-2</v>
      </c>
      <c r="L84" s="39">
        <f t="shared" si="6"/>
        <v>8.8813688772957991E-2</v>
      </c>
      <c r="M84" s="39">
        <f t="shared" si="6"/>
        <v>8.3448818209257522E-2</v>
      </c>
      <c r="N84" s="39">
        <f t="shared" si="6"/>
        <v>8.4421049102637993E-2</v>
      </c>
      <c r="O84" s="39">
        <f t="shared" si="6"/>
        <v>7.5111163150221247E-2</v>
      </c>
      <c r="P84" s="39">
        <f t="shared" si="6"/>
        <v>8.9336025047902598E-2</v>
      </c>
      <c r="Q84" s="39">
        <f>SUM(E84:P84)</f>
        <v>1.0000000000000002</v>
      </c>
    </row>
    <row r="85" spans="1:17">
      <c r="A85" s="20"/>
      <c r="B85" s="19"/>
      <c r="D85" s="40"/>
      <c r="E85" s="39"/>
      <c r="F85" s="39"/>
      <c r="G85" s="39"/>
      <c r="H85" s="39"/>
      <c r="I85" s="39"/>
      <c r="J85" s="39"/>
      <c r="K85" s="39"/>
      <c r="L85" s="39"/>
      <c r="M85" s="39"/>
      <c r="N85" s="39"/>
      <c r="O85" s="39"/>
      <c r="P85" s="39"/>
      <c r="Q85" s="39"/>
    </row>
    <row r="86" spans="1:17">
      <c r="A86" s="20"/>
      <c r="B86" s="33"/>
      <c r="D86" s="20"/>
      <c r="E86" s="19"/>
      <c r="F86" s="19"/>
      <c r="G86" s="19"/>
      <c r="H86" s="19"/>
      <c r="I86" s="19"/>
      <c r="J86" s="19"/>
      <c r="K86" s="19"/>
      <c r="L86" s="19"/>
      <c r="M86" s="19"/>
      <c r="N86" s="19"/>
      <c r="O86" s="19"/>
      <c r="P86" s="19"/>
      <c r="Q86" s="32"/>
    </row>
    <row r="87" spans="1:17">
      <c r="A87" s="20"/>
      <c r="B87" s="22"/>
      <c r="D87" s="20"/>
      <c r="E87" s="44"/>
      <c r="F87" s="44"/>
      <c r="G87" s="44"/>
      <c r="H87" s="44"/>
      <c r="I87" s="44"/>
      <c r="J87" s="44"/>
      <c r="K87" s="44"/>
      <c r="L87" s="44"/>
      <c r="M87" s="44"/>
      <c r="N87" s="44"/>
      <c r="O87" s="44"/>
      <c r="P87" s="44"/>
      <c r="Q87" s="34"/>
    </row>
    <row r="88" spans="1:17">
      <c r="A88" s="20"/>
      <c r="B88" s="19"/>
      <c r="D88" s="35"/>
      <c r="E88" s="36"/>
      <c r="F88" s="36"/>
      <c r="G88" s="36"/>
      <c r="H88" s="36"/>
      <c r="I88" s="36"/>
      <c r="J88" s="36"/>
      <c r="K88" s="36"/>
      <c r="L88" s="36"/>
      <c r="M88" s="36"/>
      <c r="N88" s="36"/>
      <c r="O88" s="36"/>
      <c r="P88" s="36"/>
      <c r="Q88" s="36"/>
    </row>
    <row r="89" spans="1:17">
      <c r="A89" s="20"/>
      <c r="B89" s="19"/>
      <c r="D89" s="20"/>
      <c r="E89" s="39"/>
      <c r="F89" s="32"/>
      <c r="G89" s="32"/>
      <c r="H89" s="32"/>
      <c r="I89" s="32"/>
      <c r="J89" s="32"/>
      <c r="K89" s="32"/>
      <c r="L89" s="32"/>
      <c r="M89" s="32"/>
      <c r="N89" s="32"/>
      <c r="O89" s="32"/>
      <c r="P89" s="32"/>
      <c r="Q89" s="32"/>
    </row>
    <row r="90" spans="1:17">
      <c r="A90" s="20">
        <v>8</v>
      </c>
      <c r="B90" s="31" t="s">
        <v>74</v>
      </c>
      <c r="D90" s="20"/>
      <c r="E90" s="39"/>
      <c r="F90" s="32"/>
      <c r="G90" s="32"/>
      <c r="H90" s="32"/>
      <c r="I90" s="32"/>
      <c r="J90" s="32"/>
      <c r="K90" s="32"/>
      <c r="L90" s="32"/>
      <c r="M90" s="32"/>
      <c r="N90" s="32"/>
      <c r="O90" s="32"/>
      <c r="P90" s="32"/>
      <c r="Q90" s="32"/>
    </row>
    <row r="91" spans="1:17">
      <c r="A91" s="20">
        <f>A90+1</f>
        <v>9</v>
      </c>
      <c r="B91" s="33" t="s">
        <v>19</v>
      </c>
      <c r="D91" s="20"/>
      <c r="E91" s="39"/>
      <c r="F91" s="19"/>
      <c r="G91" s="19"/>
      <c r="H91" s="19"/>
      <c r="I91" s="19"/>
      <c r="J91" s="19"/>
      <c r="K91" s="19"/>
      <c r="L91" s="19"/>
      <c r="M91" s="19"/>
      <c r="N91" s="19"/>
      <c r="O91" s="19"/>
      <c r="P91" s="19"/>
      <c r="Q91" s="19"/>
    </row>
    <row r="92" spans="1:17">
      <c r="A92" s="20">
        <f>A91+1</f>
        <v>10</v>
      </c>
      <c r="B92" s="19" t="s">
        <v>258</v>
      </c>
      <c r="D92" s="20" t="s">
        <v>148</v>
      </c>
      <c r="E92" s="19"/>
      <c r="F92" s="19"/>
      <c r="G92" s="19"/>
      <c r="H92" s="19"/>
      <c r="I92" s="19"/>
      <c r="J92" s="19"/>
      <c r="K92" s="19"/>
      <c r="L92" s="19"/>
      <c r="M92" s="19"/>
      <c r="N92" s="19"/>
      <c r="O92" s="19"/>
      <c r="P92" s="19"/>
      <c r="Q92" s="41">
        <f>E57</f>
        <v>699.75</v>
      </c>
    </row>
    <row r="93" spans="1:17">
      <c r="A93" s="20">
        <f>A92+1</f>
        <v>11</v>
      </c>
      <c r="B93" s="19" t="s">
        <v>149</v>
      </c>
      <c r="D93" s="20" t="str">
        <f>"("&amp;A80&amp;") x ("&amp;A92&amp;")"</f>
        <v>(4) x (10)</v>
      </c>
      <c r="E93" s="42">
        <f>$Q92*E$80</f>
        <v>83.760427903323389</v>
      </c>
      <c r="F93" s="42">
        <f t="shared" ref="F93:P93" si="7">$Q92*F$80</f>
        <v>67.853818238913107</v>
      </c>
      <c r="G93" s="42">
        <f t="shared" si="7"/>
        <v>62.146664385779836</v>
      </c>
      <c r="H93" s="42">
        <f t="shared" si="7"/>
        <v>52.417441941972996</v>
      </c>
      <c r="I93" s="42">
        <f t="shared" si="7"/>
        <v>45.892124419392054</v>
      </c>
      <c r="J93" s="42">
        <f t="shared" si="7"/>
        <v>42.548958852653399</v>
      </c>
      <c r="K93" s="42">
        <f t="shared" si="7"/>
        <v>56.439626965764539</v>
      </c>
      <c r="L93" s="42">
        <f t="shared" si="7"/>
        <v>50.945678742657662</v>
      </c>
      <c r="M93" s="42">
        <f t="shared" si="7"/>
        <v>48.236457551145826</v>
      </c>
      <c r="N93" s="42">
        <f t="shared" si="7"/>
        <v>47.127141167587858</v>
      </c>
      <c r="O93" s="42">
        <f t="shared" si="7"/>
        <v>63.977202165489828</v>
      </c>
      <c r="P93" s="42">
        <f t="shared" si="7"/>
        <v>78.404457665319498</v>
      </c>
      <c r="Q93" s="41">
        <f>SUM(E93:P93)</f>
        <v>699.75</v>
      </c>
    </row>
    <row r="94" spans="1:17">
      <c r="A94" s="20"/>
      <c r="B94" s="19"/>
      <c r="D94" s="20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1"/>
    </row>
    <row r="95" spans="1:17">
      <c r="A95" s="20">
        <f>A93+1</f>
        <v>12</v>
      </c>
      <c r="B95" s="33" t="s">
        <v>50</v>
      </c>
      <c r="D95" s="43"/>
      <c r="E95" s="19"/>
      <c r="F95" s="19"/>
      <c r="G95" s="19"/>
      <c r="H95" s="19"/>
      <c r="I95" s="19"/>
      <c r="J95" s="19"/>
      <c r="K95" s="19"/>
      <c r="L95" s="19"/>
      <c r="M95" s="19"/>
      <c r="N95" s="19"/>
      <c r="O95" s="19"/>
      <c r="P95" s="19"/>
      <c r="Q95" s="41"/>
    </row>
    <row r="96" spans="1:17">
      <c r="A96" s="20">
        <f>A95+1</f>
        <v>13</v>
      </c>
      <c r="B96" s="19" t="s">
        <v>258</v>
      </c>
      <c r="D96" s="20" t="s">
        <v>148</v>
      </c>
      <c r="E96" s="19"/>
      <c r="F96" s="19"/>
      <c r="G96" s="19"/>
      <c r="H96" s="19"/>
      <c r="I96" s="19"/>
      <c r="J96" s="19"/>
      <c r="K96" s="19"/>
      <c r="L96" s="19"/>
      <c r="M96" s="19"/>
      <c r="N96" s="19"/>
      <c r="O96" s="19"/>
      <c r="P96" s="19"/>
      <c r="Q96" s="41">
        <f>F57</f>
        <v>4352.97</v>
      </c>
    </row>
    <row r="97" spans="1:18">
      <c r="A97" s="20">
        <f>A96+1</f>
        <v>14</v>
      </c>
      <c r="B97" s="19" t="s">
        <v>149</v>
      </c>
      <c r="D97" s="20" t="str">
        <f>"("&amp;A84&amp;") x ("&amp;A96&amp;")"</f>
        <v>(7) x (13)</v>
      </c>
      <c r="E97" s="42">
        <f>$Q96*E$84</f>
        <v>359.8067927967802</v>
      </c>
      <c r="F97" s="42">
        <f t="shared" ref="F97:P97" si="8">$Q96*F$84</f>
        <v>336.85962983528816</v>
      </c>
      <c r="G97" s="42">
        <f t="shared" si="8"/>
        <v>346.66344910730356</v>
      </c>
      <c r="H97" s="42">
        <f t="shared" si="8"/>
        <v>329.24917695473283</v>
      </c>
      <c r="I97" s="42">
        <f t="shared" si="8"/>
        <v>363.90451464260855</v>
      </c>
      <c r="J97" s="42">
        <f t="shared" si="8"/>
        <v>372.76105818884957</v>
      </c>
      <c r="K97" s="42">
        <f t="shared" si="8"/>
        <v>410.5558825329656</v>
      </c>
      <c r="L97" s="42">
        <f t="shared" si="8"/>
        <v>386.60332281802295</v>
      </c>
      <c r="M97" s="42">
        <f t="shared" si="8"/>
        <v>363.25020220035174</v>
      </c>
      <c r="N97" s="42">
        <f t="shared" si="8"/>
        <v>367.48229411231011</v>
      </c>
      <c r="O97" s="42">
        <f t="shared" si="8"/>
        <v>326.9566398580186</v>
      </c>
      <c r="P97" s="42">
        <f t="shared" si="8"/>
        <v>388.87703695276861</v>
      </c>
      <c r="Q97" s="41">
        <f>SUM(E97:P97)</f>
        <v>4352.9700000000012</v>
      </c>
    </row>
    <row r="98" spans="1:18">
      <c r="B98" s="20"/>
      <c r="C98" s="19"/>
      <c r="D98" s="20"/>
      <c r="E98" s="42"/>
      <c r="F98" s="42"/>
      <c r="G98" s="42"/>
      <c r="H98" s="42"/>
      <c r="I98" s="1"/>
      <c r="J98" s="42"/>
      <c r="K98" s="42"/>
      <c r="L98" s="42"/>
      <c r="M98" s="42"/>
      <c r="N98" s="42"/>
      <c r="O98" s="42"/>
      <c r="P98" s="42"/>
      <c r="Q98" s="41"/>
    </row>
    <row r="99" spans="1:18">
      <c r="B99" s="20"/>
      <c r="C99" s="33"/>
      <c r="D99" s="43"/>
      <c r="E99" s="19"/>
      <c r="F99" s="19"/>
      <c r="G99" s="19"/>
      <c r="H99" s="19"/>
      <c r="I99" s="19"/>
      <c r="J99" s="42"/>
      <c r="K99" s="19"/>
      <c r="L99" s="42"/>
      <c r="M99" s="19"/>
      <c r="N99" s="19"/>
      <c r="O99" s="19"/>
      <c r="P99" s="19"/>
      <c r="Q99" s="41"/>
    </row>
    <row r="100" spans="1:18">
      <c r="B100" s="20"/>
      <c r="C100" s="19"/>
      <c r="D100" s="20"/>
      <c r="E100" s="19"/>
      <c r="F100" s="19"/>
      <c r="G100" s="19"/>
      <c r="H100" s="19"/>
      <c r="I100" s="19"/>
      <c r="J100" s="42"/>
      <c r="K100" s="19"/>
      <c r="L100" s="42"/>
      <c r="M100" s="19"/>
      <c r="N100" s="19"/>
      <c r="O100" s="19"/>
      <c r="P100" s="19"/>
      <c r="Q100" s="41"/>
    </row>
    <row r="101" spans="1:18">
      <c r="B101" s="20"/>
      <c r="C101" s="19"/>
      <c r="D101" s="20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1"/>
    </row>
    <row r="102" spans="1:18">
      <c r="B102" s="20"/>
      <c r="C102" s="19"/>
      <c r="D102" s="43"/>
      <c r="E102" s="20"/>
      <c r="F102" s="20"/>
      <c r="G102" s="20"/>
      <c r="H102" s="20"/>
      <c r="I102" s="19"/>
      <c r="J102" s="42"/>
      <c r="K102" s="19"/>
      <c r="L102" s="42"/>
      <c r="M102" s="19"/>
      <c r="N102" s="19"/>
      <c r="O102" s="19"/>
      <c r="P102" s="19"/>
      <c r="Q102" s="41"/>
    </row>
    <row r="103" spans="1:18">
      <c r="B103" s="20"/>
      <c r="C103" s="22" t="s">
        <v>54</v>
      </c>
      <c r="D103" s="20"/>
      <c r="E103" s="20"/>
      <c r="F103" s="20"/>
      <c r="G103" s="20"/>
      <c r="H103" s="20"/>
      <c r="I103" s="19"/>
      <c r="J103" s="42"/>
      <c r="K103" s="19"/>
      <c r="L103" s="42"/>
      <c r="M103" s="19"/>
      <c r="N103" s="19"/>
      <c r="O103" s="19"/>
      <c r="P103" s="19"/>
      <c r="Q103" s="19"/>
    </row>
    <row r="104" spans="1:18">
      <c r="B104" s="1"/>
      <c r="C104" s="1"/>
      <c r="D104" s="1"/>
      <c r="E104" s="1"/>
      <c r="F104" s="1"/>
      <c r="G104" s="1"/>
      <c r="H104" s="1"/>
      <c r="I104" s="1"/>
      <c r="J104" s="42"/>
      <c r="K104" s="1"/>
      <c r="L104" s="1"/>
      <c r="M104" s="1"/>
      <c r="N104" s="1"/>
      <c r="O104" s="1"/>
      <c r="P104" s="1"/>
      <c r="Q104" s="1"/>
    </row>
    <row r="105" spans="1:18">
      <c r="B105" s="1"/>
      <c r="C105" s="1"/>
      <c r="D105" s="1"/>
      <c r="E105" s="1"/>
      <c r="F105" s="1"/>
      <c r="G105" s="1"/>
      <c r="H105" s="1"/>
      <c r="I105" s="42"/>
      <c r="J105" s="1"/>
      <c r="K105" s="1"/>
      <c r="L105" s="1"/>
      <c r="M105" s="1"/>
      <c r="N105" s="1"/>
      <c r="O105" s="1"/>
      <c r="P105" s="1"/>
      <c r="Q105" s="1"/>
    </row>
    <row r="106" spans="1:18" ht="15.6">
      <c r="B106" s="2" t="s">
        <v>161</v>
      </c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</row>
    <row r="108" spans="1:18">
      <c r="B108" s="147" t="s">
        <v>326</v>
      </c>
      <c r="C108" s="147"/>
      <c r="D108" s="147"/>
      <c r="E108" s="147"/>
      <c r="F108" s="147"/>
      <c r="G108" s="147"/>
      <c r="H108" s="147"/>
      <c r="I108" s="147"/>
      <c r="J108" s="147"/>
      <c r="K108" s="147"/>
      <c r="L108" s="147"/>
      <c r="M108" s="147"/>
      <c r="N108" s="147"/>
      <c r="O108" s="147"/>
      <c r="P108" s="147"/>
      <c r="Q108" s="147"/>
      <c r="R108" s="147"/>
    </row>
    <row r="109" spans="1:18">
      <c r="B109" s="147" t="s">
        <v>78</v>
      </c>
      <c r="C109" s="147"/>
      <c r="D109" s="147"/>
      <c r="E109" s="147"/>
      <c r="F109" s="147"/>
      <c r="G109" s="147"/>
      <c r="H109" s="147"/>
      <c r="I109" s="147"/>
      <c r="J109" s="147"/>
      <c r="K109" s="147"/>
      <c r="L109" s="147"/>
      <c r="M109" s="147"/>
      <c r="N109" s="147"/>
      <c r="O109" s="147"/>
      <c r="P109" s="147"/>
      <c r="Q109" s="147"/>
      <c r="R109" s="147"/>
    </row>
    <row r="110" spans="1:18">
      <c r="B110" s="147" t="s">
        <v>238</v>
      </c>
      <c r="C110" s="147"/>
      <c r="D110" s="147"/>
      <c r="E110" s="147"/>
      <c r="F110" s="147"/>
      <c r="G110" s="147"/>
      <c r="H110" s="147"/>
      <c r="I110" s="147"/>
      <c r="J110" s="147"/>
      <c r="K110" s="147"/>
      <c r="L110" s="147"/>
      <c r="M110" s="147"/>
      <c r="N110" s="147"/>
      <c r="O110" s="147"/>
      <c r="P110" s="147"/>
      <c r="Q110" s="147"/>
      <c r="R110" s="147"/>
    </row>
    <row r="111" spans="1:18">
      <c r="B111" s="147" t="s">
        <v>79</v>
      </c>
      <c r="C111" s="147"/>
      <c r="D111" s="147"/>
      <c r="E111" s="147"/>
      <c r="F111" s="147"/>
      <c r="G111" s="147"/>
      <c r="H111" s="147"/>
      <c r="I111" s="147"/>
      <c r="J111" s="147"/>
      <c r="K111" s="147"/>
      <c r="L111" s="147"/>
      <c r="M111" s="147"/>
      <c r="N111" s="147"/>
      <c r="O111" s="147"/>
      <c r="P111" s="147"/>
      <c r="Q111" s="147"/>
      <c r="R111" s="147"/>
    </row>
    <row r="112" spans="1:18">
      <c r="B112" s="147"/>
      <c r="C112" s="147"/>
      <c r="D112" s="147"/>
      <c r="E112" s="291">
        <v>42370</v>
      </c>
      <c r="F112" s="291">
        <v>42401</v>
      </c>
      <c r="G112" s="291">
        <v>42430</v>
      </c>
      <c r="H112" s="291">
        <v>42461</v>
      </c>
      <c r="I112" s="291">
        <v>42491</v>
      </c>
      <c r="J112" s="291">
        <v>42522</v>
      </c>
      <c r="K112" s="291">
        <v>42552</v>
      </c>
      <c r="L112" s="291">
        <v>42583</v>
      </c>
      <c r="M112" s="291">
        <v>42614</v>
      </c>
      <c r="N112" s="291">
        <v>42644</v>
      </c>
      <c r="O112" s="291">
        <v>42675</v>
      </c>
      <c r="P112" s="291">
        <v>42705</v>
      </c>
      <c r="Q112" s="93" t="s">
        <v>66</v>
      </c>
      <c r="R112" s="147"/>
    </row>
    <row r="113" spans="2:18">
      <c r="B113" s="147" t="s">
        <v>80</v>
      </c>
      <c r="C113" s="147"/>
      <c r="D113" s="147"/>
      <c r="E113" s="147"/>
      <c r="F113" s="147"/>
      <c r="G113" s="147"/>
      <c r="H113" s="147"/>
      <c r="I113" s="147"/>
      <c r="J113" s="147"/>
      <c r="K113" s="147"/>
      <c r="L113" s="147"/>
      <c r="M113" s="147"/>
      <c r="N113" s="147"/>
      <c r="O113" s="147"/>
      <c r="P113" s="147"/>
      <c r="Q113" s="147"/>
      <c r="R113" s="147"/>
    </row>
    <row r="114" spans="2:18">
      <c r="B114" s="147"/>
      <c r="C114" s="147" t="s">
        <v>239</v>
      </c>
      <c r="D114" s="147"/>
      <c r="E114" s="94">
        <v>281027480</v>
      </c>
      <c r="F114" s="94">
        <v>230506821</v>
      </c>
      <c r="G114" s="94">
        <v>198363507</v>
      </c>
      <c r="H114" s="94">
        <v>175201661</v>
      </c>
      <c r="I114" s="94">
        <v>148495652</v>
      </c>
      <c r="J114" s="94">
        <v>154090136.59999999</v>
      </c>
      <c r="K114" s="94">
        <v>163425633</v>
      </c>
      <c r="L114" s="94">
        <v>176921758</v>
      </c>
      <c r="M114" s="94">
        <v>176555296</v>
      </c>
      <c r="N114" s="94">
        <v>148062106</v>
      </c>
      <c r="O114" s="94">
        <v>171637794</v>
      </c>
      <c r="P114" s="94">
        <v>244773659</v>
      </c>
      <c r="Q114" s="49">
        <f t="shared" ref="Q114:Q119" si="9">SUM(E114:P114)</f>
        <v>2269061503.5999999</v>
      </c>
      <c r="R114" s="147"/>
    </row>
    <row r="115" spans="2:18">
      <c r="B115" s="147"/>
      <c r="C115" s="147" t="s">
        <v>81</v>
      </c>
      <c r="D115" s="147"/>
      <c r="E115" s="94">
        <v>62103053</v>
      </c>
      <c r="F115" s="94">
        <v>55492050</v>
      </c>
      <c r="G115" s="94">
        <v>51335713</v>
      </c>
      <c r="H115" s="94">
        <v>47127306</v>
      </c>
      <c r="I115" s="94">
        <v>45475268</v>
      </c>
      <c r="J115" s="94">
        <v>46917495</v>
      </c>
      <c r="K115" s="94">
        <v>48733807</v>
      </c>
      <c r="L115" s="94">
        <v>51765642</v>
      </c>
      <c r="M115" s="94">
        <v>52690785</v>
      </c>
      <c r="N115" s="94">
        <v>45883770</v>
      </c>
      <c r="O115" s="94">
        <v>46983800</v>
      </c>
      <c r="P115" s="94">
        <v>57305285</v>
      </c>
      <c r="Q115" s="49">
        <f t="shared" si="9"/>
        <v>611813974</v>
      </c>
      <c r="R115" s="147"/>
    </row>
    <row r="116" spans="2:18">
      <c r="B116" s="147"/>
      <c r="C116" s="147" t="s">
        <v>82</v>
      </c>
      <c r="D116" s="147"/>
      <c r="E116" s="94">
        <v>125186862</v>
      </c>
      <c r="F116" s="94">
        <v>112643414</v>
      </c>
      <c r="G116" s="94">
        <v>107231528</v>
      </c>
      <c r="H116" s="94">
        <v>112981690</v>
      </c>
      <c r="I116" s="94">
        <v>112626772</v>
      </c>
      <c r="J116" s="94">
        <v>118295108</v>
      </c>
      <c r="K116" s="94">
        <v>119288439</v>
      </c>
      <c r="L116" s="94">
        <v>119517243</v>
      </c>
      <c r="M116" s="94">
        <v>125067964</v>
      </c>
      <c r="N116" s="94">
        <v>111371375</v>
      </c>
      <c r="O116" s="94">
        <v>108423915</v>
      </c>
      <c r="P116" s="94">
        <v>125109526</v>
      </c>
      <c r="Q116" s="49">
        <f t="shared" si="9"/>
        <v>1397743836</v>
      </c>
      <c r="R116" s="147"/>
    </row>
    <row r="117" spans="2:18">
      <c r="B117" s="147"/>
      <c r="C117" s="147" t="s">
        <v>240</v>
      </c>
      <c r="D117" s="147"/>
      <c r="E117" s="94">
        <v>93759560</v>
      </c>
      <c r="F117" s="94">
        <v>89320116</v>
      </c>
      <c r="G117" s="94">
        <v>92724920</v>
      </c>
      <c r="H117" s="94">
        <v>81644231</v>
      </c>
      <c r="I117" s="94">
        <v>98986457</v>
      </c>
      <c r="J117" s="94">
        <v>55033539</v>
      </c>
      <c r="K117" s="94">
        <v>135689737</v>
      </c>
      <c r="L117" s="94">
        <v>98320357</v>
      </c>
      <c r="M117" s="94">
        <v>86043771</v>
      </c>
      <c r="N117" s="94">
        <v>91087801</v>
      </c>
      <c r="O117" s="94">
        <v>88451909</v>
      </c>
      <c r="P117" s="94">
        <v>95010892</v>
      </c>
      <c r="Q117" s="49">
        <f t="shared" si="9"/>
        <v>1106073290</v>
      </c>
      <c r="R117" s="147"/>
    </row>
    <row r="118" spans="2:18">
      <c r="B118" s="147"/>
      <c r="C118" s="147" t="s">
        <v>241</v>
      </c>
      <c r="D118" s="147"/>
      <c r="E118" s="94">
        <v>3962568.5</v>
      </c>
      <c r="F118" s="94">
        <v>3835415</v>
      </c>
      <c r="G118" s="94">
        <v>3817404</v>
      </c>
      <c r="H118" s="94">
        <v>5668911</v>
      </c>
      <c r="I118" s="94">
        <v>11827237</v>
      </c>
      <c r="J118" s="94">
        <v>17473356.666670002</v>
      </c>
      <c r="K118" s="94">
        <v>21240193</v>
      </c>
      <c r="L118" s="94">
        <v>24373405</v>
      </c>
      <c r="M118" s="94">
        <v>21721978</v>
      </c>
      <c r="N118" s="94">
        <v>12100052</v>
      </c>
      <c r="O118" s="94">
        <v>3753578</v>
      </c>
      <c r="P118" s="94">
        <v>3803632</v>
      </c>
      <c r="Q118" s="49">
        <f t="shared" si="9"/>
        <v>133577730.16666999</v>
      </c>
      <c r="R118" s="147"/>
    </row>
    <row r="119" spans="2:18">
      <c r="B119" s="147"/>
      <c r="C119" s="147" t="s">
        <v>83</v>
      </c>
      <c r="D119" s="147"/>
      <c r="E119" s="94">
        <v>2124844.9717100002</v>
      </c>
      <c r="F119" s="94">
        <v>1905380.7574100001</v>
      </c>
      <c r="G119" s="94">
        <v>1884539.6084299998</v>
      </c>
      <c r="H119" s="94">
        <v>1916999.49967</v>
      </c>
      <c r="I119" s="94">
        <v>1959056.7826600003</v>
      </c>
      <c r="J119" s="94">
        <v>1909984.0465300002</v>
      </c>
      <c r="K119" s="94">
        <v>1897894.3302699998</v>
      </c>
      <c r="L119" s="94">
        <v>1950448.3249700002</v>
      </c>
      <c r="M119" s="94">
        <v>1909711.9522499999</v>
      </c>
      <c r="N119" s="94">
        <v>1857123.46842</v>
      </c>
      <c r="O119" s="94">
        <v>1889621.05859</v>
      </c>
      <c r="P119" s="94">
        <v>1915566.0024200003</v>
      </c>
      <c r="Q119" s="49">
        <f t="shared" si="9"/>
        <v>23121170.803329997</v>
      </c>
      <c r="R119" s="147"/>
    </row>
    <row r="120" spans="2:18">
      <c r="B120" s="147" t="s">
        <v>84</v>
      </c>
      <c r="C120" s="147"/>
      <c r="D120" s="147"/>
      <c r="E120" s="292">
        <f t="shared" ref="E120:M120" si="10">SUM(E114:E119)</f>
        <v>568164368.47170997</v>
      </c>
      <c r="F120" s="292">
        <f t="shared" si="10"/>
        <v>493703196.75740999</v>
      </c>
      <c r="G120" s="292">
        <f t="shared" si="10"/>
        <v>455357611.60843003</v>
      </c>
      <c r="H120" s="292">
        <f t="shared" si="10"/>
        <v>424540798.49967003</v>
      </c>
      <c r="I120" s="292">
        <f t="shared" si="10"/>
        <v>419370442.78266001</v>
      </c>
      <c r="J120" s="292">
        <f t="shared" si="10"/>
        <v>393719619.31320006</v>
      </c>
      <c r="K120" s="292">
        <f t="shared" si="10"/>
        <v>490275703.33026999</v>
      </c>
      <c r="L120" s="292">
        <f t="shared" si="10"/>
        <v>472848853.32497001</v>
      </c>
      <c r="M120" s="292">
        <f t="shared" si="10"/>
        <v>463989505.95225</v>
      </c>
      <c r="N120" s="292">
        <f>SUM(N114:N119)</f>
        <v>410362227.46842003</v>
      </c>
      <c r="O120" s="292">
        <f>SUM(O114:O119)</f>
        <v>421140617.05858999</v>
      </c>
      <c r="P120" s="292">
        <f>SUM(P114:P119)</f>
        <v>527918560.00242001</v>
      </c>
      <c r="Q120" s="292">
        <f>SUM(Q114:Q119)</f>
        <v>5541391504.5700006</v>
      </c>
      <c r="R120" s="147"/>
    </row>
    <row r="121" spans="2:18">
      <c r="B121" s="147"/>
      <c r="C121" s="147"/>
      <c r="D121" s="147"/>
      <c r="E121" s="293"/>
      <c r="F121" s="293"/>
      <c r="G121" s="293"/>
      <c r="H121" s="293"/>
      <c r="I121" s="293"/>
      <c r="J121" s="293"/>
      <c r="K121" s="293"/>
      <c r="L121" s="293"/>
      <c r="M121" s="293"/>
      <c r="N121" s="293"/>
      <c r="O121" s="293"/>
      <c r="P121" s="293"/>
      <c r="Q121" s="293"/>
      <c r="R121" s="147"/>
    </row>
    <row r="122" spans="2:18">
      <c r="B122" s="147" t="s">
        <v>85</v>
      </c>
      <c r="C122" s="147"/>
      <c r="D122" s="147"/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</row>
    <row r="123" spans="2:18">
      <c r="B123" s="147"/>
      <c r="C123" s="147" t="s">
        <v>239</v>
      </c>
      <c r="D123" s="147"/>
      <c r="E123" s="94">
        <v>-5802194</v>
      </c>
      <c r="F123" s="94">
        <v>-20987679</v>
      </c>
      <c r="G123" s="94">
        <v>142616</v>
      </c>
      <c r="H123" s="94">
        <v>-18536904</v>
      </c>
      <c r="I123" s="94">
        <v>-6065337</v>
      </c>
      <c r="J123" s="94">
        <v>2412838</v>
      </c>
      <c r="K123" s="94">
        <v>15208818</v>
      </c>
      <c r="L123" s="94">
        <v>4646020</v>
      </c>
      <c r="M123" s="94">
        <v>-22372199</v>
      </c>
      <c r="N123" s="94">
        <v>9116055</v>
      </c>
      <c r="O123" s="94">
        <v>21662026</v>
      </c>
      <c r="P123" s="94">
        <v>39741167</v>
      </c>
      <c r="Q123" s="49">
        <f t="shared" ref="Q123:Q128" si="11">SUM(E123:P123)</f>
        <v>19165227</v>
      </c>
      <c r="R123" s="147"/>
    </row>
    <row r="124" spans="2:18">
      <c r="B124" s="147"/>
      <c r="C124" s="147" t="s">
        <v>81</v>
      </c>
      <c r="D124" s="147"/>
      <c r="E124" s="94">
        <v>-2623049</v>
      </c>
      <c r="F124" s="94">
        <v>-2413188</v>
      </c>
      <c r="G124" s="94">
        <v>2101017</v>
      </c>
      <c r="H124" s="94">
        <v>-3831123</v>
      </c>
      <c r="I124" s="94">
        <v>1698711</v>
      </c>
      <c r="J124" s="94">
        <v>602404</v>
      </c>
      <c r="K124" s="94">
        <v>3918304</v>
      </c>
      <c r="L124" s="94">
        <v>774679</v>
      </c>
      <c r="M124" s="94">
        <v>-6018955</v>
      </c>
      <c r="N124" s="94">
        <v>3843245</v>
      </c>
      <c r="O124" s="94">
        <v>2414933</v>
      </c>
      <c r="P124" s="94">
        <v>4423953</v>
      </c>
      <c r="Q124" s="49">
        <f t="shared" si="11"/>
        <v>4890931</v>
      </c>
      <c r="R124" s="147"/>
    </row>
    <row r="125" spans="2:18">
      <c r="B125" s="147"/>
      <c r="C125" s="147" t="s">
        <v>82</v>
      </c>
      <c r="D125" s="147"/>
      <c r="E125" s="94">
        <v>-10193765</v>
      </c>
      <c r="F125" s="94">
        <v>-4767451</v>
      </c>
      <c r="G125" s="94">
        <v>6082535</v>
      </c>
      <c r="H125" s="94">
        <v>-133123</v>
      </c>
      <c r="I125" s="94">
        <v>6764776</v>
      </c>
      <c r="J125" s="94">
        <v>2048807</v>
      </c>
      <c r="K125" s="94">
        <v>7701313</v>
      </c>
      <c r="L125" s="94">
        <v>-2644118</v>
      </c>
      <c r="M125" s="94">
        <v>-12188232</v>
      </c>
      <c r="N125" s="94">
        <v>10680568</v>
      </c>
      <c r="O125" s="94">
        <v>1970093</v>
      </c>
      <c r="P125" s="94">
        <v>5732655</v>
      </c>
      <c r="Q125" s="49">
        <f t="shared" si="11"/>
        <v>11054058</v>
      </c>
      <c r="R125" s="147"/>
    </row>
    <row r="126" spans="2:18">
      <c r="B126" s="147"/>
      <c r="C126" s="147" t="s">
        <v>240</v>
      </c>
      <c r="D126" s="147"/>
      <c r="E126" s="94">
        <v>-1129891</v>
      </c>
      <c r="F126" s="94">
        <v>-1524703</v>
      </c>
      <c r="G126" s="94">
        <v>0</v>
      </c>
      <c r="H126" s="94">
        <v>952096</v>
      </c>
      <c r="I126" s="94">
        <v>2295167</v>
      </c>
      <c r="J126" s="94">
        <v>38362784</v>
      </c>
      <c r="K126" s="94">
        <v>-41610047</v>
      </c>
      <c r="L126" s="94">
        <v>0</v>
      </c>
      <c r="M126" s="94">
        <v>4399998</v>
      </c>
      <c r="N126" s="94">
        <v>2327328</v>
      </c>
      <c r="O126" s="94">
        <v>-339369</v>
      </c>
      <c r="P126" s="94">
        <v>-1814256</v>
      </c>
      <c r="Q126" s="49">
        <f t="shared" si="11"/>
        <v>1919107</v>
      </c>
      <c r="R126" s="147"/>
    </row>
    <row r="127" spans="2:18">
      <c r="B127" s="147"/>
      <c r="C127" s="147" t="s">
        <v>241</v>
      </c>
      <c r="D127" s="147"/>
      <c r="E127" s="94">
        <v>-486558</v>
      </c>
      <c r="F127" s="94">
        <v>-27471</v>
      </c>
      <c r="G127" s="94">
        <v>294254</v>
      </c>
      <c r="H127" s="94">
        <v>328652</v>
      </c>
      <c r="I127" s="94">
        <v>1261969</v>
      </c>
      <c r="J127" s="94">
        <v>3988789</v>
      </c>
      <c r="K127" s="94">
        <v>338264</v>
      </c>
      <c r="L127" s="94">
        <v>1094999</v>
      </c>
      <c r="M127" s="94">
        <v>-2742861</v>
      </c>
      <c r="N127" s="94">
        <v>-1221586</v>
      </c>
      <c r="O127" s="94">
        <v>-2947312</v>
      </c>
      <c r="P127" s="94">
        <v>36441</v>
      </c>
      <c r="Q127" s="49">
        <f t="shared" si="11"/>
        <v>-82420</v>
      </c>
      <c r="R127" s="147"/>
    </row>
    <row r="128" spans="2:18">
      <c r="B128" s="147"/>
      <c r="C128" s="147" t="s">
        <v>83</v>
      </c>
      <c r="D128" s="147"/>
      <c r="E128" s="94">
        <v>0</v>
      </c>
      <c r="F128" s="94">
        <v>0</v>
      </c>
      <c r="G128" s="94">
        <v>0</v>
      </c>
      <c r="H128" s="94">
        <v>0</v>
      </c>
      <c r="I128" s="94">
        <v>0</v>
      </c>
      <c r="J128" s="94">
        <v>0</v>
      </c>
      <c r="K128" s="94">
        <v>0</v>
      </c>
      <c r="L128" s="94">
        <v>0</v>
      </c>
      <c r="M128" s="94">
        <v>0</v>
      </c>
      <c r="N128" s="94">
        <v>0</v>
      </c>
      <c r="O128" s="94">
        <v>0</v>
      </c>
      <c r="P128" s="94">
        <v>0</v>
      </c>
      <c r="Q128" s="49">
        <f t="shared" si="11"/>
        <v>0</v>
      </c>
      <c r="R128" s="147"/>
    </row>
    <row r="129" spans="2:18">
      <c r="B129" s="147" t="s">
        <v>86</v>
      </c>
      <c r="C129" s="147"/>
      <c r="D129" s="147"/>
      <c r="E129" s="292">
        <f t="shared" ref="E129:M129" si="12">SUM(E123:E128)</f>
        <v>-20235457</v>
      </c>
      <c r="F129" s="292">
        <f t="shared" si="12"/>
        <v>-29720492</v>
      </c>
      <c r="G129" s="292">
        <f t="shared" si="12"/>
        <v>8620422</v>
      </c>
      <c r="H129" s="292">
        <f t="shared" si="12"/>
        <v>-21220402</v>
      </c>
      <c r="I129" s="292">
        <f t="shared" si="12"/>
        <v>5955286</v>
      </c>
      <c r="J129" s="292">
        <f t="shared" si="12"/>
        <v>47415622</v>
      </c>
      <c r="K129" s="292">
        <f t="shared" si="12"/>
        <v>-14443348</v>
      </c>
      <c r="L129" s="292">
        <f t="shared" si="12"/>
        <v>3871580</v>
      </c>
      <c r="M129" s="292">
        <f t="shared" si="12"/>
        <v>-38922249</v>
      </c>
      <c r="N129" s="292">
        <f>SUM(N123:N128)</f>
        <v>24745610</v>
      </c>
      <c r="O129" s="292">
        <f>SUM(O123:O128)</f>
        <v>22760371</v>
      </c>
      <c r="P129" s="292">
        <f>SUM(P123:P128)</f>
        <v>48119960</v>
      </c>
      <c r="Q129" s="292">
        <f>SUM(Q123:Q128)</f>
        <v>36946903</v>
      </c>
      <c r="R129" s="147"/>
    </row>
    <row r="130" spans="2:18">
      <c r="B130" s="147"/>
      <c r="C130" s="147"/>
      <c r="D130" s="147"/>
      <c r="E130" s="147"/>
      <c r="F130" s="147"/>
      <c r="G130" s="147"/>
      <c r="H130" s="147"/>
      <c r="I130" s="147"/>
      <c r="J130" s="147"/>
      <c r="K130" s="147"/>
      <c r="L130" s="147"/>
      <c r="M130" s="147"/>
      <c r="N130" s="147"/>
      <c r="O130" s="147"/>
      <c r="P130" s="147"/>
      <c r="Q130" s="147"/>
      <c r="R130" s="147"/>
    </row>
    <row r="131" spans="2:18">
      <c r="B131" s="147" t="s">
        <v>87</v>
      </c>
      <c r="C131" s="147"/>
      <c r="D131" s="147"/>
      <c r="E131" s="147"/>
      <c r="F131" s="147"/>
      <c r="G131" s="147"/>
      <c r="H131" s="147"/>
      <c r="I131" s="147"/>
      <c r="J131" s="147"/>
      <c r="K131" s="147"/>
      <c r="L131" s="147"/>
      <c r="M131" s="147"/>
      <c r="N131" s="147"/>
      <c r="O131" s="147"/>
      <c r="P131" s="147"/>
      <c r="Q131" s="147"/>
      <c r="R131" s="147"/>
    </row>
    <row r="132" spans="2:18">
      <c r="B132" s="147"/>
      <c r="C132" s="147" t="s">
        <v>81</v>
      </c>
      <c r="D132" s="147"/>
      <c r="E132" s="94"/>
      <c r="F132" s="94"/>
      <c r="G132" s="94"/>
      <c r="H132" s="94"/>
      <c r="I132" s="94"/>
      <c r="J132" s="94"/>
      <c r="K132" s="94"/>
      <c r="L132" s="94"/>
      <c r="M132" s="94"/>
      <c r="N132" s="94"/>
      <c r="O132" s="94"/>
      <c r="P132" s="94"/>
      <c r="Q132" s="94">
        <f>SUM(E132:P132)</f>
        <v>0</v>
      </c>
      <c r="R132" s="147"/>
    </row>
    <row r="133" spans="2:18">
      <c r="B133" s="147"/>
      <c r="C133" s="147" t="s">
        <v>82</v>
      </c>
      <c r="D133" s="147"/>
      <c r="E133" s="294"/>
      <c r="F133" s="294"/>
      <c r="G133" s="294"/>
      <c r="H133" s="294"/>
      <c r="I133" s="294"/>
      <c r="J133" s="294"/>
      <c r="K133" s="294"/>
      <c r="L133" s="294"/>
      <c r="M133" s="294"/>
      <c r="N133" s="294"/>
      <c r="O133" s="294"/>
      <c r="P133" s="294"/>
      <c r="Q133" s="294">
        <f>SUM(E133:P133)</f>
        <v>0</v>
      </c>
      <c r="R133" s="147"/>
    </row>
    <row r="134" spans="2:18">
      <c r="B134" s="147" t="s">
        <v>87</v>
      </c>
      <c r="C134" s="147"/>
      <c r="D134" s="147"/>
      <c r="E134" s="94">
        <f t="shared" ref="E134:M134" si="13">SUM(E132:E133)</f>
        <v>0</v>
      </c>
      <c r="F134" s="94">
        <f t="shared" si="13"/>
        <v>0</v>
      </c>
      <c r="G134" s="94">
        <f t="shared" si="13"/>
        <v>0</v>
      </c>
      <c r="H134" s="94">
        <f t="shared" si="13"/>
        <v>0</v>
      </c>
      <c r="I134" s="94">
        <f t="shared" si="13"/>
        <v>0</v>
      </c>
      <c r="J134" s="94">
        <f t="shared" si="13"/>
        <v>0</v>
      </c>
      <c r="K134" s="94">
        <f t="shared" si="13"/>
        <v>0</v>
      </c>
      <c r="L134" s="94">
        <f t="shared" si="13"/>
        <v>0</v>
      </c>
      <c r="M134" s="94">
        <f t="shared" si="13"/>
        <v>0</v>
      </c>
      <c r="N134" s="94">
        <f>SUM(N132:N133)</f>
        <v>0</v>
      </c>
      <c r="O134" s="94">
        <f>SUM(O132:O133)</f>
        <v>0</v>
      </c>
      <c r="P134" s="94">
        <f>SUM(P132:P133)</f>
        <v>0</v>
      </c>
      <c r="Q134" s="94">
        <f>SUM(E134:P134)</f>
        <v>0</v>
      </c>
      <c r="R134" s="147"/>
    </row>
    <row r="135" spans="2:18">
      <c r="B135" s="147"/>
      <c r="C135" s="147"/>
      <c r="D135" s="147"/>
      <c r="E135" s="94"/>
      <c r="F135" s="94"/>
      <c r="G135" s="94"/>
      <c r="H135" s="94"/>
      <c r="I135" s="94"/>
      <c r="J135" s="94"/>
      <c r="K135" s="94"/>
      <c r="L135" s="94"/>
      <c r="M135" s="94"/>
      <c r="N135" s="94"/>
      <c r="O135" s="94"/>
      <c r="P135" s="94"/>
      <c r="Q135" s="94"/>
      <c r="R135" s="147"/>
    </row>
    <row r="136" spans="2:18">
      <c r="B136" s="147" t="s">
        <v>88</v>
      </c>
      <c r="C136" s="147"/>
      <c r="D136" s="147"/>
      <c r="E136" s="94"/>
      <c r="F136" s="94"/>
      <c r="G136" s="94"/>
      <c r="H136" s="94"/>
      <c r="I136" s="94"/>
      <c r="J136" s="94"/>
      <c r="K136" s="94"/>
      <c r="L136" s="94"/>
      <c r="M136" s="94"/>
      <c r="N136" s="94"/>
      <c r="O136" s="94"/>
      <c r="P136" s="94"/>
      <c r="Q136" s="94"/>
      <c r="R136" s="147"/>
    </row>
    <row r="137" spans="2:18">
      <c r="B137" s="147"/>
      <c r="C137" s="147" t="s">
        <v>240</v>
      </c>
      <c r="D137" s="147"/>
      <c r="E137" s="94">
        <v>-409662</v>
      </c>
      <c r="F137" s="94">
        <v>0</v>
      </c>
      <c r="G137" s="94">
        <v>647398</v>
      </c>
      <c r="H137" s="94">
        <v>5960523</v>
      </c>
      <c r="I137" s="94">
        <v>-6761048</v>
      </c>
      <c r="J137" s="94">
        <v>270619</v>
      </c>
      <c r="K137" s="94">
        <v>-117492</v>
      </c>
      <c r="L137" s="94">
        <v>0</v>
      </c>
      <c r="M137" s="94">
        <v>0</v>
      </c>
      <c r="N137" s="94">
        <v>-255888</v>
      </c>
      <c r="O137" s="94">
        <v>204162</v>
      </c>
      <c r="P137" s="94">
        <v>-122851</v>
      </c>
      <c r="Q137" s="94">
        <f>SUM(E137:P137)</f>
        <v>-584239</v>
      </c>
      <c r="R137" s="147"/>
    </row>
    <row r="138" spans="2:18">
      <c r="B138" s="147"/>
      <c r="C138" s="147"/>
      <c r="D138" s="147"/>
      <c r="E138" s="147"/>
      <c r="F138" s="147"/>
      <c r="G138" s="147"/>
      <c r="H138" s="147"/>
      <c r="I138" s="147"/>
      <c r="J138" s="147"/>
      <c r="K138" s="147"/>
      <c r="L138" s="147"/>
      <c r="M138" s="147"/>
      <c r="N138" s="147"/>
      <c r="O138" s="147"/>
      <c r="P138" s="147"/>
      <c r="Q138" s="147"/>
      <c r="R138" s="147"/>
    </row>
    <row r="139" spans="2:18">
      <c r="B139" s="147" t="s">
        <v>89</v>
      </c>
      <c r="C139" s="147"/>
      <c r="D139" s="147"/>
      <c r="E139" s="147"/>
      <c r="F139" s="147"/>
      <c r="G139" s="147"/>
      <c r="H139" s="147"/>
      <c r="I139" s="147"/>
      <c r="J139" s="147"/>
      <c r="K139" s="147"/>
      <c r="L139" s="147"/>
      <c r="M139" s="147"/>
      <c r="N139" s="147"/>
      <c r="O139" s="147"/>
      <c r="P139" s="147"/>
      <c r="Q139" s="147"/>
      <c r="R139" s="147"/>
    </row>
    <row r="140" spans="2:18">
      <c r="B140" s="147"/>
      <c r="C140" s="147" t="s">
        <v>239</v>
      </c>
      <c r="D140" s="147"/>
      <c r="E140" s="94">
        <v>7493658</v>
      </c>
      <c r="F140" s="94">
        <v>19509772</v>
      </c>
      <c r="G140" s="94">
        <v>11259273</v>
      </c>
      <c r="H140" s="94">
        <v>20261319</v>
      </c>
      <c r="I140" s="94">
        <v>12470672</v>
      </c>
      <c r="J140" s="94">
        <v>-12886269</v>
      </c>
      <c r="K140" s="94">
        <v>11867820</v>
      </c>
      <c r="L140" s="94">
        <v>-9609386</v>
      </c>
      <c r="M140" s="94">
        <v>8630784</v>
      </c>
      <c r="N140" s="94">
        <v>1891413</v>
      </c>
      <c r="O140" s="94">
        <v>22644242</v>
      </c>
      <c r="P140" s="94">
        <v>-19874040</v>
      </c>
      <c r="Q140" s="49">
        <f t="shared" ref="Q140:Q145" si="14">SUM(E140:P140)</f>
        <v>73659258</v>
      </c>
      <c r="R140" s="147"/>
    </row>
    <row r="141" spans="2:18">
      <c r="B141" s="147"/>
      <c r="C141" s="147" t="s">
        <v>81</v>
      </c>
      <c r="D141" s="147"/>
      <c r="E141" s="94">
        <v>773421</v>
      </c>
      <c r="F141" s="94">
        <v>2011636</v>
      </c>
      <c r="G141" s="94">
        <v>1164560</v>
      </c>
      <c r="H141" s="94">
        <v>1558673</v>
      </c>
      <c r="I141" s="94">
        <v>1369986</v>
      </c>
      <c r="J141" s="94">
        <v>-2017662</v>
      </c>
      <c r="K141" s="94">
        <v>1708541</v>
      </c>
      <c r="L141" s="94">
        <v>-1386802</v>
      </c>
      <c r="M141" s="94">
        <v>1237399</v>
      </c>
      <c r="N141" s="94">
        <v>205058</v>
      </c>
      <c r="O141" s="94">
        <v>1964258</v>
      </c>
      <c r="P141" s="94">
        <v>-2050090</v>
      </c>
      <c r="Q141" s="49">
        <f t="shared" si="14"/>
        <v>6538978</v>
      </c>
      <c r="R141" s="147"/>
    </row>
    <row r="142" spans="2:18">
      <c r="B142" s="147"/>
      <c r="C142" s="147" t="s">
        <v>82</v>
      </c>
      <c r="D142" s="147"/>
      <c r="E142" s="94">
        <v>330596</v>
      </c>
      <c r="F142" s="94">
        <v>859369</v>
      </c>
      <c r="G142" s="94">
        <v>485505</v>
      </c>
      <c r="H142" s="94">
        <v>145546</v>
      </c>
      <c r="I142" s="94">
        <v>67587</v>
      </c>
      <c r="J142" s="94">
        <v>-1808649</v>
      </c>
      <c r="K142" s="94">
        <v>1378886</v>
      </c>
      <c r="L142" s="94">
        <v>-1106978</v>
      </c>
      <c r="M142" s="94">
        <v>998618</v>
      </c>
      <c r="N142" s="94">
        <v>10259</v>
      </c>
      <c r="O142" s="94">
        <v>142416</v>
      </c>
      <c r="P142" s="94">
        <v>-841848</v>
      </c>
      <c r="Q142" s="49">
        <f t="shared" si="14"/>
        <v>661307</v>
      </c>
      <c r="R142" s="147"/>
    </row>
    <row r="143" spans="2:18">
      <c r="B143" s="147"/>
      <c r="C143" s="147" t="s">
        <v>240</v>
      </c>
      <c r="D143" s="147"/>
      <c r="E143" s="94">
        <v>0</v>
      </c>
      <c r="F143" s="94">
        <v>0</v>
      </c>
      <c r="G143" s="94">
        <v>0</v>
      </c>
      <c r="H143" s="94">
        <v>0</v>
      </c>
      <c r="I143" s="94">
        <v>0</v>
      </c>
      <c r="J143" s="94">
        <v>0</v>
      </c>
      <c r="K143" s="94">
        <v>0</v>
      </c>
      <c r="L143" s="94">
        <v>0</v>
      </c>
      <c r="M143" s="94">
        <v>0</v>
      </c>
      <c r="N143" s="94">
        <v>0</v>
      </c>
      <c r="O143" s="94">
        <v>0</v>
      </c>
      <c r="P143" s="94">
        <v>0</v>
      </c>
      <c r="Q143" s="49">
        <f t="shared" si="14"/>
        <v>0</v>
      </c>
      <c r="R143" s="147"/>
    </row>
    <row r="144" spans="2:18">
      <c r="B144" s="147"/>
      <c r="C144" s="147" t="s">
        <v>241</v>
      </c>
      <c r="D144" s="147"/>
      <c r="E144" s="94">
        <v>0</v>
      </c>
      <c r="F144" s="94">
        <v>0</v>
      </c>
      <c r="G144" s="94">
        <v>0</v>
      </c>
      <c r="H144" s="94">
        <v>0</v>
      </c>
      <c r="I144" s="94">
        <v>0</v>
      </c>
      <c r="J144" s="94">
        <v>0</v>
      </c>
      <c r="K144" s="94">
        <v>0</v>
      </c>
      <c r="L144" s="94">
        <v>0</v>
      </c>
      <c r="M144" s="94">
        <v>0</v>
      </c>
      <c r="N144" s="94">
        <v>0</v>
      </c>
      <c r="O144" s="94">
        <v>0</v>
      </c>
      <c r="P144" s="94">
        <v>0</v>
      </c>
      <c r="Q144" s="49">
        <f t="shared" si="14"/>
        <v>0</v>
      </c>
      <c r="R144" s="147"/>
    </row>
    <row r="145" spans="2:18">
      <c r="B145" s="147"/>
      <c r="C145" s="147" t="s">
        <v>83</v>
      </c>
      <c r="D145" s="147"/>
      <c r="E145" s="94">
        <v>0</v>
      </c>
      <c r="F145" s="94">
        <v>0</v>
      </c>
      <c r="G145" s="94">
        <v>0</v>
      </c>
      <c r="H145" s="94">
        <v>0</v>
      </c>
      <c r="I145" s="94">
        <v>0</v>
      </c>
      <c r="J145" s="94">
        <v>0</v>
      </c>
      <c r="K145" s="94">
        <v>0</v>
      </c>
      <c r="L145" s="94">
        <v>0</v>
      </c>
      <c r="M145" s="94">
        <v>0</v>
      </c>
      <c r="N145" s="94">
        <v>0</v>
      </c>
      <c r="O145" s="94">
        <v>0</v>
      </c>
      <c r="P145" s="94">
        <v>0</v>
      </c>
      <c r="Q145" s="49">
        <f t="shared" si="14"/>
        <v>0</v>
      </c>
      <c r="R145" s="147"/>
    </row>
    <row r="146" spans="2:18">
      <c r="B146" s="147" t="s">
        <v>90</v>
      </c>
      <c r="C146" s="147"/>
      <c r="D146" s="147"/>
      <c r="E146" s="292">
        <f t="shared" ref="E146:M146" si="15">SUM(E140:E145)</f>
        <v>8597675</v>
      </c>
      <c r="F146" s="292">
        <f t="shared" si="15"/>
        <v>22380777</v>
      </c>
      <c r="G146" s="292">
        <f t="shared" si="15"/>
        <v>12909338</v>
      </c>
      <c r="H146" s="292">
        <f t="shared" si="15"/>
        <v>21965538</v>
      </c>
      <c r="I146" s="292">
        <f t="shared" si="15"/>
        <v>13908245</v>
      </c>
      <c r="J146" s="292">
        <f t="shared" si="15"/>
        <v>-16712580</v>
      </c>
      <c r="K146" s="292">
        <f t="shared" si="15"/>
        <v>14955247</v>
      </c>
      <c r="L146" s="292">
        <f t="shared" si="15"/>
        <v>-12103166</v>
      </c>
      <c r="M146" s="292">
        <f t="shared" si="15"/>
        <v>10866801</v>
      </c>
      <c r="N146" s="292">
        <f>SUM(N140:N145)</f>
        <v>2106730</v>
      </c>
      <c r="O146" s="292">
        <f>SUM(O140:O145)</f>
        <v>24750916</v>
      </c>
      <c r="P146" s="292">
        <f>SUM(P140:P145)</f>
        <v>-22765978</v>
      </c>
      <c r="Q146" s="292">
        <f>SUM(Q140:Q145)</f>
        <v>80859543</v>
      </c>
      <c r="R146" s="147"/>
    </row>
    <row r="147" spans="2:18">
      <c r="B147" s="147"/>
      <c r="C147" s="147"/>
      <c r="D147" s="147"/>
      <c r="E147" s="147"/>
      <c r="F147" s="147"/>
      <c r="G147" s="147"/>
      <c r="H147" s="147"/>
      <c r="I147" s="147"/>
      <c r="J147" s="147"/>
      <c r="K147" s="147"/>
      <c r="L147" s="147"/>
      <c r="M147" s="147"/>
      <c r="N147" s="147"/>
      <c r="O147" s="147"/>
      <c r="P147" s="147"/>
      <c r="Q147" s="147"/>
      <c r="R147" s="147"/>
    </row>
    <row r="148" spans="2:18">
      <c r="B148" s="147" t="s">
        <v>91</v>
      </c>
      <c r="C148" s="147"/>
      <c r="D148" s="147"/>
      <c r="E148" s="147"/>
      <c r="F148" s="147"/>
      <c r="G148" s="147"/>
      <c r="H148" s="147"/>
      <c r="I148" s="147"/>
      <c r="J148" s="147"/>
      <c r="K148" s="147"/>
      <c r="L148" s="147"/>
      <c r="M148" s="147"/>
      <c r="N148" s="147"/>
      <c r="O148" s="147"/>
      <c r="P148" s="147"/>
      <c r="Q148" s="147"/>
      <c r="R148" s="93" t="s">
        <v>327</v>
      </c>
    </row>
    <row r="149" spans="2:18">
      <c r="B149" s="147"/>
      <c r="C149" s="147" t="s">
        <v>239</v>
      </c>
      <c r="D149" s="147"/>
      <c r="E149" s="49">
        <f t="shared" ref="E149:P149" si="16">E114+E123+E140</f>
        <v>282718944</v>
      </c>
      <c r="F149" s="49">
        <f t="shared" si="16"/>
        <v>229028914</v>
      </c>
      <c r="G149" s="49">
        <f t="shared" si="16"/>
        <v>209765396</v>
      </c>
      <c r="H149" s="49">
        <f t="shared" si="16"/>
        <v>176926076</v>
      </c>
      <c r="I149" s="49">
        <f t="shared" si="16"/>
        <v>154900987</v>
      </c>
      <c r="J149" s="49">
        <f t="shared" si="16"/>
        <v>143616705.59999999</v>
      </c>
      <c r="K149" s="49">
        <f t="shared" si="16"/>
        <v>190502271</v>
      </c>
      <c r="L149" s="49">
        <f t="shared" si="16"/>
        <v>171958392</v>
      </c>
      <c r="M149" s="49">
        <f t="shared" si="16"/>
        <v>162813881</v>
      </c>
      <c r="N149" s="49">
        <f t="shared" si="16"/>
        <v>159069574</v>
      </c>
      <c r="O149" s="49">
        <f t="shared" si="16"/>
        <v>215944062</v>
      </c>
      <c r="P149" s="49">
        <f t="shared" si="16"/>
        <v>264640786</v>
      </c>
      <c r="Q149" s="49">
        <f t="shared" ref="Q149:Q154" si="17">SUM(E149:P149)</f>
        <v>2361885988.5999999</v>
      </c>
      <c r="R149" s="94">
        <v>2361885989</v>
      </c>
    </row>
    <row r="150" spans="2:18">
      <c r="B150" s="147"/>
      <c r="C150" s="147" t="s">
        <v>81</v>
      </c>
      <c r="D150" s="147"/>
      <c r="E150" s="49">
        <f t="shared" ref="E150:M151" si="18">E115+E124+E141+E132</f>
        <v>60253425</v>
      </c>
      <c r="F150" s="49">
        <f t="shared" si="18"/>
        <v>55090498</v>
      </c>
      <c r="G150" s="49">
        <f t="shared" si="18"/>
        <v>54601290</v>
      </c>
      <c r="H150" s="49">
        <f t="shared" si="18"/>
        <v>44854856</v>
      </c>
      <c r="I150" s="49">
        <f t="shared" si="18"/>
        <v>48543965</v>
      </c>
      <c r="J150" s="49">
        <f t="shared" si="18"/>
        <v>45502237</v>
      </c>
      <c r="K150" s="49">
        <f t="shared" si="18"/>
        <v>54360652</v>
      </c>
      <c r="L150" s="49">
        <f t="shared" si="18"/>
        <v>51153519</v>
      </c>
      <c r="M150" s="49">
        <f t="shared" si="18"/>
        <v>47909229</v>
      </c>
      <c r="N150" s="49">
        <f t="shared" ref="N150:P151" si="19">N115+N124+N141+N132</f>
        <v>49932073</v>
      </c>
      <c r="O150" s="49">
        <f t="shared" si="19"/>
        <v>51362991</v>
      </c>
      <c r="P150" s="49">
        <f t="shared" si="19"/>
        <v>59679148</v>
      </c>
      <c r="Q150" s="49">
        <f t="shared" si="17"/>
        <v>623243883</v>
      </c>
      <c r="R150" s="94">
        <v>623243883</v>
      </c>
    </row>
    <row r="151" spans="2:18">
      <c r="B151" s="147"/>
      <c r="C151" s="147" t="s">
        <v>82</v>
      </c>
      <c r="D151" s="147"/>
      <c r="E151" s="49">
        <f t="shared" si="18"/>
        <v>115323693</v>
      </c>
      <c r="F151" s="49">
        <f t="shared" si="18"/>
        <v>108735332</v>
      </c>
      <c r="G151" s="49">
        <f t="shared" si="18"/>
        <v>113799568</v>
      </c>
      <c r="H151" s="49">
        <f t="shared" si="18"/>
        <v>112994113</v>
      </c>
      <c r="I151" s="49">
        <f t="shared" si="18"/>
        <v>119459135</v>
      </c>
      <c r="J151" s="49">
        <f t="shared" si="18"/>
        <v>118535266</v>
      </c>
      <c r="K151" s="49">
        <f t="shared" si="18"/>
        <v>128368638</v>
      </c>
      <c r="L151" s="49">
        <f t="shared" si="18"/>
        <v>115766147</v>
      </c>
      <c r="M151" s="49">
        <f t="shared" si="18"/>
        <v>113878350</v>
      </c>
      <c r="N151" s="49">
        <f t="shared" si="19"/>
        <v>122062202</v>
      </c>
      <c r="O151" s="49">
        <f t="shared" si="19"/>
        <v>110536424</v>
      </c>
      <c r="P151" s="49">
        <f t="shared" si="19"/>
        <v>130000333</v>
      </c>
      <c r="Q151" s="49">
        <f t="shared" si="17"/>
        <v>1409459201</v>
      </c>
      <c r="R151" s="94">
        <v>1409459201</v>
      </c>
    </row>
    <row r="152" spans="2:18">
      <c r="B152" s="147"/>
      <c r="C152" s="147" t="s">
        <v>240</v>
      </c>
      <c r="D152" s="147"/>
      <c r="E152" s="49">
        <f t="shared" ref="E152:M152" si="20">E117+E126+E137+E143</f>
        <v>92220007</v>
      </c>
      <c r="F152" s="49">
        <f t="shared" si="20"/>
        <v>87795413</v>
      </c>
      <c r="G152" s="49">
        <f t="shared" si="20"/>
        <v>93372318</v>
      </c>
      <c r="H152" s="49">
        <f t="shared" si="20"/>
        <v>88556850</v>
      </c>
      <c r="I152" s="49">
        <f t="shared" si="20"/>
        <v>94520576</v>
      </c>
      <c r="J152" s="49">
        <f t="shared" si="20"/>
        <v>93666942</v>
      </c>
      <c r="K152" s="49">
        <f t="shared" si="20"/>
        <v>93962198</v>
      </c>
      <c r="L152" s="49">
        <f t="shared" si="20"/>
        <v>98320357</v>
      </c>
      <c r="M152" s="49">
        <f t="shared" si="20"/>
        <v>90443769</v>
      </c>
      <c r="N152" s="49">
        <f>N117+N126+N137+N143</f>
        <v>93159241</v>
      </c>
      <c r="O152" s="49">
        <f>O117+O126+O137+O143</f>
        <v>88316702</v>
      </c>
      <c r="P152" s="49">
        <f>P117+P126+P137+P143</f>
        <v>93073785</v>
      </c>
      <c r="Q152" s="49">
        <f t="shared" si="17"/>
        <v>1107408158</v>
      </c>
      <c r="R152" s="94">
        <v>1107408158</v>
      </c>
    </row>
    <row r="153" spans="2:18">
      <c r="B153" s="147"/>
      <c r="C153" s="147" t="s">
        <v>241</v>
      </c>
      <c r="D153" s="147"/>
      <c r="E153" s="49">
        <f t="shared" ref="E153:P154" si="21">E118+E127+E144</f>
        <v>3476010.5</v>
      </c>
      <c r="F153" s="49">
        <f t="shared" si="21"/>
        <v>3807944</v>
      </c>
      <c r="G153" s="49">
        <f t="shared" si="21"/>
        <v>4111658</v>
      </c>
      <c r="H153" s="49">
        <f t="shared" si="21"/>
        <v>5997563</v>
      </c>
      <c r="I153" s="49">
        <f t="shared" si="21"/>
        <v>13089206</v>
      </c>
      <c r="J153" s="49">
        <f t="shared" si="21"/>
        <v>21462145.666670002</v>
      </c>
      <c r="K153" s="49">
        <f t="shared" si="21"/>
        <v>21578457</v>
      </c>
      <c r="L153" s="49">
        <f t="shared" si="21"/>
        <v>25468404</v>
      </c>
      <c r="M153" s="49">
        <f t="shared" si="21"/>
        <v>18979117</v>
      </c>
      <c r="N153" s="49">
        <f t="shared" si="21"/>
        <v>10878466</v>
      </c>
      <c r="O153" s="49">
        <f t="shared" si="21"/>
        <v>806266</v>
      </c>
      <c r="P153" s="49">
        <f t="shared" si="21"/>
        <v>3840073</v>
      </c>
      <c r="Q153" s="49">
        <f t="shared" si="17"/>
        <v>133495310.16666999</v>
      </c>
      <c r="R153" s="94">
        <v>133495310</v>
      </c>
    </row>
    <row r="154" spans="2:18">
      <c r="B154" s="147"/>
      <c r="C154" s="147" t="s">
        <v>83</v>
      </c>
      <c r="D154" s="147"/>
      <c r="E154" s="49">
        <f t="shared" si="21"/>
        <v>2124844.9717100002</v>
      </c>
      <c r="F154" s="49">
        <f t="shared" si="21"/>
        <v>1905380.7574100001</v>
      </c>
      <c r="G154" s="49">
        <f t="shared" si="21"/>
        <v>1884539.6084299998</v>
      </c>
      <c r="H154" s="49">
        <f t="shared" si="21"/>
        <v>1916999.49967</v>
      </c>
      <c r="I154" s="49">
        <f t="shared" si="21"/>
        <v>1959056.7826600003</v>
      </c>
      <c r="J154" s="49">
        <f t="shared" si="21"/>
        <v>1909984.0465300002</v>
      </c>
      <c r="K154" s="49">
        <f t="shared" si="21"/>
        <v>1897894.3302699998</v>
      </c>
      <c r="L154" s="49">
        <f t="shared" si="21"/>
        <v>1950448.3249700002</v>
      </c>
      <c r="M154" s="49">
        <f t="shared" si="21"/>
        <v>1909711.9522499999</v>
      </c>
      <c r="N154" s="49">
        <f t="shared" si="21"/>
        <v>1857123.46842</v>
      </c>
      <c r="O154" s="49">
        <f t="shared" si="21"/>
        <v>1889621.05859</v>
      </c>
      <c r="P154" s="49">
        <f>P119+P128+P145</f>
        <v>1915566.0024200003</v>
      </c>
      <c r="Q154" s="49">
        <f t="shared" si="17"/>
        <v>23121170.803329997</v>
      </c>
      <c r="R154" s="94">
        <v>23121171</v>
      </c>
    </row>
    <row r="155" spans="2:18">
      <c r="B155" s="147" t="s">
        <v>92</v>
      </c>
      <c r="C155" s="147"/>
      <c r="D155" s="147"/>
      <c r="E155" s="50">
        <f t="shared" ref="E155:M155" si="22">SUM(E149:E154)</f>
        <v>556116924.47170997</v>
      </c>
      <c r="F155" s="50">
        <f t="shared" si="22"/>
        <v>486363481.75740999</v>
      </c>
      <c r="G155" s="50">
        <f t="shared" si="22"/>
        <v>477534769.60843003</v>
      </c>
      <c r="H155" s="50">
        <f t="shared" si="22"/>
        <v>431246457.49967003</v>
      </c>
      <c r="I155" s="50">
        <f t="shared" si="22"/>
        <v>432472925.78266001</v>
      </c>
      <c r="J155" s="50">
        <f t="shared" si="22"/>
        <v>424693280.31320006</v>
      </c>
      <c r="K155" s="50">
        <f t="shared" si="22"/>
        <v>490670110.33026999</v>
      </c>
      <c r="L155" s="50">
        <f t="shared" si="22"/>
        <v>464617267.32497001</v>
      </c>
      <c r="M155" s="50">
        <f t="shared" si="22"/>
        <v>435934057.95225</v>
      </c>
      <c r="N155" s="50">
        <f>SUM(N149:N154)</f>
        <v>436958679.46842003</v>
      </c>
      <c r="O155" s="50">
        <f>SUM(O149:O154)</f>
        <v>468856066.05858999</v>
      </c>
      <c r="P155" s="50">
        <f>SUM(P149:P154)</f>
        <v>553149691.00241995</v>
      </c>
      <c r="Q155" s="50">
        <f>SUM(Q149:Q154)</f>
        <v>5658613711.5700006</v>
      </c>
      <c r="R155" s="50">
        <f>SUM(R149:R154)</f>
        <v>5658613712</v>
      </c>
    </row>
    <row r="156" spans="2:18">
      <c r="B156" s="147"/>
      <c r="C156" s="147"/>
      <c r="D156" s="147"/>
      <c r="E156" s="147"/>
      <c r="F156" s="147"/>
      <c r="G156" s="147"/>
      <c r="H156" s="147"/>
      <c r="I156" s="147"/>
      <c r="J156" s="147"/>
      <c r="K156" s="147"/>
      <c r="L156" s="147"/>
      <c r="M156" s="147"/>
      <c r="N156" s="147"/>
      <c r="O156" s="147"/>
      <c r="P156" s="147"/>
      <c r="Q156" s="147"/>
      <c r="R156" s="147"/>
    </row>
    <row r="157" spans="2:18">
      <c r="B157" s="147"/>
      <c r="C157" s="147" t="s">
        <v>93</v>
      </c>
      <c r="D157" s="147"/>
      <c r="E157" s="49">
        <f t="shared" ref="E157:M157" si="23">E149</f>
        <v>282718944</v>
      </c>
      <c r="F157" s="49">
        <f t="shared" si="23"/>
        <v>229028914</v>
      </c>
      <c r="G157" s="49">
        <f t="shared" si="23"/>
        <v>209765396</v>
      </c>
      <c r="H157" s="49">
        <f t="shared" si="23"/>
        <v>176926076</v>
      </c>
      <c r="I157" s="49">
        <f t="shared" si="23"/>
        <v>154900987</v>
      </c>
      <c r="J157" s="49">
        <f t="shared" si="23"/>
        <v>143616705.59999999</v>
      </c>
      <c r="K157" s="49">
        <f t="shared" si="23"/>
        <v>190502271</v>
      </c>
      <c r="L157" s="49">
        <f t="shared" si="23"/>
        <v>171958392</v>
      </c>
      <c r="M157" s="49">
        <f t="shared" si="23"/>
        <v>162813881</v>
      </c>
      <c r="N157" s="49">
        <f>N149</f>
        <v>159069574</v>
      </c>
      <c r="O157" s="49">
        <f>O149</f>
        <v>215944062</v>
      </c>
      <c r="P157" s="49">
        <f>P149</f>
        <v>264640786</v>
      </c>
      <c r="Q157" s="49">
        <f>SUM(E157:P157)</f>
        <v>2361885988.5999999</v>
      </c>
      <c r="R157" s="147"/>
    </row>
    <row r="158" spans="2:18">
      <c r="B158" s="147"/>
      <c r="C158" s="147" t="s">
        <v>94</v>
      </c>
      <c r="D158" s="147"/>
      <c r="E158" s="49">
        <v>208217</v>
      </c>
      <c r="F158" s="295">
        <v>210418</v>
      </c>
      <c r="G158" s="49">
        <v>209750</v>
      </c>
      <c r="H158" s="49">
        <v>209405</v>
      </c>
      <c r="I158" s="49">
        <v>209004</v>
      </c>
      <c r="J158" s="49">
        <v>208965</v>
      </c>
      <c r="K158" s="49">
        <v>209204</v>
      </c>
      <c r="L158" s="49">
        <v>209512</v>
      </c>
      <c r="M158" s="49">
        <v>210314</v>
      </c>
      <c r="N158" s="49">
        <v>210674</v>
      </c>
      <c r="O158" s="49">
        <v>211346</v>
      </c>
      <c r="P158" s="49">
        <v>211562</v>
      </c>
      <c r="Q158" s="49">
        <f>SUM(E158:P158)</f>
        <v>2518371</v>
      </c>
      <c r="R158" s="49">
        <v>2518371</v>
      </c>
    </row>
    <row r="159" spans="2:18">
      <c r="B159" s="147"/>
      <c r="C159" s="147" t="s">
        <v>95</v>
      </c>
      <c r="D159" s="147"/>
      <c r="E159" s="55">
        <f t="shared" ref="E159:M159" si="24">E157/E158</f>
        <v>1357.8091318192078</v>
      </c>
      <c r="F159" s="55">
        <f t="shared" si="24"/>
        <v>1088.4473476603712</v>
      </c>
      <c r="G159" s="55">
        <f t="shared" si="24"/>
        <v>1000.0734016686531</v>
      </c>
      <c r="H159" s="55">
        <f t="shared" si="24"/>
        <v>844.89900432176887</v>
      </c>
      <c r="I159" s="55">
        <f t="shared" si="24"/>
        <v>741.138863371036</v>
      </c>
      <c r="J159" s="55">
        <f t="shared" si="24"/>
        <v>687.27636494149738</v>
      </c>
      <c r="K159" s="55">
        <f t="shared" si="24"/>
        <v>910.60529913385972</v>
      </c>
      <c r="L159" s="55">
        <f t="shared" si="24"/>
        <v>820.75676810874791</v>
      </c>
      <c r="M159" s="55">
        <f t="shared" si="24"/>
        <v>774.14666165828237</v>
      </c>
      <c r="N159" s="55">
        <f>N157/N158</f>
        <v>755.05080835793694</v>
      </c>
      <c r="O159" s="55">
        <f>O157/O158</f>
        <v>1021.7560871745858</v>
      </c>
      <c r="P159" s="55">
        <f>P157/P158</f>
        <v>1250.8899802421986</v>
      </c>
      <c r="Q159" s="55">
        <f>Q157/Q158</f>
        <v>937.86260586704657</v>
      </c>
      <c r="R159" s="147"/>
    </row>
    <row r="160" spans="2:18">
      <c r="B160" s="147"/>
      <c r="C160" s="147" t="s">
        <v>96</v>
      </c>
      <c r="D160" s="147"/>
      <c r="E160" s="49">
        <f t="shared" ref="E160:M160" si="25">E150+E151+E153</f>
        <v>179053128.5</v>
      </c>
      <c r="F160" s="49">
        <f t="shared" si="25"/>
        <v>167633774</v>
      </c>
      <c r="G160" s="49">
        <f t="shared" si="25"/>
        <v>172512516</v>
      </c>
      <c r="H160" s="49">
        <f t="shared" si="25"/>
        <v>163846532</v>
      </c>
      <c r="I160" s="49">
        <f t="shared" si="25"/>
        <v>181092306</v>
      </c>
      <c r="J160" s="49">
        <f t="shared" si="25"/>
        <v>185499648.66666999</v>
      </c>
      <c r="K160" s="49">
        <f t="shared" si="25"/>
        <v>204307747</v>
      </c>
      <c r="L160" s="49">
        <f t="shared" si="25"/>
        <v>192388070</v>
      </c>
      <c r="M160" s="49">
        <f t="shared" si="25"/>
        <v>180766696</v>
      </c>
      <c r="N160" s="49">
        <f>N150+N151+N153</f>
        <v>182872741</v>
      </c>
      <c r="O160" s="49">
        <f>O150+O151+O153</f>
        <v>162705681</v>
      </c>
      <c r="P160" s="49">
        <f>P150+P151+P153</f>
        <v>193519554</v>
      </c>
      <c r="Q160" s="49">
        <f>SUM(E160:P160)</f>
        <v>2166198394.1666698</v>
      </c>
      <c r="R160" s="147"/>
    </row>
    <row r="161" spans="2:18">
      <c r="B161" s="147"/>
      <c r="C161" s="147" t="s">
        <v>97</v>
      </c>
      <c r="D161" s="147"/>
      <c r="E161" s="49">
        <v>35331</v>
      </c>
      <c r="F161" s="295">
        <v>35572</v>
      </c>
      <c r="G161" s="49">
        <v>35571</v>
      </c>
      <c r="H161" s="49">
        <v>35497</v>
      </c>
      <c r="I161" s="49">
        <v>35658</v>
      </c>
      <c r="J161" s="49">
        <v>35582</v>
      </c>
      <c r="K161" s="49">
        <v>35519</v>
      </c>
      <c r="L161" s="49">
        <v>35694</v>
      </c>
      <c r="M161" s="49">
        <v>35669</v>
      </c>
      <c r="N161" s="49">
        <v>35828</v>
      </c>
      <c r="O161" s="49">
        <v>35762</v>
      </c>
      <c r="P161" s="49">
        <v>35782</v>
      </c>
      <c r="Q161" s="49">
        <f>SUM(E161:P161)</f>
        <v>427465</v>
      </c>
      <c r="R161" s="94">
        <v>427465</v>
      </c>
    </row>
    <row r="162" spans="2:18">
      <c r="B162" s="147"/>
      <c r="C162" s="147" t="s">
        <v>98</v>
      </c>
      <c r="D162" s="147"/>
      <c r="E162" s="49">
        <f t="shared" ref="E162:M162" si="26">E160/E161</f>
        <v>5067.8760437009987</v>
      </c>
      <c r="F162" s="49">
        <f t="shared" si="26"/>
        <v>4712.5203530866975</v>
      </c>
      <c r="G162" s="49">
        <f t="shared" si="26"/>
        <v>4849.8078772033396</v>
      </c>
      <c r="H162" s="49">
        <f t="shared" si="26"/>
        <v>4615.7853339718849</v>
      </c>
      <c r="I162" s="49">
        <f t="shared" si="26"/>
        <v>5078.5884233552079</v>
      </c>
      <c r="J162" s="49">
        <f t="shared" si="26"/>
        <v>5213.3002267064803</v>
      </c>
      <c r="K162" s="49">
        <f t="shared" si="26"/>
        <v>5752.0692305526618</v>
      </c>
      <c r="L162" s="49">
        <f t="shared" si="26"/>
        <v>5389.9274387852302</v>
      </c>
      <c r="M162" s="49">
        <f t="shared" si="26"/>
        <v>5067.8935770557064</v>
      </c>
      <c r="N162" s="49">
        <f>N160/N161</f>
        <v>5104.1850228871272</v>
      </c>
      <c r="O162" s="49">
        <f>O160/O161</f>
        <v>4549.6806945920252</v>
      </c>
      <c r="P162" s="49">
        <f>P160/P161</f>
        <v>5408.2933877368505</v>
      </c>
      <c r="Q162" s="49">
        <f>Q160/Q161</f>
        <v>5067.5456333657021</v>
      </c>
      <c r="R162" s="147"/>
    </row>
    <row r="163" spans="2:18">
      <c r="B163" s="147"/>
      <c r="C163" s="147"/>
      <c r="D163" s="147"/>
      <c r="E163" s="147"/>
      <c r="F163" s="147"/>
      <c r="G163" s="147"/>
      <c r="H163" s="147"/>
      <c r="I163" s="147"/>
      <c r="J163" s="147"/>
      <c r="K163" s="147"/>
      <c r="L163" s="147"/>
      <c r="M163" s="147"/>
      <c r="N163" s="147"/>
      <c r="O163" s="147"/>
      <c r="P163" s="147"/>
      <c r="Q163" s="147"/>
      <c r="R163" s="147"/>
    </row>
    <row r="164" spans="2:18">
      <c r="B164" s="147"/>
      <c r="C164" s="147" t="s">
        <v>99</v>
      </c>
      <c r="D164" s="147"/>
      <c r="E164" s="56">
        <f t="shared" ref="E164:M164" si="27">E155/$P155</f>
        <v>1.0053642504326683</v>
      </c>
      <c r="F164" s="56">
        <f t="shared" si="27"/>
        <v>0.87926196049394922</v>
      </c>
      <c r="G164" s="56">
        <f t="shared" si="27"/>
        <v>0.86330115948006714</v>
      </c>
      <c r="H164" s="56">
        <f t="shared" si="27"/>
        <v>0.77961981090175347</v>
      </c>
      <c r="I164" s="56">
        <f t="shared" si="27"/>
        <v>0.7818370557143961</v>
      </c>
      <c r="J164" s="56">
        <f t="shared" si="27"/>
        <v>0.76777278776667002</v>
      </c>
      <c r="K164" s="56">
        <f t="shared" si="27"/>
        <v>0.88704760810961636</v>
      </c>
      <c r="L164" s="56">
        <f t="shared" si="27"/>
        <v>0.8399485254759681</v>
      </c>
      <c r="M164" s="56">
        <f t="shared" si="27"/>
        <v>0.78809419049344254</v>
      </c>
      <c r="N164" s="56">
        <f>N155/$P155</f>
        <v>0.78994653088671507</v>
      </c>
      <c r="O164" s="56">
        <f>O155/$P155</f>
        <v>0.84761154834765839</v>
      </c>
      <c r="P164" s="56">
        <f>P155/$P155</f>
        <v>1</v>
      </c>
      <c r="Q164" s="56">
        <f>SUM(E164:P164)</f>
        <v>10.229805428102905</v>
      </c>
      <c r="R164" s="147"/>
    </row>
  </sheetData>
  <mergeCells count="21">
    <mergeCell ref="A1:K1"/>
    <mergeCell ref="A2:K2"/>
    <mergeCell ref="A3:K3"/>
    <mergeCell ref="A4:K4"/>
    <mergeCell ref="J22:K23"/>
    <mergeCell ref="N6:R6"/>
    <mergeCell ref="P29:R29"/>
    <mergeCell ref="B73:Q73"/>
    <mergeCell ref="B74:Q74"/>
    <mergeCell ref="N2:R2"/>
    <mergeCell ref="N3:R3"/>
    <mergeCell ref="N5:R5"/>
    <mergeCell ref="A48:F48"/>
    <mergeCell ref="B55:C56"/>
    <mergeCell ref="B57:C58"/>
    <mergeCell ref="B70:Q70"/>
    <mergeCell ref="B71:Q71"/>
    <mergeCell ref="B72:Q72"/>
    <mergeCell ref="A45:F45"/>
    <mergeCell ref="A46:F46"/>
    <mergeCell ref="A47:F47"/>
  </mergeCells>
  <pageMargins left="0.7" right="0.7" top="0.75" bottom="0.75" header="0.3" footer="0.3"/>
  <pageSetup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AY67"/>
  <sheetViews>
    <sheetView topLeftCell="A7" zoomScaleNormal="100" workbookViewId="0">
      <selection activeCell="O47" sqref="O47"/>
    </sheetView>
  </sheetViews>
  <sheetFormatPr defaultColWidth="8.88671875" defaultRowHeight="14.4"/>
  <cols>
    <col min="1" max="1" width="13.88671875" style="147" customWidth="1"/>
    <col min="2" max="2" width="17.6640625" style="147" customWidth="1"/>
    <col min="3" max="3" width="15" style="147" customWidth="1"/>
    <col min="4" max="8" width="14.33203125" style="147" customWidth="1"/>
    <col min="9" max="9" width="13.44140625" style="147" customWidth="1"/>
    <col min="10" max="10" width="13.33203125" style="147" customWidth="1"/>
    <col min="11" max="11" width="14.33203125" style="147" customWidth="1"/>
    <col min="12" max="13" width="13.33203125" style="147" customWidth="1"/>
    <col min="14" max="14" width="14.6640625" style="147" customWidth="1"/>
    <col min="15" max="15" width="14.109375" style="147" customWidth="1"/>
    <col min="16" max="16" width="14.33203125" style="147" customWidth="1"/>
    <col min="17" max="17" width="13.109375" style="147" customWidth="1"/>
    <col min="18" max="18" width="13" style="147" customWidth="1"/>
    <col min="19" max="19" width="13.33203125" style="147" customWidth="1"/>
    <col min="20" max="20" width="12.44140625" style="147" customWidth="1"/>
    <col min="21" max="21" width="12.33203125" style="147" customWidth="1"/>
    <col min="22" max="22" width="12.88671875" style="147" customWidth="1"/>
    <col min="23" max="23" width="13.33203125" style="147" customWidth="1"/>
    <col min="24" max="24" width="12.44140625" style="147" customWidth="1"/>
    <col min="25" max="25" width="12.6640625" style="147" customWidth="1"/>
    <col min="26" max="26" width="13.109375" style="147" customWidth="1"/>
    <col min="27" max="27" width="13.33203125" style="147" customWidth="1"/>
    <col min="28" max="28" width="13" style="147" customWidth="1"/>
    <col min="29" max="29" width="14.44140625" style="147" customWidth="1"/>
    <col min="30" max="30" width="13.5546875" style="147" customWidth="1"/>
    <col min="31" max="33" width="12.6640625" style="147" customWidth="1"/>
    <col min="34" max="36" width="12.109375" style="147" customWidth="1"/>
    <col min="37" max="37" width="11.5546875" style="147" customWidth="1"/>
    <col min="38" max="38" width="13.33203125" style="147" customWidth="1"/>
    <col min="39" max="39" width="13.109375" style="147" customWidth="1"/>
    <col min="40" max="49" width="11.6640625" style="147" bestFit="1" customWidth="1"/>
    <col min="50" max="51" width="12" style="147" bestFit="1" customWidth="1"/>
    <col min="52" max="16384" width="8.88671875" style="147"/>
  </cols>
  <sheetData>
    <row r="1" spans="1:51">
      <c r="C1" s="147" t="s">
        <v>324</v>
      </c>
      <c r="D1" s="219">
        <v>43466</v>
      </c>
      <c r="E1" s="219">
        <v>43497</v>
      </c>
      <c r="F1" s="219">
        <v>43525</v>
      </c>
      <c r="G1" s="219">
        <v>43556</v>
      </c>
      <c r="H1" s="219">
        <v>43586</v>
      </c>
      <c r="I1" s="219">
        <v>43617</v>
      </c>
      <c r="J1" s="219">
        <v>43647</v>
      </c>
      <c r="K1" s="219">
        <v>43678</v>
      </c>
      <c r="L1" s="219">
        <v>43709</v>
      </c>
      <c r="M1" s="219">
        <v>43739</v>
      </c>
      <c r="N1" s="219">
        <v>43770</v>
      </c>
      <c r="O1" s="219">
        <v>43800</v>
      </c>
      <c r="P1" s="219">
        <v>43831</v>
      </c>
      <c r="Q1" s="219">
        <v>43862</v>
      </c>
      <c r="R1" s="219">
        <v>43891</v>
      </c>
      <c r="S1" s="219">
        <v>43922</v>
      </c>
      <c r="T1" s="219">
        <v>43952</v>
      </c>
      <c r="U1" s="219">
        <v>43983</v>
      </c>
      <c r="V1" s="219">
        <v>44013</v>
      </c>
      <c r="W1" s="219">
        <v>44044</v>
      </c>
      <c r="X1" s="219">
        <v>44075</v>
      </c>
      <c r="Y1" s="219">
        <v>44105</v>
      </c>
      <c r="Z1" s="219">
        <v>44136</v>
      </c>
      <c r="AA1" s="219">
        <v>44166</v>
      </c>
      <c r="AB1" s="219">
        <v>44197</v>
      </c>
      <c r="AC1" s="219">
        <v>44228</v>
      </c>
      <c r="AD1" s="219">
        <v>44256</v>
      </c>
      <c r="AE1" s="219">
        <v>44287</v>
      </c>
      <c r="AF1" s="219">
        <v>44317</v>
      </c>
      <c r="AG1" s="219">
        <v>44348</v>
      </c>
      <c r="AH1" s="219">
        <v>44378</v>
      </c>
      <c r="AI1" s="219">
        <v>44409</v>
      </c>
      <c r="AJ1" s="219">
        <v>44440</v>
      </c>
      <c r="AK1" s="219">
        <v>44470</v>
      </c>
      <c r="AL1" s="219">
        <v>44501</v>
      </c>
      <c r="AM1" s="219">
        <v>44531</v>
      </c>
      <c r="AN1" s="219">
        <v>44562</v>
      </c>
      <c r="AO1" s="219">
        <v>44593</v>
      </c>
      <c r="AP1" s="219">
        <v>44621</v>
      </c>
      <c r="AQ1" s="219">
        <v>44652</v>
      </c>
      <c r="AR1" s="219">
        <v>44682</v>
      </c>
      <c r="AS1" s="219">
        <v>44713</v>
      </c>
      <c r="AT1" s="219">
        <v>44743</v>
      </c>
      <c r="AU1" s="219">
        <v>44774</v>
      </c>
      <c r="AV1" s="219">
        <v>44805</v>
      </c>
      <c r="AW1" s="219">
        <v>44835</v>
      </c>
    </row>
    <row r="2" spans="1:51">
      <c r="A2" s="369" t="s">
        <v>19</v>
      </c>
      <c r="B2" s="369"/>
      <c r="C2" s="321" t="s">
        <v>349</v>
      </c>
      <c r="D2" s="316">
        <f>'Deferral Calc'!D19</f>
        <v>267676694.00099999</v>
      </c>
      <c r="E2" s="316">
        <f>'Deferral Calc'!E19</f>
        <v>245780275.29500002</v>
      </c>
      <c r="F2" s="316">
        <f>'Deferral Calc'!F19</f>
        <v>251248521.38</v>
      </c>
      <c r="G2" s="316">
        <f>'Deferral Calc'!G19</f>
        <v>165586096.23899999</v>
      </c>
      <c r="H2" s="316">
        <f>'Deferral Calc'!H19</f>
        <v>156914732.24200001</v>
      </c>
      <c r="I2" s="316">
        <f>'Deferral Calc'!I19</f>
        <v>152496304.35699999</v>
      </c>
      <c r="J2" s="316">
        <f>'Deferral Calc'!J19</f>
        <v>179106785.32800001</v>
      </c>
      <c r="K2" s="316">
        <f>'Deferral Calc'!K19</f>
        <v>190596370.602</v>
      </c>
      <c r="L2" s="316">
        <f>'Deferral Calc'!L19</f>
        <v>153832729.74200001</v>
      </c>
      <c r="M2" s="316">
        <f>'Deferral Calc'!M19</f>
        <v>188853623.697</v>
      </c>
      <c r="N2" s="316">
        <f>'Deferral Calc'!N19</f>
        <v>220087718.961</v>
      </c>
      <c r="O2" s="316">
        <f>'Deferral Calc'!O19</f>
        <v>259163741.98699999</v>
      </c>
    </row>
    <row r="3" spans="1:51" s="166" customFormat="1">
      <c r="A3" s="317" t="s">
        <v>262</v>
      </c>
      <c r="B3" s="318" t="s">
        <v>362</v>
      </c>
      <c r="C3" s="319"/>
      <c r="D3" s="316">
        <v>272073133</v>
      </c>
      <c r="E3" s="316">
        <v>222372835</v>
      </c>
      <c r="F3" s="316">
        <v>216465667</v>
      </c>
      <c r="G3" s="316">
        <v>173153240</v>
      </c>
      <c r="H3" s="316">
        <v>159418796</v>
      </c>
      <c r="I3" s="316">
        <v>148871613</v>
      </c>
      <c r="J3" s="316">
        <v>188278253</v>
      </c>
      <c r="K3" s="332">
        <v>187578576.93573058</v>
      </c>
      <c r="L3" s="332">
        <v>150915838.48452944</v>
      </c>
      <c r="M3" s="332">
        <v>171236985.87153572</v>
      </c>
      <c r="N3" s="332">
        <v>220515610.70372477</v>
      </c>
      <c r="O3" s="332">
        <v>276599222.3329252</v>
      </c>
      <c r="P3" s="332">
        <v>267581456.68705079</v>
      </c>
      <c r="Q3" s="332">
        <v>217339751.08611</v>
      </c>
      <c r="R3" s="332">
        <v>213710583.79945719</v>
      </c>
      <c r="S3" s="332">
        <v>173028345.81765097</v>
      </c>
      <c r="T3" s="332">
        <v>155574210.14855304</v>
      </c>
      <c r="U3" s="332">
        <v>153592351.11974168</v>
      </c>
      <c r="V3" s="332">
        <v>188506971.3324098</v>
      </c>
      <c r="W3" s="332">
        <v>184485939.32249641</v>
      </c>
      <c r="X3" s="332">
        <v>152513678.8268922</v>
      </c>
      <c r="Y3" s="332">
        <v>171967870.35460666</v>
      </c>
      <c r="Z3" s="332">
        <v>219799740.97463077</v>
      </c>
      <c r="AA3" s="332">
        <v>279310898.38042879</v>
      </c>
      <c r="AB3" s="332">
        <v>274871420.42757398</v>
      </c>
      <c r="AC3" s="332">
        <v>223457713.69059449</v>
      </c>
      <c r="AD3" s="332">
        <v>215959596.7338061</v>
      </c>
      <c r="AE3" s="332">
        <v>174908037.05069253</v>
      </c>
      <c r="AF3" s="332">
        <v>157562396.63078618</v>
      </c>
      <c r="AG3" s="332">
        <v>153527564.1488924</v>
      </c>
      <c r="AH3" s="332">
        <v>185639535.88055807</v>
      </c>
      <c r="AI3" s="332">
        <v>183266097.30617434</v>
      </c>
      <c r="AJ3" s="332">
        <v>152548096.11849982</v>
      </c>
      <c r="AK3" s="332">
        <v>170975519.79338035</v>
      </c>
      <c r="AL3" s="332">
        <v>219198543.48923156</v>
      </c>
      <c r="AM3" s="332">
        <v>281632882.69313294</v>
      </c>
      <c r="AN3" s="332">
        <v>278978329.65662152</v>
      </c>
      <c r="AO3" s="332">
        <v>227123936.79219472</v>
      </c>
      <c r="AP3" s="332">
        <v>218537148.29394948</v>
      </c>
      <c r="AQ3" s="332">
        <v>177552724.98399734</v>
      </c>
      <c r="AR3" s="332">
        <v>159285611.49281973</v>
      </c>
      <c r="AS3" s="332">
        <v>153520356.94069925</v>
      </c>
      <c r="AT3" s="332">
        <v>184316133.73276743</v>
      </c>
      <c r="AU3" s="332">
        <v>183089343.89564645</v>
      </c>
      <c r="AV3" s="332">
        <v>152252087.80350778</v>
      </c>
      <c r="AW3" s="332">
        <v>169710754.47718173</v>
      </c>
      <c r="AX3" s="333"/>
      <c r="AY3" s="333"/>
    </row>
    <row r="4" spans="1:51" s="224" customFormat="1">
      <c r="A4" s="222" t="s">
        <v>227</v>
      </c>
      <c r="B4" s="223"/>
      <c r="C4" s="223"/>
      <c r="D4" s="255">
        <v>-1.1100000000000001E-3</v>
      </c>
      <c r="E4" s="224">
        <f t="shared" ref="E4:J4" si="0">D4</f>
        <v>-1.1100000000000001E-3</v>
      </c>
      <c r="F4" s="224">
        <f t="shared" si="0"/>
        <v>-1.1100000000000001E-3</v>
      </c>
      <c r="G4" s="224">
        <f t="shared" si="0"/>
        <v>-1.1100000000000001E-3</v>
      </c>
      <c r="H4" s="224">
        <f t="shared" si="0"/>
        <v>-1.1100000000000001E-3</v>
      </c>
      <c r="I4" s="224">
        <f t="shared" si="0"/>
        <v>-1.1100000000000001E-3</v>
      </c>
      <c r="J4" s="224">
        <f t="shared" si="0"/>
        <v>-1.1100000000000001E-3</v>
      </c>
      <c r="K4" s="224">
        <f t="shared" ref="K4:AW4" si="1">J4</f>
        <v>-1.1100000000000001E-3</v>
      </c>
      <c r="L4" s="224">
        <f t="shared" si="1"/>
        <v>-1.1100000000000001E-3</v>
      </c>
      <c r="M4" s="224">
        <f t="shared" si="1"/>
        <v>-1.1100000000000001E-3</v>
      </c>
      <c r="N4" s="255">
        <v>2.6700000000000001E-3</v>
      </c>
      <c r="O4" s="224">
        <f t="shared" si="1"/>
        <v>2.6700000000000001E-3</v>
      </c>
      <c r="P4" s="224">
        <f t="shared" si="1"/>
        <v>2.6700000000000001E-3</v>
      </c>
      <c r="Q4" s="224">
        <f t="shared" si="1"/>
        <v>2.6700000000000001E-3</v>
      </c>
      <c r="R4" s="224">
        <f t="shared" si="1"/>
        <v>2.6700000000000001E-3</v>
      </c>
      <c r="S4" s="224">
        <f t="shared" si="1"/>
        <v>2.6700000000000001E-3</v>
      </c>
      <c r="T4" s="224">
        <f t="shared" si="1"/>
        <v>2.6700000000000001E-3</v>
      </c>
      <c r="U4" s="224">
        <f t="shared" si="1"/>
        <v>2.6700000000000001E-3</v>
      </c>
      <c r="V4" s="224">
        <f t="shared" si="1"/>
        <v>2.6700000000000001E-3</v>
      </c>
      <c r="W4" s="224">
        <f t="shared" si="1"/>
        <v>2.6700000000000001E-3</v>
      </c>
      <c r="X4" s="224">
        <f t="shared" si="1"/>
        <v>2.6700000000000001E-3</v>
      </c>
      <c r="Y4" s="224">
        <f t="shared" si="1"/>
        <v>2.6700000000000001E-3</v>
      </c>
      <c r="Z4" s="224">
        <f>ROUND(Z5-Z8,5)</f>
        <v>1.8400000000000001E-3</v>
      </c>
      <c r="AA4" s="224">
        <f t="shared" si="1"/>
        <v>1.8400000000000001E-3</v>
      </c>
      <c r="AB4" s="224">
        <f t="shared" si="1"/>
        <v>1.8400000000000001E-3</v>
      </c>
      <c r="AC4" s="224">
        <f t="shared" si="1"/>
        <v>1.8400000000000001E-3</v>
      </c>
      <c r="AD4" s="224">
        <f t="shared" si="1"/>
        <v>1.8400000000000001E-3</v>
      </c>
      <c r="AE4" s="224">
        <f t="shared" si="1"/>
        <v>1.8400000000000001E-3</v>
      </c>
      <c r="AF4" s="224">
        <f t="shared" si="1"/>
        <v>1.8400000000000001E-3</v>
      </c>
      <c r="AG4" s="224">
        <f t="shared" si="1"/>
        <v>1.8400000000000001E-3</v>
      </c>
      <c r="AH4" s="224">
        <f t="shared" si="1"/>
        <v>1.8400000000000001E-3</v>
      </c>
      <c r="AI4" s="224">
        <f t="shared" si="1"/>
        <v>1.8400000000000001E-3</v>
      </c>
      <c r="AJ4" s="224">
        <f t="shared" si="1"/>
        <v>1.8400000000000001E-3</v>
      </c>
      <c r="AK4" s="224">
        <f t="shared" si="1"/>
        <v>1.8400000000000001E-3</v>
      </c>
      <c r="AL4" s="224">
        <f>ROUND(AL5-AL8,5)</f>
        <v>0</v>
      </c>
      <c r="AM4" s="224">
        <f t="shared" si="1"/>
        <v>0</v>
      </c>
      <c r="AN4" s="224">
        <f t="shared" si="1"/>
        <v>0</v>
      </c>
      <c r="AO4" s="224">
        <f t="shared" si="1"/>
        <v>0</v>
      </c>
      <c r="AP4" s="224">
        <f t="shared" si="1"/>
        <v>0</v>
      </c>
      <c r="AQ4" s="224">
        <f t="shared" si="1"/>
        <v>0</v>
      </c>
      <c r="AR4" s="224">
        <f t="shared" si="1"/>
        <v>0</v>
      </c>
      <c r="AS4" s="224">
        <f t="shared" si="1"/>
        <v>0</v>
      </c>
      <c r="AT4" s="224">
        <f t="shared" si="1"/>
        <v>0</v>
      </c>
      <c r="AU4" s="224">
        <f t="shared" si="1"/>
        <v>0</v>
      </c>
      <c r="AV4" s="224">
        <f t="shared" si="1"/>
        <v>0</v>
      </c>
      <c r="AW4" s="224">
        <f t="shared" si="1"/>
        <v>0</v>
      </c>
    </row>
    <row r="5" spans="1:51">
      <c r="A5" s="221" t="s">
        <v>263</v>
      </c>
      <c r="B5" s="220"/>
      <c r="C5" s="220"/>
      <c r="D5" s="220"/>
      <c r="E5" s="220"/>
      <c r="F5" s="220"/>
      <c r="G5" s="220"/>
      <c r="H5" s="220"/>
      <c r="L5" s="194"/>
      <c r="M5" s="147" t="s">
        <v>363</v>
      </c>
      <c r="N5" s="225">
        <f>ROUND((M16+M17+M18+M22)*1.024/(SUM(N3:Y3)),5)</f>
        <v>3.8800000000000002E-3</v>
      </c>
      <c r="O5" s="226">
        <v>0.95563100000000001</v>
      </c>
      <c r="P5" s="191" t="s">
        <v>225</v>
      </c>
      <c r="Z5" s="225">
        <f>ROUND((Y16+Y17+Y18+Y22)*1.024/(SUM(Z3:AK3)),5)</f>
        <v>1.8400000000000001E-3</v>
      </c>
      <c r="AA5" s="227">
        <f>O5</f>
        <v>0.95563100000000001</v>
      </c>
      <c r="AB5" s="191" t="s">
        <v>225</v>
      </c>
      <c r="AL5" s="225">
        <f>ROUND((AK16+AK17+AK18+AK22)*1.024/(SUM(AL3:AW3)),5)</f>
        <v>0</v>
      </c>
      <c r="AM5" s="227">
        <f>AA5</f>
        <v>0.95563100000000001</v>
      </c>
      <c r="AN5" s="191" t="s">
        <v>225</v>
      </c>
      <c r="AV5" s="194"/>
      <c r="AW5" s="227"/>
    </row>
    <row r="6" spans="1:51">
      <c r="A6" s="221" t="s">
        <v>264</v>
      </c>
      <c r="B6" s="220"/>
      <c r="C6" s="220"/>
      <c r="D6" s="220"/>
      <c r="E6" s="220"/>
      <c r="F6" s="220"/>
      <c r="G6" s="220"/>
      <c r="H6" s="220"/>
      <c r="L6" s="194"/>
      <c r="M6" s="147" t="s">
        <v>364</v>
      </c>
      <c r="N6" s="228">
        <f>IF(M4&gt;0,N5*SUM(N3:Y3)-M4*SUM(N3:Y3),N5*SUM(N3:Y3))</f>
        <v>9216614.0471426826</v>
      </c>
      <c r="O6" s="312">
        <f>ROUND(N4/O5,5)</f>
        <v>2.7899999999999999E-3</v>
      </c>
      <c r="P6" s="191" t="s">
        <v>367</v>
      </c>
      <c r="Z6" s="228">
        <f>IF(Y4&gt;0,Z5*SUM(Z3:AK3)-Y4*SUM(Z3:AK3),Z5*SUM(Z3:AK3))</f>
        <v>-1985216.0922228945</v>
      </c>
      <c r="AA6" s="224">
        <f>ROUND(Z4/AA5,5)</f>
        <v>1.9300000000000001E-3</v>
      </c>
      <c r="AB6" s="191" t="s">
        <v>265</v>
      </c>
      <c r="AL6" s="228">
        <f>IF(AK4&gt;0,AL5*SUM(AL3:AW3)-AK4*SUM(AL3:AW3),AL5*SUM(AL3:AW3))</f>
        <v>-4425564.0518232202</v>
      </c>
      <c r="AM6" s="224">
        <f>ROUND(AL4/AM5,5)</f>
        <v>0</v>
      </c>
      <c r="AN6" s="191" t="s">
        <v>265</v>
      </c>
      <c r="AV6" s="194"/>
      <c r="AW6" s="224"/>
    </row>
    <row r="7" spans="1:51">
      <c r="A7" s="221" t="s">
        <v>266</v>
      </c>
      <c r="B7" s="220"/>
      <c r="C7" s="220"/>
      <c r="D7" s="220"/>
      <c r="E7" s="220"/>
      <c r="F7" s="220"/>
      <c r="G7" s="220"/>
      <c r="H7" s="220"/>
      <c r="L7" s="194" t="s">
        <v>267</v>
      </c>
      <c r="M7" s="229">
        <v>221031.323</v>
      </c>
      <c r="N7" s="228">
        <f>M7*1000*0.03</f>
        <v>6630939.6899999995</v>
      </c>
      <c r="O7" s="230">
        <f>IF(M4&gt;0,M4/O5*SUM(N3:Y3)+N7,N7)</f>
        <v>6630939.6899999995</v>
      </c>
      <c r="P7" s="147" t="s">
        <v>268</v>
      </c>
      <c r="X7" s="194" t="s">
        <v>267</v>
      </c>
      <c r="Y7" s="228">
        <f>M7</f>
        <v>221031.323</v>
      </c>
      <c r="Z7" s="228">
        <f>Y7*1000*0.03</f>
        <v>6630939.6899999995</v>
      </c>
      <c r="AA7" s="230">
        <f>IF(Y4&gt;0,Y4/AA5*SUM(Z3:AK3)+Z7,Z7)</f>
        <v>13313620.628304813</v>
      </c>
      <c r="AB7" s="147" t="s">
        <v>268</v>
      </c>
      <c r="AJ7" s="194" t="s">
        <v>267</v>
      </c>
      <c r="AK7" s="228">
        <f>Y7</f>
        <v>221031.323</v>
      </c>
      <c r="AL7" s="228">
        <f>AK7*1000*0.03</f>
        <v>6630939.6899999995</v>
      </c>
      <c r="AM7" s="230">
        <f>IF(AK4&gt;0,AK4/AM5*SUM(AL3:AW3)+AL7,AL7)</f>
        <v>11261978.293627571</v>
      </c>
      <c r="AN7" s="147" t="s">
        <v>268</v>
      </c>
      <c r="AV7" s="194"/>
      <c r="AW7" s="231"/>
    </row>
    <row r="8" spans="1:51">
      <c r="A8" s="221" t="s">
        <v>302</v>
      </c>
      <c r="B8" s="220"/>
      <c r="C8" s="232"/>
      <c r="D8" s="232"/>
      <c r="E8" s="232"/>
      <c r="F8" s="232"/>
      <c r="G8" s="232"/>
      <c r="H8" s="232"/>
      <c r="I8" s="232"/>
      <c r="J8" s="232"/>
      <c r="K8" s="232"/>
      <c r="L8" s="232"/>
      <c r="M8" s="232"/>
      <c r="N8" s="208">
        <f>IF(N6&gt;N7*O5,N5-N10,0)</f>
        <v>1.2123697619764711E-3</v>
      </c>
      <c r="Z8" s="208">
        <f>IF(Z6&gt;Z7*AA5,Z5-Z10,0)</f>
        <v>0</v>
      </c>
      <c r="AL8" s="208">
        <f>IF(AL6&gt;AL7*AM5,AL5-AL10,0)</f>
        <v>0</v>
      </c>
    </row>
    <row r="9" spans="1:51">
      <c r="A9" s="221" t="s">
        <v>270</v>
      </c>
      <c r="B9" s="220"/>
      <c r="C9" s="232"/>
      <c r="D9" s="232"/>
      <c r="E9" s="232"/>
      <c r="F9" s="232"/>
      <c r="G9" s="232"/>
      <c r="H9" s="232"/>
      <c r="I9" s="232"/>
      <c r="J9" s="232"/>
      <c r="K9" s="232"/>
      <c r="L9" s="232"/>
      <c r="M9" s="232"/>
      <c r="N9" s="208"/>
      <c r="Z9" s="228">
        <f>N8*Z3</f>
        <v>266478.55964790314</v>
      </c>
      <c r="AA9" s="228">
        <f>N8*AA3</f>
        <v>338628.08738691476</v>
      </c>
      <c r="AB9" s="228">
        <f>N8*AB3</f>
        <v>333245.79855791241</v>
      </c>
      <c r="AC9" s="228">
        <f>N8*AC3</f>
        <v>270913.37515887246</v>
      </c>
      <c r="AD9" s="228">
        <f>N8*AD3</f>
        <v>261822.88488869919</v>
      </c>
      <c r="AE9" s="228">
        <f>N8*AE3</f>
        <v>212053.21524691989</v>
      </c>
      <c r="AF9" s="228">
        <f>N8*AF3</f>
        <v>191023.88529970858</v>
      </c>
      <c r="AG9" s="228">
        <f>N8*AG3</f>
        <v>186132.17640402008</v>
      </c>
      <c r="AH9" s="228">
        <f>N8*AH3</f>
        <v>225063.75992893477</v>
      </c>
      <c r="AI9" s="228">
        <f>N8*AI3</f>
        <v>222186.27476944338</v>
      </c>
      <c r="AJ9" s="228">
        <f>N8*AJ3</f>
        <v>184944.69898114944</v>
      </c>
      <c r="AK9" s="228">
        <f>N8*AK3</f>
        <v>207285.55023570397</v>
      </c>
      <c r="AL9" s="228">
        <f>Z8*AL3</f>
        <v>0</v>
      </c>
      <c r="AM9" s="228">
        <f>Z8*AM3</f>
        <v>0</v>
      </c>
      <c r="AN9" s="228">
        <f>Z8*AN3</f>
        <v>0</v>
      </c>
      <c r="AO9" s="228">
        <f>Z8*AO3</f>
        <v>0</v>
      </c>
      <c r="AP9" s="228">
        <f>Z8*AP3</f>
        <v>0</v>
      </c>
      <c r="AQ9" s="228">
        <f>Z8*AQ3</f>
        <v>0</v>
      </c>
      <c r="AR9" s="228">
        <f>Z8*AR3</f>
        <v>0</v>
      </c>
      <c r="AS9" s="228">
        <f>Z8*AS3</f>
        <v>0</v>
      </c>
      <c r="AT9" s="228">
        <f>Z8*AT3</f>
        <v>0</v>
      </c>
      <c r="AU9" s="228">
        <f>Z8*AU3</f>
        <v>0</v>
      </c>
      <c r="AV9" s="228">
        <f>Z8*AV3</f>
        <v>0</v>
      </c>
      <c r="AW9" s="228">
        <f>Z8*AW3</f>
        <v>0</v>
      </c>
    </row>
    <row r="10" spans="1:51">
      <c r="A10" s="221" t="s">
        <v>301</v>
      </c>
      <c r="B10" s="240"/>
      <c r="C10" s="240"/>
      <c r="D10" s="240"/>
      <c r="E10" s="240"/>
      <c r="F10" s="240"/>
      <c r="G10" s="240"/>
      <c r="H10" s="240"/>
      <c r="L10" s="194"/>
      <c r="M10" s="229"/>
      <c r="N10" s="208">
        <f>O7/SUM(N3:Y3)*O5</f>
        <v>2.6676302380235291E-3</v>
      </c>
      <c r="O10" s="208">
        <f>N10</f>
        <v>2.6676302380235291E-3</v>
      </c>
      <c r="P10" s="208">
        <f t="shared" ref="P10:Y10" si="2">O10</f>
        <v>2.6676302380235291E-3</v>
      </c>
      <c r="Q10" s="208">
        <f t="shared" si="2"/>
        <v>2.6676302380235291E-3</v>
      </c>
      <c r="R10" s="208">
        <f t="shared" si="2"/>
        <v>2.6676302380235291E-3</v>
      </c>
      <c r="S10" s="208">
        <f t="shared" si="2"/>
        <v>2.6676302380235291E-3</v>
      </c>
      <c r="T10" s="208">
        <f t="shared" si="2"/>
        <v>2.6676302380235291E-3</v>
      </c>
      <c r="U10" s="208">
        <f t="shared" si="2"/>
        <v>2.6676302380235291E-3</v>
      </c>
      <c r="V10" s="208">
        <f t="shared" si="2"/>
        <v>2.6676302380235291E-3</v>
      </c>
      <c r="W10" s="208">
        <f t="shared" si="2"/>
        <v>2.6676302380235291E-3</v>
      </c>
      <c r="X10" s="208">
        <f t="shared" si="2"/>
        <v>2.6676302380235291E-3</v>
      </c>
      <c r="Y10" s="208">
        <f t="shared" si="2"/>
        <v>2.6676302380235291E-3</v>
      </c>
      <c r="Z10" s="208">
        <f>AA7/SUM(Z3:AK3)*AA5</f>
        <v>5.3193272888157816E-3</v>
      </c>
      <c r="AA10" s="208">
        <f>Z10</f>
        <v>5.3193272888157816E-3</v>
      </c>
      <c r="AB10" s="208">
        <f t="shared" ref="AB10:AK10" si="3">AA10</f>
        <v>5.3193272888157816E-3</v>
      </c>
      <c r="AC10" s="208">
        <f t="shared" si="3"/>
        <v>5.3193272888157816E-3</v>
      </c>
      <c r="AD10" s="208">
        <f t="shared" si="3"/>
        <v>5.3193272888157816E-3</v>
      </c>
      <c r="AE10" s="208">
        <f t="shared" si="3"/>
        <v>5.3193272888157816E-3</v>
      </c>
      <c r="AF10" s="208">
        <f t="shared" si="3"/>
        <v>5.3193272888157816E-3</v>
      </c>
      <c r="AG10" s="208">
        <f t="shared" si="3"/>
        <v>5.3193272888157816E-3</v>
      </c>
      <c r="AH10" s="208">
        <f t="shared" si="3"/>
        <v>5.3193272888157816E-3</v>
      </c>
      <c r="AI10" s="208">
        <f t="shared" si="3"/>
        <v>5.3193272888157816E-3</v>
      </c>
      <c r="AJ10" s="208">
        <f t="shared" si="3"/>
        <v>5.3193272888157816E-3</v>
      </c>
      <c r="AK10" s="208">
        <f t="shared" si="3"/>
        <v>5.3193272888157816E-3</v>
      </c>
      <c r="AL10" s="208">
        <f>AM7/SUM(AL3:AW3)*AM5</f>
        <v>4.474598860834976E-3</v>
      </c>
      <c r="AM10" s="208">
        <f>AL10</f>
        <v>4.474598860834976E-3</v>
      </c>
      <c r="AN10" s="208">
        <f t="shared" ref="AN10:AW10" si="4">AM10</f>
        <v>4.474598860834976E-3</v>
      </c>
      <c r="AO10" s="208">
        <f t="shared" si="4"/>
        <v>4.474598860834976E-3</v>
      </c>
      <c r="AP10" s="208">
        <f t="shared" si="4"/>
        <v>4.474598860834976E-3</v>
      </c>
      <c r="AQ10" s="208">
        <f t="shared" si="4"/>
        <v>4.474598860834976E-3</v>
      </c>
      <c r="AR10" s="208">
        <f t="shared" si="4"/>
        <v>4.474598860834976E-3</v>
      </c>
      <c r="AS10" s="208">
        <f t="shared" si="4"/>
        <v>4.474598860834976E-3</v>
      </c>
      <c r="AT10" s="208">
        <f t="shared" si="4"/>
        <v>4.474598860834976E-3</v>
      </c>
      <c r="AU10" s="208">
        <f t="shared" si="4"/>
        <v>4.474598860834976E-3</v>
      </c>
      <c r="AV10" s="208">
        <f t="shared" si="4"/>
        <v>4.474598860834976E-3</v>
      </c>
      <c r="AW10" s="208">
        <f t="shared" si="4"/>
        <v>4.474598860834976E-3</v>
      </c>
    </row>
    <row r="11" spans="1:51">
      <c r="A11" s="221" t="s">
        <v>346</v>
      </c>
      <c r="B11" s="240"/>
      <c r="C11" s="313"/>
      <c r="D11" s="228">
        <f>SUMPRODUCT($N3:$Y3,-$N10:$Y10)-SUM($Z9:AB9)</f>
        <v>-7275083.972487119</v>
      </c>
      <c r="E11" s="228">
        <f>SUMPRODUCT($N3:$Y3,-$N10:$Y10)-SUM($Z9:AC9)</f>
        <v>-7545997.3476459915</v>
      </c>
      <c r="F11" s="228">
        <f>SUMPRODUCT($N3:$Y3,-$N10:$Y10)-SUM($Z9:AD9)</f>
        <v>-7807820.2325346908</v>
      </c>
      <c r="G11" s="228">
        <f>SUMPRODUCT($N3:$Y3,-$N10:$Y10)-SUM($Z9:AE9)</f>
        <v>-8019873.4477816112</v>
      </c>
      <c r="H11" s="228">
        <f>SUMPRODUCT($N3:$Y3,-$N10:$Y10)-SUM($Z9:AF9)</f>
        <v>-8210897.3330813199</v>
      </c>
      <c r="I11" s="228">
        <f>SUMPRODUCT($N3:$Y3,-$N10:$Y10)-SUM($Z9:AG9)</f>
        <v>-8397029.5094853397</v>
      </c>
      <c r="J11" s="228">
        <f>SUMPRODUCT($N3:$Y3,-$N10:$Y10)-SUM($Z9:AH9)</f>
        <v>-8622093.269414274</v>
      </c>
      <c r="K11" s="228">
        <f>SUMPRODUCT($N3:$Y3,-$N10:$Y10)-SUM($Z9:AI9)</f>
        <v>-8844279.544183718</v>
      </c>
      <c r="L11" s="228">
        <f>SUMPRODUCT($N3:$Y3,-$N10:$Y10)-SUM($Z9:AJ9)</f>
        <v>-9029224.2431648672</v>
      </c>
      <c r="M11" s="228">
        <f>SUMPRODUCT($N3:$Y3,-$N10:$Y10)-SUM($Z9:AK9)</f>
        <v>-9236509.7934005708</v>
      </c>
      <c r="N11" s="228"/>
      <c r="O11" s="228">
        <f>SUMPRODUCT($Z3:$AK3,-$Z10:$AK10)-SUM($AL9:AM9)</f>
        <v>-12722908.594647557</v>
      </c>
      <c r="P11" s="228">
        <f>SUMPRODUCT($Z3:$AK3,-$Z10:$AK10)-SUM($AL9:AN9)</f>
        <v>-12722908.594647557</v>
      </c>
      <c r="Q11" s="228">
        <f>SUMPRODUCT($Z3:$AK3,-$Z10:$AK10)-SUM($AL9:AO9)</f>
        <v>-12722908.594647557</v>
      </c>
      <c r="R11" s="228">
        <f>SUMPRODUCT($Z3:$AK3,-$Z10:$AK10)-SUM($AL9:AP9)</f>
        <v>-12722908.594647557</v>
      </c>
      <c r="S11" s="228">
        <f>SUMPRODUCT($Z3:$AK3,-$Z10:$AK10)-SUM($AL9:AQ9)</f>
        <v>-12722908.594647557</v>
      </c>
      <c r="T11" s="228">
        <f>SUMPRODUCT($Z3:$AK3,-$Z10:$AK10)-SUM($AL9:AR9)</f>
        <v>-12722908.594647557</v>
      </c>
      <c r="U11" s="228">
        <f>SUMPRODUCT($Z3:$AK3,-$Z10:$AK10)-SUM($AL9:AS9)</f>
        <v>-12722908.594647557</v>
      </c>
      <c r="V11" s="228">
        <f>SUMPRODUCT($Z3:$AK3,-$Z10:$AK10)-SUM($AL9:AT9)</f>
        <v>-12722908.594647557</v>
      </c>
      <c r="W11" s="228">
        <f>SUMPRODUCT($Z3:$AK3,-$Z10:$AK10)-SUM($AL9:AU9)</f>
        <v>-12722908.594647557</v>
      </c>
      <c r="X11" s="228">
        <f>SUMPRODUCT($Z3:$AK3,-$Z10:$AK10)-SUM($AL9:AV9)</f>
        <v>-12722908.594647557</v>
      </c>
      <c r="Y11" s="228">
        <f>SUMPRODUCT($Z3:$AK3,-$Z10:$AK10)-SUM($AL9:AW9)</f>
        <v>-12722908.594647557</v>
      </c>
      <c r="Z11" s="228"/>
      <c r="AA11" s="230"/>
      <c r="AJ11" s="194"/>
      <c r="AK11" s="228"/>
      <c r="AL11" s="228"/>
      <c r="AM11" s="230"/>
      <c r="AV11" s="194"/>
      <c r="AW11" s="231"/>
    </row>
    <row r="12" spans="1:51">
      <c r="A12" s="221" t="s">
        <v>303</v>
      </c>
      <c r="C12" s="211"/>
      <c r="D12" s="211">
        <f>IF($M16&gt;0,IF(D11+D16+D22&lt;0,0,+D11+D16+D22),0)</f>
        <v>1382386.063275381</v>
      </c>
      <c r="E12" s="211">
        <f t="shared" ref="E12:M12" si="5">IF($M16&gt;0,IF(E11+E16+E22&lt;0,0,+E11+E16+E22),0)</f>
        <v>1148844.1004375508</v>
      </c>
      <c r="F12" s="211">
        <f t="shared" si="5"/>
        <v>924553.94779974502</v>
      </c>
      <c r="G12" s="211">
        <f t="shared" si="5"/>
        <v>752160.26528850943</v>
      </c>
      <c r="H12" s="211">
        <f t="shared" si="5"/>
        <v>600976.03310232796</v>
      </c>
      <c r="I12" s="211">
        <f t="shared" si="5"/>
        <v>454864.44823639281</v>
      </c>
      <c r="J12" s="211">
        <f t="shared" si="5"/>
        <v>270371.86894701608</v>
      </c>
      <c r="K12" s="211">
        <f t="shared" si="5"/>
        <v>88942.726061727852</v>
      </c>
      <c r="L12" s="211">
        <f t="shared" si="5"/>
        <v>0</v>
      </c>
      <c r="M12" s="211">
        <f t="shared" si="5"/>
        <v>0</v>
      </c>
      <c r="O12" s="250">
        <f>IF($Y16&gt;0,IF(O11+O15+O16+O22&lt;0,0,+O11+O15+O16+O22),0)</f>
        <v>0</v>
      </c>
      <c r="P12" s="211">
        <f>IF($Y16&gt;0,IF(P11+P16+P22&lt;0,0,+P11+P16+P22),0)</f>
        <v>0</v>
      </c>
      <c r="Q12" s="211">
        <f t="shared" ref="Q12:Y12" si="6">IF($Y16&gt;0,IF(Q11+Q16+Q22&lt;0,0,+Q11+Q16+Q22),0)</f>
        <v>0</v>
      </c>
      <c r="R12" s="211">
        <f t="shared" si="6"/>
        <v>0</v>
      </c>
      <c r="S12" s="211">
        <f t="shared" si="6"/>
        <v>0</v>
      </c>
      <c r="T12" s="211">
        <f t="shared" si="6"/>
        <v>0</v>
      </c>
      <c r="U12" s="211">
        <f t="shared" si="6"/>
        <v>0</v>
      </c>
      <c r="V12" s="211">
        <f t="shared" si="6"/>
        <v>0</v>
      </c>
      <c r="W12" s="211">
        <f t="shared" si="6"/>
        <v>0</v>
      </c>
      <c r="X12" s="211">
        <f t="shared" si="6"/>
        <v>0</v>
      </c>
      <c r="Y12" s="211">
        <f t="shared" si="6"/>
        <v>0</v>
      </c>
    </row>
    <row r="13" spans="1:51" ht="5.4" customHeight="1"/>
    <row r="14" spans="1:51">
      <c r="A14" s="147" t="s">
        <v>271</v>
      </c>
      <c r="C14" s="228"/>
      <c r="D14" s="228"/>
      <c r="E14" s="228"/>
      <c r="F14" s="228"/>
      <c r="G14" s="228"/>
      <c r="H14" s="228"/>
      <c r="I14" s="228"/>
      <c r="J14" s="228"/>
      <c r="K14" s="228"/>
      <c r="L14" s="228"/>
      <c r="M14" s="228"/>
    </row>
    <row r="15" spans="1:51">
      <c r="A15" s="147">
        <v>186328</v>
      </c>
      <c r="B15" s="147" t="s">
        <v>272</v>
      </c>
      <c r="C15" s="229">
        <v>8620259.25</v>
      </c>
      <c r="D15" s="233">
        <f>0-D26+(0+0-D26)/2*D24/12</f>
        <v>536392.8913044167</v>
      </c>
      <c r="E15" s="228">
        <f>D15-E26+(D15+D15-E26)/2*E24/12</f>
        <v>-127361.03293270254</v>
      </c>
      <c r="F15" s="228">
        <f>E15-F26+(E15+E15-F26)/2*F24/12</f>
        <v>-3012484.1402692785</v>
      </c>
      <c r="G15" s="228">
        <f>F15-G26+(F15+F15-G26)/2*G24/12</f>
        <v>-1749397.2894665431</v>
      </c>
      <c r="H15" s="228">
        <f>G15-H26+(G15+G15-H26)/2*H24/12</f>
        <v>-975423.48410203704</v>
      </c>
      <c r="I15" s="228">
        <f>H15-I26+(H15+H15-I26)/2*I24/12</f>
        <v>-683275.02796837536</v>
      </c>
      <c r="J15" s="228">
        <f t="shared" ref="J15:O15" si="7">I15-J26+(I15+I15-J26)/2*J$24/12</f>
        <v>691840.92733468639</v>
      </c>
      <c r="K15" s="228">
        <f t="shared" si="7"/>
        <v>100562.46980788706</v>
      </c>
      <c r="L15" s="228">
        <f t="shared" si="7"/>
        <v>1146808.2618507566</v>
      </c>
      <c r="M15" s="228">
        <f t="shared" si="7"/>
        <v>508897.98326436587</v>
      </c>
      <c r="N15" s="228">
        <f t="shared" si="7"/>
        <v>767184.73996819323</v>
      </c>
      <c r="O15" s="228">
        <f t="shared" si="7"/>
        <v>1182032.6538382997</v>
      </c>
      <c r="P15" s="233">
        <f>0-P26+(0+0-P26)/2*P24/12</f>
        <v>0</v>
      </c>
      <c r="Q15" s="228">
        <f>P15-Q26+(P15+P15-Q26)/2*Q24/12</f>
        <v>0</v>
      </c>
      <c r="R15" s="228">
        <f t="shared" ref="R15:AA15" si="8">Q15-R26+(Q15+Q15-R26)/2*R24/12</f>
        <v>0</v>
      </c>
      <c r="S15" s="228">
        <f t="shared" si="8"/>
        <v>0</v>
      </c>
      <c r="T15" s="228">
        <f t="shared" si="8"/>
        <v>0</v>
      </c>
      <c r="U15" s="228">
        <f t="shared" si="8"/>
        <v>0</v>
      </c>
      <c r="V15" s="228">
        <f t="shared" si="8"/>
        <v>0</v>
      </c>
      <c r="W15" s="228">
        <f t="shared" si="8"/>
        <v>0</v>
      </c>
      <c r="X15" s="228">
        <f t="shared" si="8"/>
        <v>0</v>
      </c>
      <c r="Y15" s="228">
        <f t="shared" si="8"/>
        <v>0</v>
      </c>
      <c r="Z15" s="228">
        <f t="shared" si="8"/>
        <v>0</v>
      </c>
      <c r="AA15" s="228">
        <f t="shared" si="8"/>
        <v>0</v>
      </c>
      <c r="AB15" s="233">
        <f>0-AB26+(0+0-AB26)/2*AB24/12</f>
        <v>0</v>
      </c>
      <c r="AC15" s="228">
        <f>AB15-AC26+(AB15+AB15-AC26)/2*AC24/12</f>
        <v>0</v>
      </c>
      <c r="AD15" s="228">
        <f t="shared" ref="AD15:AM15" si="9">AC15-AD26+(AC15+AC15-AD26)/2*AD24/12</f>
        <v>0</v>
      </c>
      <c r="AE15" s="228">
        <f t="shared" si="9"/>
        <v>0</v>
      </c>
      <c r="AF15" s="228">
        <f t="shared" si="9"/>
        <v>0</v>
      </c>
      <c r="AG15" s="228">
        <f t="shared" si="9"/>
        <v>0</v>
      </c>
      <c r="AH15" s="228">
        <f t="shared" si="9"/>
        <v>0</v>
      </c>
      <c r="AI15" s="228">
        <f t="shared" si="9"/>
        <v>0</v>
      </c>
      <c r="AJ15" s="228">
        <f t="shared" si="9"/>
        <v>0</v>
      </c>
      <c r="AK15" s="228">
        <f t="shared" si="9"/>
        <v>0</v>
      </c>
      <c r="AL15" s="228">
        <f t="shared" si="9"/>
        <v>0</v>
      </c>
      <c r="AM15" s="228">
        <f t="shared" si="9"/>
        <v>0</v>
      </c>
      <c r="AN15" s="233">
        <f>0-AN26+(0+0-AN26)/2*AN24/12</f>
        <v>0</v>
      </c>
      <c r="AO15" s="228">
        <f>AN15-AO26+(AN15+AN15-AO26)/2*AO24/12</f>
        <v>0</v>
      </c>
      <c r="AP15" s="228">
        <f t="shared" ref="AP15:AW15" si="10">AO15-AP26+(AO15+AO15-AP26)/2*AP24/12</f>
        <v>0</v>
      </c>
      <c r="AQ15" s="228">
        <f t="shared" si="10"/>
        <v>0</v>
      </c>
      <c r="AR15" s="228">
        <f t="shared" si="10"/>
        <v>0</v>
      </c>
      <c r="AS15" s="228">
        <f t="shared" si="10"/>
        <v>0</v>
      </c>
      <c r="AT15" s="228">
        <f t="shared" si="10"/>
        <v>0</v>
      </c>
      <c r="AU15" s="228">
        <f t="shared" si="10"/>
        <v>0</v>
      </c>
      <c r="AV15" s="228">
        <f t="shared" si="10"/>
        <v>0</v>
      </c>
      <c r="AW15" s="228">
        <f t="shared" si="10"/>
        <v>0</v>
      </c>
    </row>
    <row r="16" spans="1:51">
      <c r="A16" s="147">
        <v>182329</v>
      </c>
      <c r="B16" s="147" t="s">
        <v>273</v>
      </c>
      <c r="C16" s="229">
        <v>0</v>
      </c>
      <c r="D16" s="233">
        <f>C15+(C15+C22)*D24/12</f>
        <v>8657470.0357625</v>
      </c>
      <c r="E16" s="228">
        <f>D16+(D16+D22)*E24/12</f>
        <v>8694841.4480835423</v>
      </c>
      <c r="F16" s="228">
        <f>E16+(E16+E22)*F24/12</f>
        <v>8732374.1803344358</v>
      </c>
      <c r="G16" s="228">
        <f>F16+(F16+F22)*G24/12</f>
        <v>8772033.7130701207</v>
      </c>
      <c r="H16" s="228">
        <f>G16+(G16+G22)*H24/12</f>
        <v>8811873.3661836479</v>
      </c>
      <c r="I16" s="228">
        <f>H16+(H16+H22)*I24/12</f>
        <v>8851893.9577217326</v>
      </c>
      <c r="J16" s="228">
        <f>I16+(I16+I22)*J$24/12</f>
        <v>8892465.1383612901</v>
      </c>
      <c r="K16" s="228">
        <f>J16+(J16+J22)*K$24/12</f>
        <v>8933222.2702454459</v>
      </c>
      <c r="L16" s="228">
        <f>K16+(K16+K22)*L$24/12</f>
        <v>8974166.2056507375</v>
      </c>
      <c r="M16" s="228">
        <f>L16+(L16+L22)*M$24/12</f>
        <v>9014699.5230129268</v>
      </c>
      <c r="N16" s="228">
        <v>0</v>
      </c>
      <c r="O16" s="228">
        <v>0</v>
      </c>
      <c r="P16" s="233">
        <f>O15+(O15+O22)*P24/12</f>
        <v>1187371.5013248026</v>
      </c>
      <c r="Q16" s="228">
        <f>P16+(P16+P22)*Q24/12</f>
        <v>1192734.4626057863</v>
      </c>
      <c r="R16" s="228">
        <f t="shared" ref="R16:Y16" si="11">Q16+(Q16+Q22)*R24/12</f>
        <v>1198121.6465952224</v>
      </c>
      <c r="S16" s="228">
        <f t="shared" si="11"/>
        <v>1203533.1626990109</v>
      </c>
      <c r="T16" s="228">
        <f t="shared" si="11"/>
        <v>1208969.1208172014</v>
      </c>
      <c r="U16" s="228">
        <f t="shared" si="11"/>
        <v>1214429.6313462257</v>
      </c>
      <c r="V16" s="228">
        <f t="shared" si="11"/>
        <v>1219914.8051811396</v>
      </c>
      <c r="W16" s="228">
        <f t="shared" si="11"/>
        <v>1225424.7537178744</v>
      </c>
      <c r="X16" s="228">
        <f t="shared" si="11"/>
        <v>1230959.5888555001</v>
      </c>
      <c r="Y16" s="228">
        <f t="shared" si="11"/>
        <v>1236519.4229984975</v>
      </c>
      <c r="Z16" s="228">
        <v>0</v>
      </c>
      <c r="AA16" s="228">
        <v>0</v>
      </c>
      <c r="AB16" s="233">
        <f>AA15+(AA15+AA22)*AB24/12</f>
        <v>0</v>
      </c>
      <c r="AC16" s="228">
        <f>AB16+(AB16+AB22)*AC24/12</f>
        <v>0</v>
      </c>
      <c r="AD16" s="228">
        <f t="shared" ref="AD16:AK16" si="12">AC16+(AC16+AC22)*AD24/12</f>
        <v>0</v>
      </c>
      <c r="AE16" s="228">
        <f t="shared" si="12"/>
        <v>0</v>
      </c>
      <c r="AF16" s="228">
        <f t="shared" si="12"/>
        <v>0</v>
      </c>
      <c r="AG16" s="228">
        <f t="shared" si="12"/>
        <v>0</v>
      </c>
      <c r="AH16" s="228">
        <f t="shared" si="12"/>
        <v>0</v>
      </c>
      <c r="AI16" s="228">
        <f t="shared" si="12"/>
        <v>0</v>
      </c>
      <c r="AJ16" s="228">
        <f t="shared" si="12"/>
        <v>0</v>
      </c>
      <c r="AK16" s="228">
        <f t="shared" si="12"/>
        <v>0</v>
      </c>
      <c r="AL16" s="228">
        <v>0</v>
      </c>
      <c r="AM16" s="228">
        <v>0</v>
      </c>
      <c r="AN16" s="233">
        <f>AM15+(AM15+AM22)*AN24/12</f>
        <v>0</v>
      </c>
      <c r="AO16" s="228">
        <f>AN16+(AN16+AN22)*AO24/12</f>
        <v>0</v>
      </c>
      <c r="AP16" s="228">
        <f t="shared" ref="AP16:AW16" si="13">AO16+(AO16+AO22)*AP24/12</f>
        <v>0</v>
      </c>
      <c r="AQ16" s="228">
        <f t="shared" si="13"/>
        <v>0</v>
      </c>
      <c r="AR16" s="228">
        <f t="shared" si="13"/>
        <v>0</v>
      </c>
      <c r="AS16" s="228">
        <f t="shared" si="13"/>
        <v>0</v>
      </c>
      <c r="AT16" s="228">
        <f t="shared" si="13"/>
        <v>0</v>
      </c>
      <c r="AU16" s="228">
        <f t="shared" si="13"/>
        <v>0</v>
      </c>
      <c r="AV16" s="228">
        <f t="shared" si="13"/>
        <v>0</v>
      </c>
      <c r="AW16" s="228">
        <f t="shared" si="13"/>
        <v>0</v>
      </c>
    </row>
    <row r="17" spans="1:50">
      <c r="A17" s="147">
        <v>182328</v>
      </c>
      <c r="B17" s="147" t="s">
        <v>274</v>
      </c>
      <c r="C17" s="229">
        <v>0</v>
      </c>
      <c r="D17" s="228">
        <f>IF(D27&gt;0,C17-D27+(C17+C17-D27)/2*D24/12,0)</f>
        <v>0</v>
      </c>
      <c r="E17" s="228">
        <f t="shared" ref="E17:M17" si="14">IF(E27&gt;0,D17-E27+(D17+D17-E27)/2*E24/12,0)</f>
        <v>0</v>
      </c>
      <c r="F17" s="228">
        <f t="shared" si="14"/>
        <v>0</v>
      </c>
      <c r="G17" s="228">
        <f t="shared" si="14"/>
        <v>0</v>
      </c>
      <c r="H17" s="228">
        <f t="shared" si="14"/>
        <v>0</v>
      </c>
      <c r="I17" s="228">
        <f t="shared" si="14"/>
        <v>0</v>
      </c>
      <c r="J17" s="228">
        <f t="shared" si="14"/>
        <v>0</v>
      </c>
      <c r="K17" s="228">
        <f t="shared" si="14"/>
        <v>0</v>
      </c>
      <c r="L17" s="228">
        <f t="shared" si="14"/>
        <v>0</v>
      </c>
      <c r="M17" s="228">
        <f t="shared" si="14"/>
        <v>0</v>
      </c>
      <c r="N17" s="233">
        <f>IF(M16+M17+M18+M22&gt;0,(M16+M17+M18+M22)-N27+(M16+M17+M18+M22-N27/2)*N24/12,0)</f>
        <v>8490123.5827913042</v>
      </c>
      <c r="O17" s="228">
        <f>IF(N17&lt;&gt;0,N17-O27+(N17+N17-O27)/2*O$24/12,0)</f>
        <v>7840792.5713207228</v>
      </c>
      <c r="P17" s="228">
        <f>IF(O17&lt;&gt;0,O17-P27+(O17+O17-P27)/2*P24/12,0)</f>
        <v>7160150.8791249711</v>
      </c>
      <c r="Q17" s="228">
        <f>IF(P17&lt;&gt;0,P17-Q27+(P17+P17-Q27)/2*Q24/12,0)</f>
        <v>6610883.2541649938</v>
      </c>
      <c r="R17" s="228">
        <f t="shared" ref="R17:Y17" si="15">IF(Q17&lt;&gt;0,Q17-R27+(Q17+Q17-R27)/2*R24/12,0)</f>
        <v>6068846.5300590899</v>
      </c>
      <c r="S17" s="228">
        <f t="shared" si="15"/>
        <v>5633228.485885202</v>
      </c>
      <c r="T17" s="228">
        <f t="shared" si="15"/>
        <v>5242350.6865228368</v>
      </c>
      <c r="U17" s="228">
        <f t="shared" si="15"/>
        <v>4855010.9361547567</v>
      </c>
      <c r="V17" s="228">
        <f t="shared" si="15"/>
        <v>4372489.1388484631</v>
      </c>
      <c r="W17" s="228">
        <f t="shared" si="15"/>
        <v>3898548.3527085665</v>
      </c>
      <c r="X17" s="228">
        <f t="shared" si="15"/>
        <v>3508025.6542789247</v>
      </c>
      <c r="Y17" s="228">
        <f t="shared" si="15"/>
        <v>3063679.0997043471</v>
      </c>
      <c r="Z17" s="233">
        <f>IF(Y16+Y17+Y18+Y22&gt;0,(Y16+Y17+Y18+Y22)-Z27+(Y16+Y17+Y18+Y22-Z27/2)*Z24/12,0)</f>
        <v>3914276.2214467353</v>
      </c>
      <c r="AA17" s="228">
        <f>IF(Z17&lt;&gt;0,Z17-AA27+(Z17+Z17-AA27)/2*AA$24/12,0)</f>
        <v>3416863.0194738773</v>
      </c>
      <c r="AB17" s="228">
        <f>IF(AA17&lt;&gt;0,AA17-AB27+(AA17+AA17-AB27)/2*AB24/12,0)</f>
        <v>2925390.2548160814</v>
      </c>
      <c r="AC17" s="228">
        <f>IF(AB17&lt;&gt;0,AB17-AC27+(AB17+AB17-AC27)/2*AC24/12,0)</f>
        <v>2526512.5329900179</v>
      </c>
      <c r="AD17" s="228">
        <f t="shared" ref="AD17:AJ17" si="16">IF(AC17&lt;&gt;0,AC17-AD27+(AC17+AC17-AD27)/2*AD24/12,0)</f>
        <v>2139660.9058295251</v>
      </c>
      <c r="AE17" s="228">
        <f t="shared" si="16"/>
        <v>1826767.4515509563</v>
      </c>
      <c r="AF17" s="228">
        <f t="shared" si="16"/>
        <v>1544448.8171276818</v>
      </c>
      <c r="AG17" s="228">
        <f t="shared" si="16"/>
        <v>1268295.9013795198</v>
      </c>
      <c r="AH17" s="228">
        <f t="shared" si="16"/>
        <v>931676.23102909478</v>
      </c>
      <c r="AI17" s="228">
        <f t="shared" si="16"/>
        <v>597913.15123954241</v>
      </c>
      <c r="AJ17" s="228">
        <f t="shared" si="16"/>
        <v>319291.34059253026</v>
      </c>
      <c r="AK17" s="228">
        <f>IF(AJ17&lt;&gt;0,AJ17-AK27+(AJ17+AJ17-AK27)/2*AK24/12,0)</f>
        <v>5428.0564511385837</v>
      </c>
      <c r="AL17" s="233">
        <f>IF(AK16+AK17+AK18+AK22&gt;0,(AK16+AK17+AK18+AK22)-AL27+(AK16+AK17+AK18+AK22-AL27/2)*AL24/12,0)</f>
        <v>5452.5731727762268</v>
      </c>
      <c r="AM17" s="228">
        <f>IF(AL17&lt;&gt;0,AL17-AM27+(AL17+AL17-AM27)/2*AM$24/12,0)</f>
        <v>5477.2006282732664</v>
      </c>
      <c r="AN17" s="228">
        <f>IF(AM17&lt;&gt;0,AM17-AN27+(AM17+AM17-AN27)/2*AN24/12,0)</f>
        <v>5501.9393177776337</v>
      </c>
      <c r="AO17" s="228">
        <f>IF(AN17&lt;&gt;0,AN17-AO27+(AN17+AN17-AO27)/2*AO24/12,0)</f>
        <v>5526.789743696263</v>
      </c>
      <c r="AP17" s="228">
        <f t="shared" ref="AP17:AW17" si="17">IF(AO17&lt;&gt;0,AO17-AP27+(AO17+AO17-AP27)/2*AP24/12,0)</f>
        <v>5551.7524107052914</v>
      </c>
      <c r="AQ17" s="228">
        <f t="shared" si="17"/>
        <v>5576.8278257603106</v>
      </c>
      <c r="AR17" s="228">
        <f t="shared" si="17"/>
        <v>5602.0164981066609</v>
      </c>
      <c r="AS17" s="228">
        <f t="shared" si="17"/>
        <v>5627.3189392897757</v>
      </c>
      <c r="AT17" s="228">
        <f t="shared" si="17"/>
        <v>5652.7356631655675</v>
      </c>
      <c r="AU17" s="228">
        <f t="shared" si="17"/>
        <v>5678.267185910865</v>
      </c>
      <c r="AV17" s="228">
        <f t="shared" si="17"/>
        <v>5703.9140260338954</v>
      </c>
      <c r="AW17" s="228">
        <f t="shared" si="17"/>
        <v>5729.6767043848149</v>
      </c>
    </row>
    <row r="18" spans="1:50" ht="15" thickBot="1">
      <c r="A18" s="147">
        <v>254328</v>
      </c>
      <c r="B18" s="147" t="s">
        <v>275</v>
      </c>
      <c r="C18" s="229">
        <v>-2135580.83</v>
      </c>
      <c r="D18" s="228">
        <f>IF(D27&lt;0,C18-D27+(C18+C18-D27)/2*D24/12,0)</f>
        <v>-1847867.651807854</v>
      </c>
      <c r="E18" s="228">
        <f t="shared" ref="E18:M18" si="18">IF(E27&lt;0,D18-E27+(D18+D18-E27)/2*E24/12,0)</f>
        <v>-1583094.2278978173</v>
      </c>
      <c r="F18" s="228">
        <f t="shared" si="18"/>
        <v>-1311119.1139601769</v>
      </c>
      <c r="G18" s="228">
        <f t="shared" si="18"/>
        <v>-1133293.8516492834</v>
      </c>
      <c r="H18" s="228">
        <f t="shared" si="18"/>
        <v>-964307.83730305452</v>
      </c>
      <c r="I18" s="228">
        <f t="shared" si="18"/>
        <v>-799459.14072038513</v>
      </c>
      <c r="J18" s="228">
        <f t="shared" si="18"/>
        <v>-604397.72754906619</v>
      </c>
      <c r="K18" s="228">
        <f t="shared" si="18"/>
        <v>-395658.92522656563</v>
      </c>
      <c r="L18" s="228">
        <f t="shared" si="18"/>
        <v>-226761.89796641405</v>
      </c>
      <c r="M18" s="228">
        <f t="shared" si="18"/>
        <v>-18222.49476734113</v>
      </c>
      <c r="N18" s="233">
        <f>IF((M16+M17+M18+M22)&lt;0,(M16+M17+M18+M22)-N27+(M16+M17+M18+M22-N27/2)*N24/12,0)</f>
        <v>0</v>
      </c>
      <c r="O18" s="228">
        <f>IF(N18&lt;&gt;0,N18-O27+(N18+N18-O27)/2*O$24/12,0)</f>
        <v>0</v>
      </c>
      <c r="P18" s="228">
        <f>IF(O18&lt;&gt;0,O18-P27+(O18+O18-P27)/2*P24/12,0)</f>
        <v>0</v>
      </c>
      <c r="Q18" s="228">
        <f>IF(P18&lt;&gt;0,P18-Q27+(P18+P18-Q27)/2*Q24/12,0)</f>
        <v>0</v>
      </c>
      <c r="R18" s="228">
        <f t="shared" ref="R18:Y18" si="19">IF(Q18&lt;&gt;0,Q18-R27+(Q18+Q18-R27)/2*R24/12,0)</f>
        <v>0</v>
      </c>
      <c r="S18" s="228">
        <f t="shared" si="19"/>
        <v>0</v>
      </c>
      <c r="T18" s="228">
        <f t="shared" si="19"/>
        <v>0</v>
      </c>
      <c r="U18" s="228">
        <f t="shared" si="19"/>
        <v>0</v>
      </c>
      <c r="V18" s="228">
        <f t="shared" si="19"/>
        <v>0</v>
      </c>
      <c r="W18" s="228">
        <f t="shared" si="19"/>
        <v>0</v>
      </c>
      <c r="X18" s="228">
        <f t="shared" si="19"/>
        <v>0</v>
      </c>
      <c r="Y18" s="228">
        <f t="shared" si="19"/>
        <v>0</v>
      </c>
      <c r="Z18" s="233">
        <f>IF((Y16+Y17+Y18+Y22)&lt;0,(Y16+Y17+Y18+Y22)-Z27+(Y16+Y17+Y18+Y22-Z27/2)*Z24/12,0)</f>
        <v>0</v>
      </c>
      <c r="AA18" s="228">
        <f>IF(Z18&lt;&gt;0,Z18-AA27+(Z18+Z18-AA27)/2*AA$24/12,0)</f>
        <v>0</v>
      </c>
      <c r="AB18" s="228">
        <f>IF(AA18&lt;&gt;0,AA18-AB27+(AA18+AA18-AB27)/2*AB24/12,0)</f>
        <v>0</v>
      </c>
      <c r="AC18" s="228">
        <f>IF(AB18&lt;&gt;0,AB18-AC27+(AB18+AB18-AC27)/2*AC24/12,0)</f>
        <v>0</v>
      </c>
      <c r="AD18" s="228">
        <f t="shared" ref="AD18:AK18" si="20">IF(AC18&lt;&gt;0,AC18-AD27+(AC18+AC18-AD27)/2*AD24/12,0)</f>
        <v>0</v>
      </c>
      <c r="AE18" s="228">
        <f t="shared" si="20"/>
        <v>0</v>
      </c>
      <c r="AF18" s="228">
        <f t="shared" si="20"/>
        <v>0</v>
      </c>
      <c r="AG18" s="228">
        <f t="shared" si="20"/>
        <v>0</v>
      </c>
      <c r="AH18" s="228">
        <f t="shared" si="20"/>
        <v>0</v>
      </c>
      <c r="AI18" s="228">
        <f t="shared" si="20"/>
        <v>0</v>
      </c>
      <c r="AJ18" s="228">
        <f t="shared" si="20"/>
        <v>0</v>
      </c>
      <c r="AK18" s="228">
        <f t="shared" si="20"/>
        <v>0</v>
      </c>
      <c r="AL18" s="233">
        <f>IF((AK16+AK17+AK18+AK22)&lt;0,(AK16+AK17+AK18+AK22)-AL27+(AK16+AK17+AK18+AK22-AL27/2)*AL24/12,0)</f>
        <v>0</v>
      </c>
      <c r="AM18" s="228">
        <f>IF(AL18&lt;&gt;0,AL18-AM27+(AL18+AL18-AM27)/2*AM$24/12,0)</f>
        <v>0</v>
      </c>
      <c r="AN18" s="228">
        <f>IF(AM18&lt;&gt;0,AM18-AN27+(AM18+AM18-AN27)/2*AN24/12,0)</f>
        <v>0</v>
      </c>
      <c r="AO18" s="228">
        <f>IF(AN18&lt;&gt;0,AN18-AO27+(AN18+AN18-AO27)/2*AO24/12,0)</f>
        <v>0</v>
      </c>
      <c r="AP18" s="228">
        <f t="shared" ref="AP18:AW18" si="21">IF(AO18&lt;&gt;0,AO18-AP27+(AO18+AO18-AP27)/2*AP24/12,0)</f>
        <v>0</v>
      </c>
      <c r="AQ18" s="228">
        <f t="shared" si="21"/>
        <v>0</v>
      </c>
      <c r="AR18" s="228">
        <f t="shared" si="21"/>
        <v>0</v>
      </c>
      <c r="AS18" s="228">
        <f t="shared" si="21"/>
        <v>0</v>
      </c>
      <c r="AT18" s="228">
        <f t="shared" si="21"/>
        <v>0</v>
      </c>
      <c r="AU18" s="228">
        <f t="shared" si="21"/>
        <v>0</v>
      </c>
      <c r="AV18" s="228">
        <f t="shared" si="21"/>
        <v>0</v>
      </c>
      <c r="AW18" s="228">
        <f t="shared" si="21"/>
        <v>0</v>
      </c>
    </row>
    <row r="19" spans="1:50" ht="15" thickBot="1">
      <c r="A19" s="147">
        <v>253311</v>
      </c>
      <c r="B19" s="147" t="s">
        <v>276</v>
      </c>
      <c r="C19" s="314">
        <v>-1396884.38</v>
      </c>
      <c r="N19" s="228"/>
      <c r="O19" s="252">
        <f>-O12</f>
        <v>0</v>
      </c>
      <c r="AA19" s="234"/>
      <c r="AM19" s="234"/>
    </row>
    <row r="20" spans="1:50">
      <c r="A20" s="147">
        <v>253312</v>
      </c>
      <c r="B20" s="147" t="s">
        <v>277</v>
      </c>
      <c r="C20" s="229">
        <v>0</v>
      </c>
      <c r="D20" s="322">
        <v>-1435196.3756268779</v>
      </c>
      <c r="E20" s="322">
        <v>-1193676.5749857211</v>
      </c>
      <c r="F20" s="322">
        <v>-941450.41</v>
      </c>
      <c r="G20" s="329">
        <v>-767433.63</v>
      </c>
      <c r="H20" s="329">
        <v>-613863.5</v>
      </c>
      <c r="I20" s="329">
        <v>-473494.60223459732</v>
      </c>
      <c r="J20" s="329">
        <v>-292610.26752410643</v>
      </c>
      <c r="K20" s="322">
        <v>-109625.76</v>
      </c>
      <c r="L20" s="251">
        <f>-L12</f>
        <v>0</v>
      </c>
      <c r="M20" s="251">
        <f>-M12</f>
        <v>0</v>
      </c>
      <c r="N20" s="228"/>
      <c r="O20" s="230"/>
      <c r="P20" s="230">
        <f>-P12</f>
        <v>0</v>
      </c>
      <c r="Q20" s="230">
        <f t="shared" ref="Q20:Y20" si="22">-Q12</f>
        <v>0</v>
      </c>
      <c r="R20" s="230">
        <f t="shared" si="22"/>
        <v>0</v>
      </c>
      <c r="S20" s="230">
        <f t="shared" si="22"/>
        <v>0</v>
      </c>
      <c r="T20" s="230">
        <f t="shared" si="22"/>
        <v>0</v>
      </c>
      <c r="U20" s="230">
        <f t="shared" si="22"/>
        <v>0</v>
      </c>
      <c r="V20" s="230">
        <f t="shared" si="22"/>
        <v>0</v>
      </c>
      <c r="W20" s="230">
        <f t="shared" si="22"/>
        <v>0</v>
      </c>
      <c r="X20" s="230">
        <f>-X12</f>
        <v>0</v>
      </c>
      <c r="Y20" s="230">
        <f t="shared" si="22"/>
        <v>0</v>
      </c>
      <c r="AA20" s="230"/>
      <c r="AB20" s="230"/>
      <c r="AC20" s="230"/>
      <c r="AD20" s="230"/>
      <c r="AE20" s="230"/>
      <c r="AF20" s="230"/>
      <c r="AG20" s="230"/>
      <c r="AH20" s="230"/>
      <c r="AI20" s="230"/>
      <c r="AJ20" s="230"/>
      <c r="AK20" s="230"/>
      <c r="AM20" s="230"/>
      <c r="AN20" s="230"/>
      <c r="AO20" s="230"/>
      <c r="AP20" s="230"/>
      <c r="AQ20" s="230"/>
      <c r="AR20" s="230"/>
      <c r="AS20" s="230"/>
      <c r="AT20" s="230"/>
      <c r="AU20" s="230"/>
      <c r="AV20" s="230"/>
      <c r="AW20" s="230"/>
    </row>
    <row r="21" spans="1:50">
      <c r="A21" s="147">
        <v>283328</v>
      </c>
      <c r="B21" s="147" t="s">
        <v>278</v>
      </c>
      <c r="C21" s="228">
        <f>SUM(C15:C20)*-0.21</f>
        <v>-1068436.7483999999</v>
      </c>
      <c r="D21" s="228">
        <f t="shared" ref="D21:I21" si="23">SUM(D15:D20)*-0.21</f>
        <v>-1241267.7689227588</v>
      </c>
      <c r="E21" s="228">
        <f t="shared" si="23"/>
        <v>-1216049.0185761333</v>
      </c>
      <c r="F21" s="228">
        <f t="shared" si="23"/>
        <v>-728137.30838204583</v>
      </c>
      <c r="G21" s="228">
        <f t="shared" si="23"/>
        <v>-1075600.8778104018</v>
      </c>
      <c r="H21" s="228">
        <f t="shared" si="23"/>
        <v>-1314238.4944034969</v>
      </c>
      <c r="I21" s="228">
        <f t="shared" si="23"/>
        <v>-1448089.6892276588</v>
      </c>
      <c r="J21" s="228">
        <f t="shared" ref="J21:AW21" si="24">SUM(J15:J20)*-0.21</f>
        <v>-1824332.5948307887</v>
      </c>
      <c r="K21" s="228">
        <f t="shared" si="24"/>
        <v>-1790985.0115136213</v>
      </c>
      <c r="L21" s="228">
        <f t="shared" si="24"/>
        <v>-2077784.6396023668</v>
      </c>
      <c r="M21" s="228">
        <f t="shared" si="24"/>
        <v>-1996128.7524170897</v>
      </c>
      <c r="N21" s="228">
        <f>SUM(N15:N20)*-0.21</f>
        <v>-1944034.7477794944</v>
      </c>
      <c r="O21" s="228">
        <f t="shared" si="24"/>
        <v>-1894793.2972833947</v>
      </c>
      <c r="P21" s="228">
        <f t="shared" si="24"/>
        <v>-1752979.6998944525</v>
      </c>
      <c r="Q21" s="228">
        <f t="shared" si="24"/>
        <v>-1638759.7205218638</v>
      </c>
      <c r="R21" s="228">
        <f t="shared" si="24"/>
        <v>-1526063.3170974057</v>
      </c>
      <c r="S21" s="228">
        <f t="shared" si="24"/>
        <v>-1435719.9462026847</v>
      </c>
      <c r="T21" s="228">
        <f t="shared" si="24"/>
        <v>-1354777.1595414078</v>
      </c>
      <c r="U21" s="228">
        <f t="shared" si="24"/>
        <v>-1274582.5191752063</v>
      </c>
      <c r="V21" s="228">
        <f t="shared" si="24"/>
        <v>-1174404.8282462165</v>
      </c>
      <c r="W21" s="228">
        <f t="shared" si="24"/>
        <v>-1076034.3523495526</v>
      </c>
      <c r="X21" s="228">
        <f t="shared" si="24"/>
        <v>-995186.90105822927</v>
      </c>
      <c r="Y21" s="228">
        <f t="shared" si="24"/>
        <v>-903041.68976759736</v>
      </c>
      <c r="Z21" s="228">
        <f t="shared" si="24"/>
        <v>-821998.00650381437</v>
      </c>
      <c r="AA21" s="228">
        <f t="shared" si="24"/>
        <v>-717541.23408951424</v>
      </c>
      <c r="AB21" s="228">
        <f t="shared" si="24"/>
        <v>-614331.9535113771</v>
      </c>
      <c r="AC21" s="228">
        <f t="shared" si="24"/>
        <v>-530567.63192790374</v>
      </c>
      <c r="AD21" s="228">
        <f t="shared" si="24"/>
        <v>-449328.79022420023</v>
      </c>
      <c r="AE21" s="228">
        <f t="shared" si="24"/>
        <v>-383621.16482570081</v>
      </c>
      <c r="AF21" s="228">
        <f t="shared" si="24"/>
        <v>-324334.25159681315</v>
      </c>
      <c r="AG21" s="228">
        <f t="shared" si="24"/>
        <v>-266342.13928969915</v>
      </c>
      <c r="AH21" s="228">
        <f t="shared" si="24"/>
        <v>-195652.0085161099</v>
      </c>
      <c r="AI21" s="228">
        <f t="shared" si="24"/>
        <v>-125561.7617603039</v>
      </c>
      <c r="AJ21" s="228">
        <f t="shared" si="24"/>
        <v>-67051.181524431347</v>
      </c>
      <c r="AK21" s="228">
        <f t="shared" si="24"/>
        <v>-1139.8918547391024</v>
      </c>
      <c r="AL21" s="228">
        <f t="shared" si="24"/>
        <v>-1145.0403662830076</v>
      </c>
      <c r="AM21" s="228">
        <f t="shared" si="24"/>
        <v>-1150.2121319373859</v>
      </c>
      <c r="AN21" s="228">
        <f t="shared" si="24"/>
        <v>-1155.407256733303</v>
      </c>
      <c r="AO21" s="228">
        <f t="shared" si="24"/>
        <v>-1160.6258461762152</v>
      </c>
      <c r="AP21" s="228">
        <f t="shared" si="24"/>
        <v>-1165.8680062481112</v>
      </c>
      <c r="AQ21" s="228">
        <f t="shared" si="24"/>
        <v>-1171.1338434096651</v>
      </c>
      <c r="AR21" s="228">
        <f t="shared" si="24"/>
        <v>-1176.4234646023988</v>
      </c>
      <c r="AS21" s="228">
        <f t="shared" si="24"/>
        <v>-1181.7369772508528</v>
      </c>
      <c r="AT21" s="228">
        <f t="shared" si="24"/>
        <v>-1187.0744892647692</v>
      </c>
      <c r="AU21" s="228">
        <f t="shared" si="24"/>
        <v>-1192.4361090412815</v>
      </c>
      <c r="AV21" s="228">
        <f t="shared" si="24"/>
        <v>-1197.821945467118</v>
      </c>
      <c r="AW21" s="228">
        <f t="shared" si="24"/>
        <v>-1203.2321079208111</v>
      </c>
    </row>
    <row r="22" spans="1:50">
      <c r="A22" s="147">
        <v>229000</v>
      </c>
      <c r="B22" s="147" t="s">
        <v>279</v>
      </c>
      <c r="C22" s="229">
        <v>0</v>
      </c>
      <c r="D22" s="230">
        <f t="shared" ref="D22:I22" si="25">C22</f>
        <v>0</v>
      </c>
      <c r="E22" s="230">
        <f t="shared" si="25"/>
        <v>0</v>
      </c>
      <c r="F22" s="230">
        <f t="shared" si="25"/>
        <v>0</v>
      </c>
      <c r="G22" s="230">
        <f t="shared" si="25"/>
        <v>0</v>
      </c>
      <c r="H22" s="230">
        <f t="shared" si="25"/>
        <v>0</v>
      </c>
      <c r="I22" s="230">
        <f t="shared" si="25"/>
        <v>0</v>
      </c>
      <c r="J22" s="230">
        <f t="shared" ref="J22:AW22" si="26">I22</f>
        <v>0</v>
      </c>
      <c r="K22" s="230">
        <f t="shared" si="26"/>
        <v>0</v>
      </c>
      <c r="L22" s="230">
        <f t="shared" si="26"/>
        <v>0</v>
      </c>
      <c r="M22" s="230">
        <f t="shared" si="26"/>
        <v>0</v>
      </c>
      <c r="N22" s="233">
        <v>0</v>
      </c>
      <c r="O22" s="235">
        <f>-SUM(D32:O32)</f>
        <v>0</v>
      </c>
      <c r="P22" s="230">
        <f t="shared" si="26"/>
        <v>0</v>
      </c>
      <c r="Q22" s="230">
        <f t="shared" si="26"/>
        <v>0</v>
      </c>
      <c r="R22" s="230">
        <f t="shared" si="26"/>
        <v>0</v>
      </c>
      <c r="S22" s="230">
        <f t="shared" si="26"/>
        <v>0</v>
      </c>
      <c r="T22" s="230">
        <f t="shared" si="26"/>
        <v>0</v>
      </c>
      <c r="U22" s="230">
        <f t="shared" si="26"/>
        <v>0</v>
      </c>
      <c r="V22" s="230">
        <f t="shared" si="26"/>
        <v>0</v>
      </c>
      <c r="W22" s="230">
        <f t="shared" si="26"/>
        <v>0</v>
      </c>
      <c r="X22" s="230">
        <f t="shared" si="26"/>
        <v>0</v>
      </c>
      <c r="Y22" s="230">
        <f t="shared" si="26"/>
        <v>0</v>
      </c>
      <c r="Z22" s="233">
        <v>0</v>
      </c>
      <c r="AA22" s="235">
        <f>-SUM(P32:AA32)</f>
        <v>0</v>
      </c>
      <c r="AB22" s="230">
        <f t="shared" si="26"/>
        <v>0</v>
      </c>
      <c r="AC22" s="230">
        <f t="shared" si="26"/>
        <v>0</v>
      </c>
      <c r="AD22" s="230">
        <f t="shared" si="26"/>
        <v>0</v>
      </c>
      <c r="AE22" s="230">
        <f t="shared" si="26"/>
        <v>0</v>
      </c>
      <c r="AF22" s="230">
        <f t="shared" si="26"/>
        <v>0</v>
      </c>
      <c r="AG22" s="230">
        <f t="shared" si="26"/>
        <v>0</v>
      </c>
      <c r="AH22" s="230">
        <f t="shared" si="26"/>
        <v>0</v>
      </c>
      <c r="AI22" s="230">
        <f t="shared" si="26"/>
        <v>0</v>
      </c>
      <c r="AJ22" s="230">
        <f t="shared" si="26"/>
        <v>0</v>
      </c>
      <c r="AK22" s="230">
        <f t="shared" si="26"/>
        <v>0</v>
      </c>
      <c r="AL22" s="233">
        <v>0</v>
      </c>
      <c r="AM22" s="235">
        <f>-SUM(AB32:AM32)</f>
        <v>0</v>
      </c>
      <c r="AN22" s="230">
        <f t="shared" si="26"/>
        <v>0</v>
      </c>
      <c r="AO22" s="230">
        <f t="shared" si="26"/>
        <v>0</v>
      </c>
      <c r="AP22" s="230">
        <f t="shared" si="26"/>
        <v>0</v>
      </c>
      <c r="AQ22" s="230">
        <f t="shared" si="26"/>
        <v>0</v>
      </c>
      <c r="AR22" s="230">
        <f t="shared" si="26"/>
        <v>0</v>
      </c>
      <c r="AS22" s="230">
        <f t="shared" si="26"/>
        <v>0</v>
      </c>
      <c r="AT22" s="230">
        <f t="shared" si="26"/>
        <v>0</v>
      </c>
      <c r="AU22" s="230">
        <f t="shared" si="26"/>
        <v>0</v>
      </c>
      <c r="AV22" s="230">
        <f t="shared" si="26"/>
        <v>0</v>
      </c>
      <c r="AW22" s="230">
        <f t="shared" si="26"/>
        <v>0</v>
      </c>
    </row>
    <row r="23" spans="1:50">
      <c r="A23" s="147">
        <v>190449</v>
      </c>
      <c r="B23" s="147" t="s">
        <v>280</v>
      </c>
      <c r="C23" s="228">
        <f>C22*-0.21</f>
        <v>0</v>
      </c>
      <c r="D23" s="228">
        <f t="shared" ref="D23:I23" si="27">D22*-0.21</f>
        <v>0</v>
      </c>
      <c r="E23" s="228">
        <f t="shared" si="27"/>
        <v>0</v>
      </c>
      <c r="F23" s="228">
        <f t="shared" si="27"/>
        <v>0</v>
      </c>
      <c r="G23" s="228">
        <f t="shared" si="27"/>
        <v>0</v>
      </c>
      <c r="H23" s="228">
        <f t="shared" si="27"/>
        <v>0</v>
      </c>
      <c r="I23" s="228">
        <f t="shared" si="27"/>
        <v>0</v>
      </c>
      <c r="J23" s="228">
        <f>J22*-0.21</f>
        <v>0</v>
      </c>
      <c r="K23" s="228">
        <f>K22*-0.21</f>
        <v>0</v>
      </c>
      <c r="L23" s="228">
        <f>L22*-0.21</f>
        <v>0</v>
      </c>
      <c r="M23" s="228">
        <f>M22*-0.21</f>
        <v>0</v>
      </c>
      <c r="N23" s="228"/>
    </row>
    <row r="24" spans="1:50">
      <c r="B24" s="147" t="s">
        <v>281</v>
      </c>
      <c r="C24" s="228"/>
      <c r="D24" s="212">
        <v>5.1799999999999999E-2</v>
      </c>
      <c r="E24" s="209">
        <f t="shared" ref="E24:K24" si="28">D24</f>
        <v>5.1799999999999999E-2</v>
      </c>
      <c r="F24" s="209">
        <f t="shared" si="28"/>
        <v>5.1799999999999999E-2</v>
      </c>
      <c r="G24" s="210">
        <v>5.45E-2</v>
      </c>
      <c r="H24" s="209">
        <f t="shared" si="28"/>
        <v>5.45E-2</v>
      </c>
      <c r="I24" s="209">
        <f t="shared" si="28"/>
        <v>5.45E-2</v>
      </c>
      <c r="J24" s="212">
        <v>5.5E-2</v>
      </c>
      <c r="K24" s="209">
        <f t="shared" si="28"/>
        <v>5.5E-2</v>
      </c>
      <c r="L24" s="209">
        <f t="shared" ref="L24:AW24" si="29">K24</f>
        <v>5.5E-2</v>
      </c>
      <c r="M24" s="210">
        <v>5.4199999999999998E-2</v>
      </c>
      <c r="N24" s="209">
        <f t="shared" si="29"/>
        <v>5.4199999999999998E-2</v>
      </c>
      <c r="O24" s="209">
        <f t="shared" si="29"/>
        <v>5.4199999999999998E-2</v>
      </c>
      <c r="P24" s="209">
        <f t="shared" si="29"/>
        <v>5.4199999999999998E-2</v>
      </c>
      <c r="Q24" s="209">
        <f t="shared" si="29"/>
        <v>5.4199999999999998E-2</v>
      </c>
      <c r="R24" s="209">
        <f t="shared" si="29"/>
        <v>5.4199999999999998E-2</v>
      </c>
      <c r="S24" s="209">
        <f t="shared" si="29"/>
        <v>5.4199999999999998E-2</v>
      </c>
      <c r="T24" s="209">
        <f t="shared" si="29"/>
        <v>5.4199999999999998E-2</v>
      </c>
      <c r="U24" s="209">
        <f t="shared" si="29"/>
        <v>5.4199999999999998E-2</v>
      </c>
      <c r="V24" s="209">
        <f t="shared" si="29"/>
        <v>5.4199999999999998E-2</v>
      </c>
      <c r="W24" s="209">
        <f t="shared" si="29"/>
        <v>5.4199999999999998E-2</v>
      </c>
      <c r="X24" s="209">
        <f t="shared" si="29"/>
        <v>5.4199999999999998E-2</v>
      </c>
      <c r="Y24" s="209">
        <f t="shared" si="29"/>
        <v>5.4199999999999998E-2</v>
      </c>
      <c r="Z24" s="209">
        <f t="shared" si="29"/>
        <v>5.4199999999999998E-2</v>
      </c>
      <c r="AA24" s="209">
        <f t="shared" si="29"/>
        <v>5.4199999999999998E-2</v>
      </c>
      <c r="AB24" s="209">
        <f t="shared" si="29"/>
        <v>5.4199999999999998E-2</v>
      </c>
      <c r="AC24" s="209">
        <f t="shared" si="29"/>
        <v>5.4199999999999998E-2</v>
      </c>
      <c r="AD24" s="209">
        <f t="shared" si="29"/>
        <v>5.4199999999999998E-2</v>
      </c>
      <c r="AE24" s="209">
        <f t="shared" si="29"/>
        <v>5.4199999999999998E-2</v>
      </c>
      <c r="AF24" s="209">
        <f t="shared" si="29"/>
        <v>5.4199999999999998E-2</v>
      </c>
      <c r="AG24" s="209">
        <f t="shared" si="29"/>
        <v>5.4199999999999998E-2</v>
      </c>
      <c r="AH24" s="209">
        <f t="shared" si="29"/>
        <v>5.4199999999999998E-2</v>
      </c>
      <c r="AI24" s="209">
        <f t="shared" si="29"/>
        <v>5.4199999999999998E-2</v>
      </c>
      <c r="AJ24" s="209">
        <f t="shared" si="29"/>
        <v>5.4199999999999998E-2</v>
      </c>
      <c r="AK24" s="209">
        <f t="shared" si="29"/>
        <v>5.4199999999999998E-2</v>
      </c>
      <c r="AL24" s="209">
        <f t="shared" si="29"/>
        <v>5.4199999999999998E-2</v>
      </c>
      <c r="AM24" s="209">
        <f t="shared" si="29"/>
        <v>5.4199999999999998E-2</v>
      </c>
      <c r="AN24" s="209">
        <f t="shared" si="29"/>
        <v>5.4199999999999998E-2</v>
      </c>
      <c r="AO24" s="209">
        <f t="shared" si="29"/>
        <v>5.4199999999999998E-2</v>
      </c>
      <c r="AP24" s="209">
        <f t="shared" si="29"/>
        <v>5.4199999999999998E-2</v>
      </c>
      <c r="AQ24" s="209">
        <f t="shared" si="29"/>
        <v>5.4199999999999998E-2</v>
      </c>
      <c r="AR24" s="209">
        <f t="shared" si="29"/>
        <v>5.4199999999999998E-2</v>
      </c>
      <c r="AS24" s="209">
        <f t="shared" si="29"/>
        <v>5.4199999999999998E-2</v>
      </c>
      <c r="AT24" s="209">
        <f t="shared" si="29"/>
        <v>5.4199999999999998E-2</v>
      </c>
      <c r="AU24" s="209">
        <f t="shared" si="29"/>
        <v>5.4199999999999998E-2</v>
      </c>
      <c r="AV24" s="209">
        <f t="shared" si="29"/>
        <v>5.4199999999999998E-2</v>
      </c>
      <c r="AW24" s="209">
        <f t="shared" si="29"/>
        <v>5.4199999999999998E-2</v>
      </c>
    </row>
    <row r="25" spans="1:50">
      <c r="A25" s="147" t="s">
        <v>282</v>
      </c>
      <c r="C25" s="228"/>
      <c r="E25" s="228"/>
      <c r="F25" s="228"/>
      <c r="G25" s="228"/>
      <c r="H25" s="228"/>
    </row>
    <row r="26" spans="1:50">
      <c r="A26" s="147">
        <v>456328</v>
      </c>
      <c r="B26" s="147" t="s">
        <v>283</v>
      </c>
      <c r="C26" s="236" t="s">
        <v>292</v>
      </c>
      <c r="D26" s="229">
        <f>'Deferral Calc'!D57</f>
        <v>-535237.67000000004</v>
      </c>
      <c r="E26" s="229">
        <f>'Deferral Calc'!E57</f>
        <v>664634.85</v>
      </c>
      <c r="F26" s="229">
        <f>'Deferral Calc'!F57</f>
        <v>2878360.87</v>
      </c>
      <c r="G26" s="229">
        <f>'Deferral Calc'!G57</f>
        <v>-1273875.79</v>
      </c>
      <c r="H26" s="229">
        <f>'Deferral Calc'!H57</f>
        <v>-780147.4</v>
      </c>
      <c r="I26" s="229">
        <f>'Deferral Calc'!I57</f>
        <v>-295906.55</v>
      </c>
      <c r="J26" s="229">
        <f>'Deferral Calc'!J57</f>
        <v>-1375096.37</v>
      </c>
      <c r="K26" s="229">
        <f>'Deferral Calc'!K57</f>
        <v>593090.23</v>
      </c>
      <c r="L26" s="229">
        <f>'Deferral Calc'!L57</f>
        <v>-1043393.77</v>
      </c>
      <c r="M26" s="229">
        <f>'Deferral Calc'!M57</f>
        <v>641640.99</v>
      </c>
      <c r="N26" s="229">
        <f>'Deferral Calc'!N57</f>
        <v>-255411.43</v>
      </c>
      <c r="O26" s="229">
        <f>'Deferral Calc'!O57</f>
        <v>-410455.85</v>
      </c>
      <c r="P26" s="229"/>
      <c r="Q26" s="229"/>
      <c r="R26" s="229"/>
      <c r="S26" s="229"/>
      <c r="T26" s="229"/>
      <c r="U26" s="229"/>
      <c r="V26" s="229"/>
      <c r="W26" s="229"/>
      <c r="X26" s="229"/>
      <c r="Y26" s="229"/>
      <c r="Z26" s="229"/>
      <c r="AA26" s="229"/>
      <c r="AB26" s="229"/>
      <c r="AC26" s="229"/>
      <c r="AD26" s="229"/>
      <c r="AE26" s="229"/>
      <c r="AF26" s="229"/>
      <c r="AG26" s="229"/>
      <c r="AH26" s="229"/>
      <c r="AI26" s="229"/>
      <c r="AJ26" s="229"/>
      <c r="AK26" s="229"/>
      <c r="AL26" s="229"/>
      <c r="AM26" s="229"/>
      <c r="AN26" s="229"/>
      <c r="AO26" s="229"/>
      <c r="AP26" s="229"/>
      <c r="AQ26" s="229"/>
      <c r="AR26" s="229"/>
      <c r="AS26" s="229"/>
      <c r="AT26" s="229"/>
      <c r="AU26" s="229"/>
      <c r="AV26" s="229"/>
      <c r="AW26" s="229"/>
    </row>
    <row r="27" spans="1:50">
      <c r="A27" s="147">
        <v>456329</v>
      </c>
      <c r="B27" s="147" t="s">
        <v>284</v>
      </c>
      <c r="C27" s="236" t="s">
        <v>292</v>
      </c>
      <c r="D27" s="320">
        <f>'Deferral Calc'!D61</f>
        <v>-296292.27128944645</v>
      </c>
      <c r="E27" s="320">
        <f>'Deferral Calc'!E61</f>
        <v>-272162.63491997164</v>
      </c>
      <c r="F27" s="320">
        <f>'Deferral Calc'!F61</f>
        <v>-278208.33769254625</v>
      </c>
      <c r="G27" s="320">
        <f>'Deferral Calc'!G61</f>
        <v>-183363.54024748388</v>
      </c>
      <c r="H27" s="320">
        <f>'Deferral Calc'!H61</f>
        <v>-173738.52601963314</v>
      </c>
      <c r="I27" s="320">
        <f>'Deferral Calc'!I61</f>
        <v>-168844.84284645689</v>
      </c>
      <c r="J27" s="320">
        <f>'Deferral Calc'!J61</f>
        <v>-198271.22933240057</v>
      </c>
      <c r="K27" s="320">
        <f>'Deferral Calc'!K61</f>
        <v>-211025.35879319935</v>
      </c>
      <c r="L27" s="320">
        <f>'Deferral Calc'!L61</f>
        <v>-170320.14699723799</v>
      </c>
      <c r="M27" s="320">
        <f>'Deferral Calc'!M61</f>
        <v>-209091.41299720254</v>
      </c>
      <c r="N27" s="320">
        <f>'Deferral Calc'!N61</f>
        <v>545755.03657425975</v>
      </c>
      <c r="O27" s="320">
        <f>'Deferral Calc'!O61</f>
        <v>686128.56264887424</v>
      </c>
      <c r="P27" s="228">
        <f t="shared" ref="P27:AO27" si="30">P3*P4</f>
        <v>714442.48935442558</v>
      </c>
      <c r="Q27" s="228">
        <f t="shared" si="30"/>
        <v>580297.13539991365</v>
      </c>
      <c r="R27" s="228">
        <f t="shared" si="30"/>
        <v>570607.25874455075</v>
      </c>
      <c r="S27" s="228">
        <f t="shared" si="30"/>
        <v>461985.68333312811</v>
      </c>
      <c r="T27" s="228">
        <f t="shared" si="30"/>
        <v>415383.14109663665</v>
      </c>
      <c r="U27" s="228">
        <f t="shared" si="30"/>
        <v>410091.5774897103</v>
      </c>
      <c r="V27" s="228">
        <f t="shared" si="30"/>
        <v>503313.61345753417</v>
      </c>
      <c r="W27" s="228">
        <f t="shared" si="30"/>
        <v>492577.45799106546</v>
      </c>
      <c r="X27" s="228">
        <f t="shared" si="30"/>
        <v>407211.52246780216</v>
      </c>
      <c r="Y27" s="228">
        <f t="shared" si="30"/>
        <v>459154.2138467998</v>
      </c>
      <c r="Z27" s="228">
        <f t="shared" si="30"/>
        <v>404431.52339332062</v>
      </c>
      <c r="AA27" s="228">
        <f t="shared" si="30"/>
        <v>513932.05301998899</v>
      </c>
      <c r="AB27" s="228">
        <f t="shared" si="30"/>
        <v>505763.41358673613</v>
      </c>
      <c r="AC27" s="228">
        <f t="shared" si="30"/>
        <v>411162.19319069386</v>
      </c>
      <c r="AD27" s="228">
        <f t="shared" si="30"/>
        <v>397365.65799020324</v>
      </c>
      <c r="AE27" s="228">
        <f t="shared" si="30"/>
        <v>321830.78817327425</v>
      </c>
      <c r="AF27" s="228">
        <f t="shared" si="30"/>
        <v>289914.80980064656</v>
      </c>
      <c r="AG27" s="228">
        <f t="shared" si="30"/>
        <v>282490.71803396201</v>
      </c>
      <c r="AH27" s="228">
        <f t="shared" si="30"/>
        <v>341576.74602022686</v>
      </c>
      <c r="AI27" s="228">
        <f t="shared" si="30"/>
        <v>337209.61904336081</v>
      </c>
      <c r="AJ27" s="228">
        <f t="shared" si="30"/>
        <v>280688.4968580397</v>
      </c>
      <c r="AK27" s="228">
        <f t="shared" si="30"/>
        <v>314594.95641981985</v>
      </c>
      <c r="AL27" s="228">
        <f t="shared" si="30"/>
        <v>0</v>
      </c>
      <c r="AM27" s="228">
        <f t="shared" si="30"/>
        <v>0</v>
      </c>
      <c r="AN27" s="228">
        <f t="shared" si="30"/>
        <v>0</v>
      </c>
      <c r="AO27" s="228">
        <f t="shared" si="30"/>
        <v>0</v>
      </c>
      <c r="AP27" s="228">
        <f t="shared" ref="AP27:AW27" si="31">AP3*AP4</f>
        <v>0</v>
      </c>
      <c r="AQ27" s="228">
        <f t="shared" si="31"/>
        <v>0</v>
      </c>
      <c r="AR27" s="228">
        <f t="shared" si="31"/>
        <v>0</v>
      </c>
      <c r="AS27" s="228">
        <f t="shared" si="31"/>
        <v>0</v>
      </c>
      <c r="AT27" s="228">
        <f t="shared" si="31"/>
        <v>0</v>
      </c>
      <c r="AU27" s="228">
        <f t="shared" si="31"/>
        <v>0</v>
      </c>
      <c r="AV27" s="228">
        <f t="shared" si="31"/>
        <v>0</v>
      </c>
      <c r="AW27" s="228">
        <f t="shared" si="31"/>
        <v>0</v>
      </c>
    </row>
    <row r="28" spans="1:50">
      <c r="A28" s="194" t="s">
        <v>285</v>
      </c>
      <c r="B28" s="147" t="s">
        <v>286</v>
      </c>
      <c r="C28" s="228"/>
      <c r="D28" s="230">
        <f t="shared" ref="D28:I28" si="32">SUM(C15:C20,C22)-SUM(D15:D20,D22)-SUM(D26:D27,D31:D32)</f>
        <v>-29786.913969616173</v>
      </c>
      <c r="E28" s="230">
        <f t="shared" si="32"/>
        <v>-30863.12707398826</v>
      </c>
      <c r="F28" s="230">
        <f t="shared" si="32"/>
        <v>-24537.271159411874</v>
      </c>
      <c r="G28" s="230">
        <f t="shared" si="32"/>
        <v>-23332.315601829905</v>
      </c>
      <c r="H28" s="230">
        <f t="shared" si="32"/>
        <v>-28913.546804629266</v>
      </c>
      <c r="I28" s="230">
        <f t="shared" si="32"/>
        <v>-32266.35140795901</v>
      </c>
      <c r="J28" s="230">
        <f t="shared" ref="J28:AW28" si="33">SUM(I15:I20,I22)-SUM(J15:J20,J22)-SUM(J26:J27,J31:J32)</f>
        <v>-37380.949781537056</v>
      </c>
      <c r="K28" s="230">
        <f t="shared" si="33"/>
        <v>-40282.347886658681</v>
      </c>
      <c r="L28" s="230">
        <f t="shared" si="33"/>
        <v>-42372.837711074157</v>
      </c>
      <c r="M28" s="230">
        <f t="shared" si="33"/>
        <v>-43712.018977668311</v>
      </c>
      <c r="N28" s="230">
        <f t="shared" si="33"/>
        <v>-42276.917823806463</v>
      </c>
      <c r="O28" s="230">
        <f t="shared" si="33"/>
        <v>-41189.615048399311</v>
      </c>
      <c r="P28" s="230">
        <f t="shared" si="33"/>
        <v>-39139.644645176362</v>
      </c>
      <c r="Q28" s="230">
        <f t="shared" si="33"/>
        <v>-36392.471720920177</v>
      </c>
      <c r="R28" s="230">
        <f t="shared" si="33"/>
        <v>-33957.718628083239</v>
      </c>
      <c r="S28" s="230">
        <f t="shared" si="33"/>
        <v>-31779.155263028457</v>
      </c>
      <c r="T28" s="230">
        <f t="shared" si="33"/>
        <v>-29941.299852461554</v>
      </c>
      <c r="U28" s="230">
        <f t="shared" si="33"/>
        <v>-28212.337650654721</v>
      </c>
      <c r="V28" s="230">
        <f t="shared" si="33"/>
        <v>-26276.989986154891</v>
      </c>
      <c r="W28" s="230">
        <f t="shared" si="33"/>
        <v>-24146.620387903415</v>
      </c>
      <c r="X28" s="230">
        <f t="shared" si="33"/>
        <v>-22223.659175786073</v>
      </c>
      <c r="Y28" s="230">
        <f t="shared" si="33"/>
        <v>-20367.493415219593</v>
      </c>
      <c r="Z28" s="230">
        <f t="shared" si="33"/>
        <v>-18509.222137211123</v>
      </c>
      <c r="AA28" s="230">
        <f t="shared" si="33"/>
        <v>-16518.851047130942</v>
      </c>
      <c r="AB28" s="230">
        <f t="shared" si="33"/>
        <v>-14290.648928940238</v>
      </c>
      <c r="AC28" s="230">
        <f t="shared" si="33"/>
        <v>-12284.471364630386</v>
      </c>
      <c r="AD28" s="230">
        <f t="shared" si="33"/>
        <v>-10514.03082971042</v>
      </c>
      <c r="AE28" s="230">
        <f t="shared" si="33"/>
        <v>-8937.3338947055163</v>
      </c>
      <c r="AF28" s="230">
        <f t="shared" si="33"/>
        <v>-7596.175377372012</v>
      </c>
      <c r="AG28" s="230">
        <f t="shared" si="33"/>
        <v>-6337.8022858000477</v>
      </c>
      <c r="AH28" s="230">
        <f t="shared" si="33"/>
        <v>-4957.075669801794</v>
      </c>
      <c r="AI28" s="230">
        <f t="shared" si="33"/>
        <v>-3446.5392538084416</v>
      </c>
      <c r="AJ28" s="230">
        <f t="shared" si="33"/>
        <v>-2066.6862110275542</v>
      </c>
      <c r="AK28" s="230">
        <f t="shared" si="33"/>
        <v>-731.67227842815919</v>
      </c>
      <c r="AL28" s="230">
        <f t="shared" si="33"/>
        <v>-24.516721637643059</v>
      </c>
      <c r="AM28" s="230">
        <f t="shared" si="33"/>
        <v>-24.627455497039591</v>
      </c>
      <c r="AN28" s="230">
        <f t="shared" si="33"/>
        <v>-24.738689504367358</v>
      </c>
      <c r="AO28" s="230">
        <f t="shared" si="33"/>
        <v>-24.850425918629298</v>
      </c>
      <c r="AP28" s="230">
        <f t="shared" si="33"/>
        <v>-24.962667009028337</v>
      </c>
      <c r="AQ28" s="230">
        <f t="shared" si="33"/>
        <v>-25.075415055019221</v>
      </c>
      <c r="AR28" s="230">
        <f t="shared" si="33"/>
        <v>-25.188672346350359</v>
      </c>
      <c r="AS28" s="230">
        <f t="shared" si="33"/>
        <v>-25.302441183114752</v>
      </c>
      <c r="AT28" s="230">
        <f t="shared" si="33"/>
        <v>-25.416723875791831</v>
      </c>
      <c r="AU28" s="230">
        <f t="shared" si="33"/>
        <v>-25.53152274529748</v>
      </c>
      <c r="AV28" s="230">
        <f t="shared" si="33"/>
        <v>-25.646840123030415</v>
      </c>
      <c r="AW28" s="230">
        <f t="shared" si="33"/>
        <v>-25.762678350919487</v>
      </c>
    </row>
    <row r="29" spans="1:50">
      <c r="A29" s="194" t="s">
        <v>287</v>
      </c>
      <c r="B29" s="147" t="s">
        <v>288</v>
      </c>
      <c r="C29" s="228"/>
      <c r="D29" s="230">
        <f t="shared" ref="D29:I29" si="34">SUM(D26:D27,D31:D32)*-0.21</f>
        <v>166575.76858913939</v>
      </c>
      <c r="E29" s="230">
        <f t="shared" si="34"/>
        <v>-31700.007032163037</v>
      </c>
      <c r="F29" s="230">
        <f t="shared" si="34"/>
        <v>-493064.53713756392</v>
      </c>
      <c r="G29" s="230">
        <f t="shared" si="34"/>
        <v>342563.78315197164</v>
      </c>
      <c r="H29" s="230">
        <f t="shared" si="34"/>
        <v>232565.77176412294</v>
      </c>
      <c r="I29" s="230">
        <f t="shared" si="34"/>
        <v>127075.26102849049</v>
      </c>
      <c r="J29" s="230">
        <f t="shared" ref="J29:AW29" si="35">SUM(J26:J27,J31:J32)*-0.21</f>
        <v>368392.90614900721</v>
      </c>
      <c r="K29" s="230">
        <f t="shared" si="35"/>
        <v>-41806.876373365783</v>
      </c>
      <c r="L29" s="230">
        <f t="shared" si="35"/>
        <v>277901.33216941997</v>
      </c>
      <c r="M29" s="230">
        <f t="shared" si="35"/>
        <v>-90835.411170587467</v>
      </c>
      <c r="N29" s="230">
        <f t="shared" si="35"/>
        <v>-60972.157380594545</v>
      </c>
      <c r="O29" s="230">
        <f t="shared" si="35"/>
        <v>-57891.26965626359</v>
      </c>
      <c r="P29" s="230">
        <f t="shared" si="35"/>
        <v>-150032.92276442936</v>
      </c>
      <c r="Q29" s="230">
        <f t="shared" si="35"/>
        <v>-121862.39843398186</v>
      </c>
      <c r="R29" s="230">
        <f t="shared" si="35"/>
        <v>-119827.52433635565</v>
      </c>
      <c r="S29" s="230">
        <f t="shared" si="35"/>
        <v>-97016.993499956894</v>
      </c>
      <c r="T29" s="230">
        <f t="shared" si="35"/>
        <v>-87230.459630293699</v>
      </c>
      <c r="U29" s="230">
        <f t="shared" si="35"/>
        <v>-86119.231272839155</v>
      </c>
      <c r="V29" s="230">
        <f t="shared" si="35"/>
        <v>-105695.85882608217</v>
      </c>
      <c r="W29" s="230">
        <f t="shared" si="35"/>
        <v>-103441.26617812374</v>
      </c>
      <c r="X29" s="230">
        <f t="shared" si="35"/>
        <v>-85514.419718238452</v>
      </c>
      <c r="Y29" s="230">
        <f t="shared" si="35"/>
        <v>-96422.38490782796</v>
      </c>
      <c r="Z29" s="230">
        <f t="shared" si="35"/>
        <v>-84930.619912597322</v>
      </c>
      <c r="AA29" s="230">
        <f t="shared" si="35"/>
        <v>-107925.73113419769</v>
      </c>
      <c r="AB29" s="230">
        <f t="shared" si="35"/>
        <v>-106210.31685321458</v>
      </c>
      <c r="AC29" s="230">
        <f t="shared" si="35"/>
        <v>-86344.060570045709</v>
      </c>
      <c r="AD29" s="230">
        <f t="shared" si="35"/>
        <v>-83446.788177942683</v>
      </c>
      <c r="AE29" s="230">
        <f t="shared" si="35"/>
        <v>-67584.465516387587</v>
      </c>
      <c r="AF29" s="230">
        <f t="shared" si="35"/>
        <v>-60882.110058135775</v>
      </c>
      <c r="AG29" s="230">
        <f t="shared" si="35"/>
        <v>-59323.050787132022</v>
      </c>
      <c r="AH29" s="230">
        <f t="shared" si="35"/>
        <v>-71731.116664247631</v>
      </c>
      <c r="AI29" s="230">
        <f t="shared" si="35"/>
        <v>-70814.019999105774</v>
      </c>
      <c r="AJ29" s="230">
        <f t="shared" si="35"/>
        <v>-58944.584340188332</v>
      </c>
      <c r="AK29" s="230">
        <f t="shared" si="35"/>
        <v>-66064.940848162165</v>
      </c>
      <c r="AL29" s="230">
        <f t="shared" si="35"/>
        <v>0</v>
      </c>
      <c r="AM29" s="230">
        <f t="shared" si="35"/>
        <v>0</v>
      </c>
      <c r="AN29" s="230">
        <f t="shared" si="35"/>
        <v>0</v>
      </c>
      <c r="AO29" s="230">
        <f t="shared" si="35"/>
        <v>0</v>
      </c>
      <c r="AP29" s="230">
        <f t="shared" si="35"/>
        <v>0</v>
      </c>
      <c r="AQ29" s="230">
        <f t="shared" si="35"/>
        <v>0</v>
      </c>
      <c r="AR29" s="230">
        <f t="shared" si="35"/>
        <v>0</v>
      </c>
      <c r="AS29" s="230">
        <f t="shared" si="35"/>
        <v>0</v>
      </c>
      <c r="AT29" s="230">
        <f t="shared" si="35"/>
        <v>0</v>
      </c>
      <c r="AU29" s="230">
        <f t="shared" si="35"/>
        <v>0</v>
      </c>
      <c r="AV29" s="230">
        <f t="shared" si="35"/>
        <v>0</v>
      </c>
      <c r="AW29" s="230">
        <f t="shared" si="35"/>
        <v>0</v>
      </c>
    </row>
    <row r="30" spans="1:50">
      <c r="A30" s="194" t="s">
        <v>289</v>
      </c>
      <c r="B30" s="147" t="s">
        <v>290</v>
      </c>
      <c r="C30" s="228"/>
      <c r="D30" s="230">
        <f t="shared" ref="D30:I30" si="36">D28*-0.21</f>
        <v>6255.2519336193964</v>
      </c>
      <c r="E30" s="230">
        <f t="shared" si="36"/>
        <v>6481.2566855375344</v>
      </c>
      <c r="F30" s="230">
        <f t="shared" si="36"/>
        <v>5152.8269434764934</v>
      </c>
      <c r="G30" s="230">
        <f t="shared" si="36"/>
        <v>4899.7862763842795</v>
      </c>
      <c r="H30" s="230">
        <f t="shared" si="36"/>
        <v>6071.8448289721455</v>
      </c>
      <c r="I30" s="230">
        <f t="shared" si="36"/>
        <v>6775.9337956713916</v>
      </c>
      <c r="J30" s="230">
        <f t="shared" ref="J30:AW30" si="37">J28*-0.21</f>
        <v>7849.9994541227816</v>
      </c>
      <c r="K30" s="230">
        <f t="shared" si="37"/>
        <v>8459.293056198323</v>
      </c>
      <c r="L30" s="230">
        <f t="shared" si="37"/>
        <v>8898.295919325572</v>
      </c>
      <c r="M30" s="230">
        <f t="shared" si="37"/>
        <v>9179.5239853103449</v>
      </c>
      <c r="N30" s="230">
        <f t="shared" si="37"/>
        <v>8878.1527429993566</v>
      </c>
      <c r="O30" s="230">
        <f t="shared" si="37"/>
        <v>8649.8191601638555</v>
      </c>
      <c r="P30" s="230">
        <f t="shared" si="37"/>
        <v>8219.3253754870366</v>
      </c>
      <c r="Q30" s="230">
        <f t="shared" si="37"/>
        <v>7642.4190613932369</v>
      </c>
      <c r="R30" s="230">
        <f t="shared" si="37"/>
        <v>7131.1209118974803</v>
      </c>
      <c r="S30" s="230">
        <f t="shared" si="37"/>
        <v>6673.6226052359752</v>
      </c>
      <c r="T30" s="230">
        <f t="shared" si="37"/>
        <v>6287.6729690169259</v>
      </c>
      <c r="U30" s="230">
        <f t="shared" si="37"/>
        <v>5924.5909066374916</v>
      </c>
      <c r="V30" s="230">
        <f t="shared" si="37"/>
        <v>5518.1678970925268</v>
      </c>
      <c r="W30" s="230">
        <f t="shared" si="37"/>
        <v>5070.7902814597173</v>
      </c>
      <c r="X30" s="230">
        <f t="shared" si="37"/>
        <v>4666.9684269150748</v>
      </c>
      <c r="Y30" s="230">
        <f t="shared" si="37"/>
        <v>4277.1736171961147</v>
      </c>
      <c r="Z30" s="230">
        <f t="shared" si="37"/>
        <v>3886.936648814336</v>
      </c>
      <c r="AA30" s="230">
        <f t="shared" si="37"/>
        <v>3468.9587198974978</v>
      </c>
      <c r="AB30" s="230">
        <f t="shared" si="37"/>
        <v>3001.0362750774498</v>
      </c>
      <c r="AC30" s="230">
        <f t="shared" si="37"/>
        <v>2579.7389865723812</v>
      </c>
      <c r="AD30" s="230">
        <f t="shared" si="37"/>
        <v>2207.9464742391883</v>
      </c>
      <c r="AE30" s="230">
        <f t="shared" si="37"/>
        <v>1876.8401178881584</v>
      </c>
      <c r="AF30" s="230">
        <f t="shared" si="37"/>
        <v>1595.1968292481224</v>
      </c>
      <c r="AG30" s="230">
        <f t="shared" si="37"/>
        <v>1330.9384800180101</v>
      </c>
      <c r="AH30" s="230">
        <f t="shared" si="37"/>
        <v>1040.9858906583768</v>
      </c>
      <c r="AI30" s="230">
        <f t="shared" si="37"/>
        <v>723.77324329977273</v>
      </c>
      <c r="AJ30" s="230">
        <f t="shared" si="37"/>
        <v>434.00410431578638</v>
      </c>
      <c r="AK30" s="230">
        <f t="shared" si="37"/>
        <v>153.65117846991342</v>
      </c>
      <c r="AL30" s="230">
        <f t="shared" si="37"/>
        <v>5.148511543905042</v>
      </c>
      <c r="AM30" s="230">
        <f t="shared" si="37"/>
        <v>5.1717656543783139</v>
      </c>
      <c r="AN30" s="230">
        <f t="shared" si="37"/>
        <v>5.1951247959171445</v>
      </c>
      <c r="AO30" s="230">
        <f t="shared" si="37"/>
        <v>5.2185894429121529</v>
      </c>
      <c r="AP30" s="230">
        <f t="shared" si="37"/>
        <v>5.2421600718959507</v>
      </c>
      <c r="AQ30" s="230">
        <f t="shared" si="37"/>
        <v>5.2658371615540362</v>
      </c>
      <c r="AR30" s="230">
        <f t="shared" si="37"/>
        <v>5.2896211927335752</v>
      </c>
      <c r="AS30" s="230">
        <f t="shared" si="37"/>
        <v>5.3135126484540978</v>
      </c>
      <c r="AT30" s="230">
        <f t="shared" si="37"/>
        <v>5.3375120139162844</v>
      </c>
      <c r="AU30" s="230">
        <f t="shared" si="37"/>
        <v>5.3616197765124705</v>
      </c>
      <c r="AV30" s="230">
        <f t="shared" si="37"/>
        <v>5.3858364258363869</v>
      </c>
      <c r="AW30" s="230">
        <f t="shared" si="37"/>
        <v>5.4101624536930917</v>
      </c>
    </row>
    <row r="31" spans="1:50">
      <c r="A31" s="147">
        <v>456311</v>
      </c>
      <c r="B31" s="147" t="s">
        <v>291</v>
      </c>
      <c r="C31" s="228"/>
      <c r="D31" s="230">
        <f>-(SUM(D19:D20)-SUM(C19:C20))</f>
        <v>38311.995626877993</v>
      </c>
      <c r="E31" s="230">
        <f t="shared" ref="E31:I31" si="38">-(SUM(E19:E20)-SUM(D19:D20))</f>
        <v>-241519.80064115673</v>
      </c>
      <c r="F31" s="230">
        <f t="shared" si="38"/>
        <v>-252226.16498572112</v>
      </c>
      <c r="G31" s="230">
        <f t="shared" si="38"/>
        <v>-174016.78000000003</v>
      </c>
      <c r="H31" s="230">
        <f t="shared" si="38"/>
        <v>-153570.13</v>
      </c>
      <c r="I31" s="230">
        <f t="shared" si="38"/>
        <v>-140368.89776540268</v>
      </c>
      <c r="J31" s="230">
        <f t="shared" ref="J31:AW31" si="39">-(SUM(J19:J20)-SUM(I19:I20))</f>
        <v>-180884.33471049089</v>
      </c>
      <c r="K31" s="230">
        <f t="shared" si="39"/>
        <v>-182984.50752410642</v>
      </c>
      <c r="L31" s="230">
        <f t="shared" si="39"/>
        <v>-109625.76</v>
      </c>
      <c r="M31" s="230">
        <f t="shared" si="39"/>
        <v>0</v>
      </c>
      <c r="N31" s="230">
        <f t="shared" si="39"/>
        <v>0</v>
      </c>
      <c r="O31" s="230">
        <f>-(SUM(O19:O20)-SUM(N19:N20))</f>
        <v>0</v>
      </c>
      <c r="P31" s="230">
        <f t="shared" si="39"/>
        <v>0</v>
      </c>
      <c r="Q31" s="230">
        <f t="shared" si="39"/>
        <v>0</v>
      </c>
      <c r="R31" s="230">
        <f t="shared" si="39"/>
        <v>0</v>
      </c>
      <c r="S31" s="230">
        <f t="shared" si="39"/>
        <v>0</v>
      </c>
      <c r="T31" s="230">
        <f t="shared" si="39"/>
        <v>0</v>
      </c>
      <c r="U31" s="230">
        <f t="shared" si="39"/>
        <v>0</v>
      </c>
      <c r="V31" s="230">
        <f t="shared" si="39"/>
        <v>0</v>
      </c>
      <c r="W31" s="230">
        <f t="shared" si="39"/>
        <v>0</v>
      </c>
      <c r="X31" s="230">
        <f t="shared" si="39"/>
        <v>0</v>
      </c>
      <c r="Y31" s="230">
        <f t="shared" si="39"/>
        <v>0</v>
      </c>
      <c r="Z31" s="230">
        <f t="shared" si="39"/>
        <v>0</v>
      </c>
      <c r="AA31" s="230">
        <f t="shared" si="39"/>
        <v>0</v>
      </c>
      <c r="AB31" s="230">
        <f t="shared" si="39"/>
        <v>0</v>
      </c>
      <c r="AC31" s="230">
        <f t="shared" si="39"/>
        <v>0</v>
      </c>
      <c r="AD31" s="230">
        <f t="shared" si="39"/>
        <v>0</v>
      </c>
      <c r="AE31" s="230">
        <f t="shared" si="39"/>
        <v>0</v>
      </c>
      <c r="AF31" s="230">
        <f t="shared" si="39"/>
        <v>0</v>
      </c>
      <c r="AG31" s="230">
        <f t="shared" si="39"/>
        <v>0</v>
      </c>
      <c r="AH31" s="230">
        <f t="shared" si="39"/>
        <v>0</v>
      </c>
      <c r="AI31" s="230">
        <f t="shared" si="39"/>
        <v>0</v>
      </c>
      <c r="AJ31" s="230">
        <f t="shared" si="39"/>
        <v>0</v>
      </c>
      <c r="AK31" s="230">
        <f t="shared" si="39"/>
        <v>0</v>
      </c>
      <c r="AL31" s="230">
        <f t="shared" si="39"/>
        <v>0</v>
      </c>
      <c r="AM31" s="230">
        <f t="shared" si="39"/>
        <v>0</v>
      </c>
      <c r="AN31" s="230">
        <f t="shared" si="39"/>
        <v>0</v>
      </c>
      <c r="AO31" s="230">
        <f t="shared" si="39"/>
        <v>0</v>
      </c>
      <c r="AP31" s="230">
        <f t="shared" si="39"/>
        <v>0</v>
      </c>
      <c r="AQ31" s="230">
        <f t="shared" si="39"/>
        <v>0</v>
      </c>
      <c r="AR31" s="230">
        <f t="shared" si="39"/>
        <v>0</v>
      </c>
      <c r="AS31" s="230">
        <f t="shared" si="39"/>
        <v>0</v>
      </c>
      <c r="AT31" s="230">
        <f t="shared" si="39"/>
        <v>0</v>
      </c>
      <c r="AU31" s="230">
        <f t="shared" si="39"/>
        <v>0</v>
      </c>
      <c r="AV31" s="230">
        <f t="shared" si="39"/>
        <v>0</v>
      </c>
      <c r="AW31" s="230">
        <f t="shared" si="39"/>
        <v>0</v>
      </c>
    </row>
    <row r="32" spans="1:50">
      <c r="A32" s="147">
        <v>449100</v>
      </c>
      <c r="B32" s="147" t="s">
        <v>279</v>
      </c>
      <c r="C32" s="237">
        <v>0</v>
      </c>
      <c r="D32" s="237"/>
      <c r="E32" s="237"/>
      <c r="F32" s="237"/>
      <c r="G32" s="237"/>
      <c r="H32" s="237"/>
      <c r="I32" s="237"/>
      <c r="K32" s="238"/>
      <c r="L32" s="237"/>
      <c r="N32" s="228"/>
      <c r="O32" s="237"/>
      <c r="P32" s="166"/>
      <c r="R32" s="237"/>
      <c r="U32" s="237"/>
      <c r="W32" s="238"/>
      <c r="X32" s="237"/>
      <c r="Z32" s="228"/>
      <c r="AA32" s="237"/>
      <c r="AB32" s="166"/>
      <c r="AD32" s="237"/>
      <c r="AG32" s="237"/>
      <c r="AI32" s="238"/>
      <c r="AJ32" s="237"/>
      <c r="AL32" s="228"/>
      <c r="AM32" s="237"/>
      <c r="AN32" s="166"/>
      <c r="AP32" s="237"/>
      <c r="AS32" s="237"/>
      <c r="AU32" s="238"/>
      <c r="AV32" s="237"/>
      <c r="AX32" s="166"/>
    </row>
    <row r="33" spans="1:49">
      <c r="C33" s="228"/>
      <c r="D33" s="228"/>
      <c r="E33" s="228"/>
      <c r="F33" s="228"/>
      <c r="G33" s="228"/>
      <c r="H33" s="228"/>
    </row>
    <row r="34" spans="1:49">
      <c r="A34" s="369" t="s">
        <v>175</v>
      </c>
      <c r="B34" s="369"/>
      <c r="C34" s="321" t="s">
        <v>349</v>
      </c>
      <c r="D34" s="316">
        <f>'Deferral Calc'!D41</f>
        <v>179506335.33200002</v>
      </c>
      <c r="E34" s="316">
        <f>'Deferral Calc'!E41</f>
        <v>176387989.83200002</v>
      </c>
      <c r="F34" s="316">
        <f>'Deferral Calc'!F41</f>
        <v>169824262.03900003</v>
      </c>
      <c r="G34" s="316">
        <f>'Deferral Calc'!G41</f>
        <v>162046752.50199997</v>
      </c>
      <c r="H34" s="316">
        <f>'Deferral Calc'!H41</f>
        <v>174360483.80799997</v>
      </c>
      <c r="I34" s="316">
        <f>'Deferral Calc'!I41</f>
        <v>184858484.44</v>
      </c>
      <c r="J34" s="316">
        <f>'Deferral Calc'!J41</f>
        <v>199230125.49899998</v>
      </c>
      <c r="K34" s="316">
        <f>'Deferral Calc'!K41</f>
        <v>198610181.51300004</v>
      </c>
      <c r="L34" s="316">
        <f>'Deferral Calc'!L41</f>
        <v>173798213.252</v>
      </c>
      <c r="M34" s="316">
        <f>'Deferral Calc'!M41</f>
        <v>189099379.097</v>
      </c>
      <c r="N34" s="316">
        <f>'Deferral Calc'!N41</f>
        <v>163525025.52900004</v>
      </c>
      <c r="O34" s="316">
        <f>'Deferral Calc'!O41</f>
        <v>176620049.192</v>
      </c>
    </row>
    <row r="35" spans="1:49" s="166" customFormat="1">
      <c r="A35" s="317" t="s">
        <v>262</v>
      </c>
      <c r="B35" s="318" t="str">
        <f>B3</f>
        <v>EREV June Mid-Month 6 12 19.xlsm</v>
      </c>
      <c r="C35" s="315"/>
      <c r="D35" s="316">
        <v>184468590</v>
      </c>
      <c r="E35" s="316">
        <v>164099125</v>
      </c>
      <c r="F35" s="316">
        <v>172149105</v>
      </c>
      <c r="G35" s="316">
        <v>160267936</v>
      </c>
      <c r="H35" s="316">
        <v>170125404</v>
      </c>
      <c r="I35" s="316">
        <v>177287941</v>
      </c>
      <c r="J35" s="316">
        <v>213850208</v>
      </c>
      <c r="K35" s="316">
        <v>213850208</v>
      </c>
      <c r="L35" s="332">
        <v>173158830.75717321</v>
      </c>
      <c r="M35" s="332">
        <v>174406803.02629891</v>
      </c>
      <c r="N35" s="332">
        <v>176217476.40958786</v>
      </c>
      <c r="O35" s="332">
        <v>191008537.34804767</v>
      </c>
      <c r="P35" s="332">
        <v>187592946.52439362</v>
      </c>
      <c r="Q35" s="332">
        <v>162719023.535822</v>
      </c>
      <c r="R35" s="332">
        <v>172199861.53589886</v>
      </c>
      <c r="S35" s="332">
        <v>161480356.82075581</v>
      </c>
      <c r="T35" s="332">
        <v>169195152.45387799</v>
      </c>
      <c r="U35" s="332">
        <v>178667636.5377675</v>
      </c>
      <c r="V35" s="332">
        <v>208481020.45756638</v>
      </c>
      <c r="W35" s="332">
        <v>203388152.09368077</v>
      </c>
      <c r="X35" s="332">
        <v>173765209.03215834</v>
      </c>
      <c r="Y35" s="332">
        <v>177017431.7294769</v>
      </c>
      <c r="Z35" s="332">
        <v>177541458.19576803</v>
      </c>
      <c r="AA35" s="332">
        <v>190719275.92886353</v>
      </c>
      <c r="AB35" s="332">
        <v>186999074.44125628</v>
      </c>
      <c r="AC35" s="332">
        <v>163657325.80316165</v>
      </c>
      <c r="AD35" s="332">
        <v>172077416.74999869</v>
      </c>
      <c r="AE35" s="332">
        <v>160980761.71681473</v>
      </c>
      <c r="AF35" s="332">
        <v>169589854.7654919</v>
      </c>
      <c r="AG35" s="332">
        <v>180462552.9585067</v>
      </c>
      <c r="AH35" s="332">
        <v>209811546.50937822</v>
      </c>
      <c r="AI35" s="332">
        <v>203520352.81222355</v>
      </c>
      <c r="AJ35" s="332">
        <v>175077630.94931063</v>
      </c>
      <c r="AK35" s="332">
        <v>179604726.56271186</v>
      </c>
      <c r="AL35" s="332">
        <v>179838764.95652825</v>
      </c>
      <c r="AM35" s="332">
        <v>192193606.78509936</v>
      </c>
      <c r="AN35" s="332">
        <v>187428776.7641961</v>
      </c>
      <c r="AO35" s="332">
        <v>164472176.83302253</v>
      </c>
      <c r="AP35" s="332">
        <v>172076141.17969131</v>
      </c>
      <c r="AQ35" s="332">
        <v>160685406.71998551</v>
      </c>
      <c r="AR35" s="332">
        <v>169454670.48524275</v>
      </c>
      <c r="AS35" s="332">
        <v>181311715.07302374</v>
      </c>
      <c r="AT35" s="332">
        <v>210755210.70879379</v>
      </c>
      <c r="AU35" s="332">
        <v>203801194.50120708</v>
      </c>
      <c r="AV35" s="332">
        <v>175844663.74666709</v>
      </c>
      <c r="AW35" s="332">
        <v>181405989.29631245</v>
      </c>
    </row>
    <row r="36" spans="1:49" s="224" customFormat="1">
      <c r="A36" s="222" t="s">
        <v>227</v>
      </c>
      <c r="B36" s="223"/>
      <c r="D36" s="255">
        <v>5.1999999999999995E-4</v>
      </c>
      <c r="E36" s="224">
        <f t="shared" ref="E36:J36" si="40">D36</f>
        <v>5.1999999999999995E-4</v>
      </c>
      <c r="F36" s="224">
        <f t="shared" si="40"/>
        <v>5.1999999999999995E-4</v>
      </c>
      <c r="G36" s="224">
        <f t="shared" si="40"/>
        <v>5.1999999999999995E-4</v>
      </c>
      <c r="H36" s="224">
        <f t="shared" si="40"/>
        <v>5.1999999999999995E-4</v>
      </c>
      <c r="I36" s="224">
        <f t="shared" si="40"/>
        <v>5.1999999999999995E-4</v>
      </c>
      <c r="J36" s="224">
        <f t="shared" si="40"/>
        <v>5.1999999999999995E-4</v>
      </c>
      <c r="K36" s="224">
        <f t="shared" ref="K36:AW36" si="41">J36</f>
        <v>5.1999999999999995E-4</v>
      </c>
      <c r="L36" s="224">
        <f t="shared" si="41"/>
        <v>5.1999999999999995E-4</v>
      </c>
      <c r="M36" s="224">
        <f t="shared" si="41"/>
        <v>5.1999999999999995E-4</v>
      </c>
      <c r="N36" s="255">
        <v>3.49E-3</v>
      </c>
      <c r="O36" s="224">
        <f t="shared" ref="O36:Y36" si="42">N36</f>
        <v>3.49E-3</v>
      </c>
      <c r="P36" s="224">
        <f t="shared" si="42"/>
        <v>3.49E-3</v>
      </c>
      <c r="Q36" s="224">
        <f t="shared" si="42"/>
        <v>3.49E-3</v>
      </c>
      <c r="R36" s="224">
        <f t="shared" si="42"/>
        <v>3.49E-3</v>
      </c>
      <c r="S36" s="224">
        <f t="shared" si="42"/>
        <v>3.49E-3</v>
      </c>
      <c r="T36" s="224">
        <f t="shared" si="42"/>
        <v>3.49E-3</v>
      </c>
      <c r="U36" s="224">
        <f t="shared" si="42"/>
        <v>3.49E-3</v>
      </c>
      <c r="V36" s="224">
        <f t="shared" si="42"/>
        <v>3.49E-3</v>
      </c>
      <c r="W36" s="224">
        <f t="shared" si="42"/>
        <v>3.49E-3</v>
      </c>
      <c r="X36" s="224">
        <f t="shared" si="42"/>
        <v>3.49E-3</v>
      </c>
      <c r="Y36" s="224">
        <f t="shared" si="42"/>
        <v>3.49E-3</v>
      </c>
      <c r="Z36" s="224">
        <f>ROUND(Z37-Z40,5)</f>
        <v>3.47E-3</v>
      </c>
      <c r="AA36" s="224">
        <f t="shared" si="41"/>
        <v>3.47E-3</v>
      </c>
      <c r="AB36" s="224">
        <f t="shared" si="41"/>
        <v>3.47E-3</v>
      </c>
      <c r="AC36" s="224">
        <f t="shared" si="41"/>
        <v>3.47E-3</v>
      </c>
      <c r="AD36" s="224">
        <f t="shared" si="41"/>
        <v>3.47E-3</v>
      </c>
      <c r="AE36" s="224">
        <f t="shared" si="41"/>
        <v>3.47E-3</v>
      </c>
      <c r="AF36" s="224">
        <f t="shared" si="41"/>
        <v>3.47E-3</v>
      </c>
      <c r="AG36" s="224">
        <f t="shared" si="41"/>
        <v>3.47E-3</v>
      </c>
      <c r="AH36" s="224">
        <f t="shared" si="41"/>
        <v>3.47E-3</v>
      </c>
      <c r="AI36" s="224">
        <f t="shared" si="41"/>
        <v>3.47E-3</v>
      </c>
      <c r="AJ36" s="224">
        <f t="shared" si="41"/>
        <v>3.47E-3</v>
      </c>
      <c r="AK36" s="224">
        <f t="shared" si="41"/>
        <v>3.47E-3</v>
      </c>
      <c r="AL36" s="224">
        <f>ROUND(AL37-AL40,5)</f>
        <v>0</v>
      </c>
      <c r="AM36" s="224">
        <f t="shared" si="41"/>
        <v>0</v>
      </c>
      <c r="AN36" s="224">
        <f t="shared" si="41"/>
        <v>0</v>
      </c>
      <c r="AO36" s="224">
        <f t="shared" si="41"/>
        <v>0</v>
      </c>
      <c r="AP36" s="224">
        <f t="shared" si="41"/>
        <v>0</v>
      </c>
      <c r="AQ36" s="224">
        <f t="shared" si="41"/>
        <v>0</v>
      </c>
      <c r="AR36" s="224">
        <f t="shared" si="41"/>
        <v>0</v>
      </c>
      <c r="AS36" s="224">
        <f t="shared" si="41"/>
        <v>0</v>
      </c>
      <c r="AT36" s="224">
        <f t="shared" si="41"/>
        <v>0</v>
      </c>
      <c r="AU36" s="224">
        <f t="shared" si="41"/>
        <v>0</v>
      </c>
      <c r="AV36" s="224">
        <f t="shared" si="41"/>
        <v>0</v>
      </c>
      <c r="AW36" s="224">
        <f t="shared" si="41"/>
        <v>0</v>
      </c>
    </row>
    <row r="37" spans="1:49">
      <c r="A37" s="221" t="s">
        <v>263</v>
      </c>
      <c r="B37" s="220"/>
      <c r="C37" s="228"/>
      <c r="D37" s="228"/>
      <c r="E37" s="228"/>
      <c r="F37" s="228"/>
      <c r="G37" s="228"/>
      <c r="H37" s="228"/>
      <c r="L37" s="194"/>
      <c r="M37" s="147" t="str">
        <f>M5</f>
        <v>As Filed Per</v>
      </c>
      <c r="N37" s="225">
        <f>ROUND((M48+M49+M50+M54)*1.026/(SUM(N35:Y35)),5)</f>
        <v>3.5100000000000001E-3</v>
      </c>
      <c r="O37" s="227">
        <f>O5</f>
        <v>0.95563100000000001</v>
      </c>
      <c r="P37" s="191" t="s">
        <v>225</v>
      </c>
      <c r="Z37" s="225">
        <f>ROUND((Y48+Y49+Y50+Y54)*1.026/(SUM(Z35:AK35)),5)</f>
        <v>3.47E-3</v>
      </c>
      <c r="AA37" s="227">
        <f>AA5</f>
        <v>0.95563100000000001</v>
      </c>
      <c r="AB37" s="191" t="s">
        <v>225</v>
      </c>
      <c r="AL37" s="225">
        <f>ROUND((AK48+AK49+AK50+AK54)*1.026/(SUM(AL35:AW35)),5)</f>
        <v>0</v>
      </c>
      <c r="AM37" s="227">
        <f>AM5</f>
        <v>0.95563100000000001</v>
      </c>
      <c r="AN37" s="191" t="s">
        <v>225</v>
      </c>
      <c r="AV37" s="194"/>
    </row>
    <row r="38" spans="1:49">
      <c r="A38" s="221" t="s">
        <v>264</v>
      </c>
      <c r="B38" s="220"/>
      <c r="C38" s="228"/>
      <c r="D38" s="228"/>
      <c r="E38" s="228"/>
      <c r="F38" s="228"/>
      <c r="G38" s="228"/>
      <c r="H38" s="228"/>
      <c r="L38" s="194"/>
      <c r="M38" s="147" t="str">
        <f>M6</f>
        <v>UE-190708</v>
      </c>
      <c r="N38" s="228">
        <f>IF(M36&gt;0,N37*SUM(N35:Y35)-M36*SUM(N35:Y35),N37*SUM(N35:Y35))</f>
        <v>6463581.0853923112</v>
      </c>
      <c r="O38" s="312">
        <f>ROUND(N36/O37,5)</f>
        <v>3.65E-3</v>
      </c>
      <c r="P38" s="191" t="s">
        <v>367</v>
      </c>
      <c r="Z38" s="228">
        <f>IF(Y36&gt;0,Z37*SUM(Z35:AK35)-Y36*SUM(Z35:AK35),Z37*SUM(Z35:AK35))</f>
        <v>-43400.839547869749</v>
      </c>
      <c r="AA38" s="224">
        <f>ROUND(Z36/AA37,5)</f>
        <v>3.63E-3</v>
      </c>
      <c r="AB38" s="191" t="s">
        <v>265</v>
      </c>
      <c r="AL38" s="228">
        <f>IF(AK36&gt;0,AL37*SUM(AL35:AW35)-AK36*SUM(AL35:AW35),AL37*SUM(AL35:AW35))</f>
        <v>-7562061.0601627035</v>
      </c>
      <c r="AM38" s="224">
        <f>ROUND(AL36/AM37,5)</f>
        <v>0</v>
      </c>
      <c r="AN38" s="191" t="s">
        <v>265</v>
      </c>
      <c r="AV38" s="194"/>
      <c r="AW38" s="224"/>
    </row>
    <row r="39" spans="1:49">
      <c r="A39" s="221" t="s">
        <v>266</v>
      </c>
      <c r="B39" s="220"/>
      <c r="C39" s="228"/>
      <c r="D39" s="228"/>
      <c r="E39" s="228"/>
      <c r="F39" s="228"/>
      <c r="G39" s="228"/>
      <c r="H39" s="228"/>
      <c r="L39" s="194" t="s">
        <v>267</v>
      </c>
      <c r="M39" s="239">
        <v>223740.23</v>
      </c>
      <c r="N39" s="228">
        <f>M39*1000*0.03</f>
        <v>6712206.8999999994</v>
      </c>
      <c r="O39" s="230">
        <f>IF(M36&gt;0,M36/O37*SUM(N35:Y35)+N39,N39)</f>
        <v>7888498.8561306577</v>
      </c>
      <c r="P39" s="147" t="s">
        <v>268</v>
      </c>
      <c r="X39" s="194" t="s">
        <v>267</v>
      </c>
      <c r="Y39" s="228">
        <f>M39</f>
        <v>223740.23</v>
      </c>
      <c r="Z39" s="228">
        <f>Y39*1000*0.03</f>
        <v>6712206.8999999994</v>
      </c>
      <c r="AA39" s="230">
        <f>IF(Y36&gt;0,Y36/AA37*SUM(Z35:AK35)+Z39,Z39)</f>
        <v>14637281.014489029</v>
      </c>
      <c r="AB39" s="147" t="s">
        <v>268</v>
      </c>
      <c r="AJ39" s="194" t="s">
        <v>267</v>
      </c>
      <c r="AK39" s="228">
        <f>Y39</f>
        <v>223740.23</v>
      </c>
      <c r="AL39" s="228">
        <f>AK39*1000*0.03</f>
        <v>6712206.8999999994</v>
      </c>
      <c r="AM39" s="230">
        <f>IF(AK36&gt;0,AK36/AM37*SUM(AL35:AW35)+AL39,AL39)</f>
        <v>14625366.958812138</v>
      </c>
      <c r="AN39" s="147" t="s">
        <v>268</v>
      </c>
      <c r="AV39" s="194"/>
      <c r="AW39" s="228"/>
    </row>
    <row r="40" spans="1:49">
      <c r="A40" s="221" t="s">
        <v>269</v>
      </c>
      <c r="B40" s="220"/>
      <c r="C40" s="232"/>
      <c r="D40" s="232"/>
      <c r="E40" s="232"/>
      <c r="F40" s="232"/>
      <c r="G40" s="232"/>
      <c r="H40" s="232"/>
      <c r="I40" s="232"/>
      <c r="J40" s="232"/>
      <c r="K40" s="232"/>
      <c r="L40" s="232"/>
      <c r="M40" s="232"/>
      <c r="N40" s="208">
        <f>IF(N38&gt;N39*O37,N37-N42,0)</f>
        <v>2.2754011613505994E-5</v>
      </c>
      <c r="Z40" s="208">
        <f>IF(Z38&gt;Z39*AA37,Z37-Z42,0)</f>
        <v>0</v>
      </c>
      <c r="AL40" s="208">
        <f>IF(AL38&gt;AL39*AM37,AL37-AL42,0)</f>
        <v>0</v>
      </c>
    </row>
    <row r="41" spans="1:49">
      <c r="A41" s="221" t="s">
        <v>270</v>
      </c>
      <c r="B41" s="220"/>
      <c r="C41" s="232"/>
      <c r="D41" s="232"/>
      <c r="E41" s="232"/>
      <c r="F41" s="232"/>
      <c r="G41" s="232"/>
      <c r="H41" s="232"/>
      <c r="I41" s="232"/>
      <c r="J41" s="232"/>
      <c r="K41" s="232"/>
      <c r="L41" s="232"/>
      <c r="M41" s="232"/>
      <c r="N41" s="208"/>
      <c r="Z41" s="228">
        <f>N40*Z35</f>
        <v>4039.7804016652944</v>
      </c>
      <c r="AA41" s="228">
        <f>N40*AA35</f>
        <v>4339.6286194048143</v>
      </c>
      <c r="AB41" s="228">
        <f>N40*AB35</f>
        <v>4254.9791115512171</v>
      </c>
      <c r="AC41" s="228">
        <f>N40*AC35</f>
        <v>3723.8606919604745</v>
      </c>
      <c r="AD41" s="228">
        <f>N40*AD35</f>
        <v>3915.4515391515811</v>
      </c>
      <c r="AE41" s="228">
        <f>N40*AE35</f>
        <v>3662.9581216554434</v>
      </c>
      <c r="AF41" s="228">
        <f>N40*AF35</f>
        <v>3858.8495248667973</v>
      </c>
      <c r="AG41" s="228">
        <f>N40*AG35</f>
        <v>4106.2470258208023</v>
      </c>
      <c r="AH41" s="228">
        <f>N40*AH35</f>
        <v>4774.0543659220448</v>
      </c>
      <c r="AI41" s="228">
        <f>N40*AI35</f>
        <v>4630.9044714741722</v>
      </c>
      <c r="AJ41" s="228">
        <f>N40*AJ35</f>
        <v>3983.7184478857303</v>
      </c>
      <c r="AK41" s="228">
        <f>N40*AK35</f>
        <v>4086.728034048514</v>
      </c>
      <c r="AL41" s="228">
        <f>Z40*AL35</f>
        <v>0</v>
      </c>
      <c r="AM41" s="228">
        <f>Z40*AM35</f>
        <v>0</v>
      </c>
      <c r="AN41" s="228">
        <f>Z40*AN35</f>
        <v>0</v>
      </c>
      <c r="AO41" s="228">
        <f>Z40*AO35</f>
        <v>0</v>
      </c>
      <c r="AP41" s="228">
        <f>Z40*AP35</f>
        <v>0</v>
      </c>
      <c r="AQ41" s="228">
        <f>Z40*AQ35</f>
        <v>0</v>
      </c>
      <c r="AR41" s="228">
        <f>Z40*AR35</f>
        <v>0</v>
      </c>
      <c r="AS41" s="228">
        <f>Z40*AS35</f>
        <v>0</v>
      </c>
      <c r="AT41" s="228">
        <f>Z40*AT35</f>
        <v>0</v>
      </c>
      <c r="AU41" s="228">
        <f>Z40*AU35</f>
        <v>0</v>
      </c>
      <c r="AV41" s="228">
        <f>Z40*AV35</f>
        <v>0</v>
      </c>
      <c r="AW41" s="228">
        <f>Z40*AW35</f>
        <v>0</v>
      </c>
    </row>
    <row r="42" spans="1:49">
      <c r="A42" s="221" t="s">
        <v>301</v>
      </c>
      <c r="B42" s="241"/>
      <c r="C42" s="232"/>
      <c r="D42" s="232"/>
      <c r="E42" s="232"/>
      <c r="F42" s="232"/>
      <c r="G42" s="232"/>
      <c r="H42" s="232"/>
      <c r="I42" s="232"/>
      <c r="J42" s="232"/>
      <c r="K42" s="232"/>
      <c r="L42" s="232"/>
      <c r="M42" s="232"/>
      <c r="N42" s="208">
        <f>O39/SUM(N35:Y35)*O37</f>
        <v>3.4872459883864941E-3</v>
      </c>
      <c r="O42" s="208">
        <f>N42</f>
        <v>3.4872459883864941E-3</v>
      </c>
      <c r="P42" s="208">
        <f t="shared" ref="P42:Y42" si="43">O42</f>
        <v>3.4872459883864941E-3</v>
      </c>
      <c r="Q42" s="208">
        <f t="shared" si="43"/>
        <v>3.4872459883864941E-3</v>
      </c>
      <c r="R42" s="208">
        <f t="shared" si="43"/>
        <v>3.4872459883864941E-3</v>
      </c>
      <c r="S42" s="208">
        <f t="shared" si="43"/>
        <v>3.4872459883864941E-3</v>
      </c>
      <c r="T42" s="208">
        <f t="shared" si="43"/>
        <v>3.4872459883864941E-3</v>
      </c>
      <c r="U42" s="208">
        <f t="shared" si="43"/>
        <v>3.4872459883864941E-3</v>
      </c>
      <c r="V42" s="208">
        <f t="shared" si="43"/>
        <v>3.4872459883864941E-3</v>
      </c>
      <c r="W42" s="208">
        <f t="shared" si="43"/>
        <v>3.4872459883864941E-3</v>
      </c>
      <c r="X42" s="208">
        <f t="shared" si="43"/>
        <v>3.4872459883864941E-3</v>
      </c>
      <c r="Y42" s="208">
        <f t="shared" si="43"/>
        <v>3.4872459883864941E-3</v>
      </c>
      <c r="Z42" s="208">
        <f>AA39/SUM(Z35:AK35)*AA37</f>
        <v>6.44588429112254E-3</v>
      </c>
      <c r="AA42" s="208">
        <f t="shared" ref="AA42:AK42" si="44">Z42</f>
        <v>6.44588429112254E-3</v>
      </c>
      <c r="AB42" s="208">
        <f t="shared" si="44"/>
        <v>6.44588429112254E-3</v>
      </c>
      <c r="AC42" s="208">
        <f t="shared" si="44"/>
        <v>6.44588429112254E-3</v>
      </c>
      <c r="AD42" s="208">
        <f t="shared" si="44"/>
        <v>6.44588429112254E-3</v>
      </c>
      <c r="AE42" s="208">
        <f t="shared" si="44"/>
        <v>6.44588429112254E-3</v>
      </c>
      <c r="AF42" s="208">
        <f t="shared" si="44"/>
        <v>6.44588429112254E-3</v>
      </c>
      <c r="AG42" s="208">
        <f t="shared" si="44"/>
        <v>6.44588429112254E-3</v>
      </c>
      <c r="AH42" s="208">
        <f t="shared" si="44"/>
        <v>6.44588429112254E-3</v>
      </c>
      <c r="AI42" s="208">
        <f t="shared" si="44"/>
        <v>6.44588429112254E-3</v>
      </c>
      <c r="AJ42" s="208">
        <f t="shared" si="44"/>
        <v>6.44588429112254E-3</v>
      </c>
      <c r="AK42" s="208">
        <f t="shared" si="44"/>
        <v>6.44588429112254E-3</v>
      </c>
      <c r="AL42" s="208">
        <f>AM39/SUM(AL35:AW35)*AM37</f>
        <v>6.4133700026151519E-3</v>
      </c>
      <c r="AM42" s="208">
        <f t="shared" ref="AM42:AW42" si="45">AL42</f>
        <v>6.4133700026151519E-3</v>
      </c>
      <c r="AN42" s="208">
        <f t="shared" si="45"/>
        <v>6.4133700026151519E-3</v>
      </c>
      <c r="AO42" s="208">
        <f t="shared" si="45"/>
        <v>6.4133700026151519E-3</v>
      </c>
      <c r="AP42" s="208">
        <f t="shared" si="45"/>
        <v>6.4133700026151519E-3</v>
      </c>
      <c r="AQ42" s="208">
        <f t="shared" si="45"/>
        <v>6.4133700026151519E-3</v>
      </c>
      <c r="AR42" s="208">
        <f t="shared" si="45"/>
        <v>6.4133700026151519E-3</v>
      </c>
      <c r="AS42" s="208">
        <f t="shared" si="45"/>
        <v>6.4133700026151519E-3</v>
      </c>
      <c r="AT42" s="208">
        <f t="shared" si="45"/>
        <v>6.4133700026151519E-3</v>
      </c>
      <c r="AU42" s="208">
        <f t="shared" si="45"/>
        <v>6.4133700026151519E-3</v>
      </c>
      <c r="AV42" s="208">
        <f t="shared" si="45"/>
        <v>6.4133700026151519E-3</v>
      </c>
      <c r="AW42" s="208">
        <f t="shared" si="45"/>
        <v>6.4133700026151519E-3</v>
      </c>
    </row>
    <row r="43" spans="1:49">
      <c r="A43" s="221" t="s">
        <v>346</v>
      </c>
      <c r="B43" s="241"/>
      <c r="C43" s="232"/>
      <c r="D43" s="228">
        <f>SUMPRODUCT($N35:$Y35,-$N42:$Y42)-SUM($Z41:AB41)</f>
        <v>-7551128.4385156166</v>
      </c>
      <c r="E43" s="228">
        <f>SUMPRODUCT($N35:$Y35,-$N42:$Y42)-SUM($Z41:AC41)</f>
        <v>-7554852.2992075766</v>
      </c>
      <c r="F43" s="228">
        <f>SUMPRODUCT($N35:$Y35,-$N42:$Y42)-SUM($Z41:AD41)</f>
        <v>-7558767.7507467289</v>
      </c>
      <c r="G43" s="228">
        <f>SUMPRODUCT($N35:$Y35,-$N42:$Y42)-SUM($Z41:AE41)</f>
        <v>-7562430.7088683834</v>
      </c>
      <c r="H43" s="228">
        <f>SUMPRODUCT($N35:$Y35,-$N42:$Y42)-SUM($Z41:AF41)</f>
        <v>-7566289.5583932502</v>
      </c>
      <c r="I43" s="228">
        <f>SUMPRODUCT($N35:$Y35,-$N42:$Y42)-SUM($Z41:AG41)</f>
        <v>-7570395.8054190716</v>
      </c>
      <c r="J43" s="228">
        <f>SUMPRODUCT($N35:$Y35,-$N42:$Y42)-SUM($Z41:AH41)</f>
        <v>-7575169.8597849933</v>
      </c>
      <c r="K43" s="228">
        <f>SUMPRODUCT($N35:$Y35,-$N42:$Y42)-SUM($Z41:AI41)</f>
        <v>-7579800.764256468</v>
      </c>
      <c r="L43" s="228">
        <f>SUMPRODUCT($N35:$Y35,-$N42:$Y42)-SUM($Z41:AJ41)</f>
        <v>-7583784.4827043535</v>
      </c>
      <c r="M43" s="228">
        <f>SUMPRODUCT($N35:$Y35,-$N42:$Y42)-SUM($Z41:AK41)</f>
        <v>-7587871.2107384019</v>
      </c>
      <c r="N43" s="228"/>
      <c r="O43" s="228">
        <f>SUMPRODUCT($Z35:$AK35,-$Z42:$AK42)-SUM($AL41:AM41)</f>
        <v>-13987839.493157165</v>
      </c>
      <c r="P43" s="228">
        <f>SUMPRODUCT($Z35:$AK35,-$Z42:$AK42)-SUM($AL41:AN41)</f>
        <v>-13987839.493157165</v>
      </c>
      <c r="Q43" s="228">
        <f>SUMPRODUCT($Z35:$AK35,-$Z42:$AK42)-SUM($AL41:AO41)</f>
        <v>-13987839.493157165</v>
      </c>
      <c r="R43" s="228">
        <f>SUMPRODUCT($Z35:$AK35,-$Z42:$AK42)-SUM($AL41:AP41)</f>
        <v>-13987839.493157165</v>
      </c>
      <c r="S43" s="228">
        <f>SUMPRODUCT($Z35:$AK35,-$Z42:$AK42)-SUM($AL41:AQ41)</f>
        <v>-13987839.493157165</v>
      </c>
      <c r="T43" s="228">
        <f>SUMPRODUCT($Z35:$AK35,-$Z42:$AK42)-SUM($AL41:AR41)</f>
        <v>-13987839.493157165</v>
      </c>
      <c r="U43" s="228">
        <f>SUMPRODUCT($Z35:$AK35,-$Z42:$AK42)-SUM($AL41:AS41)</f>
        <v>-13987839.493157165</v>
      </c>
      <c r="V43" s="228">
        <f>SUMPRODUCT($Z35:$AK35,-$Z42:$AK42)-SUM($AL41:AT41)</f>
        <v>-13987839.493157165</v>
      </c>
      <c r="W43" s="228">
        <f>SUMPRODUCT($Z35:$AK35,-$Z42:$AK42)-SUM($AL41:AU41)</f>
        <v>-13987839.493157165</v>
      </c>
      <c r="X43" s="228">
        <f>SUMPRODUCT($Z35:$AK35,-$Z42:$AK42)-SUM($AL41:AV41)</f>
        <v>-13987839.493157165</v>
      </c>
      <c r="Y43" s="228">
        <f>SUMPRODUCT($Z35:$AK35,-$Z42:$AK42)-SUM($AL41:AW41)</f>
        <v>-13987839.493157165</v>
      </c>
      <c r="Z43" s="228"/>
      <c r="AA43" s="230"/>
      <c r="AJ43" s="194"/>
      <c r="AK43" s="228"/>
      <c r="AL43" s="228"/>
      <c r="AM43" s="230"/>
      <c r="AV43" s="194"/>
      <c r="AW43" s="231"/>
    </row>
    <row r="44" spans="1:49">
      <c r="A44" s="221" t="s">
        <v>303</v>
      </c>
      <c r="B44" s="241"/>
      <c r="C44" s="232"/>
      <c r="D44" s="211">
        <f>IF($M48&gt;0,IF(D43+D48+D54&lt;0,0,+D43+D48+D54),0)</f>
        <v>0</v>
      </c>
      <c r="E44" s="211">
        <f t="shared" ref="E44:M44" si="46">IF($M48&gt;0,IF(E43+E48+E54&lt;0,0,+E43+E48+E54),0)</f>
        <v>0</v>
      </c>
      <c r="F44" s="211">
        <f t="shared" si="46"/>
        <v>0</v>
      </c>
      <c r="G44" s="211">
        <f t="shared" si="46"/>
        <v>0</v>
      </c>
      <c r="H44" s="211">
        <f t="shared" si="46"/>
        <v>0</v>
      </c>
      <c r="I44" s="211">
        <f t="shared" si="46"/>
        <v>0</v>
      </c>
      <c r="J44" s="211">
        <f t="shared" si="46"/>
        <v>0</v>
      </c>
      <c r="K44" s="211">
        <f t="shared" si="46"/>
        <v>0</v>
      </c>
      <c r="L44" s="211">
        <f t="shared" si="46"/>
        <v>0</v>
      </c>
      <c r="M44" s="211">
        <f t="shared" si="46"/>
        <v>0</v>
      </c>
      <c r="O44" s="250">
        <f>IF($Y48&gt;0,IF(O43+O47+O48+O54&lt;0,0,+O43+O47+O48+O54),0)</f>
        <v>0</v>
      </c>
      <c r="P44" s="211">
        <f>IF($Y48&gt;0,IF(P43+P48+P54&lt;0,0,+P43+P48+P54),0)</f>
        <v>0</v>
      </c>
      <c r="Q44" s="211">
        <f t="shared" ref="Q44:Y44" si="47">IF($Y48&gt;0,IF(Q43+Q48+Q54&lt;0,0,+Q43+Q48+Q54),0)</f>
        <v>0</v>
      </c>
      <c r="R44" s="211">
        <f t="shared" si="47"/>
        <v>0</v>
      </c>
      <c r="S44" s="211">
        <f t="shared" si="47"/>
        <v>0</v>
      </c>
      <c r="T44" s="211">
        <f t="shared" si="47"/>
        <v>0</v>
      </c>
      <c r="U44" s="211">
        <f t="shared" si="47"/>
        <v>0</v>
      </c>
      <c r="V44" s="211">
        <f t="shared" si="47"/>
        <v>0</v>
      </c>
      <c r="W44" s="211">
        <f t="shared" si="47"/>
        <v>0</v>
      </c>
      <c r="X44" s="211">
        <f t="shared" si="47"/>
        <v>0</v>
      </c>
      <c r="Y44" s="211">
        <f t="shared" si="47"/>
        <v>0</v>
      </c>
    </row>
    <row r="45" spans="1:49" ht="6.6" customHeight="1">
      <c r="A45" s="221"/>
      <c r="B45" s="220"/>
      <c r="C45" s="230"/>
      <c r="D45" s="230"/>
      <c r="E45" s="230"/>
      <c r="F45" s="230"/>
      <c r="G45" s="230"/>
      <c r="H45" s="230"/>
      <c r="I45" s="230"/>
      <c r="J45" s="230"/>
      <c r="K45" s="230"/>
      <c r="L45" s="230"/>
      <c r="M45" s="230"/>
    </row>
    <row r="46" spans="1:49">
      <c r="A46" s="147" t="s">
        <v>271</v>
      </c>
      <c r="C46" s="228"/>
      <c r="D46" s="228"/>
      <c r="E46" s="228"/>
      <c r="F46" s="228"/>
      <c r="G46" s="228"/>
      <c r="H46" s="228"/>
      <c r="I46" s="228"/>
      <c r="J46" s="228"/>
      <c r="K46" s="228"/>
      <c r="L46" s="228"/>
      <c r="M46" s="228"/>
    </row>
    <row r="47" spans="1:49">
      <c r="A47" s="147">
        <v>186338</v>
      </c>
      <c r="B47" s="147" t="s">
        <v>272</v>
      </c>
      <c r="C47" s="229">
        <v>7051825</v>
      </c>
      <c r="D47" s="233">
        <f>0-D58+(0+0-D58)/2*D56/12</f>
        <v>440511.99405775004</v>
      </c>
      <c r="E47" s="228">
        <f>D47-E58+(D47+D47-E58)/2*E56/12</f>
        <v>78189.664019182645</v>
      </c>
      <c r="F47" s="228">
        <f>E47-F58+(E47+E47-F58)/2*F56/12</f>
        <v>312607.06706261548</v>
      </c>
      <c r="G47" s="228">
        <f>F47-G58+(F47+F47-G58)/2*G56/12</f>
        <v>723461.05451760825</v>
      </c>
      <c r="H47" s="228">
        <f>G47-H58+(G47+G47-H58)/2*H56/12</f>
        <v>1770007.8278725008</v>
      </c>
      <c r="I47" s="228">
        <f>H47-I58+(H47+H47-I58)/2*I56/12</f>
        <v>2499181.5003236718</v>
      </c>
      <c r="J47" s="228">
        <f t="shared" ref="J47:O47" si="48">I47-J58+(I47+I47-J58)/2*J56/12</f>
        <v>3727016.647491822</v>
      </c>
      <c r="K47" s="228">
        <f t="shared" si="48"/>
        <v>4033990.8440886592</v>
      </c>
      <c r="L47" s="228">
        <f t="shared" si="48"/>
        <v>4844976.9953407329</v>
      </c>
      <c r="M47" s="228">
        <f t="shared" si="48"/>
        <v>5126809.4107641885</v>
      </c>
      <c r="N47" s="228">
        <f t="shared" si="48"/>
        <v>5136781.553277473</v>
      </c>
      <c r="O47" s="228">
        <f t="shared" si="48"/>
        <v>6859634.11396561</v>
      </c>
      <c r="P47" s="233">
        <f>0-P58+(0+0-P58)/2*P56/12</f>
        <v>0</v>
      </c>
      <c r="Q47" s="228">
        <f>P47-Q58+(P47+P47-Q58)/2*Q56/12</f>
        <v>0</v>
      </c>
      <c r="R47" s="228">
        <f t="shared" ref="R47:Y47" si="49">Q47-R58+(Q47+Q47-R58)/2*R56/12</f>
        <v>0</v>
      </c>
      <c r="S47" s="228">
        <f t="shared" si="49"/>
        <v>0</v>
      </c>
      <c r="T47" s="228">
        <f t="shared" si="49"/>
        <v>0</v>
      </c>
      <c r="U47" s="228">
        <f t="shared" si="49"/>
        <v>0</v>
      </c>
      <c r="V47" s="228">
        <f t="shared" si="49"/>
        <v>0</v>
      </c>
      <c r="W47" s="228">
        <f t="shared" si="49"/>
        <v>0</v>
      </c>
      <c r="X47" s="228">
        <f t="shared" si="49"/>
        <v>0</v>
      </c>
      <c r="Y47" s="228">
        <f t="shared" si="49"/>
        <v>0</v>
      </c>
      <c r="Z47" s="228">
        <f>Y47-Z58+(Y47+Y47-Z58)/2*Z56/12</f>
        <v>0</v>
      </c>
      <c r="AA47" s="228">
        <f>Z47-AA58+(Z47+Z47-AA58)/2*AA56/12</f>
        <v>0</v>
      </c>
      <c r="AB47" s="233">
        <f>0-AB58+(0+0-AB58)/2*AB56/12</f>
        <v>0</v>
      </c>
      <c r="AC47" s="228">
        <f>AB47-AC58+(AB47+AB47-AC58)/2*AC56/12</f>
        <v>0</v>
      </c>
      <c r="AD47" s="228">
        <f t="shared" ref="AD47:AK47" si="50">AC47-AD58+(AC47+AC47-AD58)/2*AD56/12</f>
        <v>0</v>
      </c>
      <c r="AE47" s="228">
        <f t="shared" si="50"/>
        <v>0</v>
      </c>
      <c r="AF47" s="228">
        <f t="shared" si="50"/>
        <v>0</v>
      </c>
      <c r="AG47" s="228">
        <f t="shared" si="50"/>
        <v>0</v>
      </c>
      <c r="AH47" s="228">
        <f t="shared" si="50"/>
        <v>0</v>
      </c>
      <c r="AI47" s="228">
        <f t="shared" si="50"/>
        <v>0</v>
      </c>
      <c r="AJ47" s="228">
        <f t="shared" si="50"/>
        <v>0</v>
      </c>
      <c r="AK47" s="228">
        <f t="shared" si="50"/>
        <v>0</v>
      </c>
      <c r="AL47" s="228">
        <f>AK47-AL58+(AK47+AK47-AL58)/2*AL56/12</f>
        <v>0</v>
      </c>
      <c r="AM47" s="228">
        <f>AL47-AM58+(AL47+AL47-AM58)/2*AM56/12</f>
        <v>0</v>
      </c>
      <c r="AN47" s="233">
        <f>0-AN58+(0+0-AN58)/2*AN56/12</f>
        <v>0</v>
      </c>
      <c r="AO47" s="228">
        <f>AN47-AO58+(AN47+AN47-AO58)/2*AO56/12</f>
        <v>0</v>
      </c>
      <c r="AP47" s="228">
        <f t="shared" ref="AP47:AW47" si="51">AO47-AP58+(AO47+AO47-AP58)/2*AP56/12</f>
        <v>0</v>
      </c>
      <c r="AQ47" s="228">
        <f t="shared" si="51"/>
        <v>0</v>
      </c>
      <c r="AR47" s="228">
        <f t="shared" si="51"/>
        <v>0</v>
      </c>
      <c r="AS47" s="228">
        <f t="shared" si="51"/>
        <v>0</v>
      </c>
      <c r="AT47" s="228">
        <f t="shared" si="51"/>
        <v>0</v>
      </c>
      <c r="AU47" s="228">
        <f t="shared" si="51"/>
        <v>0</v>
      </c>
      <c r="AV47" s="228">
        <f t="shared" si="51"/>
        <v>0</v>
      </c>
      <c r="AW47" s="228">
        <f t="shared" si="51"/>
        <v>0</v>
      </c>
    </row>
    <row r="48" spans="1:49">
      <c r="A48" s="147">
        <v>182339</v>
      </c>
      <c r="B48" s="147" t="s">
        <v>273</v>
      </c>
      <c r="C48" s="229">
        <v>0</v>
      </c>
      <c r="D48" s="233">
        <f>C47+(C47+C54)*D56/12</f>
        <v>7082265.3779166667</v>
      </c>
      <c r="E48" s="228">
        <f t="shared" ref="E48:M48" si="52">D48+(D48+D54)*E56/12</f>
        <v>7112837.156798007</v>
      </c>
      <c r="F48" s="228">
        <f t="shared" si="52"/>
        <v>7143540.9038581848</v>
      </c>
      <c r="G48" s="228">
        <f t="shared" si="52"/>
        <v>7175984.4854632076</v>
      </c>
      <c r="H48" s="228">
        <f t="shared" si="52"/>
        <v>7208575.4150013532</v>
      </c>
      <c r="I48" s="228">
        <f t="shared" si="52"/>
        <v>7241314.361677818</v>
      </c>
      <c r="J48" s="228">
        <f t="shared" si="52"/>
        <v>7274503.7191688409</v>
      </c>
      <c r="K48" s="228">
        <f t="shared" si="52"/>
        <v>7307845.1945483647</v>
      </c>
      <c r="L48" s="228">
        <f t="shared" si="52"/>
        <v>7341339.4850233784</v>
      </c>
      <c r="M48" s="228">
        <f t="shared" si="52"/>
        <v>7374497.8683640677</v>
      </c>
      <c r="N48" s="228">
        <v>0</v>
      </c>
      <c r="O48" s="228">
        <v>0</v>
      </c>
      <c r="P48" s="233">
        <f>O47+(O47+O54)*P56/12</f>
        <v>6890616.7947136881</v>
      </c>
      <c r="Q48" s="228">
        <f>P48+(P48+P54)*Q56/12</f>
        <v>6921739.4139031451</v>
      </c>
      <c r="R48" s="228">
        <f t="shared" ref="R48:Y48" si="53">Q48+(Q48+Q54)*R56/12</f>
        <v>6953002.603589274</v>
      </c>
      <c r="S48" s="228">
        <f t="shared" si="53"/>
        <v>6984406.9986821525</v>
      </c>
      <c r="T48" s="228">
        <f t="shared" si="53"/>
        <v>7015953.2369595338</v>
      </c>
      <c r="U48" s="228">
        <f t="shared" si="53"/>
        <v>7047641.9590798011</v>
      </c>
      <c r="V48" s="228">
        <f t="shared" si="53"/>
        <v>7079473.8085949784</v>
      </c>
      <c r="W48" s="228">
        <f t="shared" si="53"/>
        <v>7111449.4319637995</v>
      </c>
      <c r="X48" s="228">
        <f t="shared" si="53"/>
        <v>7143569.4785648361</v>
      </c>
      <c r="Y48" s="228">
        <f t="shared" si="53"/>
        <v>7175834.600709687</v>
      </c>
      <c r="Z48" s="228">
        <v>0</v>
      </c>
      <c r="AA48" s="228">
        <v>0</v>
      </c>
      <c r="AB48" s="233">
        <f>AA47+(AA47+AA54)*AB56/12</f>
        <v>0</v>
      </c>
      <c r="AC48" s="228">
        <f>AB48+(AB48+AB54)*AC56/12</f>
        <v>0</v>
      </c>
      <c r="AD48" s="228">
        <f t="shared" ref="AD48:AK48" si="54">AC48+(AC48+AC54)*AD56/12</f>
        <v>0</v>
      </c>
      <c r="AE48" s="228">
        <f t="shared" si="54"/>
        <v>0</v>
      </c>
      <c r="AF48" s="228">
        <f t="shared" si="54"/>
        <v>0</v>
      </c>
      <c r="AG48" s="228">
        <f t="shared" si="54"/>
        <v>0</v>
      </c>
      <c r="AH48" s="228">
        <f t="shared" si="54"/>
        <v>0</v>
      </c>
      <c r="AI48" s="228">
        <f t="shared" si="54"/>
        <v>0</v>
      </c>
      <c r="AJ48" s="228">
        <f t="shared" si="54"/>
        <v>0</v>
      </c>
      <c r="AK48" s="228">
        <f t="shared" si="54"/>
        <v>0</v>
      </c>
      <c r="AL48" s="228">
        <v>0</v>
      </c>
      <c r="AM48" s="228">
        <v>0</v>
      </c>
      <c r="AN48" s="233">
        <f>AM47+(AM47+AM54)*AN56/12</f>
        <v>0</v>
      </c>
      <c r="AO48" s="228">
        <f>AN48+(AN48+AN54)*AO56/12</f>
        <v>0</v>
      </c>
      <c r="AP48" s="228">
        <f t="shared" ref="AP48:AW48" si="55">AO48+(AO48+AO54)*AP56/12</f>
        <v>0</v>
      </c>
      <c r="AQ48" s="228">
        <f t="shared" si="55"/>
        <v>0</v>
      </c>
      <c r="AR48" s="228">
        <f t="shared" si="55"/>
        <v>0</v>
      </c>
      <c r="AS48" s="228">
        <f t="shared" si="55"/>
        <v>0</v>
      </c>
      <c r="AT48" s="228">
        <f t="shared" si="55"/>
        <v>0</v>
      </c>
      <c r="AU48" s="228">
        <f t="shared" si="55"/>
        <v>0</v>
      </c>
      <c r="AV48" s="228">
        <f t="shared" si="55"/>
        <v>0</v>
      </c>
      <c r="AW48" s="228">
        <f t="shared" si="55"/>
        <v>0</v>
      </c>
    </row>
    <row r="49" spans="1:49">
      <c r="A49" s="147">
        <v>182338</v>
      </c>
      <c r="B49" s="147" t="s">
        <v>274</v>
      </c>
      <c r="C49" s="229">
        <v>931706.8</v>
      </c>
      <c r="D49" s="228">
        <f>IF(C49&lt;&gt;0,C49-D59+(C49+C49-D59)/2*D56/12,0)</f>
        <v>843435.0325851388</v>
      </c>
      <c r="E49" s="228">
        <f t="shared" ref="E49:M49" si="56">IF(D49&lt;&gt;0,D49-E59+(D49+D49-E59)/2*E56/12,0)</f>
        <v>756411.46593406587</v>
      </c>
      <c r="F49" s="228">
        <f t="shared" si="56"/>
        <v>672393.8466881084</v>
      </c>
      <c r="G49" s="228">
        <f t="shared" si="56"/>
        <v>592139.11271895352</v>
      </c>
      <c r="H49" s="228">
        <f t="shared" si="56"/>
        <v>505186.31333771744</v>
      </c>
      <c r="I49" s="228">
        <f t="shared" si="56"/>
        <v>412402.62974526832</v>
      </c>
      <c r="J49" s="228">
        <f t="shared" si="56"/>
        <v>311805.107950287</v>
      </c>
      <c r="K49" s="228">
        <f t="shared" si="56"/>
        <v>211081.71859505546</v>
      </c>
      <c r="L49" s="228">
        <f t="shared" si="56"/>
        <v>122672.11646632246</v>
      </c>
      <c r="M49" s="228">
        <f t="shared" si="56"/>
        <v>25980.032346233074</v>
      </c>
      <c r="N49" s="233">
        <f>IF(M48+M49+M50+M54&gt;0,(M48+M49+M50+M54)-N59+(M48+M49+M50+M54-N59/2)*N56/12,0)</f>
        <v>6847557.1432476835</v>
      </c>
      <c r="O49" s="228">
        <f>IF(N49&lt;&gt;0,N49-O59+(N49+N49-O59)/2*O56/12,0)</f>
        <v>6276042.6200700635</v>
      </c>
      <c r="P49" s="228">
        <f>IF(O49&lt;&gt;0,O49-P59+(O49+O49-P59)/2*P56/12,0)</f>
        <v>5648211.4997598017</v>
      </c>
      <c r="Q49" s="228">
        <f>IF(P49&lt;&gt;0,P49-Q59+(P49+P49-Q59)/2*Q56/12,0)</f>
        <v>5104550.7126831152</v>
      </c>
      <c r="R49" s="228">
        <f t="shared" ref="R49:Y49" si="57">IF(Q49&lt;&gt;0,Q49-R59+(Q49+Q49-R59)/2*R56/12,0)</f>
        <v>4525271.5424164301</v>
      </c>
      <c r="S49" s="228">
        <f t="shared" si="57"/>
        <v>3980871.519356261</v>
      </c>
      <c r="T49" s="228">
        <f t="shared" si="57"/>
        <v>3407027.1812943243</v>
      </c>
      <c r="U49" s="228">
        <f t="shared" si="57"/>
        <v>2797457.3520133528</v>
      </c>
      <c r="V49" s="228">
        <f t="shared" si="57"/>
        <v>2080850.6124535517</v>
      </c>
      <c r="W49" s="228">
        <f t="shared" si="57"/>
        <v>1378821.4495764486</v>
      </c>
      <c r="X49" s="228">
        <f t="shared" si="57"/>
        <v>777239.00195938197</v>
      </c>
      <c r="Y49" s="228">
        <f t="shared" si="57"/>
        <v>161563.51707606224</v>
      </c>
      <c r="Z49" s="233">
        <f>IF(Y48+Y49+Y50+Y54&gt;0,(Y48+Y49+Y50+Y54)-Z59+(Y48+Y49+Y50+Y54-Z59/2)*Z56/12,0)</f>
        <v>6753078.5505030695</v>
      </c>
      <c r="AA49" s="228">
        <f>IF(Z49&lt;&gt;0,Z49-AA59+(Z49+Z49-AA59)/2*AA56/12,0)</f>
        <v>6120289.5121038081</v>
      </c>
      <c r="AB49" s="228">
        <f>IF(AA49&lt;&gt;0,AA49-AB59+(AA49+AA49-AB59)/2*AB56/12,0)</f>
        <v>5497580.6287587155</v>
      </c>
      <c r="AC49" s="228">
        <f>IF(AB49&lt;&gt;0,AB49-AC59+(AB49+AB49-AC59)/2*AC56/12,0)</f>
        <v>4953237.9603994256</v>
      </c>
      <c r="AD49" s="228">
        <f t="shared" ref="AD49:AK49" si="58">IF(AC49&lt;&gt;0,AC49-AD59+(AC49+AC49-AD59)/2*AD56/12,0)</f>
        <v>4377152.9787281575</v>
      </c>
      <c r="AE49" s="228">
        <f t="shared" si="58"/>
        <v>3837058.3642006023</v>
      </c>
      <c r="AF49" s="228">
        <f t="shared" si="58"/>
        <v>3264583.305011603</v>
      </c>
      <c r="AG49" s="228">
        <f t="shared" si="58"/>
        <v>2651709.1010821741</v>
      </c>
      <c r="AH49" s="228">
        <f t="shared" si="58"/>
        <v>1933995.7501012608</v>
      </c>
      <c r="AI49" s="228">
        <f t="shared" si="58"/>
        <v>1234920.4696960188</v>
      </c>
      <c r="AJ49" s="228">
        <f t="shared" si="58"/>
        <v>631606.83315823961</v>
      </c>
      <c r="AK49" s="228">
        <f t="shared" si="58"/>
        <v>9823.73204274606</v>
      </c>
      <c r="AL49" s="233">
        <f>IF(AK48+AK49+AK50+AK54&gt;0,(AK48+AK49+AK50+AK54)-AL59+(AK48+AK49+AK50+AK54-AL59/2)*AL56/12,0)</f>
        <v>9868.102565805797</v>
      </c>
      <c r="AM49" s="228">
        <f>IF(AL49&lt;&gt;0,AL49-AM59+(AL49+AL49-AM59)/2*AM56/12,0)</f>
        <v>9912.6734957280205</v>
      </c>
      <c r="AN49" s="228">
        <f>IF(AM49&lt;&gt;0,AM49-AN59+(AM49+AM49-AN59)/2*AN56/12,0)</f>
        <v>9957.4457376837254</v>
      </c>
      <c r="AO49" s="228">
        <f>IF(AN49&lt;&gt;0,AN49-AO59+(AN49+AN49-AO59)/2*AO56/12,0)</f>
        <v>10002.420200932263</v>
      </c>
      <c r="AP49" s="228">
        <f t="shared" ref="AP49:AW49" si="59">IF(AO49&lt;&gt;0,AO49-AP59+(AO49+AO49-AP59)/2*AP56/12,0)</f>
        <v>10047.597798839808</v>
      </c>
      <c r="AQ49" s="228">
        <f t="shared" si="59"/>
        <v>10092.979448897901</v>
      </c>
      <c r="AR49" s="228">
        <f t="shared" si="59"/>
        <v>10138.566072742089</v>
      </c>
      <c r="AS49" s="228">
        <f t="shared" si="59"/>
        <v>10184.358596170641</v>
      </c>
      <c r="AT49" s="228">
        <f t="shared" si="59"/>
        <v>10230.357949163345</v>
      </c>
      <c r="AU49" s="228">
        <f t="shared" si="59"/>
        <v>10276.565065900399</v>
      </c>
      <c r="AV49" s="228">
        <f t="shared" si="59"/>
        <v>10322.980884781382</v>
      </c>
      <c r="AW49" s="228">
        <f t="shared" si="59"/>
        <v>10369.606348444311</v>
      </c>
    </row>
    <row r="50" spans="1:49" ht="15" thickBot="1">
      <c r="A50" s="147">
        <v>254338</v>
      </c>
      <c r="B50" s="147" t="s">
        <v>275</v>
      </c>
      <c r="C50" s="229">
        <v>0</v>
      </c>
      <c r="D50" s="228">
        <f>IF(C50&lt;&gt;0,C50-D59+(C50+C50-D59)/2*D56/12,0)</f>
        <v>0</v>
      </c>
      <c r="E50" s="228">
        <f t="shared" ref="E50:M50" si="60">IF(D50&lt;&gt;0,D50-E59+(D50+D50-E59)/2*E56/12,0)</f>
        <v>0</v>
      </c>
      <c r="F50" s="228">
        <f t="shared" si="60"/>
        <v>0</v>
      </c>
      <c r="G50" s="228">
        <f t="shared" si="60"/>
        <v>0</v>
      </c>
      <c r="H50" s="228">
        <f t="shared" si="60"/>
        <v>0</v>
      </c>
      <c r="I50" s="228">
        <f t="shared" si="60"/>
        <v>0</v>
      </c>
      <c r="J50" s="228">
        <f t="shared" si="60"/>
        <v>0</v>
      </c>
      <c r="K50" s="228">
        <f t="shared" si="60"/>
        <v>0</v>
      </c>
      <c r="L50" s="228">
        <f t="shared" si="60"/>
        <v>0</v>
      </c>
      <c r="M50" s="228">
        <f t="shared" si="60"/>
        <v>0</v>
      </c>
      <c r="N50" s="233">
        <f>IF((M48+M49+M50+M54)&lt;0,(M48+M49+M50+M54)-N59+(M48+M49+M50+M54-N59/2)*N56/12,0)</f>
        <v>0</v>
      </c>
      <c r="O50" s="228">
        <f>IF(N50&lt;&gt;0,N50-O59+(N50+N50-O59)/2*O56/12,0)</f>
        <v>0</v>
      </c>
      <c r="P50" s="228">
        <f>IF(O50&lt;&gt;0,O50-P59+(O50+O50-P59)/2*P56/12,0)</f>
        <v>0</v>
      </c>
      <c r="Q50" s="228">
        <f>IF(P50&lt;&gt;0,P50-Q59+(P50+P50-Q59)/2*Q56/12,0)</f>
        <v>0</v>
      </c>
      <c r="R50" s="228">
        <f t="shared" ref="R50:Y50" si="61">IF(Q50&lt;&gt;0,Q50-R59+(Q50+Q50-R59)/2*R56/12,0)</f>
        <v>0</v>
      </c>
      <c r="S50" s="228">
        <f t="shared" si="61"/>
        <v>0</v>
      </c>
      <c r="T50" s="228">
        <f t="shared" si="61"/>
        <v>0</v>
      </c>
      <c r="U50" s="228">
        <f t="shared" si="61"/>
        <v>0</v>
      </c>
      <c r="V50" s="228">
        <f t="shared" si="61"/>
        <v>0</v>
      </c>
      <c r="W50" s="228">
        <f t="shared" si="61"/>
        <v>0</v>
      </c>
      <c r="X50" s="228">
        <f t="shared" si="61"/>
        <v>0</v>
      </c>
      <c r="Y50" s="228">
        <f t="shared" si="61"/>
        <v>0</v>
      </c>
      <c r="Z50" s="233">
        <f>IF((Y48+Y49+Y50+Y54)&lt;0,(Y48+Y49+Y50+Y54)-Z59+(Y48+Y49+Y50+Y54-Z59/2)*Z56/12,0)</f>
        <v>0</v>
      </c>
      <c r="AA50" s="228">
        <f>IF(Z50&lt;&gt;0,Z50-AA59+(Z50+Z50-AA59)/2*AA56/12,0)</f>
        <v>0</v>
      </c>
      <c r="AB50" s="228">
        <f>IF(AA50&lt;&gt;0,AA50-AB59+(AA50+AA50-AB59)/2*AB56/12,0)</f>
        <v>0</v>
      </c>
      <c r="AC50" s="228">
        <f>IF(AB50&lt;&gt;0,AB50-AC59+(AB50+AB50-AC59)/2*AC56/12,0)</f>
        <v>0</v>
      </c>
      <c r="AD50" s="228">
        <f t="shared" ref="AD50:AK50" si="62">IF(AC50&lt;&gt;0,AC50-AD59+(AC50+AC50-AD59)/2*AD56/12,0)</f>
        <v>0</v>
      </c>
      <c r="AE50" s="228">
        <f t="shared" si="62"/>
        <v>0</v>
      </c>
      <c r="AF50" s="228">
        <f t="shared" si="62"/>
        <v>0</v>
      </c>
      <c r="AG50" s="228">
        <f t="shared" si="62"/>
        <v>0</v>
      </c>
      <c r="AH50" s="228">
        <f t="shared" si="62"/>
        <v>0</v>
      </c>
      <c r="AI50" s="228">
        <f t="shared" si="62"/>
        <v>0</v>
      </c>
      <c r="AJ50" s="228">
        <f t="shared" si="62"/>
        <v>0</v>
      </c>
      <c r="AK50" s="228">
        <f t="shared" si="62"/>
        <v>0</v>
      </c>
      <c r="AL50" s="233">
        <f>IF((AK48+AK49+AK50+AK54)&lt;0,(AK48+AK49+AK50+AK54)-AL59+(AK48+AK49+AK50+AK54-AL59/2)*AL56/12,0)</f>
        <v>0</v>
      </c>
      <c r="AM50" s="228">
        <f>IF(AL50&lt;&gt;0,AL50-AM59+(AL50+AL50-AM59)/2*AM56/12,0)</f>
        <v>0</v>
      </c>
      <c r="AN50" s="228">
        <f>IF(AM50&lt;&gt;0,AM50-AN59+(AM50+AM50-AN59)/2*AN56/12,0)</f>
        <v>0</v>
      </c>
      <c r="AO50" s="228">
        <f>IF(AN50&lt;&gt;0,AN50-AO59+(AN50+AN50-AO59)/2*AO56/12,0)</f>
        <v>0</v>
      </c>
      <c r="AP50" s="228">
        <f t="shared" ref="AP50:AW50" si="63">IF(AO50&lt;&gt;0,AO50-AP59+(AO50+AO50-AP59)/2*AP56/12,0)</f>
        <v>0</v>
      </c>
      <c r="AQ50" s="228">
        <f t="shared" si="63"/>
        <v>0</v>
      </c>
      <c r="AR50" s="228">
        <f t="shared" si="63"/>
        <v>0</v>
      </c>
      <c r="AS50" s="228">
        <f t="shared" si="63"/>
        <v>0</v>
      </c>
      <c r="AT50" s="228">
        <f t="shared" si="63"/>
        <v>0</v>
      </c>
      <c r="AU50" s="228">
        <f t="shared" si="63"/>
        <v>0</v>
      </c>
      <c r="AV50" s="228">
        <f t="shared" si="63"/>
        <v>0</v>
      </c>
      <c r="AW50" s="228">
        <f t="shared" si="63"/>
        <v>0</v>
      </c>
    </row>
    <row r="51" spans="1:49" ht="15" thickBot="1">
      <c r="A51" s="147">
        <v>253311</v>
      </c>
      <c r="B51" s="147" t="s">
        <v>276</v>
      </c>
      <c r="C51" s="234">
        <f>SUM(AB41:AK41)</f>
        <v>40997.751334336783</v>
      </c>
      <c r="N51" s="228"/>
      <c r="O51" s="252">
        <f>-O44</f>
        <v>0</v>
      </c>
      <c r="AA51" s="234"/>
      <c r="AM51" s="234"/>
    </row>
    <row r="52" spans="1:49">
      <c r="A52" s="147">
        <v>253312</v>
      </c>
      <c r="B52" s="147" t="s">
        <v>277</v>
      </c>
      <c r="C52" s="229">
        <v>0</v>
      </c>
      <c r="D52" s="251">
        <f>-D44</f>
        <v>0</v>
      </c>
      <c r="E52" s="251">
        <f t="shared" ref="E52:M52" si="64">-E44</f>
        <v>0</v>
      </c>
      <c r="F52" s="251">
        <f t="shared" si="64"/>
        <v>0</v>
      </c>
      <c r="G52" s="251">
        <f t="shared" si="64"/>
        <v>0</v>
      </c>
      <c r="H52" s="251">
        <f t="shared" si="64"/>
        <v>0</v>
      </c>
      <c r="I52" s="251">
        <f t="shared" si="64"/>
        <v>0</v>
      </c>
      <c r="J52" s="251">
        <f t="shared" si="64"/>
        <v>0</v>
      </c>
      <c r="K52" s="251">
        <f t="shared" si="64"/>
        <v>0</v>
      </c>
      <c r="L52" s="251">
        <f t="shared" si="64"/>
        <v>0</v>
      </c>
      <c r="M52" s="251">
        <f t="shared" si="64"/>
        <v>0</v>
      </c>
      <c r="N52" s="228"/>
      <c r="O52" s="230"/>
      <c r="P52" s="230">
        <f>-P44</f>
        <v>0</v>
      </c>
      <c r="Q52" s="230">
        <f t="shared" ref="Q52:Y52" si="65">-Q44</f>
        <v>0</v>
      </c>
      <c r="R52" s="230">
        <f t="shared" si="65"/>
        <v>0</v>
      </c>
      <c r="S52" s="230">
        <f t="shared" si="65"/>
        <v>0</v>
      </c>
      <c r="T52" s="230">
        <f t="shared" si="65"/>
        <v>0</v>
      </c>
      <c r="U52" s="230">
        <f t="shared" si="65"/>
        <v>0</v>
      </c>
      <c r="V52" s="230">
        <f t="shared" si="65"/>
        <v>0</v>
      </c>
      <c r="W52" s="230">
        <f t="shared" si="65"/>
        <v>0</v>
      </c>
      <c r="X52" s="230">
        <f t="shared" si="65"/>
        <v>0</v>
      </c>
      <c r="Y52" s="230">
        <f t="shared" si="65"/>
        <v>0</v>
      </c>
      <c r="AA52" s="230"/>
      <c r="AB52" s="230"/>
      <c r="AC52" s="230"/>
      <c r="AD52" s="230"/>
      <c r="AE52" s="230"/>
      <c r="AF52" s="230"/>
      <c r="AG52" s="230"/>
      <c r="AH52" s="230"/>
      <c r="AI52" s="230"/>
      <c r="AJ52" s="230"/>
      <c r="AK52" s="230"/>
      <c r="AM52" s="230"/>
      <c r="AN52" s="230"/>
      <c r="AO52" s="230"/>
      <c r="AP52" s="230"/>
      <c r="AQ52" s="230"/>
      <c r="AR52" s="230"/>
      <c r="AS52" s="230"/>
      <c r="AT52" s="230"/>
      <c r="AU52" s="230"/>
      <c r="AV52" s="230"/>
      <c r="AW52" s="230"/>
    </row>
    <row r="53" spans="1:49">
      <c r="A53" s="147">
        <v>283328</v>
      </c>
      <c r="B53" s="147" t="s">
        <v>278</v>
      </c>
      <c r="C53" s="228">
        <f>SUM(C47:C52)*-0.21</f>
        <v>-1685151.2057802107</v>
      </c>
      <c r="D53" s="228">
        <f t="shared" ref="D53:I53" si="66">SUM(D47:D52)*-0.21</f>
        <v>-1756904.6049575065</v>
      </c>
      <c r="E53" s="228">
        <f t="shared" si="66"/>
        <v>-1668962.0402177635</v>
      </c>
      <c r="F53" s="228">
        <f t="shared" si="66"/>
        <v>-1706993.7816978707</v>
      </c>
      <c r="G53" s="228">
        <f t="shared" si="66"/>
        <v>-1783232.7770669514</v>
      </c>
      <c r="H53" s="228">
        <f t="shared" si="66"/>
        <v>-1991591.60680443</v>
      </c>
      <c r="I53" s="228">
        <f t="shared" si="66"/>
        <v>-2132108.6832668195</v>
      </c>
      <c r="J53" s="228">
        <f t="shared" ref="J53:AW53" si="67">SUM(J47:J52)*-0.21</f>
        <v>-2375798.3496682993</v>
      </c>
      <c r="K53" s="228">
        <f t="shared" si="67"/>
        <v>-2426112.7290187366</v>
      </c>
      <c r="L53" s="228">
        <f t="shared" si="67"/>
        <v>-2584887.6053343909</v>
      </c>
      <c r="M53" s="228">
        <f t="shared" si="67"/>
        <v>-2630730.3354096431</v>
      </c>
      <c r="N53" s="228">
        <f t="shared" si="67"/>
        <v>-2516711.1262702825</v>
      </c>
      <c r="O53" s="228">
        <f t="shared" si="67"/>
        <v>-2758492.1141474918</v>
      </c>
      <c r="P53" s="228">
        <f t="shared" si="67"/>
        <v>-2633153.9418394328</v>
      </c>
      <c r="Q53" s="228">
        <f t="shared" si="67"/>
        <v>-2525520.9265831145</v>
      </c>
      <c r="R53" s="228">
        <f t="shared" si="67"/>
        <v>-2410437.5706611979</v>
      </c>
      <c r="S53" s="228">
        <f t="shared" si="67"/>
        <v>-2302708.4887880669</v>
      </c>
      <c r="T53" s="228">
        <f t="shared" si="67"/>
        <v>-2188825.8878333098</v>
      </c>
      <c r="U53" s="228">
        <f t="shared" si="67"/>
        <v>-2067470.8553295622</v>
      </c>
      <c r="V53" s="228">
        <f t="shared" si="67"/>
        <v>-1923668.1284201911</v>
      </c>
      <c r="W53" s="228">
        <f t="shared" si="67"/>
        <v>-1782956.8851234519</v>
      </c>
      <c r="X53" s="228">
        <f t="shared" si="67"/>
        <v>-1663369.7809100857</v>
      </c>
      <c r="Y53" s="228">
        <f t="shared" si="67"/>
        <v>-1540853.6047350073</v>
      </c>
      <c r="Z53" s="228">
        <f t="shared" si="67"/>
        <v>-1418146.4956056445</v>
      </c>
      <c r="AA53" s="228">
        <f t="shared" si="67"/>
        <v>-1285260.7975417997</v>
      </c>
      <c r="AB53" s="228">
        <f t="shared" si="67"/>
        <v>-1154491.9320393302</v>
      </c>
      <c r="AC53" s="228">
        <f t="shared" si="67"/>
        <v>-1040179.9716838794</v>
      </c>
      <c r="AD53" s="228">
        <f t="shared" si="67"/>
        <v>-919202.12553291302</v>
      </c>
      <c r="AE53" s="228">
        <f t="shared" si="67"/>
        <v>-805782.25648212642</v>
      </c>
      <c r="AF53" s="228">
        <f t="shared" si="67"/>
        <v>-685562.49405243667</v>
      </c>
      <c r="AG53" s="228">
        <f t="shared" si="67"/>
        <v>-556858.91122725653</v>
      </c>
      <c r="AH53" s="228">
        <f t="shared" si="67"/>
        <v>-406139.10752126476</v>
      </c>
      <c r="AI53" s="228">
        <f t="shared" si="67"/>
        <v>-259333.29863616393</v>
      </c>
      <c r="AJ53" s="228">
        <f t="shared" si="67"/>
        <v>-132637.43496323031</v>
      </c>
      <c r="AK53" s="228">
        <f t="shared" si="67"/>
        <v>-2062.9837289766724</v>
      </c>
      <c r="AL53" s="228">
        <f t="shared" si="67"/>
        <v>-2072.3015388192175</v>
      </c>
      <c r="AM53" s="228">
        <f t="shared" si="67"/>
        <v>-2081.6614341028844</v>
      </c>
      <c r="AN53" s="228">
        <f t="shared" si="67"/>
        <v>-2091.0636049135824</v>
      </c>
      <c r="AO53" s="228">
        <f t="shared" si="67"/>
        <v>-2100.5082421957754</v>
      </c>
      <c r="AP53" s="228">
        <f t="shared" si="67"/>
        <v>-2109.9955377563597</v>
      </c>
      <c r="AQ53" s="228">
        <f t="shared" si="67"/>
        <v>-2119.525684268559</v>
      </c>
      <c r="AR53" s="228">
        <f t="shared" si="67"/>
        <v>-2129.0988752758385</v>
      </c>
      <c r="AS53" s="228">
        <f t="shared" si="67"/>
        <v>-2138.7153051958344</v>
      </c>
      <c r="AT53" s="228">
        <f t="shared" si="67"/>
        <v>-2148.3751693243021</v>
      </c>
      <c r="AU53" s="228">
        <f t="shared" si="67"/>
        <v>-2158.0786638390837</v>
      </c>
      <c r="AV53" s="228">
        <f t="shared" si="67"/>
        <v>-2167.8259858040901</v>
      </c>
      <c r="AW53" s="228">
        <f t="shared" si="67"/>
        <v>-2177.6173331733053</v>
      </c>
    </row>
    <row r="54" spans="1:49">
      <c r="A54" s="147">
        <v>229000</v>
      </c>
      <c r="B54" s="147" t="s">
        <v>279</v>
      </c>
      <c r="C54" s="229">
        <v>0</v>
      </c>
      <c r="D54" s="230">
        <f t="shared" ref="D54:I54" si="68">C54</f>
        <v>0</v>
      </c>
      <c r="E54" s="230">
        <f t="shared" si="68"/>
        <v>0</v>
      </c>
      <c r="F54" s="230">
        <f t="shared" si="68"/>
        <v>0</v>
      </c>
      <c r="G54" s="230">
        <f t="shared" si="68"/>
        <v>0</v>
      </c>
      <c r="H54" s="230">
        <f t="shared" si="68"/>
        <v>0</v>
      </c>
      <c r="I54" s="230">
        <f t="shared" si="68"/>
        <v>0</v>
      </c>
      <c r="J54" s="230">
        <f>I54</f>
        <v>0</v>
      </c>
      <c r="K54" s="230">
        <f>J54</f>
        <v>0</v>
      </c>
      <c r="L54" s="230">
        <f>K54</f>
        <v>0</v>
      </c>
      <c r="M54" s="230">
        <f>L54</f>
        <v>0</v>
      </c>
      <c r="N54" s="233">
        <v>0</v>
      </c>
      <c r="O54" s="235">
        <f>-SUM(D64:O64)</f>
        <v>0</v>
      </c>
      <c r="P54" s="230">
        <f t="shared" ref="P54:Y54" si="69">O54</f>
        <v>0</v>
      </c>
      <c r="Q54" s="230">
        <f t="shared" si="69"/>
        <v>0</v>
      </c>
      <c r="R54" s="230">
        <f t="shared" si="69"/>
        <v>0</v>
      </c>
      <c r="S54" s="230">
        <f t="shared" si="69"/>
        <v>0</v>
      </c>
      <c r="T54" s="230">
        <f t="shared" si="69"/>
        <v>0</v>
      </c>
      <c r="U54" s="230">
        <f t="shared" si="69"/>
        <v>0</v>
      </c>
      <c r="V54" s="230">
        <f t="shared" si="69"/>
        <v>0</v>
      </c>
      <c r="W54" s="230">
        <f t="shared" si="69"/>
        <v>0</v>
      </c>
      <c r="X54" s="230">
        <f t="shared" si="69"/>
        <v>0</v>
      </c>
      <c r="Y54" s="230">
        <f t="shared" si="69"/>
        <v>0</v>
      </c>
      <c r="Z54" s="233">
        <v>0</v>
      </c>
      <c r="AA54" s="235">
        <f>-SUM(P64:AA64)</f>
        <v>0</v>
      </c>
      <c r="AB54" s="230">
        <f t="shared" ref="AB54:AK54" si="70">AA54</f>
        <v>0</v>
      </c>
      <c r="AC54" s="230">
        <f t="shared" si="70"/>
        <v>0</v>
      </c>
      <c r="AD54" s="230">
        <f t="shared" si="70"/>
        <v>0</v>
      </c>
      <c r="AE54" s="230">
        <f t="shared" si="70"/>
        <v>0</v>
      </c>
      <c r="AF54" s="230">
        <f t="shared" si="70"/>
        <v>0</v>
      </c>
      <c r="AG54" s="230">
        <f t="shared" si="70"/>
        <v>0</v>
      </c>
      <c r="AH54" s="230">
        <f t="shared" si="70"/>
        <v>0</v>
      </c>
      <c r="AI54" s="230">
        <f t="shared" si="70"/>
        <v>0</v>
      </c>
      <c r="AJ54" s="230">
        <f t="shared" si="70"/>
        <v>0</v>
      </c>
      <c r="AK54" s="230">
        <f t="shared" si="70"/>
        <v>0</v>
      </c>
      <c r="AL54" s="233">
        <v>0</v>
      </c>
      <c r="AM54" s="235">
        <f>-SUM(AB64:AM64)</f>
        <v>0</v>
      </c>
      <c r="AN54" s="230">
        <f t="shared" ref="AN54:AW54" si="71">AM54</f>
        <v>0</v>
      </c>
      <c r="AO54" s="230">
        <f t="shared" si="71"/>
        <v>0</v>
      </c>
      <c r="AP54" s="230">
        <f t="shared" si="71"/>
        <v>0</v>
      </c>
      <c r="AQ54" s="230">
        <f t="shared" si="71"/>
        <v>0</v>
      </c>
      <c r="AR54" s="230">
        <f t="shared" si="71"/>
        <v>0</v>
      </c>
      <c r="AS54" s="230">
        <f t="shared" si="71"/>
        <v>0</v>
      </c>
      <c r="AT54" s="230">
        <f t="shared" si="71"/>
        <v>0</v>
      </c>
      <c r="AU54" s="230">
        <f t="shared" si="71"/>
        <v>0</v>
      </c>
      <c r="AV54" s="230">
        <f t="shared" si="71"/>
        <v>0</v>
      </c>
      <c r="AW54" s="230">
        <f t="shared" si="71"/>
        <v>0</v>
      </c>
    </row>
    <row r="55" spans="1:49">
      <c r="A55" s="147">
        <v>190449</v>
      </c>
      <c r="B55" s="147" t="s">
        <v>280</v>
      </c>
      <c r="C55" s="228">
        <f>C54*-0.21</f>
        <v>0</v>
      </c>
      <c r="D55" s="228">
        <f t="shared" ref="D55:I55" si="72">D54*-0.21</f>
        <v>0</v>
      </c>
      <c r="E55" s="228">
        <f t="shared" si="72"/>
        <v>0</v>
      </c>
      <c r="F55" s="228">
        <f t="shared" si="72"/>
        <v>0</v>
      </c>
      <c r="G55" s="228">
        <f t="shared" si="72"/>
        <v>0</v>
      </c>
      <c r="H55" s="228">
        <f t="shared" si="72"/>
        <v>0</v>
      </c>
      <c r="I55" s="228">
        <f t="shared" si="72"/>
        <v>0</v>
      </c>
      <c r="J55" s="228">
        <f t="shared" ref="J55:AW55" si="73">J54*-0.21</f>
        <v>0</v>
      </c>
      <c r="K55" s="228">
        <f t="shared" si="73"/>
        <v>0</v>
      </c>
      <c r="L55" s="228">
        <f t="shared" si="73"/>
        <v>0</v>
      </c>
      <c r="M55" s="228">
        <f t="shared" si="73"/>
        <v>0</v>
      </c>
      <c r="N55" s="228">
        <f t="shared" si="73"/>
        <v>0</v>
      </c>
      <c r="O55" s="228">
        <f t="shared" si="73"/>
        <v>0</v>
      </c>
      <c r="P55" s="228">
        <f t="shared" si="73"/>
        <v>0</v>
      </c>
      <c r="Q55" s="228">
        <f t="shared" si="73"/>
        <v>0</v>
      </c>
      <c r="R55" s="228">
        <f t="shared" si="73"/>
        <v>0</v>
      </c>
      <c r="S55" s="228">
        <f t="shared" si="73"/>
        <v>0</v>
      </c>
      <c r="T55" s="228">
        <f t="shared" si="73"/>
        <v>0</v>
      </c>
      <c r="U55" s="228">
        <f t="shared" si="73"/>
        <v>0</v>
      </c>
      <c r="V55" s="228">
        <f t="shared" si="73"/>
        <v>0</v>
      </c>
      <c r="W55" s="228">
        <f t="shared" si="73"/>
        <v>0</v>
      </c>
      <c r="X55" s="228">
        <f t="shared" si="73"/>
        <v>0</v>
      </c>
      <c r="Y55" s="228">
        <f t="shared" si="73"/>
        <v>0</v>
      </c>
      <c r="Z55" s="228">
        <f t="shared" si="73"/>
        <v>0</v>
      </c>
      <c r="AA55" s="228">
        <f t="shared" si="73"/>
        <v>0</v>
      </c>
      <c r="AB55" s="228">
        <f t="shared" si="73"/>
        <v>0</v>
      </c>
      <c r="AC55" s="228">
        <f t="shared" si="73"/>
        <v>0</v>
      </c>
      <c r="AD55" s="228">
        <f t="shared" si="73"/>
        <v>0</v>
      </c>
      <c r="AE55" s="228">
        <f t="shared" si="73"/>
        <v>0</v>
      </c>
      <c r="AF55" s="228">
        <f t="shared" si="73"/>
        <v>0</v>
      </c>
      <c r="AG55" s="228">
        <f t="shared" si="73"/>
        <v>0</v>
      </c>
      <c r="AH55" s="228">
        <f t="shared" si="73"/>
        <v>0</v>
      </c>
      <c r="AI55" s="228">
        <f t="shared" si="73"/>
        <v>0</v>
      </c>
      <c r="AJ55" s="228">
        <f t="shared" si="73"/>
        <v>0</v>
      </c>
      <c r="AK55" s="228">
        <f t="shared" si="73"/>
        <v>0</v>
      </c>
      <c r="AL55" s="228">
        <f t="shared" si="73"/>
        <v>0</v>
      </c>
      <c r="AM55" s="228">
        <f t="shared" si="73"/>
        <v>0</v>
      </c>
      <c r="AN55" s="228">
        <f t="shared" si="73"/>
        <v>0</v>
      </c>
      <c r="AO55" s="228">
        <f t="shared" si="73"/>
        <v>0</v>
      </c>
      <c r="AP55" s="228">
        <f t="shared" si="73"/>
        <v>0</v>
      </c>
      <c r="AQ55" s="228">
        <f t="shared" si="73"/>
        <v>0</v>
      </c>
      <c r="AR55" s="228">
        <f t="shared" si="73"/>
        <v>0</v>
      </c>
      <c r="AS55" s="228">
        <f t="shared" si="73"/>
        <v>0</v>
      </c>
      <c r="AT55" s="228">
        <f t="shared" si="73"/>
        <v>0</v>
      </c>
      <c r="AU55" s="228">
        <f t="shared" si="73"/>
        <v>0</v>
      </c>
      <c r="AV55" s="228">
        <f t="shared" si="73"/>
        <v>0</v>
      </c>
      <c r="AW55" s="228">
        <f t="shared" si="73"/>
        <v>0</v>
      </c>
    </row>
    <row r="56" spans="1:49">
      <c r="B56" s="147" t="s">
        <v>281</v>
      </c>
      <c r="C56" s="228"/>
      <c r="D56" s="209">
        <f t="shared" ref="D56:I56" si="74">D24</f>
        <v>5.1799999999999999E-2</v>
      </c>
      <c r="E56" s="209">
        <f t="shared" si="74"/>
        <v>5.1799999999999999E-2</v>
      </c>
      <c r="F56" s="209">
        <f t="shared" si="74"/>
        <v>5.1799999999999999E-2</v>
      </c>
      <c r="G56" s="209">
        <f t="shared" si="74"/>
        <v>5.45E-2</v>
      </c>
      <c r="H56" s="209">
        <f t="shared" si="74"/>
        <v>5.45E-2</v>
      </c>
      <c r="I56" s="209">
        <f t="shared" si="74"/>
        <v>5.45E-2</v>
      </c>
      <c r="J56" s="209">
        <f t="shared" ref="J56:AW56" si="75">J24</f>
        <v>5.5E-2</v>
      </c>
      <c r="K56" s="209">
        <f t="shared" si="75"/>
        <v>5.5E-2</v>
      </c>
      <c r="L56" s="209">
        <f t="shared" si="75"/>
        <v>5.5E-2</v>
      </c>
      <c r="M56" s="209">
        <f t="shared" si="75"/>
        <v>5.4199999999999998E-2</v>
      </c>
      <c r="N56" s="209">
        <f t="shared" si="75"/>
        <v>5.4199999999999998E-2</v>
      </c>
      <c r="O56" s="209">
        <f t="shared" si="75"/>
        <v>5.4199999999999998E-2</v>
      </c>
      <c r="P56" s="209">
        <f t="shared" si="75"/>
        <v>5.4199999999999998E-2</v>
      </c>
      <c r="Q56" s="209">
        <f t="shared" si="75"/>
        <v>5.4199999999999998E-2</v>
      </c>
      <c r="R56" s="209">
        <f t="shared" si="75"/>
        <v>5.4199999999999998E-2</v>
      </c>
      <c r="S56" s="209">
        <f t="shared" si="75"/>
        <v>5.4199999999999998E-2</v>
      </c>
      <c r="T56" s="209">
        <f t="shared" si="75"/>
        <v>5.4199999999999998E-2</v>
      </c>
      <c r="U56" s="209">
        <f t="shared" si="75"/>
        <v>5.4199999999999998E-2</v>
      </c>
      <c r="V56" s="209">
        <f t="shared" si="75"/>
        <v>5.4199999999999998E-2</v>
      </c>
      <c r="W56" s="209">
        <f t="shared" si="75"/>
        <v>5.4199999999999998E-2</v>
      </c>
      <c r="X56" s="209">
        <f t="shared" si="75"/>
        <v>5.4199999999999998E-2</v>
      </c>
      <c r="Y56" s="209">
        <f t="shared" si="75"/>
        <v>5.4199999999999998E-2</v>
      </c>
      <c r="Z56" s="209">
        <f t="shared" si="75"/>
        <v>5.4199999999999998E-2</v>
      </c>
      <c r="AA56" s="209">
        <f t="shared" si="75"/>
        <v>5.4199999999999998E-2</v>
      </c>
      <c r="AB56" s="209">
        <f t="shared" si="75"/>
        <v>5.4199999999999998E-2</v>
      </c>
      <c r="AC56" s="209">
        <f t="shared" si="75"/>
        <v>5.4199999999999998E-2</v>
      </c>
      <c r="AD56" s="209">
        <f t="shared" si="75"/>
        <v>5.4199999999999998E-2</v>
      </c>
      <c r="AE56" s="209">
        <f t="shared" si="75"/>
        <v>5.4199999999999998E-2</v>
      </c>
      <c r="AF56" s="209">
        <f t="shared" si="75"/>
        <v>5.4199999999999998E-2</v>
      </c>
      <c r="AG56" s="209">
        <f t="shared" si="75"/>
        <v>5.4199999999999998E-2</v>
      </c>
      <c r="AH56" s="209">
        <f t="shared" si="75"/>
        <v>5.4199999999999998E-2</v>
      </c>
      <c r="AI56" s="209">
        <f t="shared" si="75"/>
        <v>5.4199999999999998E-2</v>
      </c>
      <c r="AJ56" s="209">
        <f t="shared" si="75"/>
        <v>5.4199999999999998E-2</v>
      </c>
      <c r="AK56" s="209">
        <f t="shared" si="75"/>
        <v>5.4199999999999998E-2</v>
      </c>
      <c r="AL56" s="209">
        <f t="shared" si="75"/>
        <v>5.4199999999999998E-2</v>
      </c>
      <c r="AM56" s="209">
        <f t="shared" si="75"/>
        <v>5.4199999999999998E-2</v>
      </c>
      <c r="AN56" s="209">
        <f t="shared" si="75"/>
        <v>5.4199999999999998E-2</v>
      </c>
      <c r="AO56" s="209">
        <f t="shared" si="75"/>
        <v>5.4199999999999998E-2</v>
      </c>
      <c r="AP56" s="209">
        <f t="shared" si="75"/>
        <v>5.4199999999999998E-2</v>
      </c>
      <c r="AQ56" s="209">
        <f t="shared" si="75"/>
        <v>5.4199999999999998E-2</v>
      </c>
      <c r="AR56" s="209">
        <f t="shared" si="75"/>
        <v>5.4199999999999998E-2</v>
      </c>
      <c r="AS56" s="209">
        <f t="shared" si="75"/>
        <v>5.4199999999999998E-2</v>
      </c>
      <c r="AT56" s="209">
        <f t="shared" si="75"/>
        <v>5.4199999999999998E-2</v>
      </c>
      <c r="AU56" s="209">
        <f t="shared" si="75"/>
        <v>5.4199999999999998E-2</v>
      </c>
      <c r="AV56" s="209">
        <f t="shared" si="75"/>
        <v>5.4199999999999998E-2</v>
      </c>
      <c r="AW56" s="209">
        <f t="shared" si="75"/>
        <v>5.4199999999999998E-2</v>
      </c>
    </row>
    <row r="57" spans="1:49">
      <c r="A57" s="147" t="s">
        <v>282</v>
      </c>
      <c r="C57" s="228"/>
    </row>
    <row r="58" spans="1:49">
      <c r="A58" s="147">
        <v>456338</v>
      </c>
      <c r="B58" s="147" t="s">
        <v>308</v>
      </c>
      <c r="C58" s="236"/>
      <c r="D58" s="229">
        <f>'Deferral Calc'!D65</f>
        <v>-439563.27</v>
      </c>
      <c r="E58" s="229">
        <f>'Deferral Calc'!E65</f>
        <v>363439.45</v>
      </c>
      <c r="F58" s="229">
        <f>'Deferral Calc'!F65</f>
        <v>-233575.75</v>
      </c>
      <c r="G58" s="229">
        <f>'Deferral Calc'!G65</f>
        <v>-408506.58</v>
      </c>
      <c r="H58" s="229">
        <f>'Deferral Calc'!H65</f>
        <v>-1040897.35</v>
      </c>
      <c r="I58" s="229">
        <f>'Deferral Calc'!I65</f>
        <v>-719501.02</v>
      </c>
      <c r="J58" s="229">
        <f>'Deferral Calc'!J65</f>
        <v>-1213599.3999999999</v>
      </c>
      <c r="K58" s="229">
        <f>'Deferral Calc'!K65</f>
        <v>-289229.21999999997</v>
      </c>
      <c r="L58" s="229">
        <f>'Deferral Calc'!L65</f>
        <v>-790685.04</v>
      </c>
      <c r="M58" s="229">
        <f>'Deferral Calc'!M65</f>
        <v>-259363.54</v>
      </c>
      <c r="N58" s="229">
        <f>'Deferral Calc'!N65</f>
        <v>13154.24</v>
      </c>
      <c r="O58" s="229">
        <f>'Deferral Calc'!O65</f>
        <v>-1695821.7</v>
      </c>
      <c r="P58" s="229"/>
      <c r="Q58" s="229"/>
      <c r="R58" s="229"/>
      <c r="S58" s="229"/>
      <c r="T58" s="229"/>
      <c r="U58" s="229"/>
      <c r="V58" s="229"/>
      <c r="W58" s="229"/>
      <c r="X58" s="229"/>
      <c r="Y58" s="229"/>
      <c r="Z58" s="229"/>
      <c r="AA58" s="229"/>
      <c r="AB58" s="229"/>
      <c r="AC58" s="229"/>
      <c r="AD58" s="229"/>
      <c r="AE58" s="229"/>
      <c r="AF58" s="229"/>
      <c r="AG58" s="229"/>
      <c r="AH58" s="229"/>
      <c r="AI58" s="229"/>
      <c r="AJ58" s="229"/>
      <c r="AK58" s="229"/>
      <c r="AL58" s="229"/>
      <c r="AM58" s="229"/>
      <c r="AN58" s="229"/>
      <c r="AO58" s="229"/>
      <c r="AP58" s="229"/>
      <c r="AQ58" s="229"/>
      <c r="AR58" s="229"/>
      <c r="AS58" s="229"/>
      <c r="AT58" s="229"/>
      <c r="AU58" s="229"/>
      <c r="AV58" s="229"/>
      <c r="AW58" s="229"/>
    </row>
    <row r="59" spans="1:49">
      <c r="A59" s="147">
        <v>456339</v>
      </c>
      <c r="B59" s="147" t="s">
        <v>309</v>
      </c>
      <c r="C59" s="228"/>
      <c r="D59" s="229">
        <f>'Deferral Calc'!D69</f>
        <v>92094.863687402525</v>
      </c>
      <c r="E59" s="229">
        <f>'Deferral Calc'!E69</f>
        <v>90469.131998502111</v>
      </c>
      <c r="F59" s="229">
        <f>'Deferral Calc'!F69</f>
        <v>87094.815763217324</v>
      </c>
      <c r="G59" s="229">
        <f>'Deferral Calc'!G69</f>
        <v>83119.771541654191</v>
      </c>
      <c r="H59" s="229">
        <f>'Deferral Calc'!H69</f>
        <v>89438.996796276449</v>
      </c>
      <c r="I59" s="229">
        <f>'Deferral Calc'!I69</f>
        <v>94862.654155047479</v>
      </c>
      <c r="J59" s="229">
        <f>'Deferral Calc'!J69</f>
        <v>102253.36987534947</v>
      </c>
      <c r="K59" s="229">
        <f>'Deferral Calc'!K69</f>
        <v>101918.93188110949</v>
      </c>
      <c r="L59" s="229">
        <f>'Deferral Calc'!L69</f>
        <v>89172.705887967066</v>
      </c>
      <c r="M59" s="229">
        <f>'Deferral Calc'!M69</f>
        <v>97027.033794809002</v>
      </c>
      <c r="N59" s="229">
        <f>'Deferral Calc'!N69</f>
        <v>585025.06770292914</v>
      </c>
      <c r="O59" s="229">
        <f>'Deferral Calc'!O69</f>
        <v>601085.2055188251</v>
      </c>
      <c r="P59" s="228">
        <f t="shared" ref="P59:AW59" si="76">P35*P36</f>
        <v>654699.3833701337</v>
      </c>
      <c r="Q59" s="228">
        <f t="shared" si="76"/>
        <v>567889.39214001875</v>
      </c>
      <c r="R59" s="228">
        <f t="shared" si="76"/>
        <v>600977.51676028699</v>
      </c>
      <c r="S59" s="228">
        <f t="shared" si="76"/>
        <v>563566.44530443777</v>
      </c>
      <c r="T59" s="228">
        <f t="shared" si="76"/>
        <v>590491.08206403418</v>
      </c>
      <c r="U59" s="228">
        <f t="shared" si="76"/>
        <v>623550.05151680857</v>
      </c>
      <c r="V59" s="228">
        <f t="shared" si="76"/>
        <v>727598.76139690669</v>
      </c>
      <c r="W59" s="228">
        <f t="shared" si="76"/>
        <v>709824.65080694587</v>
      </c>
      <c r="X59" s="228">
        <f t="shared" si="76"/>
        <v>606440.57952223264</v>
      </c>
      <c r="Y59" s="228">
        <f t="shared" si="76"/>
        <v>617790.83673587441</v>
      </c>
      <c r="Z59" s="228">
        <f t="shared" si="76"/>
        <v>616068.85993931501</v>
      </c>
      <c r="AA59" s="228">
        <f t="shared" si="76"/>
        <v>661795.88747315644</v>
      </c>
      <c r="AB59" s="228">
        <f t="shared" si="76"/>
        <v>648886.78831115935</v>
      </c>
      <c r="AC59" s="228">
        <f t="shared" si="76"/>
        <v>567890.92053697095</v>
      </c>
      <c r="AD59" s="228">
        <f t="shared" si="76"/>
        <v>597108.6361224954</v>
      </c>
      <c r="AE59" s="228">
        <f t="shared" si="76"/>
        <v>558603.24315734708</v>
      </c>
      <c r="AF59" s="228">
        <f t="shared" si="76"/>
        <v>588476.79603625694</v>
      </c>
      <c r="AG59" s="228">
        <f t="shared" si="76"/>
        <v>626205.05876601825</v>
      </c>
      <c r="AH59" s="228">
        <f t="shared" si="76"/>
        <v>728046.06638754241</v>
      </c>
      <c r="AI59" s="228">
        <f t="shared" si="76"/>
        <v>706215.62425841577</v>
      </c>
      <c r="AJ59" s="228">
        <f t="shared" si="76"/>
        <v>607519.37939410785</v>
      </c>
      <c r="AK59" s="228">
        <f t="shared" si="76"/>
        <v>623228.40117261012</v>
      </c>
      <c r="AL59" s="228">
        <f t="shared" si="76"/>
        <v>0</v>
      </c>
      <c r="AM59" s="228">
        <f t="shared" si="76"/>
        <v>0</v>
      </c>
      <c r="AN59" s="228">
        <f t="shared" si="76"/>
        <v>0</v>
      </c>
      <c r="AO59" s="228">
        <f t="shared" si="76"/>
        <v>0</v>
      </c>
      <c r="AP59" s="228">
        <f t="shared" si="76"/>
        <v>0</v>
      </c>
      <c r="AQ59" s="228">
        <f t="shared" si="76"/>
        <v>0</v>
      </c>
      <c r="AR59" s="228">
        <f t="shared" si="76"/>
        <v>0</v>
      </c>
      <c r="AS59" s="228">
        <f t="shared" si="76"/>
        <v>0</v>
      </c>
      <c r="AT59" s="228">
        <f t="shared" si="76"/>
        <v>0</v>
      </c>
      <c r="AU59" s="228">
        <f t="shared" si="76"/>
        <v>0</v>
      </c>
      <c r="AV59" s="228">
        <f t="shared" si="76"/>
        <v>0</v>
      </c>
      <c r="AW59" s="228">
        <f t="shared" si="76"/>
        <v>0</v>
      </c>
    </row>
    <row r="60" spans="1:49">
      <c r="A60" s="194" t="s">
        <v>285</v>
      </c>
      <c r="B60" s="147" t="s">
        <v>286</v>
      </c>
      <c r="C60" s="228"/>
      <c r="D60" s="230">
        <f t="shared" ref="D60:I60" si="77">SUM(C47:C52,C54)-SUM(D47:D52,D54)-SUM(D58:D59,D63:D64)</f>
        <v>-35212.198246958316</v>
      </c>
      <c r="E60" s="230">
        <f t="shared" si="77"/>
        <v>-35134.464190202067</v>
      </c>
      <c r="F60" s="230">
        <f t="shared" si="77"/>
        <v>-34622.596620870696</v>
      </c>
      <c r="G60" s="230">
        <f t="shared" si="77"/>
        <v>-37656.026632513967</v>
      </c>
      <c r="H60" s="230">
        <f t="shared" si="77"/>
        <v>-40726.550308080041</v>
      </c>
      <c r="I60" s="230">
        <f t="shared" si="77"/>
        <v>-44490.569690234377</v>
      </c>
      <c r="J60" s="230">
        <f t="shared" ref="J60:AW60" si="78">SUM(I47:I52,I54)-SUM(J47:J52,J54)-SUM(J58:J59,J63:J64)</f>
        <v>-49080.952739539556</v>
      </c>
      <c r="K60" s="230">
        <f t="shared" si="78"/>
        <v>-52281.994502239861</v>
      </c>
      <c r="L60" s="230">
        <f t="shared" si="78"/>
        <v>-54558.505486320937</v>
      </c>
      <c r="M60" s="230">
        <f t="shared" si="78"/>
        <v>-55962.208438866655</v>
      </c>
      <c r="N60" s="230">
        <f>SUM(M47:M52,M54)-SUM(N47:N52,N54)-SUM(N58:N59,N63:N64)</f>
        <v>-55230.692753594718</v>
      </c>
      <c r="O60" s="230">
        <f t="shared" si="78"/>
        <v>-56601.543029343244</v>
      </c>
      <c r="P60" s="230">
        <f t="shared" si="78"/>
        <v>-57850.943807948963</v>
      </c>
      <c r="Q60" s="230">
        <f t="shared" si="78"/>
        <v>-55351.224252789281</v>
      </c>
      <c r="R60" s="230">
        <f t="shared" si="78"/>
        <v>-52961.536179731716</v>
      </c>
      <c r="S60" s="230">
        <f t="shared" si="78"/>
        <v>-50570.817337147193</v>
      </c>
      <c r="T60" s="230">
        <f t="shared" si="78"/>
        <v>-48192.982279477408</v>
      </c>
      <c r="U60" s="230">
        <f t="shared" si="78"/>
        <v>-45668.944356104359</v>
      </c>
      <c r="V60" s="230">
        <f t="shared" si="78"/>
        <v>-42823.871352282702</v>
      </c>
      <c r="W60" s="230">
        <f t="shared" si="78"/>
        <v>-39771.111298664589</v>
      </c>
      <c r="X60" s="230">
        <f t="shared" si="78"/>
        <v>-36978.178506202181</v>
      </c>
      <c r="Y60" s="230">
        <f t="shared" si="78"/>
        <v>-34380.47399740573</v>
      </c>
      <c r="Z60" s="230">
        <f t="shared" si="78"/>
        <v>-31749.292656635516</v>
      </c>
      <c r="AA60" s="230">
        <f t="shared" si="78"/>
        <v>-29006.84907389502</v>
      </c>
      <c r="AB60" s="230">
        <f t="shared" si="78"/>
        <v>-26177.904966066708</v>
      </c>
      <c r="AC60" s="230">
        <f t="shared" si="78"/>
        <v>-23548.252177681075</v>
      </c>
      <c r="AD60" s="230">
        <f t="shared" si="78"/>
        <v>-21023.654451227281</v>
      </c>
      <c r="AE60" s="230">
        <f t="shared" si="78"/>
        <v>-18508.6286297919</v>
      </c>
      <c r="AF60" s="230">
        <f t="shared" si="78"/>
        <v>-16001.736847257707</v>
      </c>
      <c r="AG60" s="230">
        <f t="shared" si="78"/>
        <v>-13330.854836589308</v>
      </c>
      <c r="AH60" s="230">
        <f t="shared" si="78"/>
        <v>-10332.71540662914</v>
      </c>
      <c r="AI60" s="230">
        <f t="shared" si="78"/>
        <v>-7140.3438531737775</v>
      </c>
      <c r="AJ60" s="230">
        <f t="shared" si="78"/>
        <v>-4205.7428563286085</v>
      </c>
      <c r="AK60" s="230">
        <f t="shared" si="78"/>
        <v>-1445.3000571165467</v>
      </c>
      <c r="AL60" s="230">
        <f t="shared" si="78"/>
        <v>-44.370523059737025</v>
      </c>
      <c r="AM60" s="230">
        <f t="shared" si="78"/>
        <v>-44.570929922223513</v>
      </c>
      <c r="AN60" s="230">
        <f t="shared" si="78"/>
        <v>-44.772241955704885</v>
      </c>
      <c r="AO60" s="230">
        <f t="shared" si="78"/>
        <v>-44.974463248538086</v>
      </c>
      <c r="AP60" s="230">
        <f t="shared" si="78"/>
        <v>-45.177597907544623</v>
      </c>
      <c r="AQ60" s="230">
        <f t="shared" si="78"/>
        <v>-45.381650058092418</v>
      </c>
      <c r="AR60" s="230">
        <f t="shared" si="78"/>
        <v>-45.58662384418858</v>
      </c>
      <c r="AS60" s="230">
        <f t="shared" si="78"/>
        <v>-45.792523428552158</v>
      </c>
      <c r="AT60" s="230">
        <f t="shared" si="78"/>
        <v>-45.99935299270328</v>
      </c>
      <c r="AU60" s="230">
        <f t="shared" si="78"/>
        <v>-46.207116737054093</v>
      </c>
      <c r="AV60" s="230">
        <f t="shared" si="78"/>
        <v>-46.415818880983352</v>
      </c>
      <c r="AW60" s="230">
        <f t="shared" si="78"/>
        <v>-46.625463662929178</v>
      </c>
    </row>
    <row r="61" spans="1:49">
      <c r="A61" s="194" t="s">
        <v>287</v>
      </c>
      <c r="B61" s="147" t="s">
        <v>288</v>
      </c>
      <c r="C61" s="228"/>
      <c r="D61" s="230">
        <f t="shared" ref="D61:I61" si="79">SUM(D58:D59,D63:D64)*-0.21</f>
        <v>64358.837545434755</v>
      </c>
      <c r="E61" s="230">
        <f t="shared" si="79"/>
        <v>-95320.802219685444</v>
      </c>
      <c r="F61" s="230">
        <f t="shared" si="79"/>
        <v>30760.996189724359</v>
      </c>
      <c r="G61" s="230">
        <f t="shared" si="79"/>
        <v>68331.229776252614</v>
      </c>
      <c r="H61" s="230">
        <f t="shared" si="79"/>
        <v>199806.25417278195</v>
      </c>
      <c r="I61" s="230">
        <f t="shared" si="79"/>
        <v>131174.05682744001</v>
      </c>
      <c r="J61" s="230">
        <f t="shared" ref="J61:AW61" si="80">SUM(J58:J59,J63:J64)*-0.21</f>
        <v>233382.66632617655</v>
      </c>
      <c r="K61" s="230">
        <f t="shared" si="80"/>
        <v>39335.160504967003</v>
      </c>
      <c r="L61" s="230">
        <f t="shared" si="80"/>
        <v>147317.59016352694</v>
      </c>
      <c r="M61" s="230">
        <f t="shared" si="80"/>
        <v>34090.666303090111</v>
      </c>
      <c r="N61" s="230">
        <f>SUM(N58:N59,N63:N64)*-0.21</f>
        <v>-125617.65461761512</v>
      </c>
      <c r="O61" s="230">
        <f t="shared" si="80"/>
        <v>229894.66384104668</v>
      </c>
      <c r="P61" s="230">
        <f t="shared" si="80"/>
        <v>-137486.87050772808</v>
      </c>
      <c r="Q61" s="230">
        <f t="shared" si="80"/>
        <v>-119256.77234940394</v>
      </c>
      <c r="R61" s="230">
        <f t="shared" si="80"/>
        <v>-126205.27851966026</v>
      </c>
      <c r="S61" s="230">
        <f t="shared" si="80"/>
        <v>-118348.95351393193</v>
      </c>
      <c r="T61" s="230">
        <f t="shared" si="80"/>
        <v>-124003.12723344717</v>
      </c>
      <c r="U61" s="230">
        <f t="shared" si="80"/>
        <v>-130945.5108185298</v>
      </c>
      <c r="V61" s="230">
        <f t="shared" si="80"/>
        <v>-152795.7398933504</v>
      </c>
      <c r="W61" s="230">
        <f t="shared" si="80"/>
        <v>-149063.17666945863</v>
      </c>
      <c r="X61" s="230">
        <f t="shared" si="80"/>
        <v>-127352.52169966885</v>
      </c>
      <c r="Y61" s="230">
        <f t="shared" si="80"/>
        <v>-129736.07571453362</v>
      </c>
      <c r="Z61" s="230">
        <f t="shared" si="80"/>
        <v>-129374.46058725615</v>
      </c>
      <c r="AA61" s="230">
        <f t="shared" si="80"/>
        <v>-138977.13636936285</v>
      </c>
      <c r="AB61" s="230">
        <f t="shared" si="80"/>
        <v>-136266.22554534345</v>
      </c>
      <c r="AC61" s="230">
        <f t="shared" si="80"/>
        <v>-119257.0933127639</v>
      </c>
      <c r="AD61" s="230">
        <f t="shared" si="80"/>
        <v>-125392.81358572403</v>
      </c>
      <c r="AE61" s="230">
        <f t="shared" si="80"/>
        <v>-117306.68106304288</v>
      </c>
      <c r="AF61" s="230">
        <f t="shared" si="80"/>
        <v>-123580.12716761396</v>
      </c>
      <c r="AG61" s="230">
        <f t="shared" si="80"/>
        <v>-131503.06234086383</v>
      </c>
      <c r="AH61" s="230">
        <f t="shared" si="80"/>
        <v>-152889.67394138389</v>
      </c>
      <c r="AI61" s="230">
        <f t="shared" si="80"/>
        <v>-148305.28109426729</v>
      </c>
      <c r="AJ61" s="230">
        <f t="shared" si="80"/>
        <v>-127579.06967276265</v>
      </c>
      <c r="AK61" s="230">
        <f t="shared" si="80"/>
        <v>-130877.96424624811</v>
      </c>
      <c r="AL61" s="230">
        <f t="shared" si="80"/>
        <v>0</v>
      </c>
      <c r="AM61" s="230">
        <f t="shared" si="80"/>
        <v>0</v>
      </c>
      <c r="AN61" s="230">
        <f t="shared" si="80"/>
        <v>0</v>
      </c>
      <c r="AO61" s="230">
        <f t="shared" si="80"/>
        <v>0</v>
      </c>
      <c r="AP61" s="230">
        <f t="shared" si="80"/>
        <v>0</v>
      </c>
      <c r="AQ61" s="230">
        <f t="shared" si="80"/>
        <v>0</v>
      </c>
      <c r="AR61" s="230">
        <f t="shared" si="80"/>
        <v>0</v>
      </c>
      <c r="AS61" s="230">
        <f t="shared" si="80"/>
        <v>0</v>
      </c>
      <c r="AT61" s="230">
        <f t="shared" si="80"/>
        <v>0</v>
      </c>
      <c r="AU61" s="230">
        <f t="shared" si="80"/>
        <v>0</v>
      </c>
      <c r="AV61" s="230">
        <f t="shared" si="80"/>
        <v>0</v>
      </c>
      <c r="AW61" s="230">
        <f t="shared" si="80"/>
        <v>0</v>
      </c>
    </row>
    <row r="62" spans="1:49">
      <c r="A62" s="194" t="s">
        <v>289</v>
      </c>
      <c r="B62" s="147" t="s">
        <v>290</v>
      </c>
      <c r="C62" s="228"/>
      <c r="D62" s="230">
        <f t="shared" ref="D62:I62" si="81">D60*-0.21</f>
        <v>7394.5616318612465</v>
      </c>
      <c r="E62" s="230">
        <f t="shared" si="81"/>
        <v>7378.2374799424333</v>
      </c>
      <c r="F62" s="230">
        <f t="shared" si="81"/>
        <v>7270.7452903828462</v>
      </c>
      <c r="G62" s="230">
        <f t="shared" si="81"/>
        <v>7907.7655928279328</v>
      </c>
      <c r="H62" s="230">
        <f t="shared" si="81"/>
        <v>8552.5755646968082</v>
      </c>
      <c r="I62" s="230">
        <f t="shared" si="81"/>
        <v>9343.019634949218</v>
      </c>
      <c r="J62" s="230">
        <f t="shared" ref="J62:AW62" si="82">J60*-0.21</f>
        <v>10307.000075303307</v>
      </c>
      <c r="K62" s="230">
        <f t="shared" si="82"/>
        <v>10979.21884547037</v>
      </c>
      <c r="L62" s="230">
        <f t="shared" si="82"/>
        <v>11457.286152127397</v>
      </c>
      <c r="M62" s="230">
        <f t="shared" si="82"/>
        <v>11752.063772161997</v>
      </c>
      <c r="N62" s="230">
        <f t="shared" si="82"/>
        <v>11598.445478254891</v>
      </c>
      <c r="O62" s="230">
        <f t="shared" si="82"/>
        <v>11886.324036162081</v>
      </c>
      <c r="P62" s="230">
        <f t="shared" si="82"/>
        <v>12148.698199669281</v>
      </c>
      <c r="Q62" s="230">
        <f t="shared" si="82"/>
        <v>11623.757093085749</v>
      </c>
      <c r="R62" s="230">
        <f t="shared" si="82"/>
        <v>11121.92259774366</v>
      </c>
      <c r="S62" s="230">
        <f t="shared" si="82"/>
        <v>10619.87164080091</v>
      </c>
      <c r="T62" s="230">
        <f t="shared" si="82"/>
        <v>10120.526278690255</v>
      </c>
      <c r="U62" s="230">
        <f t="shared" si="82"/>
        <v>9590.4783147819144</v>
      </c>
      <c r="V62" s="230">
        <f t="shared" si="82"/>
        <v>8993.0129839793663</v>
      </c>
      <c r="W62" s="230">
        <f t="shared" si="82"/>
        <v>8351.9333727195626</v>
      </c>
      <c r="X62" s="230">
        <f t="shared" si="82"/>
        <v>7765.4174863024573</v>
      </c>
      <c r="Y62" s="230">
        <f t="shared" si="82"/>
        <v>7219.899539455203</v>
      </c>
      <c r="Z62" s="230">
        <f t="shared" si="82"/>
        <v>6667.3514578934582</v>
      </c>
      <c r="AA62" s="230">
        <f t="shared" si="82"/>
        <v>6091.4383055179542</v>
      </c>
      <c r="AB62" s="230">
        <f t="shared" si="82"/>
        <v>5497.3600428740083</v>
      </c>
      <c r="AC62" s="230">
        <f t="shared" si="82"/>
        <v>4945.1329573130261</v>
      </c>
      <c r="AD62" s="230">
        <f t="shared" si="82"/>
        <v>4414.9674347577293</v>
      </c>
      <c r="AE62" s="230">
        <f t="shared" si="82"/>
        <v>3886.8120122562987</v>
      </c>
      <c r="AF62" s="230">
        <f t="shared" si="82"/>
        <v>3360.3647379241183</v>
      </c>
      <c r="AG62" s="230">
        <f t="shared" si="82"/>
        <v>2799.4795156837545</v>
      </c>
      <c r="AH62" s="230">
        <f t="shared" si="82"/>
        <v>2169.8702353921194</v>
      </c>
      <c r="AI62" s="230">
        <f t="shared" si="82"/>
        <v>1499.4722091664933</v>
      </c>
      <c r="AJ62" s="230">
        <f t="shared" si="82"/>
        <v>883.20599982900774</v>
      </c>
      <c r="AK62" s="230">
        <f t="shared" si="82"/>
        <v>303.51301199447477</v>
      </c>
      <c r="AL62" s="230">
        <f t="shared" si="82"/>
        <v>9.317809842544774</v>
      </c>
      <c r="AM62" s="230">
        <f t="shared" si="82"/>
        <v>9.3598952836669369</v>
      </c>
      <c r="AN62" s="230">
        <f t="shared" si="82"/>
        <v>9.402170810698026</v>
      </c>
      <c r="AO62" s="230">
        <f t="shared" si="82"/>
        <v>9.444637282192998</v>
      </c>
      <c r="AP62" s="230">
        <f t="shared" si="82"/>
        <v>9.4872955605843696</v>
      </c>
      <c r="AQ62" s="230">
        <f t="shared" si="82"/>
        <v>9.5301465121994067</v>
      </c>
      <c r="AR62" s="230">
        <f t="shared" si="82"/>
        <v>9.5731910072796023</v>
      </c>
      <c r="AS62" s="230">
        <f t="shared" si="82"/>
        <v>9.6164299199959533</v>
      </c>
      <c r="AT62" s="230">
        <f t="shared" si="82"/>
        <v>9.6598641284676887</v>
      </c>
      <c r="AU62" s="230">
        <f t="shared" si="82"/>
        <v>9.7034945147813598</v>
      </c>
      <c r="AV62" s="230">
        <f t="shared" si="82"/>
        <v>9.7473219650065044</v>
      </c>
      <c r="AW62" s="230">
        <f t="shared" si="82"/>
        <v>9.7913473692151278</v>
      </c>
    </row>
    <row r="63" spans="1:49">
      <c r="A63" s="147">
        <v>456311</v>
      </c>
      <c r="B63" s="147" t="s">
        <v>291</v>
      </c>
      <c r="C63" s="228"/>
      <c r="D63" s="230">
        <f t="shared" ref="D63:I63" si="83">-(SUM(D51:D52)-SUM(C51:C52))</f>
        <v>40997.751334336783</v>
      </c>
      <c r="E63" s="230">
        <f t="shared" si="83"/>
        <v>0</v>
      </c>
      <c r="F63" s="230">
        <f t="shared" si="83"/>
        <v>0</v>
      </c>
      <c r="G63" s="230">
        <f t="shared" si="83"/>
        <v>0</v>
      </c>
      <c r="H63" s="230">
        <f t="shared" si="83"/>
        <v>0</v>
      </c>
      <c r="I63" s="230">
        <f t="shared" si="83"/>
        <v>0</v>
      </c>
      <c r="J63" s="230">
        <f t="shared" ref="J63:AW63" si="84">-(SUM(J51:J52)-SUM(I51:I52))</f>
        <v>0</v>
      </c>
      <c r="K63" s="230">
        <f t="shared" si="84"/>
        <v>0</v>
      </c>
      <c r="L63" s="230">
        <f t="shared" si="84"/>
        <v>0</v>
      </c>
      <c r="M63" s="230">
        <f t="shared" si="84"/>
        <v>0</v>
      </c>
      <c r="N63" s="230">
        <f t="shared" si="84"/>
        <v>0</v>
      </c>
      <c r="O63" s="230">
        <f t="shared" si="84"/>
        <v>0</v>
      </c>
      <c r="P63" s="230">
        <f t="shared" si="84"/>
        <v>0</v>
      </c>
      <c r="Q63" s="230">
        <f t="shared" si="84"/>
        <v>0</v>
      </c>
      <c r="R63" s="230">
        <f t="shared" si="84"/>
        <v>0</v>
      </c>
      <c r="S63" s="230">
        <f t="shared" si="84"/>
        <v>0</v>
      </c>
      <c r="T63" s="230">
        <f t="shared" si="84"/>
        <v>0</v>
      </c>
      <c r="U63" s="230">
        <f t="shared" si="84"/>
        <v>0</v>
      </c>
      <c r="V63" s="230">
        <f t="shared" si="84"/>
        <v>0</v>
      </c>
      <c r="W63" s="230">
        <f t="shared" si="84"/>
        <v>0</v>
      </c>
      <c r="X63" s="230">
        <f t="shared" si="84"/>
        <v>0</v>
      </c>
      <c r="Y63" s="230">
        <f t="shared" si="84"/>
        <v>0</v>
      </c>
      <c r="Z63" s="230">
        <f t="shared" si="84"/>
        <v>0</v>
      </c>
      <c r="AA63" s="230">
        <f t="shared" si="84"/>
        <v>0</v>
      </c>
      <c r="AB63" s="230">
        <f t="shared" si="84"/>
        <v>0</v>
      </c>
      <c r="AC63" s="230">
        <f t="shared" si="84"/>
        <v>0</v>
      </c>
      <c r="AD63" s="230">
        <f t="shared" si="84"/>
        <v>0</v>
      </c>
      <c r="AE63" s="230">
        <f t="shared" si="84"/>
        <v>0</v>
      </c>
      <c r="AF63" s="230">
        <f t="shared" si="84"/>
        <v>0</v>
      </c>
      <c r="AG63" s="230">
        <f t="shared" si="84"/>
        <v>0</v>
      </c>
      <c r="AH63" s="230">
        <f t="shared" si="84"/>
        <v>0</v>
      </c>
      <c r="AI63" s="230">
        <f t="shared" si="84"/>
        <v>0</v>
      </c>
      <c r="AJ63" s="230">
        <f t="shared" si="84"/>
        <v>0</v>
      </c>
      <c r="AK63" s="230">
        <f t="shared" si="84"/>
        <v>0</v>
      </c>
      <c r="AL63" s="230">
        <f t="shared" si="84"/>
        <v>0</v>
      </c>
      <c r="AM63" s="230">
        <f t="shared" si="84"/>
        <v>0</v>
      </c>
      <c r="AN63" s="230">
        <f t="shared" si="84"/>
        <v>0</v>
      </c>
      <c r="AO63" s="230">
        <f t="shared" si="84"/>
        <v>0</v>
      </c>
      <c r="AP63" s="230">
        <f t="shared" si="84"/>
        <v>0</v>
      </c>
      <c r="AQ63" s="230">
        <f t="shared" si="84"/>
        <v>0</v>
      </c>
      <c r="AR63" s="230">
        <f t="shared" si="84"/>
        <v>0</v>
      </c>
      <c r="AS63" s="230">
        <f t="shared" si="84"/>
        <v>0</v>
      </c>
      <c r="AT63" s="230">
        <f t="shared" si="84"/>
        <v>0</v>
      </c>
      <c r="AU63" s="230">
        <f t="shared" si="84"/>
        <v>0</v>
      </c>
      <c r="AV63" s="230">
        <f t="shared" si="84"/>
        <v>0</v>
      </c>
      <c r="AW63" s="230">
        <f t="shared" si="84"/>
        <v>0</v>
      </c>
    </row>
    <row r="64" spans="1:49">
      <c r="A64" s="147">
        <v>449100</v>
      </c>
      <c r="B64" s="147" t="s">
        <v>279</v>
      </c>
      <c r="C64" s="237">
        <v>0</v>
      </c>
      <c r="D64" s="237"/>
      <c r="E64" s="237"/>
      <c r="F64" s="237"/>
      <c r="G64" s="237"/>
      <c r="H64" s="237"/>
      <c r="I64" s="237"/>
      <c r="K64" s="238"/>
      <c r="L64" s="237"/>
      <c r="N64" s="228"/>
      <c r="O64" s="237"/>
      <c r="P64" s="166"/>
      <c r="R64" s="237"/>
      <c r="U64" s="237"/>
      <c r="W64" s="238"/>
      <c r="X64" s="237"/>
      <c r="Z64" s="228"/>
      <c r="AA64" s="237"/>
      <c r="AB64" s="166"/>
      <c r="AD64" s="237"/>
      <c r="AG64" s="237"/>
      <c r="AI64" s="238"/>
      <c r="AJ64" s="237"/>
      <c r="AL64" s="228"/>
      <c r="AM64" s="237"/>
      <c r="AN64" s="166"/>
      <c r="AP64" s="237"/>
      <c r="AS64" s="237"/>
      <c r="AU64" s="238"/>
      <c r="AV64" s="237"/>
    </row>
    <row r="65" spans="3:8">
      <c r="C65" s="228"/>
      <c r="D65" s="228"/>
      <c r="E65" s="228"/>
      <c r="F65" s="228"/>
      <c r="G65" s="228"/>
      <c r="H65" s="228"/>
    </row>
    <row r="66" spans="3:8">
      <c r="C66" s="228"/>
      <c r="D66" s="228"/>
      <c r="E66" s="228"/>
      <c r="F66" s="228"/>
      <c r="G66" s="228"/>
      <c r="H66" s="228"/>
    </row>
    <row r="67" spans="3:8">
      <c r="C67" s="228"/>
      <c r="D67" s="228"/>
      <c r="E67" s="228"/>
      <c r="F67" s="228"/>
      <c r="G67" s="228"/>
      <c r="H67" s="228"/>
    </row>
  </sheetData>
  <mergeCells count="2">
    <mergeCell ref="A2:B2"/>
    <mergeCell ref="A34:B34"/>
  </mergeCells>
  <printOptions horizontalCentered="1" verticalCentered="1"/>
  <pageMargins left="0.17" right="0.16" top="0.41" bottom="0.62" header="0.3" footer="0.3"/>
  <pageSetup scale="55" fitToWidth="4" pageOrder="overThenDown" orientation="landscape" r:id="rId1"/>
  <headerFooter scaleWithDoc="0">
    <oddFooter>&amp;C&amp;F / &amp;A&amp;RPage &amp;P</oddFooter>
  </headerFooter>
  <colBreaks count="1" manualBreakCount="1">
    <brk id="16" max="63" man="1"/>
  </col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92D050"/>
  </sheetPr>
  <dimension ref="A1:S94"/>
  <sheetViews>
    <sheetView topLeftCell="A20" zoomScaleNormal="100" workbookViewId="0">
      <selection activeCell="O49" sqref="O49"/>
    </sheetView>
  </sheetViews>
  <sheetFormatPr defaultRowHeight="14.4"/>
  <cols>
    <col min="2" max="2" width="30.6640625" customWidth="1"/>
    <col min="3" max="3" width="14.6640625" customWidth="1"/>
    <col min="4" max="8" width="15.6640625" hidden="1" customWidth="1"/>
    <col min="9" max="9" width="15" hidden="1" customWidth="1"/>
    <col min="10" max="10" width="16.109375" hidden="1" customWidth="1"/>
    <col min="11" max="13" width="15" hidden="1" customWidth="1"/>
    <col min="14" max="14" width="15" customWidth="1"/>
    <col min="15" max="15" width="14.5546875" customWidth="1"/>
    <col min="16" max="16" width="15" customWidth="1"/>
    <col min="18" max="18" width="12" bestFit="1" customWidth="1"/>
  </cols>
  <sheetData>
    <row r="1" spans="1:19" ht="15.6">
      <c r="A1" s="362" t="s">
        <v>20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</row>
    <row r="2" spans="1:19" ht="15.6">
      <c r="A2" s="362" t="s">
        <v>328</v>
      </c>
      <c r="B2" s="362"/>
      <c r="C2" s="362"/>
      <c r="D2" s="362"/>
      <c r="E2" s="362"/>
      <c r="F2" s="362"/>
      <c r="G2" s="362"/>
      <c r="H2" s="362"/>
      <c r="I2" s="362"/>
      <c r="J2" s="362"/>
      <c r="K2" s="362"/>
      <c r="L2" s="362"/>
      <c r="M2" s="362"/>
      <c r="N2" s="362"/>
      <c r="O2" s="362"/>
      <c r="P2" s="362"/>
    </row>
    <row r="3" spans="1:19" ht="15.6">
      <c r="A3" s="370" t="s">
        <v>329</v>
      </c>
      <c r="B3" s="370"/>
      <c r="C3" s="370"/>
      <c r="D3" s="370"/>
      <c r="E3" s="370"/>
      <c r="F3" s="370"/>
      <c r="G3" s="370"/>
      <c r="H3" s="370"/>
      <c r="I3" s="370"/>
      <c r="J3" s="370"/>
      <c r="K3" s="370"/>
      <c r="L3" s="370"/>
      <c r="M3" s="370"/>
      <c r="N3" s="370"/>
      <c r="O3" s="370"/>
      <c r="P3" s="370"/>
    </row>
    <row r="4" spans="1:19" ht="15.6" hidden="1">
      <c r="A4" s="58"/>
      <c r="B4" s="59"/>
      <c r="C4" s="59"/>
      <c r="D4" s="60" t="str">
        <f>TEXT(D7,"YYYYMM")</f>
        <v>201901</v>
      </c>
      <c r="E4" s="60">
        <f>D4+1</f>
        <v>201902</v>
      </c>
      <c r="F4" s="60">
        <f t="shared" ref="F4:O4" si="0">E4+1</f>
        <v>201903</v>
      </c>
      <c r="G4" s="60">
        <f t="shared" si="0"/>
        <v>201904</v>
      </c>
      <c r="H4" s="60">
        <f t="shared" si="0"/>
        <v>201905</v>
      </c>
      <c r="I4" s="60">
        <f t="shared" si="0"/>
        <v>201906</v>
      </c>
      <c r="J4" s="60">
        <f t="shared" si="0"/>
        <v>201907</v>
      </c>
      <c r="K4" s="60">
        <f t="shared" si="0"/>
        <v>201908</v>
      </c>
      <c r="L4" s="60">
        <f t="shared" si="0"/>
        <v>201909</v>
      </c>
      <c r="M4" s="60">
        <f t="shared" si="0"/>
        <v>201910</v>
      </c>
      <c r="N4" s="60">
        <f t="shared" si="0"/>
        <v>201911</v>
      </c>
      <c r="O4" s="60">
        <f t="shared" si="0"/>
        <v>201912</v>
      </c>
      <c r="P4" s="19"/>
    </row>
    <row r="5" spans="1:19">
      <c r="A5" s="20"/>
      <c r="B5" s="61"/>
      <c r="C5" s="62"/>
      <c r="D5" s="62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19"/>
    </row>
    <row r="6" spans="1:19">
      <c r="A6" s="19"/>
      <c r="B6" s="19"/>
      <c r="C6" s="19"/>
      <c r="D6" s="99"/>
      <c r="E6" s="19"/>
      <c r="F6" s="19"/>
      <c r="G6" s="19"/>
      <c r="H6" s="298"/>
      <c r="I6" s="19"/>
      <c r="J6" s="19"/>
      <c r="K6" s="19"/>
      <c r="L6" s="19"/>
      <c r="M6" s="19"/>
      <c r="N6" s="19"/>
      <c r="O6" s="19"/>
      <c r="P6" s="19"/>
    </row>
    <row r="7" spans="1:19">
      <c r="A7" s="63" t="s">
        <v>17</v>
      </c>
      <c r="B7" s="64"/>
      <c r="C7" s="65" t="s">
        <v>16</v>
      </c>
      <c r="D7" s="100">
        <v>43466</v>
      </c>
      <c r="E7" s="66">
        <f>EDATE(D7,1)</f>
        <v>43497</v>
      </c>
      <c r="F7" s="66">
        <f t="shared" ref="F7:O7" si="1">EDATE(E7,1)</f>
        <v>43525</v>
      </c>
      <c r="G7" s="66">
        <f t="shared" si="1"/>
        <v>43556</v>
      </c>
      <c r="H7" s="299">
        <f t="shared" si="1"/>
        <v>43586</v>
      </c>
      <c r="I7" s="66">
        <f t="shared" si="1"/>
        <v>43617</v>
      </c>
      <c r="J7" s="66">
        <f t="shared" si="1"/>
        <v>43647</v>
      </c>
      <c r="K7" s="66">
        <f t="shared" si="1"/>
        <v>43678</v>
      </c>
      <c r="L7" s="66">
        <f t="shared" si="1"/>
        <v>43709</v>
      </c>
      <c r="M7" s="66">
        <f t="shared" si="1"/>
        <v>43739</v>
      </c>
      <c r="N7" s="66">
        <f t="shared" si="1"/>
        <v>43770</v>
      </c>
      <c r="O7" s="66">
        <f t="shared" si="1"/>
        <v>43800</v>
      </c>
      <c r="P7" s="66" t="s">
        <v>15</v>
      </c>
    </row>
    <row r="8" spans="1:19">
      <c r="A8" s="20"/>
      <c r="B8" s="20" t="s">
        <v>14</v>
      </c>
      <c r="C8" s="20" t="s">
        <v>13</v>
      </c>
      <c r="D8" s="20" t="s">
        <v>12</v>
      </c>
      <c r="E8" s="20" t="s">
        <v>11</v>
      </c>
      <c r="F8" s="20" t="s">
        <v>10</v>
      </c>
      <c r="G8" s="20" t="s">
        <v>9</v>
      </c>
      <c r="H8" s="300" t="s">
        <v>8</v>
      </c>
      <c r="I8" s="20" t="s">
        <v>7</v>
      </c>
      <c r="J8" s="20" t="s">
        <v>6</v>
      </c>
      <c r="K8" s="20" t="s">
        <v>5</v>
      </c>
      <c r="L8" s="20" t="s">
        <v>4</v>
      </c>
      <c r="M8" s="20" t="s">
        <v>3</v>
      </c>
      <c r="N8" s="20" t="s">
        <v>2</v>
      </c>
      <c r="O8" s="20" t="s">
        <v>1</v>
      </c>
      <c r="P8" s="20" t="s">
        <v>0</v>
      </c>
    </row>
    <row r="9" spans="1:19" hidden="1">
      <c r="A9" s="67" t="s">
        <v>100</v>
      </c>
      <c r="B9" s="20"/>
      <c r="C9" s="20"/>
      <c r="D9" s="20"/>
      <c r="E9" s="20"/>
      <c r="F9" s="20"/>
      <c r="G9" s="20"/>
      <c r="H9" s="300"/>
      <c r="I9" s="20"/>
      <c r="J9" s="20"/>
      <c r="K9" s="20"/>
      <c r="L9" s="20"/>
      <c r="M9" s="20"/>
      <c r="N9" s="20"/>
      <c r="O9" s="20"/>
      <c r="P9" s="20"/>
    </row>
    <row r="10" spans="1:19" hidden="1">
      <c r="A10" s="57"/>
      <c r="B10" s="68" t="s">
        <v>101</v>
      </c>
      <c r="C10" s="57" t="s">
        <v>102</v>
      </c>
      <c r="D10" s="69"/>
      <c r="E10" s="69"/>
      <c r="F10" s="69"/>
      <c r="G10" s="69"/>
      <c r="H10" s="301"/>
      <c r="I10" s="69"/>
      <c r="J10" s="69"/>
      <c r="K10" s="69"/>
      <c r="L10" s="69"/>
      <c r="M10" s="69"/>
      <c r="N10" s="69"/>
      <c r="O10" s="69"/>
      <c r="P10" s="70"/>
    </row>
    <row r="11" spans="1:19" hidden="1">
      <c r="A11" s="20"/>
      <c r="B11" s="20"/>
      <c r="C11" s="20"/>
      <c r="D11" s="20"/>
      <c r="E11" s="20"/>
      <c r="F11" s="20"/>
      <c r="G11" s="20"/>
      <c r="H11" s="300"/>
      <c r="I11" s="20"/>
      <c r="J11" s="20"/>
      <c r="K11" s="20"/>
      <c r="L11" s="20"/>
      <c r="M11" s="20"/>
      <c r="N11" s="20"/>
      <c r="O11" s="20"/>
      <c r="P11" s="20"/>
    </row>
    <row r="12" spans="1:19">
      <c r="A12" s="20"/>
      <c r="B12" s="71" t="s">
        <v>103</v>
      </c>
      <c r="C12" s="20"/>
      <c r="D12" s="20"/>
      <c r="E12" s="20"/>
      <c r="F12" s="20"/>
      <c r="G12" s="20"/>
      <c r="H12" s="300"/>
      <c r="I12" s="20"/>
      <c r="J12" s="20"/>
      <c r="K12" s="20"/>
      <c r="L12" s="20"/>
      <c r="M12" s="20"/>
      <c r="N12" s="20"/>
      <c r="O12" s="20"/>
      <c r="P12" s="19"/>
    </row>
    <row r="13" spans="1:19" ht="15" customHeight="1">
      <c r="A13" s="20">
        <v>1</v>
      </c>
      <c r="B13" s="19" t="s">
        <v>104</v>
      </c>
      <c r="C13" s="20" t="s">
        <v>105</v>
      </c>
      <c r="D13" s="143">
        <f>'01.2019 Base Rate Revenue'!$C19</f>
        <v>218072</v>
      </c>
      <c r="E13" s="143">
        <f>'02.2019 Base Rate Revenue'!$C19+'02.2019 Base Rate Revenue'!D19</f>
        <v>218072</v>
      </c>
      <c r="F13" s="143">
        <f>'03.2019 Base Rate Revenue'!$C19+'03.2019 Base Rate Revenue'!D19</f>
        <v>216577</v>
      </c>
      <c r="G13" s="143">
        <f>'04.2019 Base Rate Revenue'!$C19</f>
        <v>215993</v>
      </c>
      <c r="H13" s="143">
        <f>'05.2019 Base Rate Revenue'!$C19</f>
        <v>220087</v>
      </c>
      <c r="I13" s="143">
        <f>'06.2019 Base Rate Revenue'!$C19</f>
        <v>217384</v>
      </c>
      <c r="J13" s="143">
        <f>'07.2019 Base Rate Revenue'!$C19</f>
        <v>217872</v>
      </c>
      <c r="K13" s="143">
        <f>'08.2019 Base Rate Revenue'!$C19</f>
        <v>218567</v>
      </c>
      <c r="L13" s="143">
        <f>'09.2019 Base Rate Revenue'!$C19</f>
        <v>212455</v>
      </c>
      <c r="M13" s="143">
        <f>'10.2019 Base Rate Revenue'!$C19</f>
        <v>225200</v>
      </c>
      <c r="N13" s="143">
        <f>'11.2019 Base Rate Revenue'!$C19</f>
        <v>219433</v>
      </c>
      <c r="O13" s="143">
        <f>'12.2019 Base Rate Revenue'!$C19</f>
        <v>219805</v>
      </c>
      <c r="P13" s="95">
        <f>SUM(D13:O13)</f>
        <v>2619517</v>
      </c>
    </row>
    <row r="14" spans="1:19" ht="26.4">
      <c r="A14" s="72">
        <f>A13+1</f>
        <v>2</v>
      </c>
      <c r="B14" s="139" t="s">
        <v>106</v>
      </c>
      <c r="C14" s="139" t="s">
        <v>162</v>
      </c>
      <c r="D14" s="140">
        <f>'UE-170485 Auth Base'!E93</f>
        <v>83.760427903323389</v>
      </c>
      <c r="E14" s="140">
        <f>'UE-170485 Auth Base'!F93</f>
        <v>67.853818238913107</v>
      </c>
      <c r="F14" s="140">
        <f>'UE-170485 Auth Base'!G93</f>
        <v>62.146664385779836</v>
      </c>
      <c r="G14" s="140">
        <f>'UE-170485 Auth Base'!H93</f>
        <v>52.417441941972996</v>
      </c>
      <c r="H14" s="140">
        <f>'UE-170485 Auth Base'!I93</f>
        <v>45.892124419392054</v>
      </c>
      <c r="I14" s="140">
        <f>'UE-170485 Auth Base'!J93</f>
        <v>42.548958852653399</v>
      </c>
      <c r="J14" s="140">
        <f>'UE-170485 Auth Base'!K93</f>
        <v>56.439626965764539</v>
      </c>
      <c r="K14" s="140">
        <f>'UE-170485 Auth Base'!L93</f>
        <v>50.945678742657662</v>
      </c>
      <c r="L14" s="140">
        <f>'UE-170485 Auth Base'!M93</f>
        <v>48.236457551145826</v>
      </c>
      <c r="M14" s="140">
        <f>'UE-170485 Auth Base'!N93</f>
        <v>47.127141167587858</v>
      </c>
      <c r="N14" s="140">
        <f>'UE-170485 Auth Base'!O93</f>
        <v>63.977202165489828</v>
      </c>
      <c r="O14" s="140">
        <f>'UE-170485 Auth Base'!P93</f>
        <v>78.404457665319498</v>
      </c>
      <c r="P14" s="73">
        <f>SUM(D14:O14)</f>
        <v>699.75</v>
      </c>
    </row>
    <row r="15" spans="1:19">
      <c r="A15" s="20">
        <f>A14+1</f>
        <v>3</v>
      </c>
      <c r="B15" s="19" t="s">
        <v>60</v>
      </c>
      <c r="C15" s="20" t="str">
        <f>"("&amp;A13&amp;") x ("&amp;A14&amp;")"</f>
        <v>(1) x (2)</v>
      </c>
      <c r="D15" s="74">
        <f>D13*D14</f>
        <v>18265804.033733539</v>
      </c>
      <c r="E15" s="74">
        <f>E13*E14</f>
        <v>14797017.85099626</v>
      </c>
      <c r="F15" s="74">
        <f>F13*F14</f>
        <v>13459538.13267904</v>
      </c>
      <c r="G15" s="74">
        <f t="shared" ref="G15:O15" si="2">G13*G14</f>
        <v>11321800.537372572</v>
      </c>
      <c r="H15" s="302">
        <f t="shared" si="2"/>
        <v>10100259.987090738</v>
      </c>
      <c r="I15" s="74">
        <f t="shared" si="2"/>
        <v>9249462.8712252062</v>
      </c>
      <c r="J15" s="74">
        <f t="shared" si="2"/>
        <v>12296614.406285051</v>
      </c>
      <c r="K15" s="74">
        <f t="shared" si="2"/>
        <v>11135044.165746458</v>
      </c>
      <c r="L15" s="74">
        <f t="shared" si="2"/>
        <v>10248076.589028686</v>
      </c>
      <c r="M15" s="74">
        <f t="shared" si="2"/>
        <v>10613032.190940786</v>
      </c>
      <c r="N15" s="74">
        <f t="shared" si="2"/>
        <v>14038709.402779929</v>
      </c>
      <c r="O15" s="74">
        <f t="shared" si="2"/>
        <v>17233691.817125551</v>
      </c>
      <c r="P15" s="75">
        <f>SUM(D15:O15)</f>
        <v>152759051.98500383</v>
      </c>
      <c r="S15" s="230"/>
    </row>
    <row r="16" spans="1:19">
      <c r="A16" s="20"/>
      <c r="B16" s="19"/>
      <c r="C16" s="20"/>
      <c r="D16" s="38"/>
      <c r="E16" s="38"/>
      <c r="F16" s="38"/>
      <c r="G16" s="38"/>
      <c r="H16" s="303"/>
      <c r="I16" s="38"/>
      <c r="J16" s="38"/>
      <c r="K16" s="38"/>
      <c r="L16" s="38"/>
      <c r="M16" s="38"/>
      <c r="N16" s="38"/>
      <c r="O16" s="38"/>
      <c r="P16" s="19"/>
    </row>
    <row r="17" spans="1:16">
      <c r="A17" s="20">
        <v>4</v>
      </c>
      <c r="B17" s="19" t="s">
        <v>107</v>
      </c>
      <c r="C17" s="20" t="s">
        <v>105</v>
      </c>
      <c r="D17" s="144">
        <f>'01.2019 Base Rate Revenue'!$I39</f>
        <v>24787261.020459998</v>
      </c>
      <c r="E17" s="144">
        <f>'02.2019 Base Rate Revenue'!$I39</f>
        <v>22101261.062830001</v>
      </c>
      <c r="F17" s="144">
        <f>'03.2019 Base Rate Revenue'!$I39</f>
        <v>23293500.419080004</v>
      </c>
      <c r="G17" s="144">
        <f>'04.2019 Base Rate Revenue'!$I39</f>
        <v>15116197.03403</v>
      </c>
      <c r="H17" s="144">
        <f>'05.2019 Base Rate Revenue'!$I39</f>
        <v>14301029.596410001</v>
      </c>
      <c r="I17" s="144">
        <f>'06.2019 Base Rate Revenue'!$I39</f>
        <v>13851111.80682</v>
      </c>
      <c r="J17" s="144">
        <f>'07.2019 Base Rate Revenue'!$I39</f>
        <v>16282677.410250001</v>
      </c>
      <c r="K17" s="144">
        <f>'08.2019 Base Rate Revenue'!$I39</f>
        <v>17413044.574199997</v>
      </c>
      <c r="L17" s="144">
        <f>'09.2019 Base Rate Revenue'!$I39</f>
        <v>14037886.60227</v>
      </c>
      <c r="M17" s="144">
        <f>'10.2019 Base Rate Revenue'!$I39</f>
        <v>16949636.326010004</v>
      </c>
      <c r="N17" s="144">
        <f>'11.2019 Base Rate Revenue'!$I39</f>
        <v>19966092.573460001</v>
      </c>
      <c r="O17" s="144">
        <f>'12.2019 Base Rate Revenue'!$I39</f>
        <v>23746561.656799998</v>
      </c>
      <c r="P17" s="96">
        <f>SUM(D17:O17)</f>
        <v>221846260.08262002</v>
      </c>
    </row>
    <row r="18" spans="1:16">
      <c r="A18" s="20">
        <v>5</v>
      </c>
      <c r="B18" s="19" t="s">
        <v>108</v>
      </c>
      <c r="C18" s="20" t="s">
        <v>105</v>
      </c>
      <c r="D18" s="144">
        <f>'01.2019 Base Rate Revenue'!$C39</f>
        <v>1997044</v>
      </c>
      <c r="E18" s="144">
        <f>'02.2019 Base Rate Revenue'!$C39</f>
        <v>1937241</v>
      </c>
      <c r="F18" s="144">
        <f>'03.2019 Base Rate Revenue'!$C39</f>
        <v>2040948</v>
      </c>
      <c r="G18" s="144">
        <f>'04.2019 Base Rate Revenue'!$C39</f>
        <v>1984508.5</v>
      </c>
      <c r="H18" s="144">
        <f>'05.2019 Base Rate Revenue'!$C39</f>
        <v>2037735</v>
      </c>
      <c r="I18" s="144">
        <f>'06.2019 Base Rate Revenue'!$C39</f>
        <v>2014614</v>
      </c>
      <c r="J18" s="144">
        <f>'07.2019 Base Rate Revenue'!$C39</f>
        <v>2025458.5</v>
      </c>
      <c r="K18" s="144">
        <f>'08.2019 Base Rate Revenue'!$C39</f>
        <v>2034540</v>
      </c>
      <c r="L18" s="144">
        <f>'09.2019 Base Rate Revenue'!$C39</f>
        <v>1961469</v>
      </c>
      <c r="M18" s="144">
        <f>'10.2019 Base Rate Revenue'!$C39</f>
        <v>2075328</v>
      </c>
      <c r="N18" s="144">
        <f>'11.2019 Base Rate Revenue'!$C39</f>
        <v>2013633.5</v>
      </c>
      <c r="O18" s="144">
        <f>'12.2019 Base Rate Revenue'!$C39</f>
        <v>2019311.5</v>
      </c>
      <c r="P18" s="96">
        <f>SUM(D18:O18)</f>
        <v>24141831</v>
      </c>
    </row>
    <row r="19" spans="1:16">
      <c r="A19" s="20">
        <v>6</v>
      </c>
      <c r="B19" s="76" t="s">
        <v>200</v>
      </c>
      <c r="C19" s="20" t="s">
        <v>105</v>
      </c>
      <c r="D19" s="145">
        <f>'01.2019 Base Rate Revenue'!$I19</f>
        <v>267676694.00099999</v>
      </c>
      <c r="E19" s="145">
        <f>'02.2019 Base Rate Revenue'!$I19</f>
        <v>245780275.29500002</v>
      </c>
      <c r="F19" s="145">
        <f>'03.2019 Base Rate Revenue'!$I19</f>
        <v>251248521.38</v>
      </c>
      <c r="G19" s="145">
        <f>'04.2019 Base Rate Revenue'!$I19</f>
        <v>165586096.23899999</v>
      </c>
      <c r="H19" s="145">
        <f>'05.2019 Base Rate Revenue'!$I19</f>
        <v>156914732.24200001</v>
      </c>
      <c r="I19" s="145">
        <f>'06.2019 Base Rate Revenue'!$I19</f>
        <v>152496304.35699999</v>
      </c>
      <c r="J19" s="145">
        <f>'07.2019 Base Rate Revenue'!$I19</f>
        <v>179106785.32800001</v>
      </c>
      <c r="K19" s="145">
        <f>'08.2019 Base Rate Revenue'!$I19</f>
        <v>190596370.602</v>
      </c>
      <c r="L19" s="145">
        <f>'09.2019 Base Rate Revenue'!$I19</f>
        <v>153832729.74200001</v>
      </c>
      <c r="M19" s="145">
        <f>'10.2019 Base Rate Revenue'!$I19</f>
        <v>188853623.697</v>
      </c>
      <c r="N19" s="145">
        <f>'11.2019 Base Rate Revenue'!$I19</f>
        <v>220087718.961</v>
      </c>
      <c r="O19" s="145">
        <f>'12.2019 Base Rate Revenue'!$I19</f>
        <v>259163741.98699999</v>
      </c>
      <c r="P19" s="97">
        <f>SUM(D19:O19)</f>
        <v>2431343593.8310003</v>
      </c>
    </row>
    <row r="20" spans="1:16" ht="27">
      <c r="A20" s="20">
        <v>7</v>
      </c>
      <c r="B20" s="83" t="s">
        <v>109</v>
      </c>
      <c r="C20" s="141" t="s">
        <v>147</v>
      </c>
      <c r="D20" s="142">
        <f>'UE-170485 Auth Base'!E27</f>
        <v>1.9E-2</v>
      </c>
      <c r="E20" s="142">
        <f>D20</f>
        <v>1.9E-2</v>
      </c>
      <c r="F20" s="142">
        <f t="shared" ref="F20:O20" si="3">E20</f>
        <v>1.9E-2</v>
      </c>
      <c r="G20" s="142">
        <f t="shared" si="3"/>
        <v>1.9E-2</v>
      </c>
      <c r="H20" s="142">
        <f t="shared" si="3"/>
        <v>1.9E-2</v>
      </c>
      <c r="I20" s="142">
        <f t="shared" si="3"/>
        <v>1.9E-2</v>
      </c>
      <c r="J20" s="142">
        <f t="shared" si="3"/>
        <v>1.9E-2</v>
      </c>
      <c r="K20" s="142">
        <f t="shared" si="3"/>
        <v>1.9E-2</v>
      </c>
      <c r="L20" s="142">
        <f t="shared" si="3"/>
        <v>1.9E-2</v>
      </c>
      <c r="M20" s="142">
        <f t="shared" si="3"/>
        <v>1.9E-2</v>
      </c>
      <c r="N20" s="142">
        <f t="shared" si="3"/>
        <v>1.9E-2</v>
      </c>
      <c r="O20" s="142">
        <f t="shared" si="3"/>
        <v>1.9E-2</v>
      </c>
      <c r="P20" s="77"/>
    </row>
    <row r="21" spans="1:16">
      <c r="A21" s="20">
        <v>8</v>
      </c>
      <c r="B21" s="19" t="s">
        <v>110</v>
      </c>
      <c r="C21" s="20" t="str">
        <f>"("&amp;A19&amp;") x ("&amp;A20&amp;")"</f>
        <v>(6) x (7)</v>
      </c>
      <c r="D21" s="74">
        <f>D19*D20</f>
        <v>5085857.1860189997</v>
      </c>
      <c r="E21" s="74">
        <f>E19*E20</f>
        <v>4669825.2306050006</v>
      </c>
      <c r="F21" s="74">
        <f t="shared" ref="F21:O21" si="4">F19*F20</f>
        <v>4773721.9062200002</v>
      </c>
      <c r="G21" s="74">
        <f t="shared" si="4"/>
        <v>3146135.8285409999</v>
      </c>
      <c r="H21" s="302">
        <f t="shared" si="4"/>
        <v>2981379.9125980004</v>
      </c>
      <c r="I21" s="74">
        <f t="shared" si="4"/>
        <v>2897429.7827829998</v>
      </c>
      <c r="J21" s="74">
        <f t="shared" si="4"/>
        <v>3403028.921232</v>
      </c>
      <c r="K21" s="74">
        <f t="shared" si="4"/>
        <v>3621331.0414379998</v>
      </c>
      <c r="L21" s="74">
        <f t="shared" si="4"/>
        <v>2922821.865098</v>
      </c>
      <c r="M21" s="74">
        <f>M19*M20</f>
        <v>3588218.8502429998</v>
      </c>
      <c r="N21" s="74">
        <f t="shared" si="4"/>
        <v>4181666.660259</v>
      </c>
      <c r="O21" s="74">
        <f t="shared" si="4"/>
        <v>4924111.0977529995</v>
      </c>
      <c r="P21" s="75">
        <f>SUM(D21:O21)</f>
        <v>46195528.282789007</v>
      </c>
    </row>
    <row r="22" spans="1:16">
      <c r="A22" s="20">
        <v>9</v>
      </c>
      <c r="B22" s="19" t="s">
        <v>111</v>
      </c>
      <c r="C22" s="20" t="str">
        <f>"("&amp;A17&amp;") - ("&amp;A18&amp;") -("&amp;A21&amp;")"</f>
        <v>(4) - (5) -(8)</v>
      </c>
      <c r="D22" s="74">
        <f>D17-D18-D21</f>
        <v>17704359.834440999</v>
      </c>
      <c r="E22" s="74">
        <f>E17-E18-E21</f>
        <v>15494194.832225</v>
      </c>
      <c r="F22" s="74">
        <f t="shared" ref="F22:O22" si="5">F17-F18-F21</f>
        <v>16478830.512860004</v>
      </c>
      <c r="G22" s="74">
        <f t="shared" si="5"/>
        <v>9985552.7054890003</v>
      </c>
      <c r="H22" s="302">
        <f t="shared" si="5"/>
        <v>9281914.6838119999</v>
      </c>
      <c r="I22" s="74">
        <f t="shared" si="5"/>
        <v>8939068.0240369998</v>
      </c>
      <c r="J22" s="74">
        <f t="shared" si="5"/>
        <v>10854189.989018001</v>
      </c>
      <c r="K22" s="74">
        <f t="shared" si="5"/>
        <v>11757173.532761997</v>
      </c>
      <c r="L22" s="74">
        <f t="shared" si="5"/>
        <v>9153595.7371720001</v>
      </c>
      <c r="M22" s="74">
        <f t="shared" si="5"/>
        <v>11286089.475767003</v>
      </c>
      <c r="N22" s="74">
        <f t="shared" si="5"/>
        <v>13770792.413201001</v>
      </c>
      <c r="O22" s="74">
        <f t="shared" si="5"/>
        <v>16803139.059046999</v>
      </c>
      <c r="P22" s="75">
        <f>SUM(D22:O22)</f>
        <v>151508900.79983097</v>
      </c>
    </row>
    <row r="23" spans="1:16">
      <c r="A23" s="20"/>
      <c r="B23" s="78" t="s">
        <v>112</v>
      </c>
      <c r="C23" s="20"/>
      <c r="D23" s="73">
        <f>D22/D13</f>
        <v>81.185846117066831</v>
      </c>
      <c r="E23" s="73">
        <f>E22/E13</f>
        <v>71.050821894718254</v>
      </c>
      <c r="F23" s="73">
        <f t="shared" ref="F23:O23" si="6">F22/F13</f>
        <v>76.087629401367664</v>
      </c>
      <c r="G23" s="73">
        <f t="shared" si="6"/>
        <v>46.230908897459642</v>
      </c>
      <c r="H23" s="304">
        <f t="shared" si="6"/>
        <v>42.173843451962178</v>
      </c>
      <c r="I23" s="73">
        <f t="shared" si="6"/>
        <v>41.121094579348068</v>
      </c>
      <c r="J23" s="73">
        <f t="shared" si="6"/>
        <v>49.819113924772346</v>
      </c>
      <c r="K23" s="73">
        <f t="shared" si="6"/>
        <v>53.792079924059884</v>
      </c>
      <c r="L23" s="73">
        <f t="shared" si="6"/>
        <v>43.08486850002118</v>
      </c>
      <c r="M23" s="73">
        <f t="shared" si="6"/>
        <v>50.115850247633233</v>
      </c>
      <c r="N23" s="73">
        <f t="shared" si="6"/>
        <v>62.756250943117038</v>
      </c>
      <c r="O23" s="73">
        <f t="shared" si="6"/>
        <v>76.44566347010759</v>
      </c>
      <c r="P23" s="73">
        <f>P22/P13*12</f>
        <v>694.06184788950463</v>
      </c>
    </row>
    <row r="24" spans="1:16">
      <c r="A24" s="20">
        <v>10</v>
      </c>
      <c r="B24" s="19" t="s">
        <v>113</v>
      </c>
      <c r="C24" s="20" t="str">
        <f>"("&amp;A$15&amp;") - ("&amp;A22&amp;")"</f>
        <v>(3) - (9)</v>
      </c>
      <c r="D24" s="79">
        <f>IF(D10="",D15-D22,-D10)</f>
        <v>561444.19929254055</v>
      </c>
      <c r="E24" s="79">
        <f>IF(E10="",E15-E22,-E10)</f>
        <v>-697176.98122874089</v>
      </c>
      <c r="F24" s="79">
        <f t="shared" ref="F24:O24" si="7">IF(F10="",F15-F22,-F10)</f>
        <v>-3019292.3801809642</v>
      </c>
      <c r="G24" s="79">
        <f t="shared" si="7"/>
        <v>1336247.831883572</v>
      </c>
      <c r="H24" s="305">
        <f t="shared" si="7"/>
        <v>818345.30327873863</v>
      </c>
      <c r="I24" s="79">
        <f t="shared" si="7"/>
        <v>310394.84718820639</v>
      </c>
      <c r="J24" s="79">
        <f t="shared" si="7"/>
        <v>1442424.4172670506</v>
      </c>
      <c r="K24" s="79">
        <f t="shared" si="7"/>
        <v>-622129.36701553874</v>
      </c>
      <c r="L24" s="79">
        <f t="shared" si="7"/>
        <v>1094480.8518566862</v>
      </c>
      <c r="M24" s="79">
        <f t="shared" si="7"/>
        <v>-673057.28482621722</v>
      </c>
      <c r="N24" s="79">
        <f t="shared" si="7"/>
        <v>267916.9895789288</v>
      </c>
      <c r="O24" s="79">
        <f t="shared" si="7"/>
        <v>430552.75807855278</v>
      </c>
      <c r="P24" s="75">
        <f>SUM(D24:O24)</f>
        <v>1250151.1851728149</v>
      </c>
    </row>
    <row r="25" spans="1:16">
      <c r="A25" s="20">
        <v>11</v>
      </c>
      <c r="B25" s="19" t="s">
        <v>114</v>
      </c>
      <c r="C25" s="80" t="s">
        <v>115</v>
      </c>
      <c r="D25" s="79">
        <f>IF(D10="",D24*-'UE-170485 Auth Base'!$R$20,0)</f>
        <v>-26206.530890377911</v>
      </c>
      <c r="E25" s="79">
        <f>IF(E10="",E24*-'UE-170485 Auth Base'!$R$20,0)</f>
        <v>32542.129952813935</v>
      </c>
      <c r="F25" s="79">
        <f>IF(F10="",F24*-'UE-170485 Auth Base'!$R$20,0)</f>
        <v>140931.51042970686</v>
      </c>
      <c r="G25" s="79">
        <f>IF(G10="",G24*-'UE-170485 Auth Base'!$R$20,0)</f>
        <v>-62372.040048829491</v>
      </c>
      <c r="H25" s="79">
        <f>IF(H10="",H24*-'UE-170485 Auth Base'!$R$20,0)</f>
        <v>-38197.90372114168</v>
      </c>
      <c r="I25" s="79">
        <f>IF(I10="",I24*-'UE-170485 Auth Base'!$R$20,0)</f>
        <v>-14488.300282203909</v>
      </c>
      <c r="J25" s="79">
        <f>IF(J10="",J24*-'UE-170485 Auth Base'!$R$20,0)</f>
        <v>-67328.044524774115</v>
      </c>
      <c r="K25" s="79">
        <f>IF(K10="",K24*-'UE-170485 Auth Base'!$R$20,0)</f>
        <v>29039.132464184298</v>
      </c>
      <c r="L25" s="79">
        <f>IF(L10="",L24*-'UE-170485 Auth Base'!$R$20,0)</f>
        <v>-51087.082722114537</v>
      </c>
      <c r="M25" s="79">
        <f>IF(M10="",M24*-'UE-170485 Auth Base'!$R$20,0)</f>
        <v>31416.29488383334</v>
      </c>
      <c r="N25" s="79">
        <f>IF(N10="",N24*-'UE-170485 Auth Base'!$R$20,0)</f>
        <v>-12505.561322575659</v>
      </c>
      <c r="O25" s="79">
        <f>IF(O10="",O24*-'UE-170485 Auth Base'!$R$20,0)</f>
        <v>-20096.911088832607</v>
      </c>
      <c r="P25" s="75">
        <f>SUM(D25:O25)</f>
        <v>-58353.306870311455</v>
      </c>
    </row>
    <row r="26" spans="1:16">
      <c r="A26" s="20"/>
      <c r="B26" s="19"/>
      <c r="C26" s="20" t="s">
        <v>116</v>
      </c>
      <c r="D26" s="81">
        <v>5.1799999999999999E-2</v>
      </c>
      <c r="E26" s="81">
        <f>D26</f>
        <v>5.1799999999999999E-2</v>
      </c>
      <c r="F26" s="81">
        <f>E26</f>
        <v>5.1799999999999999E-2</v>
      </c>
      <c r="G26" s="81">
        <v>5.45E-2</v>
      </c>
      <c r="H26" s="81">
        <v>5.45E-2</v>
      </c>
      <c r="I26" s="81">
        <v>5.45E-2</v>
      </c>
      <c r="J26" s="81">
        <v>5.5E-2</v>
      </c>
      <c r="K26" s="81">
        <f>J26</f>
        <v>5.5E-2</v>
      </c>
      <c r="L26" s="81">
        <f>K26</f>
        <v>5.5E-2</v>
      </c>
      <c r="M26" s="81">
        <v>5.4199999999999998E-2</v>
      </c>
      <c r="N26" s="81">
        <v>5.4199999999999998E-2</v>
      </c>
      <c r="O26" s="81">
        <v>5.4199999999999998E-2</v>
      </c>
      <c r="P26" s="75"/>
    </row>
    <row r="27" spans="1:16">
      <c r="A27" s="20">
        <v>12</v>
      </c>
      <c r="B27" s="19" t="s">
        <v>117</v>
      </c>
      <c r="C27" s="20" t="s">
        <v>118</v>
      </c>
      <c r="D27" s="82">
        <f>(D24+D25)/2*D26/12</f>
        <v>1155.2213009680011</v>
      </c>
      <c r="E27" s="82">
        <f>(D29+(E24+E25)/2)*E26/12</f>
        <v>880.92575321463801</v>
      </c>
      <c r="F27" s="82">
        <f t="shared" ref="F27:O27" si="8">(E29+(F24+F25)/2)*F26/12</f>
        <v>-6762.2373485009912</v>
      </c>
      <c r="G27" s="82">
        <f t="shared" si="8"/>
        <v>-10788.939205133942</v>
      </c>
      <c r="H27" s="306">
        <f t="shared" si="8"/>
        <v>-6173.5946402371546</v>
      </c>
      <c r="I27" s="82">
        <f t="shared" si="8"/>
        <v>-3758.0938791338081</v>
      </c>
      <c r="J27" s="82">
        <f t="shared" si="8"/>
        <v>19.585289284160343</v>
      </c>
      <c r="K27" s="82">
        <f t="shared" si="8"/>
        <v>1811.7724552142427</v>
      </c>
      <c r="L27" s="82">
        <f t="shared" si="8"/>
        <v>2852.0220123871804</v>
      </c>
      <c r="M27" s="82">
        <f t="shared" si="8"/>
        <v>3730.7113816083388</v>
      </c>
      <c r="N27" s="82">
        <f t="shared" si="8"/>
        <v>2875.3266678743171</v>
      </c>
      <c r="O27" s="82">
        <f t="shared" si="8"/>
        <v>4392.0638232549318</v>
      </c>
      <c r="P27" s="75">
        <f>SUM(D27:O27)</f>
        <v>-9765.2363892000831</v>
      </c>
    </row>
    <row r="28" spans="1:16" ht="15" thickBot="1">
      <c r="A28" s="20"/>
      <c r="B28" s="84" t="s">
        <v>119</v>
      </c>
      <c r="C28" s="20"/>
      <c r="D28" s="85">
        <f>D24+D25+D27</f>
        <v>536392.88970313058</v>
      </c>
      <c r="E28" s="85">
        <f>E24+E25+E27</f>
        <v>-663753.92552271229</v>
      </c>
      <c r="F28" s="85">
        <f t="shared" ref="F28:O28" si="9">F24+F25+F27</f>
        <v>-2885123.1070997585</v>
      </c>
      <c r="G28" s="85">
        <f t="shared" si="9"/>
        <v>1263086.8526296085</v>
      </c>
      <c r="H28" s="85">
        <f t="shared" si="9"/>
        <v>773973.80491735984</v>
      </c>
      <c r="I28" s="85">
        <f t="shared" si="9"/>
        <v>292148.45302686869</v>
      </c>
      <c r="J28" s="85">
        <f t="shared" si="9"/>
        <v>1375115.9580315605</v>
      </c>
      <c r="K28" s="85">
        <f t="shared" si="9"/>
        <v>-591278.46209614014</v>
      </c>
      <c r="L28" s="85">
        <f t="shared" si="9"/>
        <v>1046245.7911469588</v>
      </c>
      <c r="M28" s="85">
        <f t="shared" si="9"/>
        <v>-637910.27856077545</v>
      </c>
      <c r="N28" s="85">
        <f t="shared" si="9"/>
        <v>258286.75492422745</v>
      </c>
      <c r="O28" s="85">
        <f t="shared" si="9"/>
        <v>414847.91081297514</v>
      </c>
      <c r="P28" s="86">
        <f>SUM(D28:O28)</f>
        <v>1182032.6419133032</v>
      </c>
    </row>
    <row r="29" spans="1:16" ht="27.6" thickBot="1">
      <c r="A29" s="20">
        <v>13</v>
      </c>
      <c r="B29" s="91" t="s">
        <v>125</v>
      </c>
      <c r="C29" s="20" t="str">
        <f>"Σ(("&amp;A$24&amp;") ~ ("&amp;A27&amp;"))"</f>
        <v>Σ((10) ~ (12))</v>
      </c>
      <c r="D29" s="74">
        <f>D24+D25+D27</f>
        <v>536392.88970313058</v>
      </c>
      <c r="E29" s="74">
        <f>D29+E24+E25+E27</f>
        <v>-127361.03581958172</v>
      </c>
      <c r="F29" s="74">
        <f t="shared" ref="F29:N29" si="10">E29+F24+F25+F27</f>
        <v>-3012484.1429193402</v>
      </c>
      <c r="G29" s="74">
        <f t="shared" si="10"/>
        <v>-1749397.2902897317</v>
      </c>
      <c r="H29" s="302">
        <f t="shared" si="10"/>
        <v>-975423.48537237186</v>
      </c>
      <c r="I29" s="74">
        <f t="shared" si="10"/>
        <v>-683275.03234550322</v>
      </c>
      <c r="J29" s="74">
        <f t="shared" si="10"/>
        <v>691840.92568605742</v>
      </c>
      <c r="K29" s="74">
        <f t="shared" si="10"/>
        <v>100562.46358991723</v>
      </c>
      <c r="L29" s="74">
        <f t="shared" si="10"/>
        <v>1146808.2547368759</v>
      </c>
      <c r="M29" s="74">
        <f t="shared" si="10"/>
        <v>508897.97617610032</v>
      </c>
      <c r="N29" s="74">
        <f t="shared" si="10"/>
        <v>767184.7311003278</v>
      </c>
      <c r="O29" s="87">
        <f>N29+O24+O25+O27</f>
        <v>1182032.6419133029</v>
      </c>
      <c r="P29" s="75"/>
    </row>
    <row r="30" spans="1:16">
      <c r="A30" s="20"/>
      <c r="B30" s="84"/>
      <c r="C30" s="20"/>
      <c r="D30" s="38"/>
      <c r="E30" s="38"/>
      <c r="F30" s="38"/>
      <c r="G30" s="38"/>
      <c r="H30" s="303"/>
      <c r="I30" s="38"/>
      <c r="J30" s="38"/>
      <c r="K30" s="38"/>
      <c r="L30" s="38"/>
      <c r="M30" s="38"/>
      <c r="N30" s="38"/>
      <c r="O30" s="38"/>
    </row>
    <row r="31" spans="1:16" hidden="1">
      <c r="A31" s="67" t="s">
        <v>120</v>
      </c>
      <c r="B31" s="19"/>
      <c r="C31" s="20"/>
      <c r="D31" s="38"/>
      <c r="E31" s="38"/>
      <c r="F31" s="38"/>
      <c r="G31" s="38"/>
      <c r="H31" s="303"/>
      <c r="I31" s="38"/>
      <c r="J31" s="38"/>
      <c r="K31" s="38"/>
      <c r="L31" s="38"/>
      <c r="M31" s="38"/>
      <c r="N31" s="38"/>
      <c r="O31" s="38"/>
      <c r="P31" s="88"/>
    </row>
    <row r="32" spans="1:16" ht="9" hidden="1" customHeight="1">
      <c r="A32" s="57"/>
      <c r="B32" s="68" t="s">
        <v>121</v>
      </c>
      <c r="C32" s="57" t="s">
        <v>122</v>
      </c>
      <c r="D32" s="69"/>
      <c r="E32" s="69"/>
      <c r="F32" s="69"/>
      <c r="G32" s="69"/>
      <c r="H32" s="301"/>
      <c r="I32" s="69"/>
      <c r="J32" s="69"/>
      <c r="K32" s="69"/>
      <c r="L32" s="69"/>
      <c r="M32" s="69"/>
      <c r="N32" s="69"/>
      <c r="O32" s="69"/>
      <c r="P32" s="57"/>
    </row>
    <row r="33" spans="1:16" hidden="1">
      <c r="A33" s="20"/>
      <c r="B33" s="19"/>
      <c r="C33" s="20"/>
      <c r="D33" s="74"/>
      <c r="E33" s="74"/>
      <c r="F33" s="74"/>
      <c r="G33" s="74"/>
      <c r="H33" s="307"/>
      <c r="I33" s="74"/>
      <c r="J33" s="74"/>
      <c r="K33" s="74"/>
      <c r="L33" s="74"/>
      <c r="M33" s="74"/>
      <c r="N33" s="74"/>
      <c r="O33" s="74"/>
      <c r="P33" s="75"/>
    </row>
    <row r="34" spans="1:16">
      <c r="A34" s="20"/>
      <c r="B34" s="71" t="s">
        <v>57</v>
      </c>
      <c r="C34" s="20"/>
      <c r="D34" s="74"/>
      <c r="E34" s="74"/>
      <c r="F34" s="74"/>
      <c r="G34" s="74"/>
      <c r="H34" s="302"/>
      <c r="I34" s="74"/>
      <c r="J34" s="74"/>
      <c r="K34" s="74"/>
      <c r="L34" s="74"/>
      <c r="M34" s="74"/>
      <c r="N34" s="74"/>
      <c r="O34" s="74"/>
      <c r="P34" s="75"/>
    </row>
    <row r="35" spans="1:16" ht="15" customHeight="1">
      <c r="A35" s="20">
        <v>14</v>
      </c>
      <c r="B35" s="19" t="s">
        <v>104</v>
      </c>
      <c r="C35" s="20" t="s">
        <v>105</v>
      </c>
      <c r="D35" s="143">
        <f>'01.2019 Base Rate Revenue'!$C$21+'01.2019 Base Rate Revenue'!$B$85</f>
        <v>37059</v>
      </c>
      <c r="E35" s="143">
        <f>'02.2019 Base Rate Revenue'!$C$21+'02.2019 Base Rate Revenue'!$B$85+'02.2019 Base Rate Revenue'!D21</f>
        <v>37058</v>
      </c>
      <c r="F35" s="143">
        <f>'03.2019 Base Rate Revenue'!$C$21+'03.2019 Base Rate Revenue'!$B$85+'03.2019 Base Rate Revenue'!D21</f>
        <v>36629</v>
      </c>
      <c r="G35" s="143">
        <f>'04.2019 Base Rate Revenue'!$C$21+'04.2019 Base Rate Revenue'!$B$85</f>
        <v>36938</v>
      </c>
      <c r="H35" s="143">
        <f>'05.2019 Base Rate Revenue'!$C$21+'05.2019 Base Rate Revenue'!$B$85</f>
        <v>37135</v>
      </c>
      <c r="I35" s="143">
        <f>'06.2019 Base Rate Revenue'!$C$21+'06.2019 Base Rate Revenue'!$B$85</f>
        <v>36981</v>
      </c>
      <c r="J35" s="143">
        <f>'07.2019 Base Rate Revenue'!$C$21+'07.2019 Base Rate Revenue'!$B$85</f>
        <v>37031</v>
      </c>
      <c r="K35" s="143">
        <f>'08.2019 Base Rate Revenue'!$C$21+'08.2019 Base Rate Revenue'!$B$85</f>
        <v>37109</v>
      </c>
      <c r="L35" s="143">
        <f>'09.2019 Base Rate Revenue'!$C$21+'09.2019 Base Rate Revenue'!$B$85</f>
        <v>36404</v>
      </c>
      <c r="M35" s="143">
        <f>'10.2019 Base Rate Revenue'!$C$21+'10.2019 Base Rate Revenue'!$B$85</f>
        <v>37918</v>
      </c>
      <c r="N35" s="143">
        <f>'11.2019 Base Rate Revenue'!$C$21+'11.2019 Base Rate Revenue'!$B$85</f>
        <v>36880</v>
      </c>
      <c r="O35" s="143">
        <f>'12.2019 Base Rate Revenue'!$C$21+'12.2019 Base Rate Revenue'!$B$85</f>
        <v>37104</v>
      </c>
      <c r="P35" s="95">
        <f>SUM(D35:O35)</f>
        <v>444246</v>
      </c>
    </row>
    <row r="36" spans="1:16" ht="26.4">
      <c r="A36" s="72">
        <f>A35+1</f>
        <v>15</v>
      </c>
      <c r="B36" s="139" t="s">
        <v>106</v>
      </c>
      <c r="C36" s="139" t="s">
        <v>161</v>
      </c>
      <c r="D36" s="140">
        <f>'UE-170485 Auth Base'!E97</f>
        <v>359.8067927967802</v>
      </c>
      <c r="E36" s="140">
        <f>'UE-170485 Auth Base'!F97</f>
        <v>336.85962983528816</v>
      </c>
      <c r="F36" s="140">
        <f>'UE-170485 Auth Base'!G97</f>
        <v>346.66344910730356</v>
      </c>
      <c r="G36" s="140">
        <f>'UE-170485 Auth Base'!H97</f>
        <v>329.24917695473283</v>
      </c>
      <c r="H36" s="140">
        <f>'UE-170485 Auth Base'!I97</f>
        <v>363.90451464260855</v>
      </c>
      <c r="I36" s="140">
        <f>'UE-170485 Auth Base'!J97</f>
        <v>372.76105818884957</v>
      </c>
      <c r="J36" s="140">
        <f>'UE-170485 Auth Base'!K97</f>
        <v>410.5558825329656</v>
      </c>
      <c r="K36" s="140">
        <f>'UE-170485 Auth Base'!L97</f>
        <v>386.60332281802295</v>
      </c>
      <c r="L36" s="140">
        <f>'UE-170485 Auth Base'!M97</f>
        <v>363.25020220035174</v>
      </c>
      <c r="M36" s="140">
        <f>'UE-170485 Auth Base'!N97</f>
        <v>367.48229411231011</v>
      </c>
      <c r="N36" s="140">
        <f>'UE-170485 Auth Base'!O97</f>
        <v>326.9566398580186</v>
      </c>
      <c r="O36" s="140">
        <f>'UE-170485 Auth Base'!P97</f>
        <v>388.87703695276861</v>
      </c>
      <c r="P36" s="73">
        <f>SUM(D36:O36)</f>
        <v>4352.9700000000012</v>
      </c>
    </row>
    <row r="37" spans="1:16">
      <c r="A37" s="20">
        <f>A36+1</f>
        <v>16</v>
      </c>
      <c r="B37" s="19" t="s">
        <v>60</v>
      </c>
      <c r="C37" s="20" t="str">
        <f>"("&amp;A35&amp;") x ("&amp;A36&amp;")"</f>
        <v>(14) x (15)</v>
      </c>
      <c r="D37" s="74">
        <f>D35*D36</f>
        <v>13334079.934255878</v>
      </c>
      <c r="E37" s="74">
        <f t="shared" ref="E37:O37" si="11">E35*E36</f>
        <v>12483344.162436109</v>
      </c>
      <c r="F37" s="74">
        <f t="shared" si="11"/>
        <v>12697935.477351421</v>
      </c>
      <c r="G37" s="74">
        <f t="shared" si="11"/>
        <v>12161806.098353921</v>
      </c>
      <c r="H37" s="302">
        <f t="shared" si="11"/>
        <v>13513594.151253268</v>
      </c>
      <c r="I37" s="74">
        <f t="shared" si="11"/>
        <v>13785076.692881847</v>
      </c>
      <c r="J37" s="74">
        <f t="shared" si="11"/>
        <v>15203294.88607825</v>
      </c>
      <c r="K37" s="74">
        <f t="shared" si="11"/>
        <v>14346462.706454014</v>
      </c>
      <c r="L37" s="74">
        <f t="shared" si="11"/>
        <v>13223760.360901605</v>
      </c>
      <c r="M37" s="74">
        <f t="shared" si="11"/>
        <v>13934193.628150575</v>
      </c>
      <c r="N37" s="74">
        <f t="shared" si="11"/>
        <v>12058160.877963725</v>
      </c>
      <c r="O37" s="74">
        <f t="shared" si="11"/>
        <v>14428893.579095526</v>
      </c>
      <c r="P37" s="75">
        <f>SUM(D37:O37)</f>
        <v>161170602.55517614</v>
      </c>
    </row>
    <row r="38" spans="1:16">
      <c r="A38" s="20"/>
      <c r="B38" s="19"/>
      <c r="C38" s="20"/>
      <c r="D38" s="38"/>
      <c r="E38" s="38"/>
      <c r="F38" s="38"/>
      <c r="G38" s="38"/>
      <c r="H38" s="303"/>
      <c r="I38" s="74"/>
      <c r="J38" s="38"/>
      <c r="K38" s="38"/>
      <c r="L38" s="38"/>
      <c r="M38" s="38"/>
      <c r="N38" s="38"/>
      <c r="O38" s="38"/>
      <c r="P38" s="19"/>
    </row>
    <row r="39" spans="1:16">
      <c r="A39" s="20">
        <v>17</v>
      </c>
      <c r="B39" s="19" t="s">
        <v>107</v>
      </c>
      <c r="C39" s="20" t="s">
        <v>105</v>
      </c>
      <c r="D39" s="144">
        <f>'01.2019 Base Rate Revenue'!$I$41+'01.2019 Base Rate Revenue'!$D$85</f>
        <v>17957425.513</v>
      </c>
      <c r="E39" s="144">
        <f>'02.2019 Base Rate Revenue'!$I$41+'02.2019 Base Rate Revenue'!$D$85</f>
        <v>17832409.430050004</v>
      </c>
      <c r="F39" s="144">
        <f>'03.2019 Base Rate Revenue'!$I$41+'03.2019 Base Rate Revenue'!$D$85</f>
        <v>17381462.84183</v>
      </c>
      <c r="G39" s="144">
        <f>'04.2019 Base Rate Revenue'!$I$41+'04.2019 Base Rate Revenue'!$D$85</f>
        <v>16482357.203709999</v>
      </c>
      <c r="H39" s="144">
        <f>'05.2019 Base Rate Revenue'!$I$41+'05.2019 Base Rate Revenue'!$D$85</f>
        <v>17398402.076499999</v>
      </c>
      <c r="I39" s="144">
        <f>'06.2019 Base Rate Revenue'!$I$41+'06.2019 Base Rate Revenue'!$D$85</f>
        <v>18217320.252850004</v>
      </c>
      <c r="J39" s="144">
        <f>'07.2019 Base Rate Revenue'!$I$41+'07.2019 Base Rate Revenue'!$D$85</f>
        <v>19391352.345080003</v>
      </c>
      <c r="K39" s="144">
        <f>'08.2019 Base Rate Revenue'!$I$41+'08.2019 Base Rate Revenue'!$D$85</f>
        <v>19493020.769329999</v>
      </c>
      <c r="L39" s="144">
        <f>'09.2019 Base Rate Revenue'!$I$41+'09.2019 Base Rate Revenue'!$D$85</f>
        <v>17327731.964339998</v>
      </c>
      <c r="M39" s="144">
        <f>'10.2019 Base Rate Revenue'!$I$41+'10.2019 Base Rate Revenue'!$D$85</f>
        <v>18971540.15992</v>
      </c>
      <c r="N39" s="144">
        <f>'11.2019 Base Rate Revenue'!$I$41+'11.2019 Base Rate Revenue'!$D$85</f>
        <v>16837820.170160003</v>
      </c>
      <c r="O39" s="144">
        <f>'12.2019 Base Rate Revenue'!$I$41+'12.2019 Base Rate Revenue'!$D$85</f>
        <v>17686181.674429998</v>
      </c>
      <c r="P39" s="96">
        <f>SUM(D39:O39)</f>
        <v>214977024.4012</v>
      </c>
    </row>
    <row r="40" spans="1:16">
      <c r="A40" s="20">
        <f>A39+1</f>
        <v>18</v>
      </c>
      <c r="B40" s="19" t="s">
        <v>108</v>
      </c>
      <c r="C40" s="20" t="s">
        <v>105</v>
      </c>
      <c r="D40" s="144">
        <f>'01.2019 Base Rate Revenue'!$C$41+'01.2019 Base Rate Revenue'!$E$85</f>
        <v>1673810.56</v>
      </c>
      <c r="E40" s="144">
        <f>'02.2019 Base Rate Revenue'!$C$41+'02.2019 Base Rate Revenue'!$E$85</f>
        <v>1616459.1400000001</v>
      </c>
      <c r="F40" s="144">
        <f>'03.2019 Base Rate Revenue'!$C$41+'03.2019 Base Rate Revenue'!$E$85</f>
        <v>1701878.5699999998</v>
      </c>
      <c r="G40" s="144">
        <f>'04.2019 Base Rate Revenue'!$C$41+'04.2019 Base Rate Revenue'!$E$85</f>
        <v>1670170.8599999999</v>
      </c>
      <c r="H40" s="144">
        <f>'05.2019 Base Rate Revenue'!$C$41+'05.2019 Base Rate Revenue'!$E$85</f>
        <v>1663820.94</v>
      </c>
      <c r="I40" s="144">
        <f>'06.2019 Base Rate Revenue'!$C$41+'06.2019 Base Rate Revenue'!$E$85</f>
        <v>1674661.8900000001</v>
      </c>
      <c r="J40" s="144">
        <f>'07.2019 Base Rate Revenue'!$C$41+'07.2019 Base Rate Revenue'!$E$85</f>
        <v>1675705.24</v>
      </c>
      <c r="K40" s="144">
        <f>'08.2019 Base Rate Revenue'!$C$41+'08.2019 Base Rate Revenue'!$E$85</f>
        <v>1676355.2</v>
      </c>
      <c r="L40" s="144">
        <f>'09.2019 Base Rate Revenue'!$C$41+'09.2019 Base Rate Revenue'!$E$85</f>
        <v>1631204.44</v>
      </c>
      <c r="M40" s="144">
        <f>'10.2019 Base Rate Revenue'!$C$41+'10.2019 Base Rate Revenue'!$E$85</f>
        <v>1716520.9400000002</v>
      </c>
      <c r="N40" s="144">
        <f>'11.2019 Base Rate Revenue'!$C$41+'11.2019 Base Rate Revenue'!$E$85</f>
        <v>1658885.5</v>
      </c>
      <c r="O40" s="144">
        <f>'12.2019 Base Rate Revenue'!$C$41+'12.2019 Base Rate Revenue'!$E$85</f>
        <v>1680360.3900000001</v>
      </c>
      <c r="P40" s="96">
        <f>SUM(D40:O40)</f>
        <v>20039833.669999998</v>
      </c>
    </row>
    <row r="41" spans="1:16">
      <c r="A41" s="20">
        <f>A40+1</f>
        <v>19</v>
      </c>
      <c r="B41" s="76" t="s">
        <v>200</v>
      </c>
      <c r="C41" s="20" t="s">
        <v>105</v>
      </c>
      <c r="D41" s="145">
        <f>'01.2019 Base Rate Revenue'!$I$21+'01.2019 Base Rate Revenue'!$C$85</f>
        <v>179506335.33200002</v>
      </c>
      <c r="E41" s="145">
        <f>'02.2019 Base Rate Revenue'!$I$21+'02.2019 Base Rate Revenue'!$C$85</f>
        <v>176387989.83200002</v>
      </c>
      <c r="F41" s="145">
        <f>'03.2019 Base Rate Revenue'!$I$21+'03.2019 Base Rate Revenue'!$C$85</f>
        <v>169824262.03900003</v>
      </c>
      <c r="G41" s="145">
        <f>'04.2019 Base Rate Revenue'!$I$21+'04.2019 Base Rate Revenue'!$C$85</f>
        <v>162046752.50199997</v>
      </c>
      <c r="H41" s="145">
        <f>'05.2019 Base Rate Revenue'!$I$21+'05.2019 Base Rate Revenue'!$C$85</f>
        <v>174360483.80799997</v>
      </c>
      <c r="I41" s="145">
        <f>'06.2019 Base Rate Revenue'!$I$21+'06.2019 Base Rate Revenue'!$C$85</f>
        <v>184858484.44</v>
      </c>
      <c r="J41" s="145">
        <f>'07.2019 Base Rate Revenue'!$I$21+'07.2019 Base Rate Revenue'!$C$85</f>
        <v>199230125.49899998</v>
      </c>
      <c r="K41" s="145">
        <f>'08.2019 Base Rate Revenue'!$I$21+'08.2019 Base Rate Revenue'!$C$85</f>
        <v>198610181.51300004</v>
      </c>
      <c r="L41" s="145">
        <f>'09.2019 Base Rate Revenue'!$I$21+'09.2019 Base Rate Revenue'!$C$85</f>
        <v>173798213.252</v>
      </c>
      <c r="M41" s="145">
        <f>'10.2019 Base Rate Revenue'!$I$21+'10.2019 Base Rate Revenue'!$C$85</f>
        <v>189099379.097</v>
      </c>
      <c r="N41" s="145">
        <f>'11.2019 Base Rate Revenue'!$I$21+'11.2019 Base Rate Revenue'!$C$85</f>
        <v>163525025.52900004</v>
      </c>
      <c r="O41" s="145">
        <f>'12.2019 Base Rate Revenue'!$I$21+'12.2019 Base Rate Revenue'!$C$85</f>
        <v>176620049.192</v>
      </c>
      <c r="P41" s="97">
        <f>SUM(D41:O41)</f>
        <v>2147867282.0350003</v>
      </c>
    </row>
    <row r="42" spans="1:16" ht="27">
      <c r="A42" s="20">
        <f>A41+1</f>
        <v>20</v>
      </c>
      <c r="B42" s="83" t="s">
        <v>109</v>
      </c>
      <c r="C42" s="141" t="s">
        <v>147</v>
      </c>
      <c r="D42" s="142">
        <f>D20</f>
        <v>1.9E-2</v>
      </c>
      <c r="E42" s="142">
        <f t="shared" ref="E42:O42" si="12">E20</f>
        <v>1.9E-2</v>
      </c>
      <c r="F42" s="142">
        <f t="shared" si="12"/>
        <v>1.9E-2</v>
      </c>
      <c r="G42" s="142">
        <f t="shared" si="12"/>
        <v>1.9E-2</v>
      </c>
      <c r="H42" s="142">
        <f t="shared" si="12"/>
        <v>1.9E-2</v>
      </c>
      <c r="I42" s="142">
        <f t="shared" si="12"/>
        <v>1.9E-2</v>
      </c>
      <c r="J42" s="142">
        <f t="shared" si="12"/>
        <v>1.9E-2</v>
      </c>
      <c r="K42" s="142">
        <f t="shared" si="12"/>
        <v>1.9E-2</v>
      </c>
      <c r="L42" s="142">
        <f t="shared" si="12"/>
        <v>1.9E-2</v>
      </c>
      <c r="M42" s="142">
        <f t="shared" si="12"/>
        <v>1.9E-2</v>
      </c>
      <c r="N42" s="142">
        <f t="shared" si="12"/>
        <v>1.9E-2</v>
      </c>
      <c r="O42" s="142">
        <f t="shared" si="12"/>
        <v>1.9E-2</v>
      </c>
      <c r="P42" s="77"/>
    </row>
    <row r="43" spans="1:16">
      <c r="A43" s="20">
        <f>A42+1</f>
        <v>21</v>
      </c>
      <c r="B43" s="19" t="s">
        <v>110</v>
      </c>
      <c r="C43" s="20" t="str">
        <f>"("&amp;A41&amp;") x ("&amp;A42&amp;")"</f>
        <v>(19) x (20)</v>
      </c>
      <c r="D43" s="74">
        <f>D41*D42</f>
        <v>3410620.3713080003</v>
      </c>
      <c r="E43" s="74">
        <f t="shared" ref="E43:O43" si="13">E41*E42</f>
        <v>3351371.8068080004</v>
      </c>
      <c r="F43" s="74">
        <f t="shared" si="13"/>
        <v>3226660.9787410004</v>
      </c>
      <c r="G43" s="74">
        <f t="shared" si="13"/>
        <v>3078888.2975379992</v>
      </c>
      <c r="H43" s="302">
        <f t="shared" si="13"/>
        <v>3312849.1923519992</v>
      </c>
      <c r="I43" s="74">
        <f t="shared" si="13"/>
        <v>3512311.2043599999</v>
      </c>
      <c r="J43" s="74">
        <f t="shared" si="13"/>
        <v>3785372.3844809998</v>
      </c>
      <c r="K43" s="74">
        <f t="shared" si="13"/>
        <v>3773593.4487470007</v>
      </c>
      <c r="L43" s="74">
        <f t="shared" si="13"/>
        <v>3302166.0517879999</v>
      </c>
      <c r="M43" s="74">
        <f t="shared" si="13"/>
        <v>3592888.2028430002</v>
      </c>
      <c r="N43" s="74">
        <f t="shared" si="13"/>
        <v>3106975.485051001</v>
      </c>
      <c r="O43" s="74">
        <f t="shared" si="13"/>
        <v>3355780.9346480002</v>
      </c>
      <c r="P43" s="75">
        <f>SUM(D43:O43)</f>
        <v>40809478.358664997</v>
      </c>
    </row>
    <row r="44" spans="1:16">
      <c r="A44" s="20">
        <f>A43+1</f>
        <v>22</v>
      </c>
      <c r="B44" s="19" t="s">
        <v>111</v>
      </c>
      <c r="C44" s="20" t="str">
        <f>"("&amp;A39&amp;") - ("&amp;A40&amp;") -("&amp;A43&amp;")"</f>
        <v>(17) - (18) -(21)</v>
      </c>
      <c r="D44" s="74">
        <f>D39-D40-D43</f>
        <v>12872994.581691999</v>
      </c>
      <c r="E44" s="74">
        <f t="shared" ref="E44:O44" si="14">E39-E40-E43</f>
        <v>12864578.483242003</v>
      </c>
      <c r="F44" s="74">
        <f t="shared" si="14"/>
        <v>12452923.293088999</v>
      </c>
      <c r="G44" s="74">
        <f t="shared" si="14"/>
        <v>11733298.046172</v>
      </c>
      <c r="H44" s="302">
        <f t="shared" si="14"/>
        <v>12421731.944148</v>
      </c>
      <c r="I44" s="74">
        <f t="shared" si="14"/>
        <v>13030347.158490002</v>
      </c>
      <c r="J44" s="74">
        <f t="shared" si="14"/>
        <v>13930274.720599005</v>
      </c>
      <c r="K44" s="74">
        <f t="shared" si="14"/>
        <v>14043072.120582998</v>
      </c>
      <c r="L44" s="74">
        <f t="shared" si="14"/>
        <v>12394361.472551998</v>
      </c>
      <c r="M44" s="74">
        <f t="shared" si="14"/>
        <v>13662131.017076999</v>
      </c>
      <c r="N44" s="74">
        <f t="shared" si="14"/>
        <v>12071959.185109003</v>
      </c>
      <c r="O44" s="74">
        <f t="shared" si="14"/>
        <v>12650040.349781998</v>
      </c>
      <c r="P44" s="75">
        <f>SUM(D44:O44)</f>
        <v>154127712.37253499</v>
      </c>
    </row>
    <row r="45" spans="1:16">
      <c r="A45" s="20"/>
      <c r="B45" s="20" t="s">
        <v>123</v>
      </c>
      <c r="C45" s="20"/>
      <c r="D45" s="73">
        <f>D44/D35</f>
        <v>347.3648663399444</v>
      </c>
      <c r="E45" s="73">
        <f t="shared" ref="E45:O45" si="15">E44/E35</f>
        <v>347.14713376982036</v>
      </c>
      <c r="F45" s="73">
        <f t="shared" si="15"/>
        <v>339.97442717761879</v>
      </c>
      <c r="G45" s="73">
        <f t="shared" si="15"/>
        <v>317.6484391729926</v>
      </c>
      <c r="H45" s="304">
        <f t="shared" si="15"/>
        <v>334.50200468959201</v>
      </c>
      <c r="I45" s="73">
        <f t="shared" si="15"/>
        <v>352.35248258538172</v>
      </c>
      <c r="J45" s="73">
        <f t="shared" si="15"/>
        <v>376.1787345899113</v>
      </c>
      <c r="K45" s="73">
        <f t="shared" si="15"/>
        <v>378.42766230787674</v>
      </c>
      <c r="L45" s="73">
        <f t="shared" si="15"/>
        <v>340.46702210064819</v>
      </c>
      <c r="M45" s="73">
        <f t="shared" si="15"/>
        <v>360.30726876620599</v>
      </c>
      <c r="N45" s="73">
        <f t="shared" si="15"/>
        <v>327.33078050729398</v>
      </c>
      <c r="O45" s="73">
        <f t="shared" si="15"/>
        <v>340.93467954349927</v>
      </c>
      <c r="P45" s="73">
        <f>P44/P35*12</f>
        <v>4163.3071507012328</v>
      </c>
    </row>
    <row r="46" spans="1:16">
      <c r="A46" s="20">
        <v>23</v>
      </c>
      <c r="B46" s="19" t="s">
        <v>113</v>
      </c>
      <c r="C46" s="20" t="str">
        <f>"("&amp;A$37&amp;") - ("&amp;A44&amp;")"</f>
        <v>(16) - (22)</v>
      </c>
      <c r="D46" s="79">
        <f>IF(D32="",D37-D44,-D32)</f>
        <v>461085.35256387852</v>
      </c>
      <c r="E46" s="79">
        <f>IF(E32="",E37-E44,-E32)</f>
        <v>-381234.32080589421</v>
      </c>
      <c r="F46" s="79">
        <f t="shared" ref="F46:O46" si="16">IF(F32="",F37-F44,-F32)</f>
        <v>245012.18426242284</v>
      </c>
      <c r="G46" s="79">
        <f t="shared" si="16"/>
        <v>428508.05218192004</v>
      </c>
      <c r="H46" s="305">
        <f t="shared" si="16"/>
        <v>1091862.2071052678</v>
      </c>
      <c r="I46" s="79">
        <f t="shared" si="16"/>
        <v>754729.53439184465</v>
      </c>
      <c r="J46" s="79">
        <f t="shared" si="16"/>
        <v>1273020.1654792447</v>
      </c>
      <c r="K46" s="79">
        <f t="shared" si="16"/>
        <v>303390.58587101661</v>
      </c>
      <c r="L46" s="79">
        <f t="shared" si="16"/>
        <v>829398.88834960759</v>
      </c>
      <c r="M46" s="79">
        <f t="shared" si="16"/>
        <v>272062.61107357591</v>
      </c>
      <c r="N46" s="79">
        <f t="shared" si="16"/>
        <v>-13798.307145277038</v>
      </c>
      <c r="O46" s="79">
        <f t="shared" si="16"/>
        <v>1778853.2293135282</v>
      </c>
      <c r="P46" s="75">
        <f>SUM(D46:O46)</f>
        <v>7042890.1826411355</v>
      </c>
    </row>
    <row r="47" spans="1:16">
      <c r="A47" s="20">
        <v>24</v>
      </c>
      <c r="B47" s="19" t="s">
        <v>114</v>
      </c>
      <c r="C47" s="80" t="s">
        <v>115</v>
      </c>
      <c r="D47" s="79">
        <f>IF(D32="",D46*-'UE-170485 Auth Base'!$R$20,0)</f>
        <v>-21522.081001624156</v>
      </c>
      <c r="E47" s="79">
        <f>IF(E32="",E46*-'UE-170485 Auth Base'!$R$20,0)</f>
        <v>17794.874392256723</v>
      </c>
      <c r="F47" s="79">
        <f>IF(F32="",F46*-'UE-170485 Auth Base'!$R$20,0)</f>
        <v>-11436.43372481711</v>
      </c>
      <c r="G47" s="79">
        <f>IF(G32="",G46*-'UE-170485 Auth Base'!$R$20,0)</f>
        <v>-20001.47035169548</v>
      </c>
      <c r="H47" s="79">
        <f>IF(H32="",H46*-'UE-170485 Auth Base'!$R$20,0)</f>
        <v>-50964.852241052584</v>
      </c>
      <c r="I47" s="79">
        <f>IF(I32="",I46*-'UE-170485 Auth Base'!$R$20,0)</f>
        <v>-35228.510476808129</v>
      </c>
      <c r="J47" s="79">
        <f>IF(J32="",J46*-'UE-170485 Auth Base'!$R$20,0)</f>
        <v>-59420.762264074699</v>
      </c>
      <c r="K47" s="79">
        <f>IF(K32="",K46*-'UE-170485 Auth Base'!$R$20,0)</f>
        <v>-14161.362376701441</v>
      </c>
      <c r="L47" s="79">
        <f>IF(L32="",L46*-'UE-170485 Auth Base'!$R$20,0)</f>
        <v>-38713.851911494632</v>
      </c>
      <c r="M47" s="79">
        <f>IF(M32="",M46*-'UE-170485 Auth Base'!$R$20,0)</f>
        <v>-12699.066497081301</v>
      </c>
      <c r="N47" s="79">
        <f>IF(N32="",N46*-'UE-170485 Auth Base'!$R$20,0)</f>
        <v>644.06358262009621</v>
      </c>
      <c r="O47" s="79">
        <f>IF(O32="",O46*-'UE-170485 Auth Base'!$R$20,0)</f>
        <v>-83031.532184667551</v>
      </c>
      <c r="P47" s="75">
        <f>SUM(D47:O47)</f>
        <v>-328740.98505514028</v>
      </c>
    </row>
    <row r="48" spans="1:16">
      <c r="A48" s="20"/>
      <c r="B48" s="19"/>
      <c r="C48" s="20" t="s">
        <v>116</v>
      </c>
      <c r="D48" s="81">
        <f>D26</f>
        <v>5.1799999999999999E-2</v>
      </c>
      <c r="E48" s="81">
        <f t="shared" ref="E48:O48" si="17">E26</f>
        <v>5.1799999999999999E-2</v>
      </c>
      <c r="F48" s="81">
        <f t="shared" si="17"/>
        <v>5.1799999999999999E-2</v>
      </c>
      <c r="G48" s="81">
        <f t="shared" si="17"/>
        <v>5.45E-2</v>
      </c>
      <c r="H48" s="218">
        <f>H26</f>
        <v>5.45E-2</v>
      </c>
      <c r="I48" s="81">
        <f t="shared" si="17"/>
        <v>5.45E-2</v>
      </c>
      <c r="J48" s="81">
        <f t="shared" si="17"/>
        <v>5.5E-2</v>
      </c>
      <c r="K48" s="81">
        <f t="shared" si="17"/>
        <v>5.5E-2</v>
      </c>
      <c r="L48" s="81">
        <f t="shared" si="17"/>
        <v>5.5E-2</v>
      </c>
      <c r="M48" s="81">
        <f t="shared" si="17"/>
        <v>5.4199999999999998E-2</v>
      </c>
      <c r="N48" s="81">
        <f t="shared" si="17"/>
        <v>5.4199999999999998E-2</v>
      </c>
      <c r="O48" s="81">
        <f t="shared" si="17"/>
        <v>5.4199999999999998E-2</v>
      </c>
      <c r="P48" s="75"/>
    </row>
    <row r="49" spans="1:16">
      <c r="A49" s="20">
        <v>25</v>
      </c>
      <c r="B49" s="19" t="s">
        <v>117</v>
      </c>
      <c r="C49" s="20" t="s">
        <v>118</v>
      </c>
      <c r="D49" s="82">
        <f>(D46+D47)/2*D48/12</f>
        <v>948.7240611218657</v>
      </c>
      <c r="E49" s="82">
        <f>(D51+(E46+E47)/2)*E48/12</f>
        <v>1117.1199759314729</v>
      </c>
      <c r="F49" s="82">
        <f t="shared" ref="F49:O49" si="18">(E51+(F46+F47)/2)*F48/12</f>
        <v>841.65306689514216</v>
      </c>
      <c r="G49" s="82">
        <f t="shared" si="18"/>
        <v>2347.4074851614955</v>
      </c>
      <c r="H49" s="306">
        <f t="shared" si="18"/>
        <v>5649.4234004002274</v>
      </c>
      <c r="I49" s="82">
        <f t="shared" si="18"/>
        <v>9672.652516821594</v>
      </c>
      <c r="J49" s="82">
        <f t="shared" si="18"/>
        <v>14235.747251044071</v>
      </c>
      <c r="K49" s="82">
        <f t="shared" si="18"/>
        <v>17744.976695487261</v>
      </c>
      <c r="L49" s="82">
        <f t="shared" si="18"/>
        <v>20301.111351020056</v>
      </c>
      <c r="M49" s="82">
        <f t="shared" si="18"/>
        <v>22468.875523701678</v>
      </c>
      <c r="N49" s="82">
        <f t="shared" si="18"/>
        <v>23126.382616273317</v>
      </c>
      <c r="O49" s="82">
        <f t="shared" si="18"/>
        <v>27030.86077706049</v>
      </c>
      <c r="P49" s="75">
        <f>SUM(D49:O49)</f>
        <v>145484.93472091868</v>
      </c>
    </row>
    <row r="50" spans="1:16" ht="15" thickBot="1">
      <c r="A50" s="20"/>
      <c r="B50" s="84" t="s">
        <v>124</v>
      </c>
      <c r="C50" s="20"/>
      <c r="D50" s="85">
        <f>D46+D47+D49</f>
        <v>440511.99562337622</v>
      </c>
      <c r="E50" s="85">
        <f>E46+E47+E49</f>
        <v>-362322.32643770601</v>
      </c>
      <c r="F50" s="85">
        <f t="shared" ref="F50:P50" si="19">F46+F47+F49</f>
        <v>234417.40360450087</v>
      </c>
      <c r="G50" s="85">
        <f t="shared" si="19"/>
        <v>410853.98931538605</v>
      </c>
      <c r="H50" s="85">
        <f t="shared" si="19"/>
        <v>1046546.7782646155</v>
      </c>
      <c r="I50" s="85">
        <f t="shared" si="19"/>
        <v>729173.6764318581</v>
      </c>
      <c r="J50" s="85">
        <f t="shared" si="19"/>
        <v>1227835.1504662139</v>
      </c>
      <c r="K50" s="85">
        <f t="shared" si="19"/>
        <v>306974.20018980245</v>
      </c>
      <c r="L50" s="85">
        <f t="shared" si="19"/>
        <v>810986.14778913301</v>
      </c>
      <c r="M50" s="85">
        <f t="shared" si="19"/>
        <v>281832.42010019626</v>
      </c>
      <c r="N50" s="85">
        <f t="shared" si="19"/>
        <v>9972.1390536163744</v>
      </c>
      <c r="O50" s="85">
        <f t="shared" si="19"/>
        <v>1722852.557905921</v>
      </c>
      <c r="P50" s="85">
        <f t="shared" si="19"/>
        <v>6859634.1323069138</v>
      </c>
    </row>
    <row r="51" spans="1:16" ht="27.6" thickBot="1">
      <c r="A51" s="20">
        <v>26</v>
      </c>
      <c r="B51" s="91" t="s">
        <v>125</v>
      </c>
      <c r="C51" s="20" t="str">
        <f>"Σ(("&amp;A$46&amp;") ~ ("&amp;A49&amp;"))"</f>
        <v>Σ((23) ~ (25))</v>
      </c>
      <c r="D51" s="74">
        <f>D46+D47+D49</f>
        <v>440511.99562337622</v>
      </c>
      <c r="E51" s="74">
        <f>D51+E46+E47+E49</f>
        <v>78189.669185670209</v>
      </c>
      <c r="F51" s="74">
        <f t="shared" ref="F51:N51" si="20">E51+F46+F47+F49</f>
        <v>312607.07279017108</v>
      </c>
      <c r="G51" s="74">
        <f t="shared" si="20"/>
        <v>723461.06210555707</v>
      </c>
      <c r="H51" s="302">
        <f t="shared" si="20"/>
        <v>1770007.8403701724</v>
      </c>
      <c r="I51" s="74">
        <f t="shared" si="20"/>
        <v>2499181.5168020306</v>
      </c>
      <c r="J51" s="74">
        <f t="shared" si="20"/>
        <v>3727016.6672682445</v>
      </c>
      <c r="K51" s="74">
        <f t="shared" si="20"/>
        <v>4033990.8674580469</v>
      </c>
      <c r="L51" s="74">
        <f t="shared" si="20"/>
        <v>4844977.0152471801</v>
      </c>
      <c r="M51" s="74">
        <f t="shared" si="20"/>
        <v>5126809.4353473764</v>
      </c>
      <c r="N51" s="74">
        <f t="shared" si="20"/>
        <v>5136781.5744009921</v>
      </c>
      <c r="O51" s="87">
        <f>N51+O46+O47+O49</f>
        <v>6859634.1323069129</v>
      </c>
      <c r="P51" s="75"/>
    </row>
    <row r="52" spans="1:16" ht="15" thickBot="1">
      <c r="A52" s="20"/>
      <c r="B52" s="19"/>
      <c r="C52" s="20"/>
      <c r="D52" s="74"/>
      <c r="E52" s="74"/>
      <c r="F52" s="74"/>
      <c r="G52" s="74"/>
      <c r="H52" s="302"/>
      <c r="I52" s="74"/>
      <c r="J52" s="74"/>
      <c r="K52" s="74"/>
      <c r="L52" s="74"/>
      <c r="M52" s="74"/>
      <c r="N52" s="74"/>
      <c r="O52" s="89"/>
    </row>
    <row r="53" spans="1:16" ht="28.95" customHeight="1" thickBot="1">
      <c r="A53" s="71">
        <v>25</v>
      </c>
      <c r="B53" s="92" t="s">
        <v>126</v>
      </c>
      <c r="C53" s="71" t="str">
        <f>"("&amp;A$29&amp;") + ("&amp;A51&amp;")"</f>
        <v>(13) + (26)</v>
      </c>
      <c r="D53" s="75">
        <f t="shared" ref="D53:O53" si="21">D29+D51</f>
        <v>976904.8853265068</v>
      </c>
      <c r="E53" s="75">
        <f t="shared" si="21"/>
        <v>-49171.366633911515</v>
      </c>
      <c r="F53" s="75">
        <f t="shared" si="21"/>
        <v>-2699877.0701291692</v>
      </c>
      <c r="G53" s="75">
        <f t="shared" si="21"/>
        <v>-1025936.2281841746</v>
      </c>
      <c r="H53" s="308">
        <f t="shared" si="21"/>
        <v>794584.35499780055</v>
      </c>
      <c r="I53" s="75">
        <f t="shared" si="21"/>
        <v>1815906.4844565275</v>
      </c>
      <c r="J53" s="75">
        <f t="shared" si="21"/>
        <v>4418857.5929543022</v>
      </c>
      <c r="K53" s="75">
        <f t="shared" si="21"/>
        <v>4134553.3310479643</v>
      </c>
      <c r="L53" s="75">
        <f t="shared" si="21"/>
        <v>5991785.2699840562</v>
      </c>
      <c r="M53" s="75">
        <f t="shared" si="21"/>
        <v>5635707.4115234762</v>
      </c>
      <c r="N53" s="75">
        <f t="shared" si="21"/>
        <v>5903966.3055013195</v>
      </c>
      <c r="O53" s="90">
        <f t="shared" si="21"/>
        <v>8041666.7742202161</v>
      </c>
      <c r="P53" s="84"/>
    </row>
    <row r="54" spans="1:16">
      <c r="A54" s="19"/>
      <c r="B54" s="19"/>
      <c r="C54" s="19"/>
      <c r="D54" s="19"/>
      <c r="E54" s="19"/>
      <c r="F54" s="19"/>
      <c r="G54" s="19"/>
      <c r="H54" s="298"/>
      <c r="I54" s="19"/>
      <c r="J54" s="19"/>
      <c r="K54" s="19"/>
      <c r="L54" s="19"/>
      <c r="M54" s="19"/>
      <c r="N54" s="19"/>
      <c r="O54" s="19"/>
      <c r="P54" s="19"/>
    </row>
    <row r="55" spans="1:16" ht="70.95" customHeight="1">
      <c r="B55" s="98" t="s">
        <v>135</v>
      </c>
      <c r="C55" s="93" t="s">
        <v>304</v>
      </c>
      <c r="D55" s="203">
        <f>D7</f>
        <v>43466</v>
      </c>
      <c r="E55" s="203">
        <f>E7</f>
        <v>43497</v>
      </c>
      <c r="F55" s="203">
        <f>F7</f>
        <v>43525</v>
      </c>
      <c r="G55" s="203">
        <f>G7</f>
        <v>43556</v>
      </c>
      <c r="H55" s="215">
        <f>H7</f>
        <v>43586</v>
      </c>
      <c r="I55" s="203">
        <f t="shared" ref="I55:N55" si="22">I7</f>
        <v>43617</v>
      </c>
      <c r="J55" s="215">
        <f t="shared" si="22"/>
        <v>43647</v>
      </c>
      <c r="K55" s="203">
        <f t="shared" si="22"/>
        <v>43678</v>
      </c>
      <c r="L55" s="215">
        <f t="shared" si="22"/>
        <v>43709</v>
      </c>
      <c r="M55" s="203">
        <f t="shared" si="22"/>
        <v>43739</v>
      </c>
      <c r="N55" s="215">
        <f t="shared" si="22"/>
        <v>43770</v>
      </c>
      <c r="O55" s="203">
        <f>O7</f>
        <v>43800</v>
      </c>
    </row>
    <row r="56" spans="1:16">
      <c r="B56" s="83"/>
      <c r="H56" s="216"/>
    </row>
    <row r="57" spans="1:16">
      <c r="A57" s="83" t="s">
        <v>138</v>
      </c>
      <c r="B57" s="83" t="s">
        <v>198</v>
      </c>
      <c r="D57" s="146">
        <f t="shared" ref="D57:N57" si="23">ROUND(-D24-D25,2)</f>
        <v>-535237.67000000004</v>
      </c>
      <c r="E57" s="146">
        <f t="shared" si="23"/>
        <v>664634.85</v>
      </c>
      <c r="F57" s="146">
        <f t="shared" si="23"/>
        <v>2878360.87</v>
      </c>
      <c r="G57" s="146">
        <f t="shared" si="23"/>
        <v>-1273875.79</v>
      </c>
      <c r="H57" s="146">
        <f t="shared" si="23"/>
        <v>-780147.4</v>
      </c>
      <c r="I57" s="146">
        <f t="shared" si="23"/>
        <v>-295906.55</v>
      </c>
      <c r="J57" s="146">
        <f t="shared" si="23"/>
        <v>-1375096.37</v>
      </c>
      <c r="K57" s="146">
        <f t="shared" si="23"/>
        <v>593090.23</v>
      </c>
      <c r="L57" s="146">
        <f t="shared" si="23"/>
        <v>-1043393.77</v>
      </c>
      <c r="M57" s="146">
        <f t="shared" si="23"/>
        <v>641640.99</v>
      </c>
      <c r="N57" s="146">
        <f t="shared" si="23"/>
        <v>-255411.43</v>
      </c>
      <c r="O57" s="146">
        <f>ROUND(-O24-O25,2)</f>
        <v>-410455.85</v>
      </c>
      <c r="P57" s="146"/>
    </row>
    <row r="58" spans="1:16">
      <c r="A58" s="83" t="s">
        <v>138</v>
      </c>
      <c r="B58" s="83" t="s">
        <v>305</v>
      </c>
      <c r="D58" s="146">
        <f t="shared" ref="D58:N58" si="24">ROUND(IF(D27&lt;0,-D27,0),2)</f>
        <v>0</v>
      </c>
      <c r="E58" s="146">
        <f t="shared" si="24"/>
        <v>0</v>
      </c>
      <c r="F58" s="146">
        <f t="shared" si="24"/>
        <v>6762.24</v>
      </c>
      <c r="G58" s="146">
        <f t="shared" si="24"/>
        <v>10788.94</v>
      </c>
      <c r="H58" s="146">
        <f t="shared" si="24"/>
        <v>6173.59</v>
      </c>
      <c r="I58" s="146">
        <f t="shared" si="24"/>
        <v>3758.09</v>
      </c>
      <c r="J58" s="146">
        <f t="shared" si="24"/>
        <v>0</v>
      </c>
      <c r="K58" s="146">
        <f t="shared" si="24"/>
        <v>0</v>
      </c>
      <c r="L58" s="146">
        <f t="shared" si="24"/>
        <v>0</v>
      </c>
      <c r="M58" s="146">
        <f t="shared" si="24"/>
        <v>0</v>
      </c>
      <c r="N58" s="146">
        <f t="shared" si="24"/>
        <v>0</v>
      </c>
      <c r="O58" s="146">
        <f>ROUND(IF(O27&lt;0,-O27,0),2)</f>
        <v>0</v>
      </c>
      <c r="P58" s="146"/>
    </row>
    <row r="59" spans="1:16">
      <c r="A59" s="83" t="s">
        <v>138</v>
      </c>
      <c r="B59" s="83" t="s">
        <v>306</v>
      </c>
      <c r="D59" s="146">
        <f t="shared" ref="D59:N59" si="25">ROUND(IF(D27&gt;0,-D27,0),2)</f>
        <v>-1155.22</v>
      </c>
      <c r="E59" s="146">
        <f t="shared" si="25"/>
        <v>-880.93</v>
      </c>
      <c r="F59" s="146">
        <f t="shared" si="25"/>
        <v>0</v>
      </c>
      <c r="G59" s="146">
        <f t="shared" si="25"/>
        <v>0</v>
      </c>
      <c r="H59" s="146">
        <f t="shared" si="25"/>
        <v>0</v>
      </c>
      <c r="I59" s="146">
        <f t="shared" si="25"/>
        <v>0</v>
      </c>
      <c r="J59" s="146">
        <f t="shared" si="25"/>
        <v>-19.59</v>
      </c>
      <c r="K59" s="146">
        <f t="shared" si="25"/>
        <v>-1811.77</v>
      </c>
      <c r="L59" s="146">
        <f t="shared" si="25"/>
        <v>-2852.02</v>
      </c>
      <c r="M59" s="146">
        <f t="shared" si="25"/>
        <v>-3730.71</v>
      </c>
      <c r="N59" s="146">
        <f t="shared" si="25"/>
        <v>-2875.33</v>
      </c>
      <c r="O59" s="146">
        <f>ROUND(IF(O27&gt;0,-O27,0),2)</f>
        <v>-4392.0600000000004</v>
      </c>
      <c r="P59" s="146"/>
    </row>
    <row r="60" spans="1:16" ht="15" thickBot="1">
      <c r="A60" s="83" t="s">
        <v>138</v>
      </c>
      <c r="B60" s="83" t="s">
        <v>136</v>
      </c>
      <c r="D60" s="146">
        <f t="shared" ref="D60:N60" si="26">-SUM(D57:D59)</f>
        <v>536392.89</v>
      </c>
      <c r="E60" s="146">
        <f t="shared" si="26"/>
        <v>-663753.91999999993</v>
      </c>
      <c r="F60" s="146">
        <f t="shared" si="26"/>
        <v>-2885123.1100000003</v>
      </c>
      <c r="G60" s="146">
        <f t="shared" si="26"/>
        <v>1263086.8500000001</v>
      </c>
      <c r="H60" s="146">
        <f t="shared" si="26"/>
        <v>773973.81</v>
      </c>
      <c r="I60" s="146">
        <f t="shared" si="26"/>
        <v>292148.45999999996</v>
      </c>
      <c r="J60" s="146">
        <f t="shared" si="26"/>
        <v>1375115.9600000002</v>
      </c>
      <c r="K60" s="146">
        <f t="shared" si="26"/>
        <v>-591278.46</v>
      </c>
      <c r="L60" s="146">
        <f t="shared" si="26"/>
        <v>1046245.79</v>
      </c>
      <c r="M60" s="146">
        <f t="shared" si="26"/>
        <v>-637910.28</v>
      </c>
      <c r="N60" s="146">
        <f t="shared" si="26"/>
        <v>258286.75999999998</v>
      </c>
      <c r="O60" s="146">
        <f>-SUM(O57:O59)</f>
        <v>414847.91</v>
      </c>
      <c r="P60" s="146"/>
    </row>
    <row r="61" spans="1:16" s="147" customFormat="1">
      <c r="A61" s="83" t="s">
        <v>138</v>
      </c>
      <c r="B61" s="195" t="s">
        <v>232</v>
      </c>
      <c r="C61" s="198"/>
      <c r="D61" s="217">
        <f t="shared" ref="D61:N61" si="27">-D62-D63</f>
        <v>-296292.27128944645</v>
      </c>
      <c r="E61" s="217">
        <f t="shared" si="27"/>
        <v>-272162.63491997164</v>
      </c>
      <c r="F61" s="217">
        <f t="shared" si="27"/>
        <v>-278208.33769254625</v>
      </c>
      <c r="G61" s="217">
        <f t="shared" si="27"/>
        <v>-183363.54024748388</v>
      </c>
      <c r="H61" s="217">
        <f t="shared" si="27"/>
        <v>-173738.52601963314</v>
      </c>
      <c r="I61" s="217">
        <f t="shared" si="27"/>
        <v>-168844.84284645689</v>
      </c>
      <c r="J61" s="217">
        <f t="shared" si="27"/>
        <v>-198271.22933240057</v>
      </c>
      <c r="K61" s="217">
        <f t="shared" si="27"/>
        <v>-211025.35879319935</v>
      </c>
      <c r="L61" s="217">
        <f t="shared" si="27"/>
        <v>-170320.14699723799</v>
      </c>
      <c r="M61" s="217">
        <f t="shared" si="27"/>
        <v>-209091.41299720254</v>
      </c>
      <c r="N61" s="217">
        <f t="shared" si="27"/>
        <v>545755.03657425975</v>
      </c>
      <c r="O61" s="217">
        <f>-O62-O63</f>
        <v>686128.56264887424</v>
      </c>
      <c r="P61" s="146"/>
    </row>
    <row r="62" spans="1:16" s="147" customFormat="1">
      <c r="A62" s="83" t="s">
        <v>138</v>
      </c>
      <c r="B62" s="196" t="s">
        <v>233</v>
      </c>
      <c r="C62" s="199"/>
      <c r="D62" s="217">
        <f>IF(-'01.2019 Base Rate Revenue'!$X$36&lt;0,-'01.2019 Base Rate Revenue'!$X$36,0)</f>
        <v>0</v>
      </c>
      <c r="E62" s="217">
        <f>IF(-'02.2019 Base Rate Revenue'!$X$36&lt;0,-'02.2019 Base Rate Revenue'!$X$36,0)</f>
        <v>0</v>
      </c>
      <c r="F62" s="217">
        <f>IF(-'03.2019 Base Rate Revenue'!$X$36&lt;0,-'03.2019 Base Rate Revenue'!$X$36,0)</f>
        <v>0</v>
      </c>
      <c r="G62" s="217">
        <f>IF(-'04.2019 Base Rate Revenue'!$X$36&lt;0,-'04.2019 Base Rate Revenue'!$X$36,0)</f>
        <v>0</v>
      </c>
      <c r="H62" s="217">
        <f>IF(-'05.2019 Base Rate Revenue'!$X$36&lt;0,-'05.2019 Base Rate Revenue'!$X$36,0)</f>
        <v>0</v>
      </c>
      <c r="I62" s="217">
        <f>IF(-'06.2019 Base Rate Revenue'!$X$36&lt;0,-'06.2019 Base Rate Revenue'!$X$36,0)</f>
        <v>0</v>
      </c>
      <c r="J62" s="217">
        <f>IF(-'07.2019 Base Rate Revenue'!$X$36&lt;0,-'07.2019 Base Rate Revenue'!$X$36,0)</f>
        <v>0</v>
      </c>
      <c r="K62" s="217">
        <f>IF(-'08.2019 Base Rate Revenue'!$X$36&lt;0,-'08.2019 Base Rate Revenue'!$X$36,0)</f>
        <v>0</v>
      </c>
      <c r="L62" s="217">
        <f>IF(-'09.2019 Base Rate Revenue'!$X$36&lt;0,-'09.2019 Base Rate Revenue'!$X$36,0)</f>
        <v>0</v>
      </c>
      <c r="M62" s="217">
        <f>IF(-'10.2019 Base Rate Revenue'!$X$36&lt;0,-'10.2019 Base Rate Revenue'!$X$36,0)</f>
        <v>0</v>
      </c>
      <c r="N62" s="217">
        <f>IF(-'11.2019 Base Rate Revenue'!$X$36&lt;0,-'11.2019 Base Rate Revenue'!$X$36,0)</f>
        <v>-545755.03657425975</v>
      </c>
      <c r="O62" s="217">
        <f>IF(-'12.2019 Base Rate Revenue'!$X$36&lt;0,-'12.2019 Base Rate Revenue'!$X$36,0)</f>
        <v>-686128.56264887424</v>
      </c>
      <c r="P62" s="146"/>
    </row>
    <row r="63" spans="1:16" s="147" customFormat="1" ht="15" thickBot="1">
      <c r="A63" s="83" t="s">
        <v>138</v>
      </c>
      <c r="B63" s="197" t="s">
        <v>234</v>
      </c>
      <c r="C63" s="200"/>
      <c r="D63" s="217">
        <f>IF(-'01.2019 Base Rate Revenue'!$X$36&gt;0,-'01.2019 Base Rate Revenue'!$X$36,0)</f>
        <v>296292.27128944645</v>
      </c>
      <c r="E63" s="217">
        <f>IF(-'02.2019 Base Rate Revenue'!$X$36&gt;0,-'02.2019 Base Rate Revenue'!$X$36,0)</f>
        <v>272162.63491997164</v>
      </c>
      <c r="F63" s="217">
        <f>IF(-'03.2019 Base Rate Revenue'!$X$36&gt;0,-'03.2019 Base Rate Revenue'!$X$36,0)</f>
        <v>278208.33769254625</v>
      </c>
      <c r="G63" s="217">
        <f>IF(-'04.2019 Base Rate Revenue'!$X$36&gt;0,-'04.2019 Base Rate Revenue'!$X$36,0)</f>
        <v>183363.54024748388</v>
      </c>
      <c r="H63" s="217">
        <f>IF(-'05.2019 Base Rate Revenue'!$X$36&gt;0,-'05.2019 Base Rate Revenue'!$X$36,0)</f>
        <v>173738.52601963314</v>
      </c>
      <c r="I63" s="217">
        <f>IF(-'06.2019 Base Rate Revenue'!$X$36&gt;0,-'06.2019 Base Rate Revenue'!$X$36,0)</f>
        <v>168844.84284645689</v>
      </c>
      <c r="J63" s="217">
        <f>IF(-'07.2019 Base Rate Revenue'!$X$36&gt;0,-'07.2019 Base Rate Revenue'!$X$36,0)</f>
        <v>198271.22933240057</v>
      </c>
      <c r="K63" s="217">
        <f>IF(-'08.2019 Base Rate Revenue'!$X$36&gt;0,-'08.2019 Base Rate Revenue'!$X$36,0)</f>
        <v>211025.35879319935</v>
      </c>
      <c r="L63" s="217">
        <f>IF(-'09.2019 Base Rate Revenue'!$X$36&gt;0,-'09.2019 Base Rate Revenue'!$X$36,0)</f>
        <v>170320.14699723799</v>
      </c>
      <c r="M63" s="217">
        <f>IF(-'10.2019 Base Rate Revenue'!$X$36&gt;0,-'10.2019 Base Rate Revenue'!$X$36,0)</f>
        <v>209091.41299720254</v>
      </c>
      <c r="N63" s="217">
        <f>IF(-'11.2019 Base Rate Revenue'!$X$36&gt;0,-'11.2019 Base Rate Revenue'!$X$36,0)</f>
        <v>0</v>
      </c>
      <c r="O63" s="217">
        <f>IF(-'12.2019 Base Rate Revenue'!$X$36&gt;0,-'12.2019 Base Rate Revenue'!$X$36,0)</f>
        <v>0</v>
      </c>
      <c r="P63" s="146"/>
    </row>
    <row r="64" spans="1:16">
      <c r="A64" s="83"/>
      <c r="B64" s="83"/>
      <c r="D64" s="146"/>
      <c r="E64" s="146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</row>
    <row r="65" spans="1:16">
      <c r="A65" s="83" t="s">
        <v>138</v>
      </c>
      <c r="B65" s="83" t="s">
        <v>199</v>
      </c>
      <c r="D65" s="146">
        <f t="shared" ref="D65:N65" si="28">ROUND(-D46-D47,2)</f>
        <v>-439563.27</v>
      </c>
      <c r="E65" s="146">
        <f t="shared" si="28"/>
        <v>363439.45</v>
      </c>
      <c r="F65" s="146">
        <f t="shared" si="28"/>
        <v>-233575.75</v>
      </c>
      <c r="G65" s="146">
        <f t="shared" si="28"/>
        <v>-408506.58</v>
      </c>
      <c r="H65" s="146">
        <f t="shared" si="28"/>
        <v>-1040897.35</v>
      </c>
      <c r="I65" s="146">
        <f t="shared" si="28"/>
        <v>-719501.02</v>
      </c>
      <c r="J65" s="146">
        <f t="shared" si="28"/>
        <v>-1213599.3999999999</v>
      </c>
      <c r="K65" s="146">
        <f t="shared" si="28"/>
        <v>-289229.21999999997</v>
      </c>
      <c r="L65" s="146">
        <f t="shared" si="28"/>
        <v>-790685.04</v>
      </c>
      <c r="M65" s="146">
        <f t="shared" si="28"/>
        <v>-259363.54</v>
      </c>
      <c r="N65" s="146">
        <f t="shared" si="28"/>
        <v>13154.24</v>
      </c>
      <c r="O65" s="146">
        <f>ROUND(-O46-O47,2)</f>
        <v>-1695821.7</v>
      </c>
      <c r="P65" s="146"/>
    </row>
    <row r="66" spans="1:16">
      <c r="A66" s="83" t="s">
        <v>138</v>
      </c>
      <c r="B66" s="83" t="s">
        <v>305</v>
      </c>
      <c r="D66" s="146">
        <f t="shared" ref="D66:N66" si="29">ROUND(IF(D49&lt;0,-D49,0),2)</f>
        <v>0</v>
      </c>
      <c r="E66" s="146">
        <f t="shared" si="29"/>
        <v>0</v>
      </c>
      <c r="F66" s="146">
        <f t="shared" si="29"/>
        <v>0</v>
      </c>
      <c r="G66" s="146">
        <f t="shared" si="29"/>
        <v>0</v>
      </c>
      <c r="H66" s="146">
        <f t="shared" si="29"/>
        <v>0</v>
      </c>
      <c r="I66" s="146">
        <f t="shared" si="29"/>
        <v>0</v>
      </c>
      <c r="J66" s="146">
        <f t="shared" si="29"/>
        <v>0</v>
      </c>
      <c r="K66" s="146">
        <f t="shared" si="29"/>
        <v>0</v>
      </c>
      <c r="L66" s="146">
        <f t="shared" si="29"/>
        <v>0</v>
      </c>
      <c r="M66" s="146">
        <f t="shared" si="29"/>
        <v>0</v>
      </c>
      <c r="N66" s="146">
        <f t="shared" si="29"/>
        <v>0</v>
      </c>
      <c r="O66" s="146">
        <f>ROUND(IF(O49&lt;0,-O49,0),2)</f>
        <v>0</v>
      </c>
      <c r="P66" s="146"/>
    </row>
    <row r="67" spans="1:16">
      <c r="A67" s="83" t="s">
        <v>138</v>
      </c>
      <c r="B67" s="83" t="s">
        <v>306</v>
      </c>
      <c r="D67" s="146">
        <f t="shared" ref="D67:N67" si="30">ROUND(IF(D49&gt;0,-D49,0),2)</f>
        <v>-948.72</v>
      </c>
      <c r="E67" s="146">
        <f t="shared" si="30"/>
        <v>-1117.1199999999999</v>
      </c>
      <c r="F67" s="146">
        <f t="shared" si="30"/>
        <v>-841.65</v>
      </c>
      <c r="G67" s="146">
        <f t="shared" si="30"/>
        <v>-2347.41</v>
      </c>
      <c r="H67" s="146">
        <f t="shared" si="30"/>
        <v>-5649.42</v>
      </c>
      <c r="I67" s="146">
        <f t="shared" si="30"/>
        <v>-9672.65</v>
      </c>
      <c r="J67" s="146">
        <f t="shared" si="30"/>
        <v>-14235.75</v>
      </c>
      <c r="K67" s="146">
        <f t="shared" si="30"/>
        <v>-17744.98</v>
      </c>
      <c r="L67" s="146">
        <f t="shared" si="30"/>
        <v>-20301.11</v>
      </c>
      <c r="M67" s="146">
        <f t="shared" si="30"/>
        <v>-22468.880000000001</v>
      </c>
      <c r="N67" s="146">
        <f t="shared" si="30"/>
        <v>-23126.38</v>
      </c>
      <c r="O67" s="146">
        <f>ROUND(IF(O49&gt;0,-O49,0),2)</f>
        <v>-27030.86</v>
      </c>
      <c r="P67" s="146"/>
    </row>
    <row r="68" spans="1:16" ht="15" thickBot="1">
      <c r="A68" s="83" t="s">
        <v>138</v>
      </c>
      <c r="B68" s="83" t="s">
        <v>137</v>
      </c>
      <c r="D68" s="146">
        <f t="shared" ref="D68:N68" si="31">-SUM(D65:D67)</f>
        <v>440511.99</v>
      </c>
      <c r="E68" s="146">
        <f t="shared" si="31"/>
        <v>-362322.33</v>
      </c>
      <c r="F68" s="146">
        <f t="shared" si="31"/>
        <v>234417.4</v>
      </c>
      <c r="G68" s="146">
        <f t="shared" si="31"/>
        <v>410853.99</v>
      </c>
      <c r="H68" s="146">
        <f t="shared" si="31"/>
        <v>1046546.77</v>
      </c>
      <c r="I68" s="146">
        <f t="shared" si="31"/>
        <v>729173.67</v>
      </c>
      <c r="J68" s="146">
        <f t="shared" si="31"/>
        <v>1227835.1499999999</v>
      </c>
      <c r="K68" s="146">
        <f t="shared" si="31"/>
        <v>306974.19999999995</v>
      </c>
      <c r="L68" s="146">
        <f t="shared" si="31"/>
        <v>810986.15</v>
      </c>
      <c r="M68" s="146">
        <f t="shared" si="31"/>
        <v>281832.42</v>
      </c>
      <c r="N68" s="146">
        <f t="shared" si="31"/>
        <v>9972.1400000000012</v>
      </c>
      <c r="O68" s="146">
        <f>-SUM(O65:O67)</f>
        <v>1722852.56</v>
      </c>
      <c r="P68" s="146"/>
    </row>
    <row r="69" spans="1:16">
      <c r="A69" s="83" t="s">
        <v>138</v>
      </c>
      <c r="B69" s="195" t="s">
        <v>235</v>
      </c>
      <c r="C69" s="198"/>
      <c r="D69" s="217">
        <f t="shared" ref="D69:N69" si="32">-D70-D71</f>
        <v>92094.863687402525</v>
      </c>
      <c r="E69" s="217">
        <f t="shared" si="32"/>
        <v>90469.131998502111</v>
      </c>
      <c r="F69" s="217">
        <f t="shared" si="32"/>
        <v>87094.815763217324</v>
      </c>
      <c r="G69" s="217">
        <f t="shared" si="32"/>
        <v>83119.771541654191</v>
      </c>
      <c r="H69" s="217">
        <f t="shared" si="32"/>
        <v>89438.996796276449</v>
      </c>
      <c r="I69" s="217">
        <f t="shared" si="32"/>
        <v>94862.654155047479</v>
      </c>
      <c r="J69" s="217">
        <f t="shared" si="32"/>
        <v>102253.36987534947</v>
      </c>
      <c r="K69" s="217">
        <f t="shared" si="32"/>
        <v>101918.93188110949</v>
      </c>
      <c r="L69" s="217">
        <f t="shared" si="32"/>
        <v>89172.705887967066</v>
      </c>
      <c r="M69" s="217">
        <f t="shared" si="32"/>
        <v>97027.033794809002</v>
      </c>
      <c r="N69" s="217">
        <f t="shared" si="32"/>
        <v>585025.06770292914</v>
      </c>
      <c r="O69" s="217">
        <f>-O70-O71</f>
        <v>601085.2055188251</v>
      </c>
    </row>
    <row r="70" spans="1:16">
      <c r="A70" s="83" t="s">
        <v>138</v>
      </c>
      <c r="B70" s="196" t="s">
        <v>236</v>
      </c>
      <c r="C70" s="201"/>
      <c r="D70" s="217">
        <f>IF(-'01.2019 Base Rate Revenue'!$X$37&lt;0,-'01.2019 Base Rate Revenue'!$X$37,0)</f>
        <v>-92094.863687402525</v>
      </c>
      <c r="E70" s="217">
        <f>IF(-'02.2019 Base Rate Revenue'!$X$37&lt;0,-'02.2019 Base Rate Revenue'!$X$37,0)</f>
        <v>-90469.131998502111</v>
      </c>
      <c r="F70" s="217">
        <f>IF(-'03.2019 Base Rate Revenue'!$X$37&lt;0,-'03.2019 Base Rate Revenue'!$X$37,0)</f>
        <v>-87094.815763217324</v>
      </c>
      <c r="G70" s="217">
        <f>IF(-'04.2019 Base Rate Revenue'!$X$37&lt;0,-'04.2019 Base Rate Revenue'!$X$37,0)</f>
        <v>-83119.771541654191</v>
      </c>
      <c r="H70" s="217">
        <f>IF(-'05.2019 Base Rate Revenue'!$X$37&lt;0,-'05.2019 Base Rate Revenue'!$X$37,0)</f>
        <v>-89438.996796276449</v>
      </c>
      <c r="I70" s="217">
        <f>IF(-'06.2019 Base Rate Revenue'!$X$37&lt;0,-'06.2019 Base Rate Revenue'!$X$37,0)</f>
        <v>-94862.654155047479</v>
      </c>
      <c r="J70" s="217">
        <f>IF(-'07.2019 Base Rate Revenue'!$X$37&lt;0,-'07.2019 Base Rate Revenue'!$X$37,0)</f>
        <v>-102253.36987534947</v>
      </c>
      <c r="K70" s="217">
        <f>IF(-'08.2019 Base Rate Revenue'!$X$37&lt;0,-'08.2019 Base Rate Revenue'!$X$37,0)</f>
        <v>-101918.93188110949</v>
      </c>
      <c r="L70" s="217">
        <f>IF(-'09.2019 Base Rate Revenue'!$X$37&lt;0,-'09.2019 Base Rate Revenue'!$X$37,0)</f>
        <v>-89172.705887967066</v>
      </c>
      <c r="M70" s="217">
        <f>IF(-'10.2019 Base Rate Revenue'!$X$37&lt;0,-'10.2019 Base Rate Revenue'!$X$37,0)</f>
        <v>-97027.033794809002</v>
      </c>
      <c r="N70" s="217">
        <f>IF(-'11.2019 Base Rate Revenue'!$X$37&lt;0,-'11.2019 Base Rate Revenue'!$X$37,0)</f>
        <v>-585025.06770292914</v>
      </c>
      <c r="O70" s="217">
        <f>IF(-'12.2019 Base Rate Revenue'!$X$37&lt;0,-'12.2019 Base Rate Revenue'!$X$37,0)</f>
        <v>-601085.2055188251</v>
      </c>
    </row>
    <row r="71" spans="1:16" ht="15" thickBot="1">
      <c r="A71" s="83" t="s">
        <v>138</v>
      </c>
      <c r="B71" s="197" t="s">
        <v>237</v>
      </c>
      <c r="C71" s="202"/>
      <c r="D71" s="217">
        <f>IF(-'01.2019 Base Rate Revenue'!$X$37&gt;0,-'01.2019 Base Rate Revenue'!$X$37,0)</f>
        <v>0</v>
      </c>
      <c r="E71" s="217">
        <f>IF(-'02.2019 Base Rate Revenue'!$X$37&gt;0,-'02.2019 Base Rate Revenue'!$X$37,0)</f>
        <v>0</v>
      </c>
      <c r="F71" s="217">
        <f>IF(-'03.2019 Base Rate Revenue'!$X$37&gt;0,-'03.2019 Base Rate Revenue'!$X$37,0)</f>
        <v>0</v>
      </c>
      <c r="G71" s="217">
        <f>IF(-'04.2019 Base Rate Revenue'!$X$37&gt;0,-'04.2019 Base Rate Revenue'!$X$37,0)</f>
        <v>0</v>
      </c>
      <c r="H71" s="217">
        <f>IF(-'05.2019 Base Rate Revenue'!$X$37&gt;0,-'05.2019 Base Rate Revenue'!$X$37,0)</f>
        <v>0</v>
      </c>
      <c r="I71" s="217">
        <f>IF(-'06.2019 Base Rate Revenue'!$X$37&gt;0,-'06.2019 Base Rate Revenue'!$X$37,0)</f>
        <v>0</v>
      </c>
      <c r="J71" s="217">
        <f>IF(-'07.2019 Base Rate Revenue'!$X$37&gt;0,-'07.2019 Base Rate Revenue'!$X$37,0)</f>
        <v>0</v>
      </c>
      <c r="K71" s="217">
        <f>IF(-'08.2019 Base Rate Revenue'!$X$37&gt;0,-'08.2019 Base Rate Revenue'!$X$37,0)</f>
        <v>0</v>
      </c>
      <c r="L71" s="217">
        <f>IF(-'09.2019 Base Rate Revenue'!$X$37&gt;0,-'09.2019 Base Rate Revenue'!$X$37,0)</f>
        <v>0</v>
      </c>
      <c r="M71" s="217">
        <f>IF(-'10.2019 Base Rate Revenue'!$X$37&gt;0,-'10.2019 Base Rate Revenue'!$X$37,0)</f>
        <v>0</v>
      </c>
      <c r="N71" s="217">
        <f>IF(-'11.2019 Base Rate Revenue'!$X$37&gt;0,-'11.2019 Base Rate Revenue'!$X$37,0)</f>
        <v>0</v>
      </c>
      <c r="O71" s="217">
        <f>IF(-'12.2019 Base Rate Revenue'!$X$37&gt;0,-'12.2019 Base Rate Revenue'!$X$37,0)</f>
        <v>0</v>
      </c>
    </row>
    <row r="72" spans="1:16">
      <c r="A72" s="166"/>
      <c r="B72" s="83"/>
      <c r="C72" s="166"/>
      <c r="D72" s="147"/>
      <c r="E72" s="147"/>
      <c r="F72" s="147"/>
      <c r="G72" s="147"/>
      <c r="H72" s="147"/>
      <c r="I72" s="147"/>
      <c r="J72" s="147"/>
      <c r="K72" s="147"/>
      <c r="L72" s="147"/>
      <c r="M72" s="147"/>
      <c r="N72" s="147"/>
    </row>
    <row r="73" spans="1:16">
      <c r="A73" s="83" t="s">
        <v>138</v>
      </c>
      <c r="B73" s="83" t="s">
        <v>293</v>
      </c>
      <c r="C73" s="146"/>
      <c r="D73" s="146">
        <f t="shared" ref="D73:N73" si="33">-D74-D75</f>
        <v>79309.746961214812</v>
      </c>
      <c r="E73" s="146">
        <f t="shared" si="33"/>
        <v>-241519.80064115673</v>
      </c>
      <c r="F73" s="146">
        <f t="shared" si="33"/>
        <v>-252226.16498572112</v>
      </c>
      <c r="G73" s="146">
        <f t="shared" si="33"/>
        <v>-174016.78000000003</v>
      </c>
      <c r="H73" s="146">
        <f t="shared" si="33"/>
        <v>-153570.13</v>
      </c>
      <c r="I73" s="146">
        <f t="shared" si="33"/>
        <v>-140368.89776540268</v>
      </c>
      <c r="J73" s="146">
        <f t="shared" si="33"/>
        <v>-180884.33471049089</v>
      </c>
      <c r="K73" s="146">
        <f t="shared" si="33"/>
        <v>-182984.50752410642</v>
      </c>
      <c r="L73" s="146">
        <f>-L74-L75</f>
        <v>-109625.76</v>
      </c>
      <c r="M73" s="146">
        <f>-M74-M75</f>
        <v>0</v>
      </c>
      <c r="N73" s="146">
        <f t="shared" si="33"/>
        <v>0</v>
      </c>
      <c r="O73" s="146">
        <f>-O74-O75</f>
        <v>0</v>
      </c>
    </row>
    <row r="74" spans="1:16">
      <c r="A74" s="83" t="s">
        <v>138</v>
      </c>
      <c r="B74" s="83" t="s">
        <v>294</v>
      </c>
      <c r="C74" s="146"/>
      <c r="D74" s="146">
        <f t="shared" ref="D74:N74" si="34">D85</f>
        <v>0</v>
      </c>
      <c r="E74" s="146">
        <f t="shared" si="34"/>
        <v>0</v>
      </c>
      <c r="F74" s="146">
        <f t="shared" si="34"/>
        <v>0</v>
      </c>
      <c r="G74" s="146">
        <f t="shared" si="34"/>
        <v>0</v>
      </c>
      <c r="H74" s="146">
        <f t="shared" si="34"/>
        <v>0</v>
      </c>
      <c r="I74" s="146">
        <f t="shared" si="34"/>
        <v>0</v>
      </c>
      <c r="J74" s="146">
        <f t="shared" si="34"/>
        <v>0</v>
      </c>
      <c r="K74" s="146">
        <f t="shared" si="34"/>
        <v>0</v>
      </c>
      <c r="L74" s="146">
        <f t="shared" si="34"/>
        <v>0</v>
      </c>
      <c r="M74" s="146">
        <f t="shared" si="34"/>
        <v>0</v>
      </c>
      <c r="N74" s="146">
        <f t="shared" si="34"/>
        <v>0</v>
      </c>
      <c r="O74" s="146">
        <f>O85</f>
        <v>0</v>
      </c>
    </row>
    <row r="75" spans="1:16">
      <c r="A75" s="83" t="s">
        <v>138</v>
      </c>
      <c r="B75" s="83" t="s">
        <v>295</v>
      </c>
      <c r="C75" s="242"/>
      <c r="D75" s="242">
        <f t="shared" ref="D75:N75" si="35">D81</f>
        <v>-79309.746961214812</v>
      </c>
      <c r="E75" s="242">
        <f t="shared" si="35"/>
        <v>241519.80064115673</v>
      </c>
      <c r="F75" s="242">
        <f t="shared" si="35"/>
        <v>252226.16498572112</v>
      </c>
      <c r="G75" s="242">
        <f t="shared" si="35"/>
        <v>174016.78000000003</v>
      </c>
      <c r="H75" s="242">
        <f t="shared" si="35"/>
        <v>153570.13</v>
      </c>
      <c r="I75" s="242">
        <f t="shared" si="35"/>
        <v>140368.89776540268</v>
      </c>
      <c r="J75" s="242">
        <f t="shared" si="35"/>
        <v>180884.33471049089</v>
      </c>
      <c r="K75" s="242">
        <f t="shared" si="35"/>
        <v>182984.50752410642</v>
      </c>
      <c r="L75" s="242">
        <f>L81</f>
        <v>109625.76</v>
      </c>
      <c r="M75" s="242">
        <f>M81</f>
        <v>0</v>
      </c>
      <c r="N75" s="242">
        <f t="shared" si="35"/>
        <v>0</v>
      </c>
      <c r="O75" s="242">
        <f>O81</f>
        <v>0</v>
      </c>
    </row>
    <row r="76" spans="1:16" ht="15" thickBot="1">
      <c r="B76" s="243"/>
      <c r="C76" s="244"/>
      <c r="D76" s="244" t="str">
        <f t="shared" ref="D76:N76" si="36">IF(SUM(D73:D75)=0,"",SUM(D73:D75))</f>
        <v/>
      </c>
      <c r="E76" s="244" t="str">
        <f t="shared" si="36"/>
        <v/>
      </c>
      <c r="F76" s="244" t="str">
        <f t="shared" si="36"/>
        <v/>
      </c>
      <c r="G76" s="244" t="str">
        <f t="shared" si="36"/>
        <v/>
      </c>
      <c r="H76" s="244" t="str">
        <f t="shared" si="36"/>
        <v/>
      </c>
      <c r="I76" s="244" t="str">
        <f t="shared" si="36"/>
        <v/>
      </c>
      <c r="J76" s="244" t="str">
        <f t="shared" si="36"/>
        <v/>
      </c>
      <c r="K76" s="244" t="str">
        <f t="shared" si="36"/>
        <v/>
      </c>
      <c r="L76" s="244" t="str">
        <f t="shared" si="36"/>
        <v/>
      </c>
      <c r="M76" s="244" t="str">
        <f t="shared" si="36"/>
        <v/>
      </c>
      <c r="N76" s="244" t="str">
        <f t="shared" si="36"/>
        <v/>
      </c>
      <c r="O76" s="244" t="str">
        <f>IF(SUM(O73:O75)=0,"",SUM(O73:O75))</f>
        <v/>
      </c>
    </row>
    <row r="77" spans="1:16">
      <c r="B77" s="216"/>
      <c r="C77" s="245"/>
      <c r="D77" s="245"/>
      <c r="E77" s="245"/>
      <c r="F77" s="245"/>
      <c r="G77" s="245"/>
      <c r="H77" s="245"/>
      <c r="I77" s="245"/>
      <c r="J77" s="245"/>
      <c r="K77" s="245"/>
      <c r="L77" s="245"/>
      <c r="M77" s="245"/>
      <c r="N77" s="245"/>
      <c r="O77" s="245"/>
    </row>
    <row r="78" spans="1:16">
      <c r="A78" s="83" t="s">
        <v>138</v>
      </c>
      <c r="B78" s="246" t="s">
        <v>296</v>
      </c>
      <c r="C78" s="147"/>
      <c r="D78" s="147"/>
      <c r="E78" s="147"/>
      <c r="F78" s="147"/>
      <c r="G78" s="147"/>
      <c r="H78" s="147"/>
      <c r="I78" s="147"/>
      <c r="J78" s="147"/>
      <c r="K78" s="147"/>
      <c r="L78" s="147"/>
      <c r="M78" s="147"/>
      <c r="N78" s="147"/>
      <c r="O78" s="147"/>
    </row>
    <row r="79" spans="1:16">
      <c r="A79" s="83" t="s">
        <v>138</v>
      </c>
      <c r="B79" s="166" t="s">
        <v>300</v>
      </c>
      <c r="C79" s="247"/>
      <c r="D79" s="247">
        <f>'EDWA 3% test'!D20+'EDWA 3% test'!D52</f>
        <v>-1435196.3756268779</v>
      </c>
      <c r="E79" s="247">
        <f>'EDWA 3% test'!E20+'EDWA 3% test'!E52</f>
        <v>-1193676.5749857211</v>
      </c>
      <c r="F79" s="247">
        <f>'EDWA 3% test'!F20+'EDWA 3% test'!F52</f>
        <v>-941450.41</v>
      </c>
      <c r="G79" s="247">
        <f>'EDWA 3% test'!G20+'EDWA 3% test'!G52</f>
        <v>-767433.63</v>
      </c>
      <c r="H79" s="247">
        <f>'EDWA 3% test'!H20+'EDWA 3% test'!H52</f>
        <v>-613863.5</v>
      </c>
      <c r="I79" s="247">
        <f>'EDWA 3% test'!I20+'EDWA 3% test'!I52</f>
        <v>-473494.60223459732</v>
      </c>
      <c r="J79" s="247">
        <f>'EDWA 3% test'!J20+'EDWA 3% test'!J52</f>
        <v>-292610.26752410643</v>
      </c>
      <c r="K79" s="247">
        <f>'EDWA 3% test'!K20+'EDWA 3% test'!K52</f>
        <v>-109625.76</v>
      </c>
      <c r="L79" s="247">
        <f>'EDWA 3% test'!L20+'EDWA 3% test'!L52</f>
        <v>0</v>
      </c>
      <c r="M79" s="247">
        <f>'EDWA 3% test'!M20+'EDWA 3% test'!M52</f>
        <v>0</v>
      </c>
      <c r="N79" s="247">
        <f>'EDWA 3% test'!N20+'EDWA 3% test'!N52</f>
        <v>0</v>
      </c>
      <c r="O79" s="247">
        <f>'EDWA 3% test'!O20+'EDWA 3% test'!O52</f>
        <v>0</v>
      </c>
    </row>
    <row r="80" spans="1:16">
      <c r="A80" s="83" t="s">
        <v>138</v>
      </c>
      <c r="B80" s="166" t="s">
        <v>298</v>
      </c>
      <c r="C80" s="248"/>
      <c r="D80" s="248">
        <f>'EDWA 3% test'!C19+'EDWA 3% test'!C51</f>
        <v>-1355886.6286656631</v>
      </c>
      <c r="E80" s="248">
        <f>'EDWA 3% test'!D20+'EDWA 3% test'!D52</f>
        <v>-1435196.3756268779</v>
      </c>
      <c r="F80" s="248">
        <f>'EDWA 3% test'!E20+'EDWA 3% test'!E52</f>
        <v>-1193676.5749857211</v>
      </c>
      <c r="G80" s="248">
        <f>'EDWA 3% test'!F20+'EDWA 3% test'!F52</f>
        <v>-941450.41</v>
      </c>
      <c r="H80" s="248">
        <f>'EDWA 3% test'!G20+'EDWA 3% test'!G52</f>
        <v>-767433.63</v>
      </c>
      <c r="I80" s="248">
        <f>'EDWA 3% test'!H20+'EDWA 3% test'!H52</f>
        <v>-613863.5</v>
      </c>
      <c r="J80" s="248">
        <f>'EDWA 3% test'!I20+'EDWA 3% test'!I52</f>
        <v>-473494.60223459732</v>
      </c>
      <c r="K80" s="248">
        <f>'EDWA 3% test'!J20+'EDWA 3% test'!J52</f>
        <v>-292610.26752410643</v>
      </c>
      <c r="L80" s="248">
        <f>'EDWA 3% test'!K20+'EDWA 3% test'!K52</f>
        <v>-109625.76</v>
      </c>
      <c r="M80" s="248">
        <f>'EDWA 3% test'!L20+'EDWA 3% test'!L52</f>
        <v>0</v>
      </c>
      <c r="N80" s="248">
        <f>'EDWA 3% test'!M20+'EDWA 3% test'!M52</f>
        <v>0</v>
      </c>
      <c r="O80" s="248">
        <f>'EDWA 3% test'!N20+'EDWA 3% test'!N52</f>
        <v>0</v>
      </c>
    </row>
    <row r="81" spans="1:16">
      <c r="A81" s="83" t="s">
        <v>138</v>
      </c>
      <c r="B81" s="147" t="s">
        <v>299</v>
      </c>
      <c r="C81" s="146"/>
      <c r="D81" s="146">
        <f t="shared" ref="D81:N81" si="37">D79-D80</f>
        <v>-79309.746961214812</v>
      </c>
      <c r="E81" s="146">
        <f t="shared" si="37"/>
        <v>241519.80064115673</v>
      </c>
      <c r="F81" s="146">
        <f t="shared" si="37"/>
        <v>252226.16498572112</v>
      </c>
      <c r="G81" s="146">
        <f t="shared" si="37"/>
        <v>174016.78000000003</v>
      </c>
      <c r="H81" s="146">
        <f t="shared" si="37"/>
        <v>153570.13</v>
      </c>
      <c r="I81" s="146">
        <f t="shared" si="37"/>
        <v>140368.89776540268</v>
      </c>
      <c r="J81" s="146">
        <f t="shared" si="37"/>
        <v>180884.33471049089</v>
      </c>
      <c r="K81" s="146">
        <f t="shared" si="37"/>
        <v>182984.50752410642</v>
      </c>
      <c r="L81" s="146">
        <f t="shared" si="37"/>
        <v>109625.76</v>
      </c>
      <c r="M81" s="146">
        <f t="shared" si="37"/>
        <v>0</v>
      </c>
      <c r="N81" s="146">
        <f t="shared" si="37"/>
        <v>0</v>
      </c>
      <c r="O81" s="146">
        <f>O79-O80</f>
        <v>0</v>
      </c>
    </row>
    <row r="82" spans="1:16">
      <c r="A82" s="83" t="s">
        <v>138</v>
      </c>
      <c r="B82" s="246" t="s">
        <v>297</v>
      </c>
      <c r="C82" s="249"/>
      <c r="D82" s="249"/>
      <c r="E82" s="249"/>
      <c r="F82" s="249"/>
      <c r="G82" s="249"/>
      <c r="H82" s="249"/>
      <c r="I82" s="249"/>
      <c r="J82" s="249"/>
      <c r="K82" s="249"/>
      <c r="L82" s="249"/>
      <c r="M82" s="249"/>
      <c r="N82" s="249"/>
      <c r="O82" s="249"/>
    </row>
    <row r="83" spans="1:16">
      <c r="A83" s="83" t="s">
        <v>138</v>
      </c>
      <c r="B83" s="166" t="s">
        <v>330</v>
      </c>
      <c r="C83" s="247"/>
      <c r="D83" s="247">
        <v>0</v>
      </c>
      <c r="E83" s="247">
        <v>0</v>
      </c>
      <c r="F83" s="247">
        <v>0</v>
      </c>
      <c r="G83" s="247">
        <v>0</v>
      </c>
      <c r="H83" s="247">
        <v>0</v>
      </c>
      <c r="I83" s="247">
        <v>0</v>
      </c>
      <c r="J83" s="247">
        <v>0</v>
      </c>
      <c r="K83" s="247">
        <v>0</v>
      </c>
      <c r="L83" s="247">
        <v>0</v>
      </c>
      <c r="M83" s="247">
        <v>0</v>
      </c>
      <c r="N83" s="247">
        <v>0</v>
      </c>
      <c r="O83" s="247">
        <f>'EDWA 3% test'!$O$19+'EDWA 3% test'!$O$51</f>
        <v>0</v>
      </c>
    </row>
    <row r="84" spans="1:16">
      <c r="A84" s="83" t="s">
        <v>138</v>
      </c>
      <c r="B84" s="166" t="s">
        <v>331</v>
      </c>
      <c r="C84" s="180"/>
      <c r="D84" s="180">
        <f t="shared" ref="D84:O84" si="38">C83</f>
        <v>0</v>
      </c>
      <c r="E84" s="180">
        <f t="shared" si="38"/>
        <v>0</v>
      </c>
      <c r="F84" s="180">
        <f t="shared" si="38"/>
        <v>0</v>
      </c>
      <c r="G84" s="180">
        <f t="shared" si="38"/>
        <v>0</v>
      </c>
      <c r="H84" s="180">
        <f t="shared" si="38"/>
        <v>0</v>
      </c>
      <c r="I84" s="180">
        <f t="shared" si="38"/>
        <v>0</v>
      </c>
      <c r="J84" s="180">
        <f t="shared" si="38"/>
        <v>0</v>
      </c>
      <c r="K84" s="180">
        <f t="shared" si="38"/>
        <v>0</v>
      </c>
      <c r="L84" s="180">
        <f t="shared" si="38"/>
        <v>0</v>
      </c>
      <c r="M84" s="180">
        <f t="shared" si="38"/>
        <v>0</v>
      </c>
      <c r="N84" s="180">
        <f t="shared" si="38"/>
        <v>0</v>
      </c>
      <c r="O84" s="180">
        <f t="shared" si="38"/>
        <v>0</v>
      </c>
    </row>
    <row r="85" spans="1:16">
      <c r="A85" s="83" t="s">
        <v>138</v>
      </c>
      <c r="B85" s="147" t="s">
        <v>299</v>
      </c>
      <c r="C85" s="146"/>
      <c r="D85" s="146">
        <f t="shared" ref="D85:N85" si="39">D83-D84</f>
        <v>0</v>
      </c>
      <c r="E85" s="146">
        <f t="shared" si="39"/>
        <v>0</v>
      </c>
      <c r="F85" s="146">
        <f t="shared" si="39"/>
        <v>0</v>
      </c>
      <c r="G85" s="146">
        <f t="shared" si="39"/>
        <v>0</v>
      </c>
      <c r="H85" s="146">
        <f t="shared" si="39"/>
        <v>0</v>
      </c>
      <c r="I85" s="146">
        <f t="shared" si="39"/>
        <v>0</v>
      </c>
      <c r="J85" s="146">
        <f t="shared" si="39"/>
        <v>0</v>
      </c>
      <c r="K85" s="146">
        <f t="shared" si="39"/>
        <v>0</v>
      </c>
      <c r="L85" s="146">
        <f t="shared" si="39"/>
        <v>0</v>
      </c>
      <c r="M85" s="146">
        <f t="shared" si="39"/>
        <v>0</v>
      </c>
      <c r="N85" s="146">
        <f t="shared" si="39"/>
        <v>0</v>
      </c>
      <c r="O85" s="146">
        <f>O83-O84</f>
        <v>0</v>
      </c>
    </row>
    <row r="87" spans="1:16">
      <c r="B87" t="s">
        <v>356</v>
      </c>
      <c r="D87" s="94">
        <f>D19/D13</f>
        <v>1227.469340405921</v>
      </c>
      <c r="E87" s="94">
        <f t="shared" ref="E87:P87" si="40">E19/E13</f>
        <v>1127.0602154105068</v>
      </c>
      <c r="F87" s="94">
        <f t="shared" si="40"/>
        <v>1160.0886584448026</v>
      </c>
      <c r="G87" s="94">
        <f t="shared" si="40"/>
        <v>766.62714180089165</v>
      </c>
      <c r="H87" s="94">
        <f t="shared" si="40"/>
        <v>712.96683694175488</v>
      </c>
      <c r="I87" s="94">
        <f t="shared" si="40"/>
        <v>701.50657066297424</v>
      </c>
      <c r="J87" s="94">
        <f t="shared" si="40"/>
        <v>822.07344371006832</v>
      </c>
      <c r="K87" s="94">
        <f t="shared" si="40"/>
        <v>872.02720722707454</v>
      </c>
      <c r="L87" s="94">
        <f t="shared" si="40"/>
        <v>724.07206110470463</v>
      </c>
      <c r="M87" s="94">
        <f t="shared" si="40"/>
        <v>838.60401286412082</v>
      </c>
      <c r="N87" s="94">
        <f t="shared" si="40"/>
        <v>1002.9836850473721</v>
      </c>
      <c r="O87" s="94">
        <f t="shared" si="40"/>
        <v>1179.0620867905643</v>
      </c>
      <c r="P87" s="94">
        <f t="shared" si="40"/>
        <v>928.16484635564507</v>
      </c>
    </row>
    <row r="88" spans="1:16">
      <c r="B88" t="s">
        <v>357</v>
      </c>
      <c r="D88" s="94">
        <f>D41/D35</f>
        <v>4843.798681345962</v>
      </c>
      <c r="E88" s="94">
        <f t="shared" ref="E88:P88" si="41">E41/E35</f>
        <v>4759.781689028011</v>
      </c>
      <c r="F88" s="94">
        <f t="shared" si="41"/>
        <v>4636.3335619045029</v>
      </c>
      <c r="G88" s="94">
        <f t="shared" si="41"/>
        <v>4386.9931372028796</v>
      </c>
      <c r="H88" s="94">
        <f t="shared" si="41"/>
        <v>4695.31395739868</v>
      </c>
      <c r="I88" s="94">
        <f t="shared" si="41"/>
        <v>4998.7421767934884</v>
      </c>
      <c r="J88" s="94">
        <f t="shared" si="41"/>
        <v>5380.0903431989409</v>
      </c>
      <c r="K88" s="94">
        <f t="shared" si="41"/>
        <v>5352.0758175375258</v>
      </c>
      <c r="L88" s="94">
        <f t="shared" si="41"/>
        <v>4774.1515562026152</v>
      </c>
      <c r="M88" s="94">
        <f t="shared" si="41"/>
        <v>4987.061002610897</v>
      </c>
      <c r="N88" s="94">
        <f t="shared" si="41"/>
        <v>4433.9757464479408</v>
      </c>
      <c r="O88" s="94">
        <f t="shared" si="41"/>
        <v>4760.1350040965935</v>
      </c>
      <c r="P88" s="94">
        <f t="shared" si="41"/>
        <v>4834.8601496355632</v>
      </c>
    </row>
    <row r="90" spans="1:16">
      <c r="B90" t="s">
        <v>358</v>
      </c>
      <c r="D90" s="94">
        <f>'UE-170485 Auth Base'!E159</f>
        <v>1357.8091318192078</v>
      </c>
      <c r="E90" s="94">
        <f>'UE-170485 Auth Base'!F159</f>
        <v>1088.4473476603712</v>
      </c>
      <c r="F90" s="94">
        <f>'UE-170485 Auth Base'!G159</f>
        <v>1000.0734016686531</v>
      </c>
      <c r="G90" s="94">
        <f>'UE-170485 Auth Base'!H159</f>
        <v>844.89900432176887</v>
      </c>
      <c r="H90" s="94">
        <f>'UE-170485 Auth Base'!I159</f>
        <v>741.138863371036</v>
      </c>
      <c r="I90" s="94">
        <f>'UE-170485 Auth Base'!J159</f>
        <v>687.27636494149738</v>
      </c>
      <c r="J90" s="94">
        <f>'UE-170485 Auth Base'!K159</f>
        <v>910.60529913385972</v>
      </c>
      <c r="K90" s="94">
        <f>'UE-170485 Auth Base'!L159</f>
        <v>820.75676810874791</v>
      </c>
      <c r="L90" s="94">
        <f>'UE-170485 Auth Base'!M159</f>
        <v>774.14666165828237</v>
      </c>
      <c r="M90" s="94">
        <f>'UE-170485 Auth Base'!N159</f>
        <v>755.05080835793694</v>
      </c>
      <c r="N90" s="94">
        <f>'UE-170485 Auth Base'!O159</f>
        <v>1021.7560871745858</v>
      </c>
      <c r="O90" s="94">
        <f>'UE-170485 Auth Base'!P159</f>
        <v>1250.8899802421986</v>
      </c>
      <c r="P90" s="94">
        <f>'UE-170485 Auth Base'!Q159</f>
        <v>937.86260586704657</v>
      </c>
    </row>
    <row r="91" spans="1:16">
      <c r="B91" t="s">
        <v>359</v>
      </c>
      <c r="D91" s="94">
        <f>'UE-170485 Auth Base'!E162</f>
        <v>5067.8760437009987</v>
      </c>
      <c r="E91" s="94">
        <f>'UE-170485 Auth Base'!F162</f>
        <v>4712.5203530866975</v>
      </c>
      <c r="F91" s="94">
        <f>'UE-170485 Auth Base'!G162</f>
        <v>4849.8078772033396</v>
      </c>
      <c r="G91" s="94">
        <f>'UE-170485 Auth Base'!H162</f>
        <v>4615.7853339718849</v>
      </c>
      <c r="H91" s="94">
        <f>'UE-170485 Auth Base'!I162</f>
        <v>5078.5884233552079</v>
      </c>
      <c r="I91" s="94">
        <f>'UE-170485 Auth Base'!J162</f>
        <v>5213.3002267064803</v>
      </c>
      <c r="J91" s="94">
        <f>'UE-170485 Auth Base'!K162</f>
        <v>5752.0692305526618</v>
      </c>
      <c r="K91" s="94">
        <f>'UE-170485 Auth Base'!L162</f>
        <v>5389.9274387852302</v>
      </c>
      <c r="L91" s="94">
        <f>'UE-170485 Auth Base'!M162</f>
        <v>5067.8935770557064</v>
      </c>
      <c r="M91" s="94">
        <f>'UE-170485 Auth Base'!N162</f>
        <v>5104.1850228871272</v>
      </c>
      <c r="N91" s="94">
        <f>'UE-170485 Auth Base'!O162</f>
        <v>4549.6806945920252</v>
      </c>
      <c r="O91" s="94">
        <f>'UE-170485 Auth Base'!P162</f>
        <v>5408.2933877368505</v>
      </c>
      <c r="P91" s="94">
        <f>'UE-170485 Auth Base'!Q162</f>
        <v>5067.5456333657021</v>
      </c>
    </row>
    <row r="93" spans="1:16">
      <c r="B93" t="s">
        <v>360</v>
      </c>
      <c r="D93" s="49">
        <f>D87-D90</f>
        <v>-130.33979141328678</v>
      </c>
      <c r="E93" s="49">
        <f t="shared" ref="E93:J93" si="42">E87-E90</f>
        <v>38.612867750135592</v>
      </c>
      <c r="F93" s="49">
        <f t="shared" si="42"/>
        <v>160.0152567761495</v>
      </c>
      <c r="G93" s="49">
        <f t="shared" si="42"/>
        <v>-78.271862520877221</v>
      </c>
      <c r="H93" s="49">
        <f t="shared" si="42"/>
        <v>-28.172026429281118</v>
      </c>
      <c r="I93" s="49">
        <f t="shared" si="42"/>
        <v>14.230205721476864</v>
      </c>
      <c r="J93" s="49">
        <f t="shared" si="42"/>
        <v>-88.531855423791399</v>
      </c>
      <c r="K93" s="49">
        <f t="shared" ref="K93:N93" si="43">K87-K90</f>
        <v>51.270439118326635</v>
      </c>
      <c r="L93" s="49">
        <f t="shared" si="43"/>
        <v>-50.074600553577739</v>
      </c>
      <c r="M93" s="49">
        <f t="shared" si="43"/>
        <v>83.553204506183874</v>
      </c>
      <c r="N93" s="49">
        <f t="shared" si="43"/>
        <v>-18.772402127213695</v>
      </c>
    </row>
    <row r="94" spans="1:16">
      <c r="B94" s="147" t="s">
        <v>361</v>
      </c>
      <c r="D94" s="49">
        <f>D88-D91</f>
        <v>-224.07736235503671</v>
      </c>
      <c r="E94" s="49">
        <f t="shared" ref="E94:J94" si="44">E88-E91</f>
        <v>47.261335941313519</v>
      </c>
      <c r="F94" s="49">
        <f t="shared" si="44"/>
        <v>-213.4743152988367</v>
      </c>
      <c r="G94" s="49">
        <f t="shared" si="44"/>
        <v>-228.79219676900539</v>
      </c>
      <c r="H94" s="49">
        <f t="shared" si="44"/>
        <v>-383.27446595652782</v>
      </c>
      <c r="I94" s="49">
        <f t="shared" si="44"/>
        <v>-214.55804991299192</v>
      </c>
      <c r="J94" s="49">
        <f t="shared" si="44"/>
        <v>-371.97888735372089</v>
      </c>
      <c r="K94" s="49">
        <f t="shared" ref="K94:N94" si="45">K88-K91</f>
        <v>-37.851621247704315</v>
      </c>
      <c r="L94" s="49">
        <f t="shared" si="45"/>
        <v>-293.74202085309116</v>
      </c>
      <c r="M94" s="49">
        <f t="shared" si="45"/>
        <v>-117.12402027623011</v>
      </c>
      <c r="N94" s="49">
        <f t="shared" si="45"/>
        <v>-115.70494814408448</v>
      </c>
    </row>
  </sheetData>
  <mergeCells count="3">
    <mergeCell ref="A1:P1"/>
    <mergeCell ref="A2:P2"/>
    <mergeCell ref="A3:P3"/>
  </mergeCells>
  <printOptions horizontalCentered="1"/>
  <pageMargins left="0.17" right="0.16" top="0.42" bottom="0.46" header="0.3" footer="0.3"/>
  <pageSetup scale="90" orientation="portrait" r:id="rId1"/>
  <headerFooter scaleWithDoc="0">
    <oddFooter>&amp;L&amp;F / &amp;A&amp;RPage &amp;P</oddFooter>
  </headerFooter>
  <rowBreaks count="1" manualBreakCount="1">
    <brk id="54" max="15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92D050"/>
  </sheetPr>
  <dimension ref="A1:AE89"/>
  <sheetViews>
    <sheetView topLeftCell="A52" zoomScaleNormal="100" workbookViewId="0">
      <selection activeCell="V53" sqref="V53"/>
    </sheetView>
  </sheetViews>
  <sheetFormatPr defaultColWidth="9.109375" defaultRowHeight="13.8"/>
  <cols>
    <col min="1" max="1" width="14.6640625" style="1" customWidth="1"/>
    <col min="2" max="2" width="4.88671875" style="1" customWidth="1"/>
    <col min="3" max="3" width="18.6640625" style="1" customWidth="1"/>
    <col min="4" max="4" width="17" style="1" customWidth="1"/>
    <col min="5" max="5" width="18.109375" style="1" customWidth="1"/>
    <col min="6" max="6" width="16.33203125" style="1" customWidth="1"/>
    <col min="7" max="7" width="16.6640625" style="1" customWidth="1"/>
    <col min="8" max="8" width="14.44140625" style="1" customWidth="1"/>
    <col min="9" max="9" width="16.88671875" style="1" customWidth="1"/>
    <col min="10" max="10" width="15.109375" style="1" customWidth="1"/>
    <col min="11" max="11" width="14.88671875" style="1" customWidth="1"/>
    <col min="12" max="12" width="13.44140625" style="1" bestFit="1" customWidth="1"/>
    <col min="13" max="13" width="15.6640625" style="1" customWidth="1"/>
    <col min="14" max="14" width="2.6640625" style="1" customWidth="1"/>
    <col min="15" max="15" width="15.33203125" style="1" customWidth="1"/>
    <col min="16" max="16" width="15.44140625" style="1" customWidth="1"/>
    <col min="17" max="17" width="16" style="1" customWidth="1"/>
    <col min="18" max="18" width="10.109375" style="1" customWidth="1"/>
    <col min="19" max="19" width="16" style="1" customWidth="1"/>
    <col min="20" max="20" width="15.33203125" style="1" customWidth="1"/>
    <col min="21" max="21" width="9.5546875" style="1" customWidth="1"/>
    <col min="22" max="22" width="16.88671875" style="1" customWidth="1"/>
    <col min="23" max="23" width="2.88671875" style="1" customWidth="1"/>
    <col min="24" max="24" width="18.5546875" style="1" customWidth="1"/>
    <col min="25" max="25" width="1.6640625" style="1" customWidth="1"/>
    <col min="26" max="26" width="14.6640625" style="1" customWidth="1"/>
    <col min="27" max="27" width="13.6640625" style="1" customWidth="1"/>
    <col min="28" max="28" width="16.109375" style="1" customWidth="1"/>
    <col min="29" max="29" width="14.88671875" style="1" customWidth="1"/>
    <col min="30" max="30" width="21.33203125" style="1" customWidth="1"/>
    <col min="31" max="16384" width="9.109375" style="1"/>
  </cols>
  <sheetData>
    <row r="1" spans="1:20">
      <c r="A1" s="371" t="s">
        <v>163</v>
      </c>
      <c r="B1" s="371"/>
      <c r="C1" s="371"/>
      <c r="D1" s="371"/>
      <c r="E1" s="371"/>
      <c r="F1" s="371"/>
      <c r="G1" s="371"/>
      <c r="H1" s="371"/>
      <c r="I1" s="371"/>
      <c r="J1" s="372" t="s">
        <v>311</v>
      </c>
      <c r="K1" s="372"/>
    </row>
    <row r="2" spans="1:20" ht="26.4" customHeight="1">
      <c r="A2" s="149"/>
      <c r="B2" s="150"/>
      <c r="C2" s="151" t="s">
        <v>164</v>
      </c>
      <c r="D2" s="150"/>
      <c r="E2" s="151" t="s">
        <v>165</v>
      </c>
      <c r="F2" s="152" t="s">
        <v>166</v>
      </c>
      <c r="G2" s="152" t="s">
        <v>167</v>
      </c>
      <c r="H2" s="152" t="s">
        <v>86</v>
      </c>
      <c r="I2" s="152" t="s">
        <v>168</v>
      </c>
      <c r="J2" s="258" t="s">
        <v>312</v>
      </c>
      <c r="K2" s="258" t="s">
        <v>313</v>
      </c>
    </row>
    <row r="3" spans="1:20">
      <c r="A3" s="176" t="s">
        <v>127</v>
      </c>
      <c r="B3" s="148"/>
      <c r="C3" s="154">
        <v>219477</v>
      </c>
      <c r="D3" s="213"/>
      <c r="E3" s="178">
        <v>258267007.47999999</v>
      </c>
      <c r="F3" s="178">
        <v>-121833489</v>
      </c>
      <c r="G3" s="178">
        <v>122208219</v>
      </c>
      <c r="H3" s="184">
        <f>SUM(F3:G3)</f>
        <v>374730</v>
      </c>
      <c r="I3" s="155">
        <f>E3+H3</f>
        <v>258641737.47999999</v>
      </c>
      <c r="J3" s="283">
        <f t="shared" ref="J3:J8" si="0">I3/C3</f>
        <v>1178.4457482105186</v>
      </c>
      <c r="K3" s="256">
        <f t="shared" ref="K3:K8" si="1">D24/E3</f>
        <v>9.1011941360029269E-2</v>
      </c>
    </row>
    <row r="4" spans="1:20">
      <c r="A4" s="176" t="s">
        <v>169</v>
      </c>
      <c r="B4" s="148"/>
      <c r="C4" s="154">
        <v>328</v>
      </c>
      <c r="D4" s="213"/>
      <c r="E4" s="178">
        <v>494004.50699999998</v>
      </c>
      <c r="F4" s="178">
        <v>-205766</v>
      </c>
      <c r="G4" s="178">
        <v>233766</v>
      </c>
      <c r="H4" s="184">
        <f t="shared" ref="H4:H16" si="2">SUM(F4:G4)</f>
        <v>28000</v>
      </c>
      <c r="I4" s="155">
        <f t="shared" ref="I4:I16" si="3">E4+H4</f>
        <v>522004.50699999998</v>
      </c>
      <c r="J4" s="283">
        <f t="shared" si="0"/>
        <v>1591.4771554878048</v>
      </c>
      <c r="K4" s="256">
        <f t="shared" si="1"/>
        <v>9.1375178485972805E-2</v>
      </c>
    </row>
    <row r="5" spans="1:20">
      <c r="A5" s="176" t="s">
        <v>128</v>
      </c>
      <c r="B5" s="148"/>
      <c r="C5" s="154">
        <v>22937</v>
      </c>
      <c r="D5" s="213"/>
      <c r="E5" s="178">
        <v>53474198.324000001</v>
      </c>
      <c r="F5" s="178">
        <v>-27517043</v>
      </c>
      <c r="G5" s="178">
        <v>25195627</v>
      </c>
      <c r="H5" s="184">
        <f t="shared" si="2"/>
        <v>-2321416</v>
      </c>
      <c r="I5" s="155">
        <f t="shared" si="3"/>
        <v>51152782.324000001</v>
      </c>
      <c r="J5" s="283">
        <f t="shared" si="0"/>
        <v>2230.1426657365828</v>
      </c>
      <c r="K5" s="256">
        <f t="shared" si="1"/>
        <v>0.11608969997805178</v>
      </c>
    </row>
    <row r="6" spans="1:20">
      <c r="A6" s="176" t="s">
        <v>129</v>
      </c>
      <c r="B6" s="148"/>
      <c r="C6" s="154">
        <v>9796</v>
      </c>
      <c r="D6" s="213"/>
      <c r="E6" s="178">
        <v>6674916.1859999998</v>
      </c>
      <c r="F6" s="178">
        <v>-3086251</v>
      </c>
      <c r="G6" s="178">
        <v>3158611</v>
      </c>
      <c r="H6" s="184">
        <f t="shared" si="2"/>
        <v>72360</v>
      </c>
      <c r="I6" s="155">
        <f t="shared" si="3"/>
        <v>6747276.1859999998</v>
      </c>
      <c r="J6" s="283">
        <f t="shared" si="0"/>
        <v>688.77870416496523</v>
      </c>
      <c r="K6" s="256">
        <f t="shared" si="1"/>
        <v>0.14048880822905963</v>
      </c>
    </row>
    <row r="7" spans="1:20">
      <c r="A7" s="176" t="s">
        <v>130</v>
      </c>
      <c r="B7" s="148"/>
      <c r="C7" s="154">
        <v>1879</v>
      </c>
      <c r="D7" s="213"/>
      <c r="E7" s="178">
        <v>119394840.014</v>
      </c>
      <c r="F7" s="178">
        <v>-64803850</v>
      </c>
      <c r="G7" s="178">
        <v>56115148</v>
      </c>
      <c r="H7" s="184">
        <f t="shared" si="2"/>
        <v>-8688702</v>
      </c>
      <c r="I7" s="155">
        <f t="shared" si="3"/>
        <v>110706138.014</v>
      </c>
      <c r="J7" s="283">
        <f t="shared" si="0"/>
        <v>58917.582764236293</v>
      </c>
      <c r="K7" s="256">
        <f t="shared" si="1"/>
        <v>9.0322826336008161E-2</v>
      </c>
    </row>
    <row r="8" spans="1:20">
      <c r="A8" s="176" t="s">
        <v>131</v>
      </c>
      <c r="B8" s="148"/>
      <c r="C8" s="154">
        <v>47</v>
      </c>
      <c r="D8" s="213"/>
      <c r="E8" s="178">
        <v>3289862.24</v>
      </c>
      <c r="F8" s="178">
        <v>-1624452</v>
      </c>
      <c r="G8" s="178">
        <v>1556783</v>
      </c>
      <c r="H8" s="184">
        <f t="shared" si="2"/>
        <v>-67669</v>
      </c>
      <c r="I8" s="155">
        <f t="shared" si="3"/>
        <v>3222193.24</v>
      </c>
      <c r="J8" s="283">
        <f t="shared" si="0"/>
        <v>68557.302978723412</v>
      </c>
      <c r="K8" s="256">
        <f t="shared" si="1"/>
        <v>8.8201091362415218E-2</v>
      </c>
    </row>
    <row r="9" spans="1:20">
      <c r="A9" s="176" t="s">
        <v>132</v>
      </c>
      <c r="B9" s="148"/>
      <c r="C9" s="154">
        <v>23</v>
      </c>
      <c r="D9" s="188"/>
      <c r="E9" s="178">
        <f>82979731.17-E10</f>
        <v>55575477.170000002</v>
      </c>
      <c r="F9" s="178">
        <v>-48601582</v>
      </c>
      <c r="G9" s="178">
        <f>90893021-G10</f>
        <v>55893021</v>
      </c>
      <c r="H9" s="184">
        <f t="shared" si="2"/>
        <v>7291439</v>
      </c>
      <c r="I9" s="155">
        <f t="shared" si="3"/>
        <v>62866916.170000002</v>
      </c>
      <c r="J9" s="283">
        <f>(I9+I10)/C9</f>
        <v>3924833.4856521739</v>
      </c>
      <c r="K9" s="256">
        <f>I30/(I9+I10)</f>
        <v>5.7267399707731079E-2</v>
      </c>
    </row>
    <row r="10" spans="1:20">
      <c r="A10" s="176" t="s">
        <v>170</v>
      </c>
      <c r="B10" s="148"/>
      <c r="C10" s="154"/>
      <c r="D10" s="188"/>
      <c r="E10" s="178">
        <v>27404254</v>
      </c>
      <c r="F10" s="178">
        <v>-35000000</v>
      </c>
      <c r="G10" s="178">
        <v>35000000</v>
      </c>
      <c r="H10" s="184">
        <f t="shared" si="2"/>
        <v>0</v>
      </c>
      <c r="I10" s="155">
        <f t="shared" si="3"/>
        <v>27404254</v>
      </c>
      <c r="J10" s="283"/>
    </row>
    <row r="11" spans="1:20">
      <c r="A11" s="176" t="s">
        <v>171</v>
      </c>
      <c r="B11" s="148"/>
      <c r="C11" s="154">
        <v>51</v>
      </c>
      <c r="D11" s="213"/>
      <c r="E11" s="178">
        <v>-6149.6809999999996</v>
      </c>
      <c r="F11" s="178"/>
      <c r="G11" s="178"/>
      <c r="H11" s="184">
        <f t="shared" si="2"/>
        <v>0</v>
      </c>
      <c r="I11" s="155">
        <f t="shared" si="3"/>
        <v>-6149.6809999999996</v>
      </c>
      <c r="J11" s="283">
        <f>I11/C11</f>
        <v>-120.58198039215685</v>
      </c>
      <c r="K11" s="256">
        <f>I31/I11</f>
        <v>-9.6507444857708888E-2</v>
      </c>
    </row>
    <row r="12" spans="1:20">
      <c r="A12" s="176" t="s">
        <v>133</v>
      </c>
      <c r="B12" s="148"/>
      <c r="C12" s="154">
        <v>1197</v>
      </c>
      <c r="D12" s="213"/>
      <c r="E12" s="178">
        <v>4000037.216</v>
      </c>
      <c r="F12" s="178">
        <v>-2094330</v>
      </c>
      <c r="G12" s="178">
        <v>1779535</v>
      </c>
      <c r="H12" s="184">
        <f t="shared" si="2"/>
        <v>-314795</v>
      </c>
      <c r="I12" s="155">
        <f t="shared" si="3"/>
        <v>3685242.216</v>
      </c>
      <c r="J12" s="283">
        <f>I12/C12</f>
        <v>3078.7320100250627</v>
      </c>
      <c r="K12" s="256">
        <f>I32/I12</f>
        <v>8.8374529613279545E-2</v>
      </c>
    </row>
    <row r="13" spans="1:20">
      <c r="A13" s="176" t="s">
        <v>134</v>
      </c>
      <c r="B13" s="148"/>
      <c r="C13" s="154">
        <v>1196</v>
      </c>
      <c r="D13" s="213"/>
      <c r="E13" s="178">
        <v>306447.89299999998</v>
      </c>
      <c r="F13" s="178">
        <v>-143627</v>
      </c>
      <c r="G13" s="178">
        <v>134463</v>
      </c>
      <c r="H13" s="184">
        <f t="shared" si="2"/>
        <v>-9164</v>
      </c>
      <c r="I13" s="155">
        <f t="shared" si="3"/>
        <v>297283.89299999998</v>
      </c>
      <c r="J13" s="283">
        <f>I13/C13</f>
        <v>248.56512792642138</v>
      </c>
      <c r="K13" s="256">
        <f>I33/I13</f>
        <v>0.16130215692513153</v>
      </c>
      <c r="S13" s="214"/>
    </row>
    <row r="14" spans="1:20">
      <c r="A14" s="176" t="s">
        <v>172</v>
      </c>
      <c r="B14" s="148"/>
      <c r="C14" s="154">
        <v>463</v>
      </c>
      <c r="D14" s="188"/>
      <c r="E14" s="178">
        <v>867265.17221000011</v>
      </c>
      <c r="F14" s="178"/>
      <c r="G14" s="178"/>
      <c r="H14" s="184"/>
      <c r="I14" s="155">
        <f t="shared" si="3"/>
        <v>867265.17221000011</v>
      </c>
      <c r="J14" s="283"/>
      <c r="K14" s="256"/>
      <c r="S14" s="184"/>
      <c r="T14" s="184"/>
    </row>
    <row r="15" spans="1:20">
      <c r="A15" s="176" t="s">
        <v>173</v>
      </c>
      <c r="B15" s="148"/>
      <c r="C15" s="154"/>
      <c r="D15" s="188"/>
      <c r="E15" s="178">
        <v>418658.96399999998</v>
      </c>
      <c r="F15" s="178"/>
      <c r="G15" s="178"/>
      <c r="H15" s="184">
        <f t="shared" si="2"/>
        <v>0</v>
      </c>
      <c r="I15" s="155">
        <f t="shared" si="3"/>
        <v>418658.96399999998</v>
      </c>
      <c r="J15" s="213"/>
      <c r="S15" s="184"/>
      <c r="T15" s="184"/>
    </row>
    <row r="16" spans="1:20">
      <c r="A16" s="176" t="s">
        <v>174</v>
      </c>
      <c r="B16" s="148"/>
      <c r="C16" s="154"/>
      <c r="D16" s="189"/>
      <c r="E16" s="178">
        <v>219307.83799999999</v>
      </c>
      <c r="F16" s="178"/>
      <c r="G16" s="178"/>
      <c r="H16" s="184">
        <f t="shared" si="2"/>
        <v>0</v>
      </c>
      <c r="I16" s="155">
        <f t="shared" si="3"/>
        <v>219307.83799999999</v>
      </c>
      <c r="J16" s="213"/>
      <c r="T16" s="214"/>
    </row>
    <row r="17" spans="1:31">
      <c r="A17" s="148"/>
      <c r="B17" s="148"/>
      <c r="C17" s="156">
        <f>SUM(C3:C16)</f>
        <v>257394</v>
      </c>
      <c r="E17" s="156">
        <f>SUM(E3:E16)</f>
        <v>530380127.32321</v>
      </c>
      <c r="F17" s="156">
        <f>SUM(F3:F16)</f>
        <v>-304910390</v>
      </c>
      <c r="G17" s="156">
        <f>SUM(G3:G16)</f>
        <v>301275173</v>
      </c>
      <c r="H17" s="156">
        <f>SUM(H3:H16)</f>
        <v>-3635217</v>
      </c>
      <c r="I17" s="156">
        <f>SUM(I3:I16)</f>
        <v>526744910.32321</v>
      </c>
    </row>
    <row r="18" spans="1:31" ht="14.4" thickBot="1">
      <c r="A18" s="148"/>
      <c r="B18" s="148"/>
      <c r="C18" s="148"/>
      <c r="E18" s="148"/>
      <c r="F18" s="148"/>
      <c r="G18" s="148"/>
      <c r="I18" s="148"/>
    </row>
    <row r="19" spans="1:31">
      <c r="A19" s="148" t="s">
        <v>19</v>
      </c>
      <c r="B19" s="148"/>
      <c r="C19" s="157">
        <f>C3+C4</f>
        <v>219805</v>
      </c>
      <c r="E19" s="158">
        <f>E3+E4</f>
        <v>258761011.98699999</v>
      </c>
      <c r="F19" s="158">
        <f>F3+F4</f>
        <v>-122039255</v>
      </c>
      <c r="G19" s="158">
        <f>G3+G4</f>
        <v>122441985</v>
      </c>
      <c r="H19" s="158">
        <f>H3+H4</f>
        <v>402730</v>
      </c>
      <c r="I19" s="157">
        <f>I3+I4</f>
        <v>259163741.98699999</v>
      </c>
    </row>
    <row r="20" spans="1:31" ht="7.2" customHeight="1">
      <c r="A20" s="148"/>
      <c r="B20" s="148"/>
      <c r="C20" s="159"/>
      <c r="E20" s="148"/>
      <c r="F20" s="148"/>
      <c r="G20" s="148"/>
      <c r="H20" s="148"/>
      <c r="I20" s="159"/>
    </row>
    <row r="21" spans="1:31" ht="14.4" thickBot="1">
      <c r="A21" s="148" t="s">
        <v>175</v>
      </c>
      <c r="B21" s="148"/>
      <c r="C21" s="173">
        <f>SUM(C5:C8,C11:C13)</f>
        <v>37103</v>
      </c>
      <c r="E21" s="174">
        <f>SUM(E5:E8,E11:E13)</f>
        <v>187134152.192</v>
      </c>
      <c r="F21" s="174">
        <f>SUM(F5:F8,F11:F13)</f>
        <v>-99269553</v>
      </c>
      <c r="G21" s="174">
        <f>SUM(G5:G8,G11:G13)</f>
        <v>87940167</v>
      </c>
      <c r="H21" s="174">
        <f>SUM(H5:H8,H11:H13)</f>
        <v>-11329386</v>
      </c>
      <c r="I21" s="173">
        <f>SUM(I5:I8,I11:I13)</f>
        <v>175804766.192</v>
      </c>
      <c r="Z21" s="1" t="s">
        <v>314</v>
      </c>
    </row>
    <row r="22" spans="1:31">
      <c r="A22" s="148"/>
      <c r="B22" s="148"/>
      <c r="C22" s="148"/>
      <c r="D22" s="148"/>
      <c r="E22" s="148"/>
      <c r="M22" s="1" t="s">
        <v>371</v>
      </c>
      <c r="Z22" s="1" t="s">
        <v>210</v>
      </c>
      <c r="AA22" s="257" t="s">
        <v>260</v>
      </c>
      <c r="AC22" s="1" t="s">
        <v>212</v>
      </c>
      <c r="AD22" s="257" t="s">
        <v>259</v>
      </c>
    </row>
    <row r="23" spans="1:31" ht="53.4" customHeight="1">
      <c r="A23" s="149"/>
      <c r="B23" s="160"/>
      <c r="C23" s="168" t="s">
        <v>176</v>
      </c>
      <c r="D23" s="168" t="s">
        <v>177</v>
      </c>
      <c r="E23" s="152" t="s">
        <v>178</v>
      </c>
      <c r="F23" s="152" t="s">
        <v>179</v>
      </c>
      <c r="G23" s="152" t="s">
        <v>180</v>
      </c>
      <c r="H23" s="152" t="s">
        <v>181</v>
      </c>
      <c r="I23" s="152" t="s">
        <v>182</v>
      </c>
      <c r="O23" s="258" t="str">
        <f>AA22&amp;" Billed Schedule 75 Revenue"</f>
        <v>December Billed Schedule 75 Revenue</v>
      </c>
      <c r="P23" s="258" t="str">
        <f>AA22&amp;" Billed kWhs"</f>
        <v>December Billed kWhs</v>
      </c>
      <c r="Q23" s="258" t="str">
        <f>AA22&amp;" Unbilled kWhs"</f>
        <v>December Unbilled kWhs</v>
      </c>
      <c r="R23" s="258" t="s">
        <v>345</v>
      </c>
      <c r="S23" s="258" t="s">
        <v>213</v>
      </c>
      <c r="T23" s="258" t="str">
        <f>AD22&amp;" Unbilled kWhs reversal"</f>
        <v>November Unbilled kWhs reversal</v>
      </c>
      <c r="U23" s="258" t="s">
        <v>345</v>
      </c>
      <c r="V23" s="258" t="str">
        <f>AD22&amp;" Schedule 75 Unbilled Reversal"</f>
        <v>November Schedule 75 Unbilled Reversal</v>
      </c>
      <c r="X23" s="258" t="str">
        <f>"Total "&amp;AA22&amp;" Schedule 75 Revenue"</f>
        <v>Total December Schedule 75 Revenue</v>
      </c>
      <c r="Z23" s="258" t="str">
        <f>"Calendar "&amp;AA22&amp;" Usage"</f>
        <v>Calendar December Usage</v>
      </c>
      <c r="AA23" s="258" t="str">
        <f>R23</f>
        <v>11/1/2019 rate</v>
      </c>
      <c r="AB23" s="258" t="s">
        <v>214</v>
      </c>
      <c r="AC23" s="258" t="s">
        <v>215</v>
      </c>
      <c r="AD23" s="258" t="str">
        <f>"implied "&amp;AD22&amp;" unbilled/Cancel-Rebill True-up kWhs"</f>
        <v>implied November unbilled/Cancel-Rebill True-up kWhs</v>
      </c>
    </row>
    <row r="24" spans="1:31">
      <c r="A24" s="176" t="s">
        <v>127</v>
      </c>
      <c r="B24" s="148"/>
      <c r="C24" s="177">
        <v>2016341.5</v>
      </c>
      <c r="D24" s="177">
        <v>23505381.739999998</v>
      </c>
      <c r="E24" s="179">
        <v>-11263952</v>
      </c>
      <c r="F24" s="179">
        <v>11458062</v>
      </c>
      <c r="G24" s="170">
        <f>SUM(D24:F24)</f>
        <v>23699491.739999998</v>
      </c>
      <c r="H24" s="170">
        <f>-J62</f>
        <v>-1064.2332000000001</v>
      </c>
      <c r="I24" s="170">
        <f>SUM(G24:H24)</f>
        <v>23698427.5068</v>
      </c>
      <c r="M24" s="1" t="s">
        <v>216</v>
      </c>
      <c r="O24" s="281">
        <v>717227.07</v>
      </c>
      <c r="P24" s="259">
        <f t="shared" ref="P24:P29" si="4">E3</f>
        <v>258267007.47999999</v>
      </c>
      <c r="Q24" s="259">
        <f t="shared" ref="Q24:Q29" si="5">G3</f>
        <v>122208219</v>
      </c>
      <c r="R24" s="260">
        <v>2.7899999999999999E-3</v>
      </c>
      <c r="S24" s="261">
        <f>Q24*R24</f>
        <v>340960.93101</v>
      </c>
      <c r="T24" s="259">
        <f t="shared" ref="T24:T29" si="6">F3</f>
        <v>-121833489</v>
      </c>
      <c r="U24" s="260">
        <v>2.7899999999999999E-3</v>
      </c>
      <c r="V24" s="262">
        <f>T24*U24</f>
        <v>-339915.43430999998</v>
      </c>
      <c r="X24" s="263">
        <f>O24+S24+V24</f>
        <v>718272.56670000008</v>
      </c>
      <c r="Z24" s="264">
        <f>P24+Q24+T24</f>
        <v>258641737.48000002</v>
      </c>
      <c r="AA24" s="188">
        <f>R24</f>
        <v>2.7899999999999999E-3</v>
      </c>
      <c r="AB24" s="214">
        <f>Z24*AA24</f>
        <v>721610.44756920007</v>
      </c>
      <c r="AC24" s="263">
        <f>X24-AB24</f>
        <v>-3337.8808691999875</v>
      </c>
      <c r="AD24" s="264">
        <f>AC24/U24</f>
        <v>-1196373.0713978449</v>
      </c>
      <c r="AE24" s="265">
        <f>AC24/X24</f>
        <v>-4.6470950220685731E-3</v>
      </c>
    </row>
    <row r="25" spans="1:31">
      <c r="A25" s="176" t="s">
        <v>169</v>
      </c>
      <c r="B25" s="148"/>
      <c r="C25" s="177">
        <v>2970</v>
      </c>
      <c r="D25" s="177">
        <v>45139.75</v>
      </c>
      <c r="E25" s="179">
        <v>-11780</v>
      </c>
      <c r="F25" s="179">
        <v>13996</v>
      </c>
      <c r="G25" s="170">
        <f t="shared" ref="G25:G33" si="7">SUM(D25:F25)</f>
        <v>47355.75</v>
      </c>
      <c r="H25" s="170">
        <f t="shared" ref="H25:H29" si="8">-J63</f>
        <v>778.4</v>
      </c>
      <c r="I25" s="170">
        <f t="shared" ref="I25:I36" si="9">SUM(G25:H25)</f>
        <v>48134.15</v>
      </c>
      <c r="M25" s="1" t="s">
        <v>217</v>
      </c>
      <c r="O25" s="281">
        <v>1372.39</v>
      </c>
      <c r="P25" s="259">
        <f t="shared" si="4"/>
        <v>494004.50699999998</v>
      </c>
      <c r="Q25" s="259">
        <f t="shared" si="5"/>
        <v>233766</v>
      </c>
      <c r="R25" s="260">
        <v>2.7899999999999999E-3</v>
      </c>
      <c r="S25" s="261">
        <f>Q25*R25</f>
        <v>652.20713999999998</v>
      </c>
      <c r="T25" s="259">
        <f t="shared" si="6"/>
        <v>-205766</v>
      </c>
      <c r="U25" s="260">
        <v>2.7899999999999999E-3</v>
      </c>
      <c r="V25" s="262">
        <f t="shared" ref="V25:V32" si="10">T25*U25</f>
        <v>-574.08713999999998</v>
      </c>
      <c r="X25" s="263">
        <f t="shared" ref="X25:X32" si="11">O25+S25+V25</f>
        <v>1450.5100000000002</v>
      </c>
      <c r="Z25" s="264">
        <f t="shared" ref="Z25:Z32" si="12">P25+Q25+T25</f>
        <v>522004.50699999998</v>
      </c>
      <c r="AA25" s="188">
        <f t="shared" ref="AA25:AA32" si="13">R25</f>
        <v>2.7899999999999999E-3</v>
      </c>
      <c r="AB25" s="214">
        <f t="shared" ref="AB25:AB32" si="14">Z25*AA25</f>
        <v>1456.3925745299998</v>
      </c>
      <c r="AC25" s="263">
        <f t="shared" ref="AC25:AC32" si="15">X25-AB25</f>
        <v>-5.8825745299996015</v>
      </c>
      <c r="AD25" s="264">
        <f t="shared" ref="AD25:AD32" si="16">AC25/U25</f>
        <v>-2108.4496523296061</v>
      </c>
      <c r="AE25" s="265">
        <f t="shared" ref="AE25:AE33" si="17">AC25/X25</f>
        <v>-4.0555215269109492E-3</v>
      </c>
    </row>
    <row r="26" spans="1:31">
      <c r="A26" s="176" t="s">
        <v>128</v>
      </c>
      <c r="B26" s="148"/>
      <c r="C26" s="177">
        <v>466861.61</v>
      </c>
      <c r="D26" s="177">
        <v>6207803.6399999997</v>
      </c>
      <c r="E26" s="179">
        <v>-3380751</v>
      </c>
      <c r="F26" s="179">
        <v>3073102</v>
      </c>
      <c r="G26" s="170">
        <f t="shared" si="7"/>
        <v>5900154.6399999997</v>
      </c>
      <c r="H26" s="170">
        <f t="shared" si="8"/>
        <v>21867.738720000001</v>
      </c>
      <c r="I26" s="170">
        <f t="shared" si="9"/>
        <v>5922022.3787199995</v>
      </c>
      <c r="M26" s="1" t="s">
        <v>218</v>
      </c>
      <c r="O26" s="281">
        <v>192620.13</v>
      </c>
      <c r="P26" s="259">
        <f t="shared" si="4"/>
        <v>53474198.324000001</v>
      </c>
      <c r="Q26" s="259">
        <f t="shared" si="5"/>
        <v>25195627</v>
      </c>
      <c r="R26" s="266">
        <v>3.65E-3</v>
      </c>
      <c r="S26" s="261">
        <f>Q26*R26</f>
        <v>91964.038549999997</v>
      </c>
      <c r="T26" s="259">
        <f t="shared" si="6"/>
        <v>-27517043</v>
      </c>
      <c r="U26" s="260">
        <v>3.65E-3</v>
      </c>
      <c r="V26" s="262">
        <f t="shared" si="10"/>
        <v>-100437.20695000001</v>
      </c>
      <c r="X26" s="263">
        <f t="shared" si="11"/>
        <v>184146.96159999998</v>
      </c>
      <c r="Z26" s="264">
        <f t="shared" si="12"/>
        <v>51152782.324000001</v>
      </c>
      <c r="AA26" s="267">
        <f t="shared" si="13"/>
        <v>3.65E-3</v>
      </c>
      <c r="AB26" s="214">
        <f t="shared" si="14"/>
        <v>186707.65548260001</v>
      </c>
      <c r="AC26" s="263">
        <f t="shared" si="15"/>
        <v>-2560.693882600026</v>
      </c>
      <c r="AD26" s="264">
        <f t="shared" si="16"/>
        <v>-701559.96783562354</v>
      </c>
      <c r="AE26" s="265">
        <f t="shared" si="17"/>
        <v>-1.3905708029884899E-2</v>
      </c>
    </row>
    <row r="27" spans="1:31">
      <c r="A27" s="176" t="s">
        <v>129</v>
      </c>
      <c r="B27" s="148"/>
      <c r="C27" s="177">
        <v>198083.78</v>
      </c>
      <c r="D27" s="177">
        <v>937751.02</v>
      </c>
      <c r="E27" s="179">
        <v>-464823</v>
      </c>
      <c r="F27" s="179">
        <v>459233</v>
      </c>
      <c r="G27" s="170">
        <f t="shared" si="7"/>
        <v>932161.02</v>
      </c>
      <c r="H27" s="170">
        <f t="shared" si="8"/>
        <v>-382.06080000000003</v>
      </c>
      <c r="I27" s="170">
        <f t="shared" si="9"/>
        <v>931778.95920000004</v>
      </c>
      <c r="M27" s="1" t="s">
        <v>219</v>
      </c>
      <c r="O27" s="281">
        <v>24274.06</v>
      </c>
      <c r="P27" s="259">
        <f t="shared" si="4"/>
        <v>6674916.1859999998</v>
      </c>
      <c r="Q27" s="259">
        <f t="shared" si="5"/>
        <v>3158611</v>
      </c>
      <c r="R27" s="266">
        <v>3.65E-3</v>
      </c>
      <c r="S27" s="261">
        <f t="shared" ref="S27:S32" si="18">Q27*R27</f>
        <v>11528.93015</v>
      </c>
      <c r="T27" s="259">
        <f t="shared" si="6"/>
        <v>-3086251</v>
      </c>
      <c r="U27" s="260">
        <v>3.65E-3</v>
      </c>
      <c r="V27" s="262">
        <f t="shared" si="10"/>
        <v>-11264.816150000001</v>
      </c>
      <c r="X27" s="263">
        <f t="shared" si="11"/>
        <v>24538.173999999999</v>
      </c>
      <c r="Z27" s="264">
        <f t="shared" si="12"/>
        <v>6747276.1860000007</v>
      </c>
      <c r="AA27" s="267">
        <f t="shared" si="13"/>
        <v>3.65E-3</v>
      </c>
      <c r="AB27" s="214">
        <f t="shared" si="14"/>
        <v>24627.558078900001</v>
      </c>
      <c r="AC27" s="263">
        <f t="shared" si="15"/>
        <v>-89.384078900002351</v>
      </c>
      <c r="AD27" s="264">
        <f t="shared" si="16"/>
        <v>-24488.788739726671</v>
      </c>
      <c r="AE27" s="265">
        <f t="shared" si="17"/>
        <v>-3.6426540499713772E-3</v>
      </c>
    </row>
    <row r="28" spans="1:31">
      <c r="A28" s="176" t="s">
        <v>130</v>
      </c>
      <c r="B28" s="148"/>
      <c r="C28" s="177">
        <v>941126.68</v>
      </c>
      <c r="D28" s="177">
        <v>10784079.4</v>
      </c>
      <c r="E28" s="179">
        <v>-5645811</v>
      </c>
      <c r="F28" s="179">
        <v>4895857</v>
      </c>
      <c r="G28" s="170">
        <f t="shared" si="7"/>
        <v>10034125.4</v>
      </c>
      <c r="H28" s="170">
        <f t="shared" si="8"/>
        <v>69422.72898</v>
      </c>
      <c r="I28" s="170">
        <f t="shared" si="9"/>
        <v>10103548.12898</v>
      </c>
      <c r="M28" s="1" t="s">
        <v>220</v>
      </c>
      <c r="O28" s="281">
        <v>428379.04</v>
      </c>
      <c r="P28" s="259">
        <f t="shared" si="4"/>
        <v>119394840.014</v>
      </c>
      <c r="Q28" s="259">
        <f t="shared" si="5"/>
        <v>56115148</v>
      </c>
      <c r="R28" s="266">
        <v>3.65E-3</v>
      </c>
      <c r="S28" s="261">
        <f t="shared" si="18"/>
        <v>204820.29019999999</v>
      </c>
      <c r="T28" s="259">
        <f t="shared" si="6"/>
        <v>-64803850</v>
      </c>
      <c r="U28" s="260">
        <v>3.65E-3</v>
      </c>
      <c r="V28" s="262">
        <f t="shared" si="10"/>
        <v>-236534.05249999999</v>
      </c>
      <c r="X28" s="263">
        <f t="shared" si="11"/>
        <v>396665.27769999998</v>
      </c>
      <c r="Z28" s="264">
        <f t="shared" si="12"/>
        <v>110706138.014</v>
      </c>
      <c r="AA28" s="267">
        <f t="shared" si="13"/>
        <v>3.65E-3</v>
      </c>
      <c r="AB28" s="214">
        <f t="shared" si="14"/>
        <v>404077.40375110001</v>
      </c>
      <c r="AC28" s="263">
        <f t="shared" si="15"/>
        <v>-7412.1260511000291</v>
      </c>
      <c r="AD28" s="264">
        <f t="shared" si="16"/>
        <v>-2030719.4660548025</v>
      </c>
      <c r="AE28" s="265">
        <f t="shared" si="17"/>
        <v>-1.8686097492772884E-2</v>
      </c>
    </row>
    <row r="29" spans="1:31">
      <c r="A29" s="176" t="s">
        <v>131</v>
      </c>
      <c r="B29" s="148"/>
      <c r="C29" s="177">
        <v>23733.33</v>
      </c>
      <c r="D29" s="177">
        <v>290169.44</v>
      </c>
      <c r="E29" s="179">
        <v>-136637</v>
      </c>
      <c r="F29" s="179">
        <v>129642</v>
      </c>
      <c r="G29" s="170">
        <f t="shared" si="7"/>
        <v>283174.44</v>
      </c>
      <c r="H29" s="170">
        <f t="shared" si="8"/>
        <v>260.52565000000004</v>
      </c>
      <c r="I29" s="170">
        <f t="shared" si="9"/>
        <v>283434.96565000003</v>
      </c>
      <c r="M29" s="1" t="s">
        <v>221</v>
      </c>
      <c r="O29" s="281">
        <v>11673.68</v>
      </c>
      <c r="P29" s="259">
        <f t="shared" si="4"/>
        <v>3289862.24</v>
      </c>
      <c r="Q29" s="259">
        <f t="shared" si="5"/>
        <v>1556783</v>
      </c>
      <c r="R29" s="266">
        <v>3.65E-3</v>
      </c>
      <c r="S29" s="261">
        <f t="shared" si="18"/>
        <v>5682.2579500000002</v>
      </c>
      <c r="T29" s="259">
        <f t="shared" si="6"/>
        <v>-1624452</v>
      </c>
      <c r="U29" s="260">
        <v>3.65E-3</v>
      </c>
      <c r="V29" s="262">
        <f t="shared" si="10"/>
        <v>-5929.2498000000005</v>
      </c>
      <c r="X29" s="263">
        <f t="shared" si="11"/>
        <v>11426.688149999998</v>
      </c>
      <c r="Z29" s="264">
        <f t="shared" si="12"/>
        <v>3222193.24</v>
      </c>
      <c r="AA29" s="267">
        <f t="shared" si="13"/>
        <v>3.65E-3</v>
      </c>
      <c r="AB29" s="214">
        <f t="shared" si="14"/>
        <v>11761.005326</v>
      </c>
      <c r="AC29" s="263">
        <f t="shared" si="15"/>
        <v>-334.31717600000229</v>
      </c>
      <c r="AD29" s="264">
        <f t="shared" si="16"/>
        <v>-91593.746849315692</v>
      </c>
      <c r="AE29" s="265">
        <f t="shared" si="17"/>
        <v>-2.9257574164216808E-2</v>
      </c>
    </row>
    <row r="30" spans="1:31">
      <c r="A30" s="176" t="s">
        <v>132</v>
      </c>
      <c r="B30" s="148"/>
      <c r="C30" s="177">
        <v>552000</v>
      </c>
      <c r="D30" s="177">
        <f>5174620.36-86688.52</f>
        <v>5087931.8400000008</v>
      </c>
      <c r="E30" s="179">
        <v>-5651576</v>
      </c>
      <c r="F30" s="179">
        <v>5752270</v>
      </c>
      <c r="G30" s="170">
        <f t="shared" si="7"/>
        <v>5188625.8400000008</v>
      </c>
      <c r="H30" s="170">
        <f>-J68-I69</f>
        <v>-19030.655790000001</v>
      </c>
      <c r="I30" s="170">
        <f t="shared" si="9"/>
        <v>5169595.1842100006</v>
      </c>
      <c r="J30" s="214"/>
      <c r="M30" s="1" t="s">
        <v>222</v>
      </c>
      <c r="O30" s="281">
        <v>-12.05</v>
      </c>
      <c r="P30" s="259">
        <f>E11</f>
        <v>-6149.6809999999996</v>
      </c>
      <c r="Q30" s="259">
        <f>G11</f>
        <v>0</v>
      </c>
      <c r="R30" s="266">
        <v>3.65E-3</v>
      </c>
      <c r="S30" s="261">
        <f t="shared" si="18"/>
        <v>0</v>
      </c>
      <c r="T30" s="259">
        <f>F11</f>
        <v>0</v>
      </c>
      <c r="U30" s="260">
        <v>3.65E-3</v>
      </c>
      <c r="V30" s="262">
        <f t="shared" si="10"/>
        <v>0</v>
      </c>
      <c r="X30" s="263">
        <f t="shared" si="11"/>
        <v>-12.05</v>
      </c>
      <c r="Z30" s="264">
        <f t="shared" si="12"/>
        <v>-6149.6809999999996</v>
      </c>
      <c r="AA30" s="267">
        <f t="shared" si="13"/>
        <v>3.65E-3</v>
      </c>
      <c r="AB30" s="214">
        <f t="shared" si="14"/>
        <v>-22.446335649999998</v>
      </c>
      <c r="AC30" s="263">
        <f t="shared" si="15"/>
        <v>10.396335649999997</v>
      </c>
      <c r="AD30" s="264">
        <f t="shared" si="16"/>
        <v>2848.3111369863009</v>
      </c>
      <c r="AE30" s="265">
        <f t="shared" si="17"/>
        <v>-0.86276644398340219</v>
      </c>
    </row>
    <row r="31" spans="1:31">
      <c r="A31" s="176" t="s">
        <v>171</v>
      </c>
      <c r="B31" s="148"/>
      <c r="C31" s="177">
        <v>1020</v>
      </c>
      <c r="D31" s="177">
        <v>593.49</v>
      </c>
      <c r="E31" s="179"/>
      <c r="F31" s="179"/>
      <c r="G31" s="170">
        <f t="shared" si="7"/>
        <v>593.49</v>
      </c>
      <c r="H31" s="170">
        <f>-J70</f>
        <v>0</v>
      </c>
      <c r="I31" s="170">
        <f t="shared" si="9"/>
        <v>593.49</v>
      </c>
      <c r="M31" s="1" t="s">
        <v>223</v>
      </c>
      <c r="O31" s="281">
        <v>13817.69</v>
      </c>
      <c r="P31" s="259">
        <f>E12</f>
        <v>4000037.216</v>
      </c>
      <c r="Q31" s="259">
        <f>G12</f>
        <v>1779535</v>
      </c>
      <c r="R31" s="266">
        <v>3.65E-3</v>
      </c>
      <c r="S31" s="261">
        <f t="shared" si="18"/>
        <v>6495.3027499999998</v>
      </c>
      <c r="T31" s="259">
        <f>F12</f>
        <v>-2094330</v>
      </c>
      <c r="U31" s="260">
        <v>3.65E-3</v>
      </c>
      <c r="V31" s="262">
        <f t="shared" si="10"/>
        <v>-7644.3045000000002</v>
      </c>
      <c r="X31" s="263">
        <f>O31+S31+V31</f>
        <v>12668.688250000001</v>
      </c>
      <c r="Z31" s="264">
        <f t="shared" si="12"/>
        <v>3685242.216</v>
      </c>
      <c r="AA31" s="267">
        <f t="shared" si="13"/>
        <v>3.65E-3</v>
      </c>
      <c r="AB31" s="214">
        <f t="shared" si="14"/>
        <v>13451.1340884</v>
      </c>
      <c r="AC31" s="263">
        <f t="shared" si="15"/>
        <v>-782.44583839999905</v>
      </c>
      <c r="AD31" s="264">
        <f t="shared" si="16"/>
        <v>-214368.7228493148</v>
      </c>
      <c r="AE31" s="265">
        <f t="shared" si="17"/>
        <v>-6.1762182710589551E-2</v>
      </c>
    </row>
    <row r="32" spans="1:31">
      <c r="A32" s="176" t="s">
        <v>133</v>
      </c>
      <c r="B32" s="148"/>
      <c r="C32" s="177">
        <v>24884.15</v>
      </c>
      <c r="D32" s="177">
        <v>356406.1</v>
      </c>
      <c r="E32" s="179">
        <v>-202293</v>
      </c>
      <c r="F32" s="179">
        <v>169261</v>
      </c>
      <c r="G32" s="170">
        <f t="shared" si="7"/>
        <v>323374.09999999998</v>
      </c>
      <c r="H32" s="170">
        <f>-J71</f>
        <v>2307.4473499999999</v>
      </c>
      <c r="I32" s="170">
        <f t="shared" si="9"/>
        <v>325681.54734999995</v>
      </c>
      <c r="M32" s="1" t="s">
        <v>224</v>
      </c>
      <c r="O32" s="281">
        <v>1115.5</v>
      </c>
      <c r="P32" s="259">
        <f>E13</f>
        <v>306447.89299999998</v>
      </c>
      <c r="Q32" s="259">
        <f>G13</f>
        <v>134463</v>
      </c>
      <c r="R32" s="266">
        <v>3.65E-3</v>
      </c>
      <c r="S32" s="261">
        <f t="shared" si="18"/>
        <v>490.78994999999998</v>
      </c>
      <c r="T32" s="259">
        <f>F13</f>
        <v>-143627</v>
      </c>
      <c r="U32" s="260">
        <v>3.65E-3</v>
      </c>
      <c r="V32" s="262">
        <f t="shared" si="10"/>
        <v>-524.23855000000003</v>
      </c>
      <c r="X32" s="263">
        <f t="shared" si="11"/>
        <v>1082.0513999999998</v>
      </c>
      <c r="Z32" s="264">
        <f t="shared" si="12"/>
        <v>297283.89299999998</v>
      </c>
      <c r="AA32" s="267">
        <f t="shared" si="13"/>
        <v>3.65E-3</v>
      </c>
      <c r="AB32" s="214">
        <f t="shared" si="14"/>
        <v>1085.0862094499998</v>
      </c>
      <c r="AC32" s="263">
        <f t="shared" si="15"/>
        <v>-3.0348094500000116</v>
      </c>
      <c r="AD32" s="264">
        <f t="shared" si="16"/>
        <v>-831.45464383561955</v>
      </c>
      <c r="AE32" s="265">
        <f t="shared" si="17"/>
        <v>-2.8046814134707575E-3</v>
      </c>
    </row>
    <row r="33" spans="1:31">
      <c r="A33" s="176" t="s">
        <v>134</v>
      </c>
      <c r="B33" s="148"/>
      <c r="C33" s="177">
        <v>24150.84</v>
      </c>
      <c r="D33" s="177">
        <v>50367.3</v>
      </c>
      <c r="E33" s="179">
        <v>-25097</v>
      </c>
      <c r="F33" s="179">
        <v>22653</v>
      </c>
      <c r="G33" s="170">
        <f t="shared" si="7"/>
        <v>47923.3</v>
      </c>
      <c r="H33" s="170">
        <f>-J72</f>
        <v>29.233160000000009</v>
      </c>
      <c r="I33" s="170">
        <f t="shared" si="9"/>
        <v>47952.533160000006</v>
      </c>
      <c r="O33" s="187">
        <f>SUM(O24:O32)</f>
        <v>1390467.5099999998</v>
      </c>
      <c r="P33" s="268">
        <f>SUM(P24:P32)</f>
        <v>445895164.17900002</v>
      </c>
      <c r="Q33" s="268">
        <f>SUM(Q24:Q32)</f>
        <v>210382152</v>
      </c>
      <c r="S33" s="187">
        <f>SUM(S24:S32)</f>
        <v>662594.74770000007</v>
      </c>
      <c r="T33" s="268">
        <f>SUM(T24:T32)</f>
        <v>-221308808</v>
      </c>
      <c r="V33" s="187">
        <f>SUM(V24:V32)</f>
        <v>-702823.38989999995</v>
      </c>
      <c r="X33" s="187">
        <f>SUM(X24:X32)</f>
        <v>1350238.8678000001</v>
      </c>
      <c r="Z33" s="268">
        <f>SUM(Z24:Z32)</f>
        <v>434968508.17900002</v>
      </c>
      <c r="AB33" s="268">
        <f>SUM(AB24:AB32)</f>
        <v>1364754.23674453</v>
      </c>
      <c r="AC33" s="187">
        <f>SUM(AC24:AC32)</f>
        <v>-14515.368944530046</v>
      </c>
      <c r="AD33" s="268">
        <f>SUM(AD24:AD32)</f>
        <v>-4259195.3568858067</v>
      </c>
      <c r="AE33" s="265">
        <f t="shared" si="17"/>
        <v>-1.0750223009192837E-2</v>
      </c>
    </row>
    <row r="34" spans="1:31">
      <c r="A34" s="176" t="s">
        <v>183</v>
      </c>
      <c r="B34" s="148"/>
      <c r="C34" s="170"/>
      <c r="D34" s="177">
        <v>515934.83000000007</v>
      </c>
      <c r="E34" s="177"/>
      <c r="F34" s="177"/>
      <c r="G34" s="170">
        <f>SUM(D34:F34)</f>
        <v>515934.83000000007</v>
      </c>
      <c r="H34" s="170"/>
      <c r="I34" s="170">
        <f t="shared" si="9"/>
        <v>515934.83000000007</v>
      </c>
      <c r="U34" s="269"/>
    </row>
    <row r="35" spans="1:31">
      <c r="A35" s="176" t="s">
        <v>184</v>
      </c>
      <c r="B35" s="148"/>
      <c r="C35" s="188"/>
      <c r="D35" s="177">
        <v>2464629.15</v>
      </c>
      <c r="E35" s="177"/>
      <c r="F35" s="177"/>
      <c r="G35" s="170">
        <f>SUM(D35:F35)</f>
        <v>2464629.15</v>
      </c>
      <c r="H35" s="170"/>
      <c r="I35" s="170">
        <f t="shared" si="9"/>
        <v>2464629.15</v>
      </c>
      <c r="U35" s="269" t="s">
        <v>364</v>
      </c>
      <c r="V35" s="1" t="s">
        <v>225</v>
      </c>
      <c r="X35" s="188">
        <v>0.95332300000000003</v>
      </c>
      <c r="AA35" s="1" t="s">
        <v>226</v>
      </c>
      <c r="AB35" s="1" t="s">
        <v>227</v>
      </c>
      <c r="AD35" s="1" t="s">
        <v>228</v>
      </c>
    </row>
    <row r="36" spans="1:31">
      <c r="A36" s="176" t="s">
        <v>185</v>
      </c>
      <c r="B36" s="148"/>
      <c r="C36" s="188"/>
      <c r="D36" s="177">
        <v>1852211.43</v>
      </c>
      <c r="E36" s="177"/>
      <c r="F36" s="177"/>
      <c r="G36" s="170">
        <f>SUM(D36:F36)</f>
        <v>1852211.43</v>
      </c>
      <c r="H36" s="170"/>
      <c r="I36" s="170">
        <f t="shared" si="9"/>
        <v>1852211.43</v>
      </c>
      <c r="T36" s="1" t="s">
        <v>138</v>
      </c>
      <c r="U36" s="1" t="s">
        <v>229</v>
      </c>
      <c r="X36" s="270">
        <f>(X24+X25)*X35</f>
        <v>686128.56264887424</v>
      </c>
      <c r="Z36" s="1" t="s">
        <v>19</v>
      </c>
      <c r="AA36" s="184">
        <f>P24+P25+Q24+Q25+T24+T25</f>
        <v>259163741.98699999</v>
      </c>
      <c r="AB36" s="188">
        <v>2.6700000000000001E-3</v>
      </c>
      <c r="AC36" s="263">
        <f>AA36*AB36</f>
        <v>691967.19110528997</v>
      </c>
      <c r="AD36" s="263">
        <f>X36-AC36</f>
        <v>-5838.6284564157249</v>
      </c>
      <c r="AE36" s="265">
        <f>AD36/X36</f>
        <v>-8.5095254362754728E-3</v>
      </c>
    </row>
    <row r="37" spans="1:31">
      <c r="A37" s="148"/>
      <c r="B37" s="148"/>
      <c r="C37" s="162">
        <f t="shared" ref="C37:I37" si="19">SUM(C24:C36)</f>
        <v>4251171.8900000006</v>
      </c>
      <c r="D37" s="162">
        <f t="shared" si="19"/>
        <v>52098399.129999995</v>
      </c>
      <c r="E37" s="162">
        <f t="shared" si="19"/>
        <v>-26782720</v>
      </c>
      <c r="F37" s="162">
        <f t="shared" si="19"/>
        <v>25974076</v>
      </c>
      <c r="G37" s="162">
        <f t="shared" si="19"/>
        <v>51289755.129999995</v>
      </c>
      <c r="H37" s="162">
        <f t="shared" si="19"/>
        <v>74189.124070000005</v>
      </c>
      <c r="I37" s="162">
        <f t="shared" si="19"/>
        <v>51363944.254069991</v>
      </c>
      <c r="T37" s="1" t="s">
        <v>138</v>
      </c>
      <c r="U37" s="1" t="s">
        <v>230</v>
      </c>
      <c r="X37" s="270">
        <f>SUM(X26:X32)*X35</f>
        <v>601085.2055188251</v>
      </c>
      <c r="Z37" s="1" t="s">
        <v>175</v>
      </c>
      <c r="AA37" s="184">
        <f>SUM(P26:Q32,T26:T32)</f>
        <v>175804766.19200003</v>
      </c>
      <c r="AB37" s="188">
        <v>3.49E-3</v>
      </c>
      <c r="AC37" s="263">
        <f>AA37*AB37</f>
        <v>613558.63401008013</v>
      </c>
      <c r="AD37" s="263">
        <f>X37-AC37</f>
        <v>-12473.428491255036</v>
      </c>
      <c r="AE37" s="265">
        <f>AD37/X37</f>
        <v>-2.0751514721591972E-2</v>
      </c>
    </row>
    <row r="38" spans="1:31" ht="9.75" customHeight="1" thickBot="1">
      <c r="A38" s="148"/>
      <c r="B38" s="148"/>
      <c r="D38" s="163"/>
      <c r="E38" s="148"/>
      <c r="F38" s="148"/>
      <c r="Z38" s="1" t="s">
        <v>211</v>
      </c>
    </row>
    <row r="39" spans="1:31">
      <c r="A39" s="148" t="s">
        <v>19</v>
      </c>
      <c r="B39" s="148"/>
      <c r="C39" s="165">
        <f t="shared" ref="C39:I39" si="20">C24+C25</f>
        <v>2019311.5</v>
      </c>
      <c r="D39" s="164">
        <f t="shared" si="20"/>
        <v>23550521.489999998</v>
      </c>
      <c r="E39" s="164">
        <f t="shared" si="20"/>
        <v>-11275732</v>
      </c>
      <c r="F39" s="164">
        <f t="shared" si="20"/>
        <v>11472058</v>
      </c>
      <c r="G39" s="164">
        <f t="shared" si="20"/>
        <v>23746847.489999998</v>
      </c>
      <c r="H39" s="164">
        <f t="shared" si="20"/>
        <v>-285.83320000000015</v>
      </c>
      <c r="I39" s="165">
        <f t="shared" si="20"/>
        <v>23746561.656799998</v>
      </c>
      <c r="S39" s="263">
        <f>S33+V33</f>
        <v>-40228.642199999886</v>
      </c>
      <c r="T39" s="1" t="s">
        <v>351</v>
      </c>
    </row>
    <row r="40" spans="1:31" ht="6" customHeight="1">
      <c r="A40" s="148"/>
      <c r="B40" s="148"/>
      <c r="C40" s="169"/>
      <c r="D40" s="164"/>
      <c r="E40" s="148"/>
      <c r="F40" s="148"/>
      <c r="I40" s="185"/>
    </row>
    <row r="41" spans="1:31" ht="14.4" thickBot="1">
      <c r="A41" s="148" t="s">
        <v>175</v>
      </c>
      <c r="B41" s="148"/>
      <c r="C41" s="171">
        <f>SUM(C26:C29,C31:C33)</f>
        <v>1679860.3900000001</v>
      </c>
      <c r="D41" s="172">
        <f t="shared" ref="D41:I41" si="21">SUM(D26:D29,D31:D33)</f>
        <v>18627170.390000004</v>
      </c>
      <c r="E41" s="172">
        <f t="shared" si="21"/>
        <v>-9855412</v>
      </c>
      <c r="F41" s="172">
        <f t="shared" si="21"/>
        <v>8749748</v>
      </c>
      <c r="G41" s="172">
        <f t="shared" si="21"/>
        <v>17521506.390000004</v>
      </c>
      <c r="H41" s="172">
        <f t="shared" si="21"/>
        <v>93505.613060000003</v>
      </c>
      <c r="I41" s="171">
        <f t="shared" si="21"/>
        <v>17615012.003059998</v>
      </c>
      <c r="S41" s="263">
        <f>E74</f>
        <v>-40228.642200000002</v>
      </c>
    </row>
    <row r="42" spans="1:31">
      <c r="A42" s="148"/>
      <c r="B42" s="148"/>
      <c r="C42" s="183"/>
      <c r="D42" s="172"/>
      <c r="E42" s="172"/>
      <c r="F42" s="172"/>
      <c r="G42" s="172"/>
      <c r="H42" s="172"/>
      <c r="I42" s="183"/>
    </row>
    <row r="43" spans="1:31">
      <c r="C43" s="287">
        <v>43770</v>
      </c>
      <c r="D43" s="287"/>
      <c r="E43" s="186">
        <v>43770</v>
      </c>
      <c r="F43" s="186">
        <v>43739</v>
      </c>
      <c r="G43" s="186">
        <v>43678</v>
      </c>
      <c r="H43" s="186">
        <v>43739</v>
      </c>
      <c r="I43" s="186">
        <v>43647</v>
      </c>
      <c r="K43" s="186"/>
      <c r="L43" s="337" t="s">
        <v>311</v>
      </c>
      <c r="M43" s="337"/>
      <c r="N43" s="337"/>
      <c r="O43" s="337"/>
      <c r="P43" s="337"/>
      <c r="Q43" s="337"/>
    </row>
    <row r="44" spans="1:31" ht="40.950000000000003" customHeight="1">
      <c r="A44" s="175" t="s">
        <v>186</v>
      </c>
      <c r="B44" s="150"/>
      <c r="C44" s="161" t="s">
        <v>187</v>
      </c>
      <c r="D44" s="161"/>
      <c r="E44" s="161" t="s">
        <v>201</v>
      </c>
      <c r="F44" s="161" t="s">
        <v>188</v>
      </c>
      <c r="G44" s="161" t="s">
        <v>189</v>
      </c>
      <c r="H44" s="161" t="s">
        <v>190</v>
      </c>
      <c r="I44" s="161" t="s">
        <v>191</v>
      </c>
      <c r="K44" s="350"/>
      <c r="L44" s="192" t="s">
        <v>318</v>
      </c>
      <c r="M44" s="192" t="s">
        <v>319</v>
      </c>
      <c r="O44" s="338" t="s">
        <v>315</v>
      </c>
      <c r="P44" s="338" t="s">
        <v>316</v>
      </c>
      <c r="Q44" s="338" t="s">
        <v>317</v>
      </c>
    </row>
    <row r="45" spans="1:31">
      <c r="A45" s="176" t="s">
        <v>127</v>
      </c>
      <c r="B45" s="148"/>
      <c r="C45" s="167">
        <v>-4.1399999999999996E-3</v>
      </c>
      <c r="D45" s="167"/>
      <c r="E45" s="167">
        <v>2.7899999999999999E-3</v>
      </c>
      <c r="F45" s="167"/>
      <c r="G45" s="167">
        <v>3.2299999999999998E-3</v>
      </c>
      <c r="H45" s="167">
        <v>1.2099999999999999E-3</v>
      </c>
      <c r="I45" s="167">
        <v>-2.5000000000000001E-4</v>
      </c>
      <c r="K45" s="167"/>
      <c r="L45" s="167">
        <f t="shared" ref="L45:L57" si="22">C45+E45+F45+G45+H45+I45</f>
        <v>2.8399999999999996E-3</v>
      </c>
      <c r="M45" s="339">
        <f t="shared" ref="M45:M57" si="23">C45+E45+F45+G45+H45+I45</f>
        <v>2.8399999999999996E-3</v>
      </c>
      <c r="O45" s="340">
        <f t="shared" ref="O45:O57" si="24">-F3*L45</f>
        <v>346007.10875999997</v>
      </c>
      <c r="P45" s="340">
        <f t="shared" ref="P45:P57" si="25">G3*M45</f>
        <v>347071.34195999993</v>
      </c>
      <c r="Q45" s="341">
        <f>P45-O45</f>
        <v>1064.2331999999587</v>
      </c>
    </row>
    <row r="46" spans="1:31">
      <c r="A46" s="176" t="s">
        <v>169</v>
      </c>
      <c r="B46" s="148"/>
      <c r="C46" s="167">
        <v>-4.1399999999999996E-3</v>
      </c>
      <c r="D46" s="167"/>
      <c r="E46" s="167">
        <v>2.7899999999999999E-3</v>
      </c>
      <c r="F46" s="167">
        <v>-3.0640000000000001E-2</v>
      </c>
      <c r="G46" s="167">
        <v>3.2299999999999998E-3</v>
      </c>
      <c r="H46" s="167">
        <v>1.2099999999999999E-3</v>
      </c>
      <c r="I46" s="167">
        <f>I45</f>
        <v>-2.5000000000000001E-4</v>
      </c>
      <c r="K46" s="167"/>
      <c r="L46" s="167">
        <f t="shared" si="22"/>
        <v>-2.7799999999999998E-2</v>
      </c>
      <c r="M46" s="339">
        <f t="shared" si="23"/>
        <v>-2.7799999999999998E-2</v>
      </c>
      <c r="O46" s="340">
        <f t="shared" si="24"/>
        <v>-5720.2947999999997</v>
      </c>
      <c r="P46" s="340">
        <f t="shared" si="25"/>
        <v>-6498.6947999999993</v>
      </c>
      <c r="Q46" s="341">
        <f t="shared" ref="Q46:Q57" si="26">P46-O46</f>
        <v>-778.39999999999964</v>
      </c>
    </row>
    <row r="47" spans="1:31">
      <c r="A47" s="176" t="s">
        <v>128</v>
      </c>
      <c r="B47" s="148"/>
      <c r="C47" s="167">
        <v>0</v>
      </c>
      <c r="D47" s="167"/>
      <c r="E47" s="167">
        <v>3.65E-3</v>
      </c>
      <c r="F47" s="167"/>
      <c r="G47" s="167">
        <v>4.2599999999999999E-3</v>
      </c>
      <c r="H47" s="167">
        <v>1.7600000000000001E-3</v>
      </c>
      <c r="I47" s="167">
        <v>-2.5000000000000001E-4</v>
      </c>
      <c r="K47" s="167"/>
      <c r="L47" s="167">
        <f t="shared" si="22"/>
        <v>9.4199999999999996E-3</v>
      </c>
      <c r="M47" s="339">
        <f t="shared" si="23"/>
        <v>9.4199999999999996E-3</v>
      </c>
      <c r="O47" s="340">
        <f t="shared" si="24"/>
        <v>259210.54505999997</v>
      </c>
      <c r="P47" s="340">
        <f t="shared" si="25"/>
        <v>237342.80633999998</v>
      </c>
      <c r="Q47" s="341">
        <f t="shared" si="26"/>
        <v>-21867.738719999994</v>
      </c>
    </row>
    <row r="48" spans="1:31">
      <c r="A48" s="176" t="s">
        <v>129</v>
      </c>
      <c r="B48" s="148"/>
      <c r="C48" s="167">
        <v>-4.1399999999999996E-3</v>
      </c>
      <c r="D48" s="167"/>
      <c r="E48" s="167">
        <v>3.65E-3</v>
      </c>
      <c r="F48" s="167"/>
      <c r="G48" s="167">
        <v>4.2599999999999999E-3</v>
      </c>
      <c r="H48" s="167">
        <v>1.7600000000000001E-3</v>
      </c>
      <c r="I48" s="167">
        <f>I47</f>
        <v>-2.5000000000000001E-4</v>
      </c>
      <c r="K48" s="167"/>
      <c r="L48" s="167">
        <f t="shared" si="22"/>
        <v>5.28E-3</v>
      </c>
      <c r="M48" s="339">
        <f t="shared" si="23"/>
        <v>5.28E-3</v>
      </c>
      <c r="O48" s="340">
        <f t="shared" si="24"/>
        <v>16295.405279999999</v>
      </c>
      <c r="P48" s="340">
        <f t="shared" si="25"/>
        <v>16677.466079999998</v>
      </c>
      <c r="Q48" s="341">
        <f t="shared" si="26"/>
        <v>382.06079999999929</v>
      </c>
    </row>
    <row r="49" spans="1:17" ht="14.4" customHeight="1">
      <c r="A49" s="176" t="s">
        <v>130</v>
      </c>
      <c r="B49" s="148"/>
      <c r="C49" s="167">
        <v>0</v>
      </c>
      <c r="D49" s="167"/>
      <c r="E49" s="167">
        <v>3.65E-3</v>
      </c>
      <c r="F49" s="167"/>
      <c r="G49" s="167">
        <v>3.3300000000000001E-3</v>
      </c>
      <c r="H49" s="167">
        <v>1.2700000000000001E-3</v>
      </c>
      <c r="I49" s="167">
        <v>-2.5999999999999998E-4</v>
      </c>
      <c r="K49" s="167"/>
      <c r="L49" s="167">
        <f t="shared" si="22"/>
        <v>7.9900000000000006E-3</v>
      </c>
      <c r="M49" s="339">
        <f t="shared" si="23"/>
        <v>7.9900000000000006E-3</v>
      </c>
      <c r="O49" s="340">
        <f t="shared" si="24"/>
        <v>517782.76150000002</v>
      </c>
      <c r="P49" s="340">
        <f t="shared" si="25"/>
        <v>448360.03252000001</v>
      </c>
      <c r="Q49" s="341">
        <f t="shared" si="26"/>
        <v>-69422.728980000014</v>
      </c>
    </row>
    <row r="50" spans="1:17">
      <c r="A50" s="176" t="s">
        <v>131</v>
      </c>
      <c r="B50" s="148"/>
      <c r="C50" s="167">
        <v>-4.1399999999999996E-3</v>
      </c>
      <c r="D50" s="167"/>
      <c r="E50" s="167">
        <v>3.65E-3</v>
      </c>
      <c r="F50" s="167"/>
      <c r="G50" s="167">
        <v>3.3300000000000001E-3</v>
      </c>
      <c r="H50" s="167">
        <v>1.2700000000000001E-3</v>
      </c>
      <c r="I50" s="167">
        <f>I49</f>
        <v>-2.5999999999999998E-4</v>
      </c>
      <c r="K50" s="167"/>
      <c r="L50" s="167">
        <f t="shared" si="22"/>
        <v>3.850000000000001E-3</v>
      </c>
      <c r="M50" s="339">
        <f t="shared" si="23"/>
        <v>3.850000000000001E-3</v>
      </c>
      <c r="O50" s="340">
        <f t="shared" si="24"/>
        <v>6254.1402000000016</v>
      </c>
      <c r="P50" s="340">
        <f t="shared" si="25"/>
        <v>5993.6145500000011</v>
      </c>
      <c r="Q50" s="341">
        <f t="shared" si="26"/>
        <v>-260.5256500000005</v>
      </c>
    </row>
    <row r="51" spans="1:17">
      <c r="A51" s="176" t="s">
        <v>132</v>
      </c>
      <c r="B51" s="148"/>
      <c r="C51" s="167">
        <v>0</v>
      </c>
      <c r="D51" s="167"/>
      <c r="E51" s="167"/>
      <c r="F51" s="167"/>
      <c r="G51" s="167">
        <v>2.0500000000000002E-3</v>
      </c>
      <c r="H51" s="167">
        <v>8.0000000000000004E-4</v>
      </c>
      <c r="I51" s="167">
        <v>-2.4000000000000001E-4</v>
      </c>
      <c r="K51" s="167"/>
      <c r="L51" s="167">
        <f t="shared" si="22"/>
        <v>2.6099999999999999E-3</v>
      </c>
      <c r="M51" s="339">
        <f t="shared" si="23"/>
        <v>2.6099999999999999E-3</v>
      </c>
      <c r="O51" s="340">
        <f t="shared" si="24"/>
        <v>126850.12901999999</v>
      </c>
      <c r="P51" s="340">
        <f t="shared" si="25"/>
        <v>145880.78480999998</v>
      </c>
      <c r="Q51" s="341">
        <f t="shared" si="26"/>
        <v>19030.65578999999</v>
      </c>
    </row>
    <row r="52" spans="1:17">
      <c r="A52" s="176" t="s">
        <v>170</v>
      </c>
      <c r="B52" s="148"/>
      <c r="C52" s="167">
        <v>0</v>
      </c>
      <c r="D52" s="167"/>
      <c r="E52" s="167"/>
      <c r="F52" s="167"/>
      <c r="G52" s="167">
        <v>2.0500000000000002E-3</v>
      </c>
      <c r="H52" s="167">
        <v>0</v>
      </c>
      <c r="I52" s="167">
        <f>I51</f>
        <v>-2.4000000000000001E-4</v>
      </c>
      <c r="K52" s="167"/>
      <c r="L52" s="167">
        <f t="shared" si="22"/>
        <v>1.8100000000000002E-3</v>
      </c>
      <c r="M52" s="339">
        <f t="shared" si="23"/>
        <v>1.8100000000000002E-3</v>
      </c>
      <c r="O52" s="340">
        <f t="shared" si="24"/>
        <v>63350.000000000007</v>
      </c>
      <c r="P52" s="340">
        <f t="shared" si="25"/>
        <v>63350.000000000007</v>
      </c>
      <c r="Q52" s="341">
        <f t="shared" si="26"/>
        <v>0</v>
      </c>
    </row>
    <row r="53" spans="1:17">
      <c r="A53" s="176" t="s">
        <v>171</v>
      </c>
      <c r="B53" s="148"/>
      <c r="C53" s="167">
        <v>0</v>
      </c>
      <c r="D53" s="167"/>
      <c r="E53" s="167">
        <v>3.65E-3</v>
      </c>
      <c r="F53" s="167"/>
      <c r="G53" s="167">
        <v>2.82E-3</v>
      </c>
      <c r="H53" s="167">
        <v>1.1000000000000001E-3</v>
      </c>
      <c r="I53" s="167">
        <v>-2.4000000000000001E-4</v>
      </c>
      <c r="K53" s="167"/>
      <c r="L53" s="167">
        <f t="shared" si="22"/>
        <v>7.3300000000000006E-3</v>
      </c>
      <c r="M53" s="339">
        <f t="shared" si="23"/>
        <v>7.3300000000000006E-3</v>
      </c>
      <c r="O53" s="340">
        <f t="shared" si="24"/>
        <v>0</v>
      </c>
      <c r="P53" s="340">
        <f t="shared" si="25"/>
        <v>0</v>
      </c>
      <c r="Q53" s="341">
        <f t="shared" si="26"/>
        <v>0</v>
      </c>
    </row>
    <row r="54" spans="1:17">
      <c r="A54" s="176" t="s">
        <v>133</v>
      </c>
      <c r="B54" s="148"/>
      <c r="C54" s="167">
        <v>0</v>
      </c>
      <c r="D54" s="167"/>
      <c r="E54" s="167">
        <v>3.65E-3</v>
      </c>
      <c r="F54" s="167"/>
      <c r="G54" s="167">
        <v>2.82E-3</v>
      </c>
      <c r="H54" s="167">
        <v>1.1000000000000001E-3</v>
      </c>
      <c r="I54" s="167">
        <f>I53</f>
        <v>-2.4000000000000001E-4</v>
      </c>
      <c r="K54" s="167"/>
      <c r="L54" s="167">
        <f t="shared" si="22"/>
        <v>7.3300000000000006E-3</v>
      </c>
      <c r="M54" s="339">
        <f t="shared" si="23"/>
        <v>7.3300000000000006E-3</v>
      </c>
      <c r="O54" s="340">
        <f t="shared" si="24"/>
        <v>15351.438900000001</v>
      </c>
      <c r="P54" s="340">
        <f t="shared" si="25"/>
        <v>13043.991550000001</v>
      </c>
      <c r="Q54" s="341">
        <f t="shared" si="26"/>
        <v>-2307.4473500000004</v>
      </c>
    </row>
    <row r="55" spans="1:17">
      <c r="A55" s="176" t="s">
        <v>134</v>
      </c>
      <c r="B55" s="148"/>
      <c r="C55" s="167">
        <v>-4.1399999999999996E-3</v>
      </c>
      <c r="D55" s="167"/>
      <c r="E55" s="167">
        <v>3.65E-3</v>
      </c>
      <c r="F55" s="167"/>
      <c r="G55" s="167">
        <v>2.82E-3</v>
      </c>
      <c r="H55" s="167">
        <v>1.1000000000000001E-3</v>
      </c>
      <c r="I55" s="167">
        <f>I54</f>
        <v>-2.4000000000000001E-4</v>
      </c>
      <c r="K55" s="167"/>
      <c r="L55" s="167">
        <f t="shared" si="22"/>
        <v>3.1900000000000006E-3</v>
      </c>
      <c r="M55" s="339">
        <f t="shared" si="23"/>
        <v>3.1900000000000006E-3</v>
      </c>
      <c r="O55" s="340">
        <f t="shared" si="24"/>
        <v>458.17013000000009</v>
      </c>
      <c r="P55" s="340">
        <f t="shared" si="25"/>
        <v>428.93697000000009</v>
      </c>
      <c r="Q55" s="341">
        <f t="shared" si="26"/>
        <v>-29.233159999999998</v>
      </c>
    </row>
    <row r="56" spans="1:17" ht="15" customHeight="1">
      <c r="A56" s="176" t="s">
        <v>183</v>
      </c>
      <c r="B56" s="148"/>
      <c r="C56" s="167">
        <v>0</v>
      </c>
      <c r="D56" s="167"/>
      <c r="E56" s="167"/>
      <c r="F56" s="167"/>
      <c r="G56" s="181">
        <v>1.3939999999999999E-2</v>
      </c>
      <c r="H56" s="356"/>
      <c r="I56" s="181">
        <v>-4.4999999999999999E-4</v>
      </c>
      <c r="K56" s="181"/>
      <c r="L56" s="167">
        <f t="shared" si="22"/>
        <v>1.3489999999999999E-2</v>
      </c>
      <c r="M56" s="339">
        <f t="shared" si="23"/>
        <v>1.3489999999999999E-2</v>
      </c>
      <c r="O56" s="340">
        <f t="shared" si="24"/>
        <v>0</v>
      </c>
      <c r="P56" s="340">
        <f t="shared" si="25"/>
        <v>0</v>
      </c>
      <c r="Q56" s="341">
        <f t="shared" si="26"/>
        <v>0</v>
      </c>
    </row>
    <row r="57" spans="1:17" ht="16.5" customHeight="1">
      <c r="A57" s="176" t="s">
        <v>174</v>
      </c>
      <c r="B57" s="148"/>
      <c r="C57" s="167">
        <v>-4.1399999999999996E-3</v>
      </c>
      <c r="D57" s="167"/>
      <c r="E57" s="167"/>
      <c r="F57" s="167"/>
      <c r="G57" s="181">
        <v>1.3939999999999999E-2</v>
      </c>
      <c r="H57" s="356"/>
      <c r="I57" s="181">
        <v>-4.4999999999999999E-4</v>
      </c>
      <c r="K57" s="181"/>
      <c r="L57" s="167">
        <f t="shared" si="22"/>
        <v>9.3499999999999989E-3</v>
      </c>
      <c r="M57" s="339">
        <f t="shared" si="23"/>
        <v>9.3499999999999989E-3</v>
      </c>
      <c r="O57" s="340">
        <f t="shared" si="24"/>
        <v>0</v>
      </c>
      <c r="P57" s="340">
        <f t="shared" si="25"/>
        <v>0</v>
      </c>
      <c r="Q57" s="341">
        <f t="shared" si="26"/>
        <v>0</v>
      </c>
    </row>
    <row r="58" spans="1:17" ht="7.2" customHeight="1">
      <c r="A58" s="176"/>
      <c r="B58" s="148"/>
      <c r="C58" s="167"/>
      <c r="D58" s="167"/>
      <c r="E58" s="167"/>
      <c r="F58" s="167"/>
      <c r="G58" s="181"/>
      <c r="H58" s="351"/>
      <c r="I58" s="167"/>
      <c r="J58" s="181"/>
      <c r="K58" s="167"/>
      <c r="L58" s="282"/>
      <c r="M58" s="337"/>
      <c r="O58" s="337"/>
      <c r="P58" s="337"/>
      <c r="Q58" s="337"/>
    </row>
    <row r="59" spans="1:17" hidden="1">
      <c r="A59" s="176"/>
      <c r="B59" s="148"/>
      <c r="C59" s="167"/>
      <c r="D59" s="167"/>
      <c r="E59" s="167"/>
      <c r="F59" s="167"/>
      <c r="G59" s="181"/>
      <c r="H59" s="351"/>
      <c r="I59" s="167"/>
      <c r="J59" s="181"/>
      <c r="K59" s="167"/>
      <c r="L59" s="342"/>
      <c r="M59" s="343"/>
      <c r="O59" s="148"/>
      <c r="P59" s="337"/>
      <c r="Q59" s="337"/>
    </row>
    <row r="60" spans="1:17" hidden="1">
      <c r="F60" s="148"/>
      <c r="K60" s="337"/>
      <c r="L60" s="337"/>
      <c r="M60" s="343"/>
      <c r="O60" s="343"/>
      <c r="P60" s="337"/>
      <c r="Q60" s="337"/>
    </row>
    <row r="61" spans="1:17" ht="41.4" customHeight="1">
      <c r="A61" s="175" t="s">
        <v>192</v>
      </c>
      <c r="B61" s="150"/>
      <c r="C61" s="168" t="s">
        <v>307</v>
      </c>
      <c r="D61" s="168" t="s">
        <v>370</v>
      </c>
      <c r="E61" s="168" t="s">
        <v>201</v>
      </c>
      <c r="F61" s="168" t="s">
        <v>193</v>
      </c>
      <c r="G61" s="168" t="s">
        <v>194</v>
      </c>
      <c r="H61" s="168" t="s">
        <v>195</v>
      </c>
      <c r="I61" s="168" t="s">
        <v>196</v>
      </c>
      <c r="J61" s="168" t="s">
        <v>197</v>
      </c>
      <c r="K61" s="337"/>
      <c r="L61" s="337"/>
      <c r="M61" s="164"/>
      <c r="O61" s="254">
        <f>SUM(O45:O57)</f>
        <v>1345839.40405</v>
      </c>
      <c r="P61" s="254">
        <f>SUM(P45:P57)</f>
        <v>1271650.2799799999</v>
      </c>
      <c r="Q61" s="254">
        <f>SUM(Q45:Q57)</f>
        <v>-74189.124070000064</v>
      </c>
    </row>
    <row r="62" spans="1:17">
      <c r="A62" s="176" t="s">
        <v>127</v>
      </c>
      <c r="C62" s="164">
        <f t="shared" ref="C62:C72" si="27">H3*C45</f>
        <v>-1551.3821999999998</v>
      </c>
      <c r="D62" s="164">
        <v>0</v>
      </c>
      <c r="E62" s="164">
        <f t="shared" ref="E62:E72" si="28">H3*E45</f>
        <v>1045.4966999999999</v>
      </c>
      <c r="F62" s="164">
        <f t="shared" ref="F62:F72" si="29">(F45*H3)</f>
        <v>0</v>
      </c>
      <c r="G62" s="164">
        <f t="shared" ref="G62:G72" si="30">G45*H3</f>
        <v>1210.3779</v>
      </c>
      <c r="H62" s="164">
        <f t="shared" ref="H62:H72" si="31">(H45*H3)</f>
        <v>453.42329999999998</v>
      </c>
      <c r="I62" s="164">
        <f t="shared" ref="I62:I72" si="32">(I45*H3)</f>
        <v>-93.682500000000005</v>
      </c>
      <c r="J62" s="164">
        <f t="shared" ref="J62:J68" si="33">SUM(C62:I62)</f>
        <v>1064.2332000000001</v>
      </c>
      <c r="K62" s="337"/>
      <c r="L62" s="337"/>
      <c r="M62" s="164"/>
      <c r="O62" s="347">
        <f>'11.2019 Base Rate Revenue'!P61</f>
        <v>1345839.40405</v>
      </c>
      <c r="P62" s="337"/>
      <c r="Q62" s="341">
        <f>J74</f>
        <v>-74189.124070000005</v>
      </c>
    </row>
    <row r="63" spans="1:17">
      <c r="A63" s="176" t="s">
        <v>169</v>
      </c>
      <c r="C63" s="164">
        <f t="shared" si="27"/>
        <v>-115.91999999999999</v>
      </c>
      <c r="D63" s="164">
        <v>0</v>
      </c>
      <c r="E63" s="164">
        <f t="shared" si="28"/>
        <v>78.12</v>
      </c>
      <c r="F63" s="164">
        <f t="shared" si="29"/>
        <v>-857.92000000000007</v>
      </c>
      <c r="G63" s="164">
        <f t="shared" si="30"/>
        <v>90.44</v>
      </c>
      <c r="H63" s="164">
        <f t="shared" si="31"/>
        <v>33.879999999999995</v>
      </c>
      <c r="I63" s="164">
        <f t="shared" si="32"/>
        <v>-7</v>
      </c>
      <c r="J63" s="164">
        <f t="shared" si="33"/>
        <v>-778.4</v>
      </c>
      <c r="M63" s="164"/>
    </row>
    <row r="64" spans="1:17">
      <c r="A64" s="176" t="s">
        <v>128</v>
      </c>
      <c r="C64" s="164">
        <f t="shared" si="27"/>
        <v>0</v>
      </c>
      <c r="D64" s="164">
        <v>0</v>
      </c>
      <c r="E64" s="164">
        <f t="shared" si="28"/>
        <v>-8473.1684000000005</v>
      </c>
      <c r="F64" s="164">
        <f t="shared" si="29"/>
        <v>0</v>
      </c>
      <c r="G64" s="164">
        <f t="shared" si="30"/>
        <v>-9889.2321599999996</v>
      </c>
      <c r="H64" s="164">
        <f t="shared" si="31"/>
        <v>-4085.6921600000001</v>
      </c>
      <c r="I64" s="164">
        <f t="shared" si="32"/>
        <v>580.35400000000004</v>
      </c>
      <c r="J64" s="164">
        <f t="shared" si="33"/>
        <v>-21867.738720000001</v>
      </c>
      <c r="M64" s="164"/>
    </row>
    <row r="65" spans="1:13">
      <c r="A65" s="176" t="s">
        <v>129</v>
      </c>
      <c r="C65" s="164">
        <f t="shared" si="27"/>
        <v>-299.57039999999995</v>
      </c>
      <c r="D65" s="164">
        <v>0</v>
      </c>
      <c r="E65" s="164">
        <f t="shared" si="28"/>
        <v>264.11399999999998</v>
      </c>
      <c r="F65" s="164">
        <f t="shared" si="29"/>
        <v>0</v>
      </c>
      <c r="G65" s="164">
        <f t="shared" si="30"/>
        <v>308.25360000000001</v>
      </c>
      <c r="H65" s="164">
        <f t="shared" si="31"/>
        <v>127.3536</v>
      </c>
      <c r="I65" s="164">
        <f t="shared" si="32"/>
        <v>-18.09</v>
      </c>
      <c r="J65" s="164">
        <f t="shared" si="33"/>
        <v>382.06080000000003</v>
      </c>
      <c r="M65" s="164"/>
    </row>
    <row r="66" spans="1:13">
      <c r="A66" s="176" t="s">
        <v>130</v>
      </c>
      <c r="C66" s="164">
        <f t="shared" si="27"/>
        <v>0</v>
      </c>
      <c r="D66" s="164">
        <v>0</v>
      </c>
      <c r="E66" s="164">
        <f t="shared" si="28"/>
        <v>-31713.762299999999</v>
      </c>
      <c r="F66" s="164">
        <f t="shared" si="29"/>
        <v>0</v>
      </c>
      <c r="G66" s="164">
        <f t="shared" si="30"/>
        <v>-28933.377660000002</v>
      </c>
      <c r="H66" s="164">
        <f t="shared" si="31"/>
        <v>-11034.651540000001</v>
      </c>
      <c r="I66" s="164">
        <f t="shared" si="32"/>
        <v>2259.0625199999999</v>
      </c>
      <c r="J66" s="164">
        <f t="shared" si="33"/>
        <v>-69422.72898</v>
      </c>
      <c r="M66" s="164"/>
    </row>
    <row r="67" spans="1:13">
      <c r="A67" s="176" t="s">
        <v>131</v>
      </c>
      <c r="C67" s="164">
        <f t="shared" si="27"/>
        <v>280.14965999999998</v>
      </c>
      <c r="D67" s="164">
        <v>0</v>
      </c>
      <c r="E67" s="164">
        <f t="shared" si="28"/>
        <v>-246.99185</v>
      </c>
      <c r="F67" s="164">
        <f t="shared" si="29"/>
        <v>0</v>
      </c>
      <c r="G67" s="164">
        <f t="shared" si="30"/>
        <v>-225.33777000000001</v>
      </c>
      <c r="H67" s="164">
        <f t="shared" si="31"/>
        <v>-85.939630000000008</v>
      </c>
      <c r="I67" s="164">
        <f t="shared" si="32"/>
        <v>17.59394</v>
      </c>
      <c r="J67" s="164">
        <f t="shared" si="33"/>
        <v>-260.52565000000004</v>
      </c>
      <c r="M67" s="164"/>
    </row>
    <row r="68" spans="1:13">
      <c r="A68" s="176" t="s">
        <v>132</v>
      </c>
      <c r="C68" s="164">
        <f t="shared" si="27"/>
        <v>0</v>
      </c>
      <c r="D68" s="164">
        <v>0</v>
      </c>
      <c r="E68" s="164">
        <f t="shared" si="28"/>
        <v>0</v>
      </c>
      <c r="F68" s="164">
        <f t="shared" si="29"/>
        <v>0</v>
      </c>
      <c r="G68" s="164">
        <f t="shared" si="30"/>
        <v>14947.449950000002</v>
      </c>
      <c r="H68" s="164">
        <f t="shared" si="31"/>
        <v>5833.1512000000002</v>
      </c>
      <c r="I68" s="164">
        <f t="shared" si="32"/>
        <v>-1749.9453599999999</v>
      </c>
      <c r="J68" s="164">
        <f t="shared" si="33"/>
        <v>19030.655790000001</v>
      </c>
      <c r="M68" s="164"/>
    </row>
    <row r="69" spans="1:13">
      <c r="A69" s="176" t="s">
        <v>170</v>
      </c>
      <c r="C69" s="164">
        <f t="shared" si="27"/>
        <v>0</v>
      </c>
      <c r="D69" s="164">
        <v>0</v>
      </c>
      <c r="E69" s="164">
        <f t="shared" si="28"/>
        <v>0</v>
      </c>
      <c r="F69" s="164">
        <f t="shared" si="29"/>
        <v>0</v>
      </c>
      <c r="G69" s="164">
        <f t="shared" si="30"/>
        <v>0</v>
      </c>
      <c r="H69" s="164">
        <f t="shared" si="31"/>
        <v>0</v>
      </c>
      <c r="I69" s="164">
        <f t="shared" si="32"/>
        <v>0</v>
      </c>
      <c r="J69" s="164">
        <f>SUM(C69:I69)</f>
        <v>0</v>
      </c>
      <c r="M69" s="164"/>
    </row>
    <row r="70" spans="1:13">
      <c r="A70" s="176" t="s">
        <v>171</v>
      </c>
      <c r="C70" s="164">
        <f t="shared" si="27"/>
        <v>0</v>
      </c>
      <c r="D70" s="164">
        <v>0</v>
      </c>
      <c r="E70" s="164">
        <f t="shared" si="28"/>
        <v>0</v>
      </c>
      <c r="F70" s="164">
        <f t="shared" si="29"/>
        <v>0</v>
      </c>
      <c r="G70" s="164">
        <f t="shared" si="30"/>
        <v>0</v>
      </c>
      <c r="H70" s="164">
        <f t="shared" si="31"/>
        <v>0</v>
      </c>
      <c r="I70" s="164">
        <f t="shared" si="32"/>
        <v>0</v>
      </c>
      <c r="J70" s="164">
        <f>SUM(C70:I70)</f>
        <v>0</v>
      </c>
      <c r="M70" s="164"/>
    </row>
    <row r="71" spans="1:13">
      <c r="A71" s="176" t="s">
        <v>133</v>
      </c>
      <c r="C71" s="164">
        <f t="shared" si="27"/>
        <v>0</v>
      </c>
      <c r="D71" s="164">
        <v>0</v>
      </c>
      <c r="E71" s="164">
        <f t="shared" si="28"/>
        <v>-1149.0017499999999</v>
      </c>
      <c r="F71" s="164">
        <f t="shared" si="29"/>
        <v>0</v>
      </c>
      <c r="G71" s="164">
        <f t="shared" si="30"/>
        <v>-887.72190000000001</v>
      </c>
      <c r="H71" s="164">
        <f t="shared" si="31"/>
        <v>-346.27450000000005</v>
      </c>
      <c r="I71" s="164">
        <f t="shared" si="32"/>
        <v>75.550799999999995</v>
      </c>
      <c r="J71" s="164">
        <f>SUM(C71:I71)</f>
        <v>-2307.4473499999999</v>
      </c>
      <c r="M71" s="164"/>
    </row>
    <row r="72" spans="1:13">
      <c r="A72" s="176" t="s">
        <v>134</v>
      </c>
      <c r="C72" s="164">
        <f t="shared" si="27"/>
        <v>37.938959999999994</v>
      </c>
      <c r="D72" s="164">
        <v>0</v>
      </c>
      <c r="E72" s="164">
        <f t="shared" si="28"/>
        <v>-33.448599999999999</v>
      </c>
      <c r="F72" s="164">
        <f t="shared" si="29"/>
        <v>0</v>
      </c>
      <c r="G72" s="164">
        <f t="shared" si="30"/>
        <v>-25.842480000000002</v>
      </c>
      <c r="H72" s="164">
        <f t="shared" si="31"/>
        <v>-10.080400000000001</v>
      </c>
      <c r="I72" s="164">
        <f t="shared" si="32"/>
        <v>2.19936</v>
      </c>
      <c r="J72" s="164">
        <f>SUM(C72:I72)</f>
        <v>-29.233160000000009</v>
      </c>
      <c r="M72" s="164"/>
    </row>
    <row r="73" spans="1:13">
      <c r="A73" s="176" t="s">
        <v>183</v>
      </c>
      <c r="C73" s="164"/>
      <c r="D73" s="164"/>
      <c r="E73" s="164"/>
      <c r="F73" s="164"/>
      <c r="G73" s="164"/>
      <c r="H73" s="164"/>
      <c r="I73" s="164"/>
      <c r="J73" s="164">
        <f>SUM(C73:I73)</f>
        <v>0</v>
      </c>
    </row>
    <row r="74" spans="1:13">
      <c r="A74" s="153"/>
      <c r="C74" s="187">
        <f t="shared" ref="C74:J74" si="34">SUM(C62:C73)</f>
        <v>-1648.7839799999997</v>
      </c>
      <c r="D74" s="187">
        <f t="shared" si="34"/>
        <v>0</v>
      </c>
      <c r="E74" s="187">
        <f t="shared" si="34"/>
        <v>-40228.642200000002</v>
      </c>
      <c r="F74" s="187">
        <f t="shared" si="34"/>
        <v>-857.92000000000007</v>
      </c>
      <c r="G74" s="254">
        <f t="shared" si="34"/>
        <v>-23404.990519999996</v>
      </c>
      <c r="H74" s="187">
        <f t="shared" si="34"/>
        <v>-9114.8301300000021</v>
      </c>
      <c r="I74" s="187">
        <f t="shared" si="34"/>
        <v>1066.0427600000005</v>
      </c>
      <c r="J74" s="187">
        <f t="shared" si="34"/>
        <v>-74189.124070000005</v>
      </c>
    </row>
    <row r="75" spans="1:13" ht="7.95" customHeight="1"/>
    <row r="76" spans="1:13">
      <c r="A76" s="148" t="s">
        <v>19</v>
      </c>
      <c r="B76" s="148"/>
      <c r="C76" s="164">
        <f t="shared" ref="C76:I76" si="35">C62+C63</f>
        <v>-1667.3021999999999</v>
      </c>
      <c r="D76" s="164">
        <f t="shared" si="35"/>
        <v>0</v>
      </c>
      <c r="E76" s="164">
        <f t="shared" si="35"/>
        <v>1123.6167</v>
      </c>
      <c r="F76" s="164">
        <f t="shared" si="35"/>
        <v>-857.92000000000007</v>
      </c>
      <c r="G76" s="164">
        <f t="shared" si="35"/>
        <v>1300.8179</v>
      </c>
      <c r="H76" s="164">
        <f t="shared" si="35"/>
        <v>487.30329999999998</v>
      </c>
      <c r="I76" s="164">
        <f t="shared" si="35"/>
        <v>-100.6825</v>
      </c>
      <c r="J76" s="164">
        <f>J62+J63</f>
        <v>285.83320000000015</v>
      </c>
    </row>
    <row r="77" spans="1:13" ht="10.95" customHeight="1">
      <c r="A77" s="148"/>
      <c r="B77" s="148"/>
      <c r="C77" s="164"/>
      <c r="D77" s="164"/>
      <c r="E77" s="164"/>
      <c r="F77" s="164"/>
      <c r="G77" s="164"/>
      <c r="H77" s="164"/>
      <c r="I77" s="164"/>
      <c r="J77" s="164"/>
    </row>
    <row r="78" spans="1:13" ht="15.75" customHeight="1">
      <c r="A78" s="148" t="s">
        <v>175</v>
      </c>
      <c r="B78" s="148"/>
      <c r="C78" s="172">
        <f t="shared" ref="C78:I78" si="36">SUM(C64:C67,C70:C72)</f>
        <v>18.518220000000028</v>
      </c>
      <c r="D78" s="172">
        <f t="shared" si="36"/>
        <v>0</v>
      </c>
      <c r="E78" s="172">
        <f t="shared" si="36"/>
        <v>-41352.258900000001</v>
      </c>
      <c r="F78" s="172">
        <f t="shared" si="36"/>
        <v>0</v>
      </c>
      <c r="G78" s="172">
        <f t="shared" si="36"/>
        <v>-39653.258369999996</v>
      </c>
      <c r="H78" s="172">
        <f t="shared" si="36"/>
        <v>-15435.284630000002</v>
      </c>
      <c r="I78" s="172">
        <f t="shared" si="36"/>
        <v>2916.6706200000003</v>
      </c>
      <c r="J78" s="172">
        <f>SUM(J64:J67,J70:J72)</f>
        <v>-93505.613060000003</v>
      </c>
    </row>
    <row r="79" spans="1:13" ht="7.95" customHeight="1"/>
    <row r="80" spans="1:13">
      <c r="A80" s="1" t="s">
        <v>202</v>
      </c>
    </row>
    <row r="81" spans="1:14">
      <c r="A81" s="1" t="s">
        <v>209</v>
      </c>
    </row>
    <row r="82" spans="1:14" ht="15.75" customHeight="1">
      <c r="A82" s="188" t="s">
        <v>208</v>
      </c>
      <c r="B82" s="188"/>
      <c r="C82" s="188"/>
      <c r="D82" s="188"/>
      <c r="E82" s="188"/>
    </row>
    <row r="83" spans="1:14" ht="29.4" customHeight="1">
      <c r="A83" s="374" t="s">
        <v>203</v>
      </c>
      <c r="B83" s="374"/>
      <c r="C83" s="271" t="s">
        <v>204</v>
      </c>
      <c r="D83" s="271" t="s">
        <v>205</v>
      </c>
      <c r="E83" s="271" t="s">
        <v>207</v>
      </c>
      <c r="G83" s="373" t="s">
        <v>323</v>
      </c>
      <c r="H83" s="373"/>
      <c r="I83" s="373"/>
      <c r="J83" s="373"/>
      <c r="M83" s="272"/>
      <c r="N83" s="272"/>
    </row>
    <row r="84" spans="1:14">
      <c r="A84" s="273" t="s">
        <v>372</v>
      </c>
      <c r="B84" s="275">
        <v>1</v>
      </c>
      <c r="C84" s="276">
        <v>815283</v>
      </c>
      <c r="D84" s="272">
        <f>73297.56-C84*M51</f>
        <v>71169.671369999996</v>
      </c>
      <c r="E84" s="272">
        <f>500*B84</f>
        <v>500</v>
      </c>
      <c r="F84" s="274" t="s">
        <v>206</v>
      </c>
      <c r="H84" s="275"/>
      <c r="I84" s="276"/>
      <c r="J84" s="286">
        <v>52350</v>
      </c>
      <c r="K84" s="272"/>
      <c r="L84" s="274"/>
    </row>
    <row r="85" spans="1:14">
      <c r="A85" s="277" t="s">
        <v>231</v>
      </c>
      <c r="B85" s="278">
        <f>SUM(B84:B84)</f>
        <v>1</v>
      </c>
      <c r="C85" s="279">
        <f>SUM(C84:C84)</f>
        <v>815283</v>
      </c>
      <c r="D85" s="280">
        <f>SUM(D84:D84)</f>
        <v>71169.671369999996</v>
      </c>
      <c r="E85" s="280">
        <f>SUM(E84:E84)</f>
        <v>500</v>
      </c>
    </row>
    <row r="86" spans="1:14" ht="6" customHeight="1" thickBot="1">
      <c r="A86" s="188"/>
      <c r="B86" s="188"/>
      <c r="C86" s="188"/>
      <c r="D86" s="188"/>
      <c r="E86" s="188"/>
    </row>
    <row r="87" spans="1:14" ht="14.4" thickBot="1">
      <c r="A87" s="355" t="s">
        <v>369</v>
      </c>
      <c r="B87" s="275"/>
      <c r="C87" s="352">
        <f>C85+I21</f>
        <v>176620049.192</v>
      </c>
      <c r="D87" s="353">
        <f>D85+I41</f>
        <v>17686181.674429998</v>
      </c>
      <c r="E87" s="353">
        <f>E85+C41</f>
        <v>1680360.3900000001</v>
      </c>
      <c r="F87" s="354">
        <f>B85+C21</f>
        <v>37104</v>
      </c>
    </row>
    <row r="88" spans="1:14">
      <c r="B88" s="275"/>
    </row>
    <row r="89" spans="1:14" ht="9" customHeight="1"/>
  </sheetData>
  <mergeCells count="4">
    <mergeCell ref="A1:I1"/>
    <mergeCell ref="J1:K1"/>
    <mergeCell ref="G83:J83"/>
    <mergeCell ref="A83:B83"/>
  </mergeCells>
  <pageMargins left="0.7" right="0.7" top="0.75" bottom="0.75" header="0.3" footer="0.3"/>
  <pageSetup scale="76" fitToHeight="2" orientation="landscape" r:id="rId1"/>
  <headerFooter scaleWithDoc="0">
    <oddFooter>&amp;C&amp;F / &amp;A&amp;RPage &amp;P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B0F0"/>
  </sheetPr>
  <dimension ref="A1:AE89"/>
  <sheetViews>
    <sheetView zoomScaleNormal="100" workbookViewId="0">
      <selection sqref="A1:XFD1048576"/>
    </sheetView>
  </sheetViews>
  <sheetFormatPr defaultColWidth="9.109375" defaultRowHeight="13.8"/>
  <cols>
    <col min="1" max="1" width="14.6640625" style="1" customWidth="1"/>
    <col min="2" max="2" width="4.88671875" style="1" customWidth="1"/>
    <col min="3" max="3" width="18.6640625" style="1" customWidth="1"/>
    <col min="4" max="4" width="17" style="1" customWidth="1"/>
    <col min="5" max="5" width="18.109375" style="1" customWidth="1"/>
    <col min="6" max="6" width="16.33203125" style="1" customWidth="1"/>
    <col min="7" max="7" width="15.5546875" style="1" customWidth="1"/>
    <col min="8" max="8" width="14.44140625" style="1" customWidth="1"/>
    <col min="9" max="9" width="15.88671875" style="1" customWidth="1"/>
    <col min="10" max="10" width="15.109375" style="1" customWidth="1"/>
    <col min="11" max="11" width="14.88671875" style="1" customWidth="1"/>
    <col min="12" max="12" width="13.44140625" style="1" bestFit="1" customWidth="1"/>
    <col min="13" max="13" width="15.6640625" style="1" customWidth="1"/>
    <col min="14" max="14" width="2.6640625" style="1" customWidth="1"/>
    <col min="15" max="15" width="15.33203125" style="1" customWidth="1"/>
    <col min="16" max="16" width="15.44140625" style="1" customWidth="1"/>
    <col min="17" max="17" width="16" style="1" customWidth="1"/>
    <col min="18" max="18" width="10.109375" style="1" customWidth="1"/>
    <col min="19" max="19" width="16" style="1" customWidth="1"/>
    <col min="20" max="20" width="15.33203125" style="1" customWidth="1"/>
    <col min="21" max="21" width="9.5546875" style="1" customWidth="1"/>
    <col min="22" max="22" width="16.88671875" style="1" customWidth="1"/>
    <col min="23" max="23" width="2.88671875" style="1" customWidth="1"/>
    <col min="24" max="24" width="18.5546875" style="1" customWidth="1"/>
    <col min="25" max="25" width="1.6640625" style="1" customWidth="1"/>
    <col min="26" max="26" width="14.6640625" style="1" customWidth="1"/>
    <col min="27" max="27" width="13.6640625" style="1" customWidth="1"/>
    <col min="28" max="28" width="16.109375" style="1" customWidth="1"/>
    <col min="29" max="29" width="13.109375" style="1" customWidth="1"/>
    <col min="30" max="30" width="21.33203125" style="1" customWidth="1"/>
    <col min="31" max="16384" width="9.109375" style="1"/>
  </cols>
  <sheetData>
    <row r="1" spans="1:20">
      <c r="A1" s="371" t="s">
        <v>163</v>
      </c>
      <c r="B1" s="371"/>
      <c r="C1" s="371"/>
      <c r="D1" s="371"/>
      <c r="E1" s="371"/>
      <c r="F1" s="371"/>
      <c r="G1" s="371"/>
      <c r="H1" s="371"/>
      <c r="I1" s="371"/>
      <c r="J1" s="372" t="s">
        <v>311</v>
      </c>
      <c r="K1" s="372"/>
    </row>
    <row r="2" spans="1:20" ht="26.4" customHeight="1">
      <c r="A2" s="149"/>
      <c r="B2" s="150"/>
      <c r="C2" s="151" t="s">
        <v>164</v>
      </c>
      <c r="D2" s="150"/>
      <c r="E2" s="151" t="s">
        <v>165</v>
      </c>
      <c r="F2" s="152" t="s">
        <v>166</v>
      </c>
      <c r="G2" s="152" t="s">
        <v>167</v>
      </c>
      <c r="H2" s="152" t="s">
        <v>86</v>
      </c>
      <c r="I2" s="152" t="s">
        <v>168</v>
      </c>
      <c r="J2" s="258" t="s">
        <v>312</v>
      </c>
      <c r="K2" s="258" t="s">
        <v>313</v>
      </c>
    </row>
    <row r="3" spans="1:20">
      <c r="A3" s="176" t="s">
        <v>127</v>
      </c>
      <c r="B3" s="148"/>
      <c r="C3" s="154">
        <v>219143</v>
      </c>
      <c r="D3" s="213"/>
      <c r="E3" s="178">
        <v>196809183.73800001</v>
      </c>
      <c r="F3" s="178">
        <v>-98956893</v>
      </c>
      <c r="G3" s="178">
        <v>121833489</v>
      </c>
      <c r="H3" s="184">
        <f>SUM(F3:G3)</f>
        <v>22876596</v>
      </c>
      <c r="I3" s="155">
        <f>E3+H3</f>
        <v>219685779.73800001</v>
      </c>
      <c r="J3" s="283">
        <f t="shared" ref="J3:J8" si="0">I3/C3</f>
        <v>1002.4768290020671</v>
      </c>
      <c r="K3" s="256">
        <f t="shared" ref="K3:K8" si="1">D24/E3</f>
        <v>9.0778431527788611E-2</v>
      </c>
    </row>
    <row r="4" spans="1:20">
      <c r="A4" s="176" t="s">
        <v>169</v>
      </c>
      <c r="B4" s="148"/>
      <c r="C4" s="154">
        <v>290</v>
      </c>
      <c r="D4" s="213"/>
      <c r="E4" s="178">
        <v>332385.223</v>
      </c>
      <c r="F4" s="178">
        <v>-136212</v>
      </c>
      <c r="G4" s="178">
        <v>205766</v>
      </c>
      <c r="H4" s="184">
        <f t="shared" ref="H4:H16" si="2">SUM(F4:G4)</f>
        <v>69554</v>
      </c>
      <c r="I4" s="155">
        <f t="shared" ref="I4:I16" si="3">E4+H4</f>
        <v>401939.223</v>
      </c>
      <c r="J4" s="283">
        <f t="shared" si="0"/>
        <v>1385.9973206896552</v>
      </c>
      <c r="K4" s="256">
        <f t="shared" si="1"/>
        <v>9.0161108034577095E-2</v>
      </c>
    </row>
    <row r="5" spans="1:20">
      <c r="A5" s="176" t="s">
        <v>128</v>
      </c>
      <c r="B5" s="148"/>
      <c r="C5" s="154">
        <v>22854</v>
      </c>
      <c r="D5" s="213"/>
      <c r="E5" s="178">
        <v>44623313.130999997</v>
      </c>
      <c r="F5" s="178">
        <v>-25009635</v>
      </c>
      <c r="G5" s="178">
        <v>27517043</v>
      </c>
      <c r="H5" s="184">
        <f t="shared" si="2"/>
        <v>2507408</v>
      </c>
      <c r="I5" s="155">
        <f t="shared" si="3"/>
        <v>47130721.130999997</v>
      </c>
      <c r="J5" s="283">
        <f t="shared" si="0"/>
        <v>2062.2526092150169</v>
      </c>
      <c r="K5" s="256">
        <f t="shared" si="1"/>
        <v>0.12025221131041886</v>
      </c>
    </row>
    <row r="6" spans="1:20">
      <c r="A6" s="176" t="s">
        <v>129</v>
      </c>
      <c r="B6" s="148"/>
      <c r="C6" s="154">
        <v>9706</v>
      </c>
      <c r="D6" s="213"/>
      <c r="E6" s="178">
        <v>4985396.8720000004</v>
      </c>
      <c r="F6" s="178">
        <v>-2512593</v>
      </c>
      <c r="G6" s="178">
        <v>3086251</v>
      </c>
      <c r="H6" s="184">
        <f t="shared" si="2"/>
        <v>573658</v>
      </c>
      <c r="I6" s="155">
        <f t="shared" si="3"/>
        <v>5559054.8720000004</v>
      </c>
      <c r="J6" s="283">
        <f t="shared" si="0"/>
        <v>572.74416567071921</v>
      </c>
      <c r="K6" s="256">
        <f t="shared" si="1"/>
        <v>0.15131283814870577</v>
      </c>
    </row>
    <row r="7" spans="1:20">
      <c r="A7" s="176" t="s">
        <v>130</v>
      </c>
      <c r="B7" s="148"/>
      <c r="C7" s="154">
        <v>1846</v>
      </c>
      <c r="D7" s="213"/>
      <c r="E7" s="178">
        <v>105357158.06200001</v>
      </c>
      <c r="F7" s="178">
        <v>-65264233</v>
      </c>
      <c r="G7" s="178">
        <v>64803850</v>
      </c>
      <c r="H7" s="184">
        <f t="shared" si="2"/>
        <v>-460383</v>
      </c>
      <c r="I7" s="155">
        <f t="shared" si="3"/>
        <v>104896775.06200001</v>
      </c>
      <c r="J7" s="283">
        <f t="shared" si="0"/>
        <v>56823.82181040087</v>
      </c>
      <c r="K7" s="256">
        <f t="shared" si="1"/>
        <v>9.3174272071985795E-2</v>
      </c>
    </row>
    <row r="8" spans="1:20">
      <c r="A8" s="176" t="s">
        <v>131</v>
      </c>
      <c r="B8" s="148"/>
      <c r="C8" s="154">
        <v>48</v>
      </c>
      <c r="D8" s="213"/>
      <c r="E8" s="178">
        <v>2624069.36</v>
      </c>
      <c r="F8" s="178">
        <v>-1508696</v>
      </c>
      <c r="G8" s="178">
        <v>1624452</v>
      </c>
      <c r="H8" s="184">
        <f t="shared" si="2"/>
        <v>115756</v>
      </c>
      <c r="I8" s="155">
        <f t="shared" si="3"/>
        <v>2739825.36</v>
      </c>
      <c r="J8" s="283">
        <f t="shared" si="0"/>
        <v>57079.695</v>
      </c>
      <c r="K8" s="256">
        <f t="shared" si="1"/>
        <v>9.2833510315443804E-2</v>
      </c>
    </row>
    <row r="9" spans="1:20">
      <c r="A9" s="176" t="s">
        <v>132</v>
      </c>
      <c r="B9" s="148"/>
      <c r="C9" s="154">
        <v>23</v>
      </c>
      <c r="D9" s="188"/>
      <c r="E9" s="178">
        <f>93890910.77-E10</f>
        <v>59251854.769999996</v>
      </c>
      <c r="F9" s="178">
        <v>-58727705</v>
      </c>
      <c r="G9" s="178">
        <f>83601582-G10</f>
        <v>48601582</v>
      </c>
      <c r="H9" s="184">
        <f t="shared" si="2"/>
        <v>-10126123</v>
      </c>
      <c r="I9" s="155">
        <f t="shared" si="3"/>
        <v>49125731.769999996</v>
      </c>
      <c r="J9" s="283">
        <f>(I9+I10)/C9</f>
        <v>3641947.2943478259</v>
      </c>
      <c r="K9" s="256">
        <f>I30/(I9+I10)</f>
        <v>6.3088569931560867E-2</v>
      </c>
    </row>
    <row r="10" spans="1:20">
      <c r="A10" s="176" t="s">
        <v>170</v>
      </c>
      <c r="B10" s="148"/>
      <c r="C10" s="154"/>
      <c r="D10" s="188"/>
      <c r="E10" s="178">
        <v>34639056</v>
      </c>
      <c r="F10" s="178">
        <v>-35000000</v>
      </c>
      <c r="G10" s="178">
        <v>35000000</v>
      </c>
      <c r="H10" s="184">
        <f t="shared" si="2"/>
        <v>0</v>
      </c>
      <c r="I10" s="155">
        <f t="shared" si="3"/>
        <v>34639056</v>
      </c>
      <c r="J10" s="283"/>
    </row>
    <row r="11" spans="1:20">
      <c r="A11" s="176" t="s">
        <v>171</v>
      </c>
      <c r="B11" s="148"/>
      <c r="C11" s="154">
        <v>51</v>
      </c>
      <c r="D11" s="213"/>
      <c r="E11" s="178">
        <v>146425.31899999999</v>
      </c>
      <c r="F11" s="178"/>
      <c r="G11" s="178"/>
      <c r="H11" s="184">
        <f t="shared" si="2"/>
        <v>0</v>
      </c>
      <c r="I11" s="155">
        <f t="shared" si="3"/>
        <v>146425.31899999999</v>
      </c>
      <c r="J11" s="283">
        <f>I11/C11</f>
        <v>2871.0846862745097</v>
      </c>
      <c r="K11" s="256">
        <f>I31/I11</f>
        <v>7.6463073985176017E-2</v>
      </c>
    </row>
    <row r="12" spans="1:20">
      <c r="A12" s="176" t="s">
        <v>133</v>
      </c>
      <c r="B12" s="148"/>
      <c r="C12" s="154">
        <v>1180</v>
      </c>
      <c r="D12" s="213"/>
      <c r="E12" s="178">
        <v>3776306.4249999998</v>
      </c>
      <c r="F12" s="178">
        <v>-3879449</v>
      </c>
      <c r="G12" s="178">
        <v>2094330</v>
      </c>
      <c r="H12" s="184">
        <f t="shared" si="2"/>
        <v>-1785119</v>
      </c>
      <c r="I12" s="155">
        <f t="shared" si="3"/>
        <v>1991187.4249999998</v>
      </c>
      <c r="J12" s="283">
        <f>I12/C12</f>
        <v>1687.446970338983</v>
      </c>
      <c r="K12" s="256">
        <f>I32/I12</f>
        <v>0.10100383487506205</v>
      </c>
    </row>
    <row r="13" spans="1:20">
      <c r="A13" s="176" t="s">
        <v>134</v>
      </c>
      <c r="B13" s="148"/>
      <c r="C13" s="154">
        <v>1194</v>
      </c>
      <c r="D13" s="213"/>
      <c r="E13" s="178">
        <v>273963.36</v>
      </c>
      <c r="F13" s="178">
        <v>-186928</v>
      </c>
      <c r="G13" s="178">
        <v>143627</v>
      </c>
      <c r="H13" s="184">
        <f t="shared" si="2"/>
        <v>-43301</v>
      </c>
      <c r="I13" s="155">
        <f t="shared" si="3"/>
        <v>230662.36</v>
      </c>
      <c r="J13" s="283">
        <f>I13/C13</f>
        <v>193.18455611390283</v>
      </c>
      <c r="K13" s="256">
        <f>I33/I13</f>
        <v>0.19810524937835547</v>
      </c>
      <c r="S13" s="214"/>
    </row>
    <row r="14" spans="1:20">
      <c r="A14" s="176" t="s">
        <v>172</v>
      </c>
      <c r="B14" s="148"/>
      <c r="C14" s="154">
        <v>451</v>
      </c>
      <c r="D14" s="188"/>
      <c r="E14" s="178">
        <v>853144.36700000009</v>
      </c>
      <c r="F14" s="178"/>
      <c r="G14" s="178"/>
      <c r="H14" s="184"/>
      <c r="I14" s="155">
        <f t="shared" si="3"/>
        <v>853144.36700000009</v>
      </c>
      <c r="J14" s="283"/>
      <c r="K14" s="256"/>
      <c r="S14" s="184"/>
      <c r="T14" s="184"/>
    </row>
    <row r="15" spans="1:20">
      <c r="A15" s="176" t="s">
        <v>173</v>
      </c>
      <c r="B15" s="148"/>
      <c r="C15" s="154"/>
      <c r="D15" s="188"/>
      <c r="E15" s="178">
        <v>375705.80822000001</v>
      </c>
      <c r="F15" s="178"/>
      <c r="G15" s="178"/>
      <c r="H15" s="184">
        <f t="shared" si="2"/>
        <v>0</v>
      </c>
      <c r="I15" s="155">
        <f t="shared" si="3"/>
        <v>375705.80822000001</v>
      </c>
      <c r="J15" s="213"/>
      <c r="S15" s="184"/>
      <c r="T15" s="184"/>
    </row>
    <row r="16" spans="1:20">
      <c r="A16" s="176" t="s">
        <v>174</v>
      </c>
      <c r="B16" s="148"/>
      <c r="C16" s="154"/>
      <c r="D16" s="189"/>
      <c r="E16" s="178">
        <v>199402.976</v>
      </c>
      <c r="F16" s="178"/>
      <c r="G16" s="178"/>
      <c r="H16" s="184">
        <f t="shared" si="2"/>
        <v>0</v>
      </c>
      <c r="I16" s="155">
        <f t="shared" si="3"/>
        <v>199402.976</v>
      </c>
      <c r="J16" s="213"/>
      <c r="T16" s="214"/>
    </row>
    <row r="17" spans="1:31">
      <c r="A17" s="148"/>
      <c r="B17" s="148"/>
      <c r="C17" s="156">
        <f>SUM(C3:C16)</f>
        <v>256786</v>
      </c>
      <c r="E17" s="156">
        <f>SUM(E3:E16)</f>
        <v>454247365.41122007</v>
      </c>
      <c r="F17" s="156">
        <f>SUM(F3:F16)</f>
        <v>-291182344</v>
      </c>
      <c r="G17" s="156">
        <f>SUM(G3:G16)</f>
        <v>304910390</v>
      </c>
      <c r="H17" s="156">
        <f>SUM(H3:H16)</f>
        <v>13728046</v>
      </c>
      <c r="I17" s="156">
        <f>SUM(I3:I16)</f>
        <v>467975411.41122007</v>
      </c>
    </row>
    <row r="18" spans="1:31" ht="14.4" thickBot="1">
      <c r="A18" s="148"/>
      <c r="B18" s="148"/>
      <c r="C18" s="148"/>
      <c r="E18" s="148"/>
      <c r="F18" s="148"/>
      <c r="G18" s="148"/>
      <c r="I18" s="148"/>
    </row>
    <row r="19" spans="1:31">
      <c r="A19" s="148" t="s">
        <v>19</v>
      </c>
      <c r="B19" s="148"/>
      <c r="C19" s="157">
        <f>C3+C4</f>
        <v>219433</v>
      </c>
      <c r="E19" s="158">
        <f>E3+E4</f>
        <v>197141568.961</v>
      </c>
      <c r="F19" s="158">
        <f>F3+F4</f>
        <v>-99093105</v>
      </c>
      <c r="G19" s="158">
        <f>G3+G4</f>
        <v>122039255</v>
      </c>
      <c r="H19" s="158">
        <f>H3+H4</f>
        <v>22946150</v>
      </c>
      <c r="I19" s="157">
        <f>I3+I4</f>
        <v>220087718.961</v>
      </c>
    </row>
    <row r="20" spans="1:31" ht="7.2" customHeight="1">
      <c r="A20" s="148"/>
      <c r="B20" s="148"/>
      <c r="C20" s="159"/>
      <c r="E20" s="148"/>
      <c r="F20" s="148"/>
      <c r="G20" s="148"/>
      <c r="H20" s="148"/>
      <c r="I20" s="159"/>
    </row>
    <row r="21" spans="1:31" ht="14.4" thickBot="1">
      <c r="A21" s="148" t="s">
        <v>175</v>
      </c>
      <c r="B21" s="148"/>
      <c r="C21" s="173">
        <f>SUM(C5:C8,C11:C13)</f>
        <v>36879</v>
      </c>
      <c r="E21" s="174">
        <f>SUM(E5:E8,E11:E13)</f>
        <v>161786632.52900004</v>
      </c>
      <c r="F21" s="174">
        <f>SUM(F5:F8,F11:F13)</f>
        <v>-98361534</v>
      </c>
      <c r="G21" s="174">
        <f>SUM(G5:G8,G11:G13)</f>
        <v>99269553</v>
      </c>
      <c r="H21" s="174">
        <f>SUM(H5:H8,H11:H13)</f>
        <v>908019</v>
      </c>
      <c r="I21" s="173">
        <f>SUM(I5:I8,I11:I13)</f>
        <v>162694651.52900004</v>
      </c>
      <c r="Z21" s="1" t="s">
        <v>314</v>
      </c>
    </row>
    <row r="22" spans="1:31">
      <c r="A22" s="148"/>
      <c r="B22" s="148"/>
      <c r="C22" s="148"/>
      <c r="D22" s="148"/>
      <c r="E22" s="148"/>
      <c r="M22" s="1" t="s">
        <v>371</v>
      </c>
      <c r="Z22" s="1" t="s">
        <v>210</v>
      </c>
      <c r="AA22" s="257" t="s">
        <v>259</v>
      </c>
      <c r="AC22" s="1" t="s">
        <v>212</v>
      </c>
      <c r="AD22" s="257" t="s">
        <v>344</v>
      </c>
    </row>
    <row r="23" spans="1:31" ht="53.4" customHeight="1">
      <c r="A23" s="149"/>
      <c r="B23" s="160"/>
      <c r="C23" s="168" t="s">
        <v>176</v>
      </c>
      <c r="D23" s="168" t="s">
        <v>177</v>
      </c>
      <c r="E23" s="152" t="s">
        <v>178</v>
      </c>
      <c r="F23" s="152" t="s">
        <v>179</v>
      </c>
      <c r="G23" s="152" t="s">
        <v>180</v>
      </c>
      <c r="H23" s="152" t="s">
        <v>181</v>
      </c>
      <c r="I23" s="152" t="s">
        <v>182</v>
      </c>
      <c r="O23" s="258" t="str">
        <f>AA22&amp;" Billed Schedule 75 Revenue"</f>
        <v>November Billed Schedule 75 Revenue</v>
      </c>
      <c r="P23" s="258" t="str">
        <f>AA22&amp;" Billed kWhs"</f>
        <v>November Billed kWhs</v>
      </c>
      <c r="Q23" s="258" t="str">
        <f>AA22&amp;" Unbilled kWhs"</f>
        <v>November Unbilled kWhs</v>
      </c>
      <c r="R23" s="258" t="s">
        <v>345</v>
      </c>
      <c r="S23" s="258" t="s">
        <v>213</v>
      </c>
      <c r="T23" s="258" t="str">
        <f>AD22&amp;" Unbilled kWhs reversal"</f>
        <v>October Unbilled kWhs reversal</v>
      </c>
      <c r="U23" s="258" t="s">
        <v>320</v>
      </c>
      <c r="V23" s="258" t="str">
        <f>AD22&amp;" Schedule 75 Unbilled Reversal"</f>
        <v>October Schedule 75 Unbilled Reversal</v>
      </c>
      <c r="X23" s="258" t="str">
        <f>"Total "&amp;AA22&amp;" Schedule 75 Revenue"</f>
        <v>Total November Schedule 75 Revenue</v>
      </c>
      <c r="Z23" s="258" t="str">
        <f>"Calendar "&amp;AA22&amp;" Usage"</f>
        <v>Calendar November Usage</v>
      </c>
      <c r="AA23" s="258" t="str">
        <f>R23</f>
        <v>11/1/2019 rate</v>
      </c>
      <c r="AB23" s="258" t="s">
        <v>214</v>
      </c>
      <c r="AC23" s="258" t="s">
        <v>215</v>
      </c>
      <c r="AD23" s="258" t="str">
        <f>"implied "&amp;AD22&amp;" unbilled/Cancel-Rebill True-up kWhs"</f>
        <v>implied October unbilled/Cancel-Rebill True-up kWhs</v>
      </c>
    </row>
    <row r="24" spans="1:31">
      <c r="A24" s="176" t="s">
        <v>127</v>
      </c>
      <c r="B24" s="148"/>
      <c r="C24" s="177">
        <v>2011014.5</v>
      </c>
      <c r="D24" s="177">
        <v>17866029.010000002</v>
      </c>
      <c r="E24" s="179">
        <v>-9073273</v>
      </c>
      <c r="F24" s="179">
        <v>11263952</v>
      </c>
      <c r="G24" s="170">
        <f>SUM(D24:F24)</f>
        <v>20056708.010000002</v>
      </c>
      <c r="H24" s="170">
        <f>-J62</f>
        <v>-126322.80630000005</v>
      </c>
      <c r="I24" s="170">
        <f>SUM(G24:H24)</f>
        <v>19930385.203700002</v>
      </c>
      <c r="M24" s="1" t="s">
        <v>216</v>
      </c>
      <c r="O24" s="281">
        <v>116863.46</v>
      </c>
      <c r="P24" s="259">
        <f t="shared" ref="P24:P29" si="4">E3</f>
        <v>196809183.73800001</v>
      </c>
      <c r="Q24" s="259">
        <f t="shared" ref="Q24:Q29" si="5">G3</f>
        <v>121833489</v>
      </c>
      <c r="R24" s="260">
        <v>2.7899999999999999E-3</v>
      </c>
      <c r="S24" s="261">
        <f>Q24*R24</f>
        <v>339915.43430999998</v>
      </c>
      <c r="T24" s="259">
        <f t="shared" ref="T24:T29" si="6">F3</f>
        <v>-98956893</v>
      </c>
      <c r="U24" s="260">
        <v>-1.16E-3</v>
      </c>
      <c r="V24" s="262">
        <f>T24*U24</f>
        <v>114789.99588</v>
      </c>
      <c r="X24" s="263">
        <f>O24+S24+V24</f>
        <v>571568.89018999995</v>
      </c>
      <c r="Z24" s="264">
        <f>P24+Q24+T24</f>
        <v>219685779.73800004</v>
      </c>
      <c r="AA24" s="188">
        <f>R24</f>
        <v>2.7899999999999999E-3</v>
      </c>
      <c r="AB24" s="214">
        <f>Z24*AA24</f>
        <v>612923.32546902006</v>
      </c>
      <c r="AC24" s="263">
        <f>X24-AB24</f>
        <v>-41354.435279020108</v>
      </c>
      <c r="AD24" s="264">
        <f>AC24/U24</f>
        <v>35650375.240534574</v>
      </c>
      <c r="AE24" s="265">
        <f>AC24/X24</f>
        <v>-7.2352495016432997E-2</v>
      </c>
    </row>
    <row r="25" spans="1:31">
      <c r="A25" s="176" t="s">
        <v>169</v>
      </c>
      <c r="B25" s="148"/>
      <c r="C25" s="177">
        <v>2619</v>
      </c>
      <c r="D25" s="177">
        <v>29968.22</v>
      </c>
      <c r="E25" s="179">
        <v>-7890</v>
      </c>
      <c r="F25" s="179">
        <v>11780</v>
      </c>
      <c r="G25" s="170">
        <f t="shared" ref="G25:G33" si="7">SUM(D25:F25)</f>
        <v>33858.22</v>
      </c>
      <c r="H25" s="170">
        <f t="shared" ref="H25:H29" si="8">-J63</f>
        <v>1849.1497600000002</v>
      </c>
      <c r="I25" s="170">
        <f t="shared" ref="I25:I36" si="9">SUM(G25:H25)</f>
        <v>35707.369760000001</v>
      </c>
      <c r="M25" s="1" t="s">
        <v>217</v>
      </c>
      <c r="O25" s="281">
        <v>175.54</v>
      </c>
      <c r="P25" s="259">
        <f t="shared" si="4"/>
        <v>332385.223</v>
      </c>
      <c r="Q25" s="259">
        <f t="shared" si="5"/>
        <v>205766</v>
      </c>
      <c r="R25" s="260">
        <v>2.7899999999999999E-3</v>
      </c>
      <c r="S25" s="261">
        <f>Q25*R25</f>
        <v>574.08713999999998</v>
      </c>
      <c r="T25" s="259">
        <f t="shared" si="6"/>
        <v>-136212</v>
      </c>
      <c r="U25" s="260">
        <v>-1.16E-3</v>
      </c>
      <c r="V25" s="262">
        <f t="shared" ref="V25:V32" si="10">T25*U25</f>
        <v>158.00592</v>
      </c>
      <c r="X25" s="263">
        <f t="shared" ref="X25:X32" si="11">O25+S25+V25</f>
        <v>907.63305999999989</v>
      </c>
      <c r="Z25" s="264">
        <f t="shared" ref="Z25:Z32" si="12">P25+Q25+T25</f>
        <v>401939.223</v>
      </c>
      <c r="AA25" s="188">
        <f t="shared" ref="AA25:AA32" si="13">R25</f>
        <v>2.7899999999999999E-3</v>
      </c>
      <c r="AB25" s="214">
        <f t="shared" ref="AB25:AB32" si="14">Z25*AA25</f>
        <v>1121.4104321699999</v>
      </c>
      <c r="AC25" s="263">
        <f t="shared" ref="AC25:AC32" si="15">X25-AB25</f>
        <v>-213.77737217000004</v>
      </c>
      <c r="AD25" s="264">
        <f t="shared" ref="AD25:AD32" si="16">AC25/U25</f>
        <v>184290.83807758623</v>
      </c>
      <c r="AE25" s="265">
        <f t="shared" ref="AE25:AE33" si="17">AC25/X25</f>
        <v>-0.23553281782177488</v>
      </c>
    </row>
    <row r="26" spans="1:31">
      <c r="A26" s="176" t="s">
        <v>128</v>
      </c>
      <c r="B26" s="148"/>
      <c r="C26" s="177">
        <v>464665.09</v>
      </c>
      <c r="D26" s="177">
        <v>5366052.08</v>
      </c>
      <c r="E26" s="179">
        <v>-3011151</v>
      </c>
      <c r="F26" s="179">
        <v>3380751</v>
      </c>
      <c r="G26" s="170">
        <f t="shared" si="7"/>
        <v>5735652.0800000001</v>
      </c>
      <c r="H26" s="170">
        <f t="shared" si="8"/>
        <v>-101399.74821000001</v>
      </c>
      <c r="I26" s="170">
        <f t="shared" si="9"/>
        <v>5634252.3317900002</v>
      </c>
      <c r="M26" s="1" t="s">
        <v>218</v>
      </c>
      <c r="O26" s="281">
        <v>82944.759999999995</v>
      </c>
      <c r="P26" s="259">
        <f t="shared" si="4"/>
        <v>44623313.130999997</v>
      </c>
      <c r="Q26" s="259">
        <f t="shared" si="5"/>
        <v>27517043</v>
      </c>
      <c r="R26" s="266">
        <v>3.65E-3</v>
      </c>
      <c r="S26" s="261">
        <f>Q26*R26</f>
        <v>100437.20695000001</v>
      </c>
      <c r="T26" s="259">
        <f t="shared" si="6"/>
        <v>-25009635</v>
      </c>
      <c r="U26" s="260">
        <v>5.4000000000000001E-4</v>
      </c>
      <c r="V26" s="262">
        <f t="shared" si="10"/>
        <v>-13505.2029</v>
      </c>
      <c r="X26" s="263">
        <f t="shared" si="11"/>
        <v>169876.76405</v>
      </c>
      <c r="Z26" s="264">
        <f t="shared" si="12"/>
        <v>47130721.130999997</v>
      </c>
      <c r="AA26" s="267">
        <f t="shared" si="13"/>
        <v>3.65E-3</v>
      </c>
      <c r="AB26" s="214">
        <f t="shared" si="14"/>
        <v>172027.13212815</v>
      </c>
      <c r="AC26" s="263">
        <f t="shared" si="15"/>
        <v>-2150.3680781500007</v>
      </c>
      <c r="AD26" s="264">
        <f t="shared" si="16"/>
        <v>-3982163.1076851864</v>
      </c>
      <c r="AE26" s="265">
        <f t="shared" si="17"/>
        <v>-1.2658400283143377E-2</v>
      </c>
    </row>
    <row r="27" spans="1:31">
      <c r="A27" s="176" t="s">
        <v>129</v>
      </c>
      <c r="B27" s="148"/>
      <c r="C27" s="177">
        <v>196692.5</v>
      </c>
      <c r="D27" s="177">
        <v>754354.55</v>
      </c>
      <c r="E27" s="179">
        <v>-393538</v>
      </c>
      <c r="F27" s="179">
        <v>464823</v>
      </c>
      <c r="G27" s="170">
        <f t="shared" si="7"/>
        <v>825639.55</v>
      </c>
      <c r="H27" s="170">
        <f t="shared" si="8"/>
        <v>-2476.1437800000035</v>
      </c>
      <c r="I27" s="170">
        <f t="shared" si="9"/>
        <v>823163.40622</v>
      </c>
      <c r="M27" s="1" t="s">
        <v>219</v>
      </c>
      <c r="O27" s="281">
        <v>9751.56</v>
      </c>
      <c r="P27" s="259">
        <f t="shared" si="4"/>
        <v>4985396.8720000004</v>
      </c>
      <c r="Q27" s="259">
        <f t="shared" si="5"/>
        <v>3086251</v>
      </c>
      <c r="R27" s="266">
        <v>3.65E-3</v>
      </c>
      <c r="S27" s="261">
        <f t="shared" ref="S27:S32" si="18">Q27*R27</f>
        <v>11264.816150000001</v>
      </c>
      <c r="T27" s="259">
        <f t="shared" si="6"/>
        <v>-2512593</v>
      </c>
      <c r="U27" s="260">
        <v>5.4000000000000001E-4</v>
      </c>
      <c r="V27" s="262">
        <f t="shared" si="10"/>
        <v>-1356.8002200000001</v>
      </c>
      <c r="X27" s="263">
        <f t="shared" si="11"/>
        <v>19659.575929999999</v>
      </c>
      <c r="Z27" s="264">
        <f t="shared" si="12"/>
        <v>5559054.8720000004</v>
      </c>
      <c r="AA27" s="267">
        <f t="shared" si="13"/>
        <v>3.65E-3</v>
      </c>
      <c r="AB27" s="214">
        <f t="shared" si="14"/>
        <v>20290.550282800003</v>
      </c>
      <c r="AC27" s="263">
        <f t="shared" si="15"/>
        <v>-630.97435280000354</v>
      </c>
      <c r="AD27" s="264">
        <f t="shared" si="16"/>
        <v>-1168471.0237037102</v>
      </c>
      <c r="AE27" s="265">
        <f t="shared" si="17"/>
        <v>-3.2095013394320131E-2</v>
      </c>
    </row>
    <row r="28" spans="1:31">
      <c r="A28" s="176" t="s">
        <v>130</v>
      </c>
      <c r="B28" s="148"/>
      <c r="C28" s="177">
        <v>922420</v>
      </c>
      <c r="D28" s="177">
        <v>9816576.5099999998</v>
      </c>
      <c r="E28" s="179">
        <v>-5464424</v>
      </c>
      <c r="F28" s="179">
        <v>5645811</v>
      </c>
      <c r="G28" s="170">
        <f t="shared" si="7"/>
        <v>9997963.5099999998</v>
      </c>
      <c r="H28" s="170">
        <f t="shared" si="8"/>
        <v>-199293.30445999996</v>
      </c>
      <c r="I28" s="170">
        <f t="shared" si="9"/>
        <v>9798670.2055399995</v>
      </c>
      <c r="M28" s="1" t="s">
        <v>220</v>
      </c>
      <c r="O28" s="281">
        <v>200830.65</v>
      </c>
      <c r="P28" s="259">
        <f t="shared" si="4"/>
        <v>105357158.06200001</v>
      </c>
      <c r="Q28" s="259">
        <f t="shared" si="5"/>
        <v>64803850</v>
      </c>
      <c r="R28" s="266">
        <v>3.65E-3</v>
      </c>
      <c r="S28" s="261">
        <f t="shared" si="18"/>
        <v>236534.05249999999</v>
      </c>
      <c r="T28" s="259">
        <f t="shared" si="6"/>
        <v>-65264233</v>
      </c>
      <c r="U28" s="260">
        <v>5.4000000000000001E-4</v>
      </c>
      <c r="V28" s="262">
        <f t="shared" si="10"/>
        <v>-35242.685819999999</v>
      </c>
      <c r="X28" s="263">
        <f t="shared" si="11"/>
        <v>402122.01668</v>
      </c>
      <c r="Z28" s="264">
        <f t="shared" si="12"/>
        <v>104896775.06200001</v>
      </c>
      <c r="AA28" s="267">
        <f t="shared" si="13"/>
        <v>3.65E-3</v>
      </c>
      <c r="AB28" s="214">
        <f t="shared" si="14"/>
        <v>382873.22897630004</v>
      </c>
      <c r="AC28" s="263">
        <f t="shared" si="15"/>
        <v>19248.787703699956</v>
      </c>
      <c r="AD28" s="264">
        <f t="shared" si="16"/>
        <v>35645903.154999919</v>
      </c>
      <c r="AE28" s="265">
        <f t="shared" si="17"/>
        <v>4.7868027377913319E-2</v>
      </c>
    </row>
    <row r="29" spans="1:31">
      <c r="A29" s="176" t="s">
        <v>131</v>
      </c>
      <c r="B29" s="148"/>
      <c r="C29" s="177">
        <v>23866.66</v>
      </c>
      <c r="D29" s="177">
        <v>243601.57</v>
      </c>
      <c r="E29" s="179">
        <v>-128339</v>
      </c>
      <c r="F29" s="179">
        <v>136637</v>
      </c>
      <c r="G29" s="170">
        <f t="shared" si="7"/>
        <v>251899.57</v>
      </c>
      <c r="H29" s="170">
        <f t="shared" si="8"/>
        <v>-113.74748000000072</v>
      </c>
      <c r="I29" s="170">
        <f t="shared" si="9"/>
        <v>251785.82252000002</v>
      </c>
      <c r="M29" s="1" t="s">
        <v>221</v>
      </c>
      <c r="O29" s="281">
        <v>4404.4399999999996</v>
      </c>
      <c r="P29" s="259">
        <f t="shared" si="4"/>
        <v>2624069.36</v>
      </c>
      <c r="Q29" s="259">
        <f t="shared" si="5"/>
        <v>1624452</v>
      </c>
      <c r="R29" s="266">
        <v>3.65E-3</v>
      </c>
      <c r="S29" s="261">
        <f t="shared" si="18"/>
        <v>5929.2498000000005</v>
      </c>
      <c r="T29" s="259">
        <f t="shared" si="6"/>
        <v>-1508696</v>
      </c>
      <c r="U29" s="260">
        <v>5.4000000000000001E-4</v>
      </c>
      <c r="V29" s="262">
        <f t="shared" si="10"/>
        <v>-814.69583999999998</v>
      </c>
      <c r="X29" s="263">
        <f t="shared" si="11"/>
        <v>9518.9939599999998</v>
      </c>
      <c r="Z29" s="264">
        <f t="shared" si="12"/>
        <v>2739825.3599999994</v>
      </c>
      <c r="AA29" s="267">
        <f t="shared" si="13"/>
        <v>3.65E-3</v>
      </c>
      <c r="AB29" s="214">
        <f t="shared" si="14"/>
        <v>10000.362563999997</v>
      </c>
      <c r="AC29" s="263">
        <f t="shared" si="15"/>
        <v>-481.3686039999975</v>
      </c>
      <c r="AD29" s="264">
        <f t="shared" si="16"/>
        <v>-891423.34074073611</v>
      </c>
      <c r="AE29" s="265">
        <f t="shared" si="17"/>
        <v>-5.0569272973884472E-2</v>
      </c>
    </row>
    <row r="30" spans="1:31">
      <c r="A30" s="176" t="s">
        <v>132</v>
      </c>
      <c r="B30" s="148"/>
      <c r="C30" s="177">
        <v>552000</v>
      </c>
      <c r="D30" s="177">
        <f>5705582.64-86668.15</f>
        <v>5618914.4899999993</v>
      </c>
      <c r="E30" s="179">
        <v>-6012319</v>
      </c>
      <c r="F30" s="179">
        <v>5651576</v>
      </c>
      <c r="G30" s="170">
        <f t="shared" si="7"/>
        <v>5258171.4899999993</v>
      </c>
      <c r="H30" s="170">
        <f>-J68-I69</f>
        <v>26429.18103</v>
      </c>
      <c r="I30" s="170">
        <f t="shared" si="9"/>
        <v>5284600.6710299989</v>
      </c>
      <c r="J30" s="214"/>
      <c r="M30" s="1" t="s">
        <v>222</v>
      </c>
      <c r="O30" s="281">
        <v>291.56</v>
      </c>
      <c r="P30" s="259">
        <f>E11</f>
        <v>146425.31899999999</v>
      </c>
      <c r="Q30" s="259">
        <f>G11</f>
        <v>0</v>
      </c>
      <c r="R30" s="266">
        <v>3.65E-3</v>
      </c>
      <c r="S30" s="261">
        <f t="shared" si="18"/>
        <v>0</v>
      </c>
      <c r="T30" s="259">
        <f>F11</f>
        <v>0</v>
      </c>
      <c r="U30" s="260">
        <v>5.4000000000000001E-4</v>
      </c>
      <c r="V30" s="262">
        <f t="shared" si="10"/>
        <v>0</v>
      </c>
      <c r="X30" s="263">
        <f t="shared" si="11"/>
        <v>291.56</v>
      </c>
      <c r="Z30" s="264">
        <f t="shared" si="12"/>
        <v>146425.31899999999</v>
      </c>
      <c r="AA30" s="267">
        <f t="shared" si="13"/>
        <v>3.65E-3</v>
      </c>
      <c r="AB30" s="214">
        <f t="shared" si="14"/>
        <v>534.45241434999991</v>
      </c>
      <c r="AC30" s="263">
        <f t="shared" si="15"/>
        <v>-242.89241434999991</v>
      </c>
      <c r="AD30" s="264">
        <f t="shared" si="16"/>
        <v>-449800.76731481467</v>
      </c>
      <c r="AE30" s="265">
        <f t="shared" si="17"/>
        <v>-0.83307866082452975</v>
      </c>
    </row>
    <row r="31" spans="1:31">
      <c r="A31" s="176" t="s">
        <v>171</v>
      </c>
      <c r="B31" s="148"/>
      <c r="C31" s="177">
        <v>1040</v>
      </c>
      <c r="D31" s="177">
        <v>11196.13</v>
      </c>
      <c r="E31" s="179"/>
      <c r="F31" s="179"/>
      <c r="G31" s="170">
        <f t="shared" si="7"/>
        <v>11196.13</v>
      </c>
      <c r="H31" s="170">
        <f>-J70</f>
        <v>0</v>
      </c>
      <c r="I31" s="170">
        <f t="shared" si="9"/>
        <v>11196.13</v>
      </c>
      <c r="M31" s="1" t="s">
        <v>223</v>
      </c>
      <c r="O31" s="281">
        <v>5699.67</v>
      </c>
      <c r="P31" s="259">
        <f>E12</f>
        <v>3776306.4249999998</v>
      </c>
      <c r="Q31" s="259">
        <f>G12</f>
        <v>2094330</v>
      </c>
      <c r="R31" s="266">
        <v>3.65E-3</v>
      </c>
      <c r="S31" s="261">
        <f t="shared" si="18"/>
        <v>7644.3045000000002</v>
      </c>
      <c r="T31" s="259">
        <f>F12</f>
        <v>-3879449</v>
      </c>
      <c r="U31" s="260">
        <v>5.4000000000000001E-4</v>
      </c>
      <c r="V31" s="262">
        <f t="shared" si="10"/>
        <v>-2094.9024600000002</v>
      </c>
      <c r="X31" s="263">
        <f>O31+S31+V31</f>
        <v>11249.072039999999</v>
      </c>
      <c r="Z31" s="264">
        <f t="shared" si="12"/>
        <v>1991187.4249999998</v>
      </c>
      <c r="AA31" s="267">
        <f t="shared" si="13"/>
        <v>3.65E-3</v>
      </c>
      <c r="AB31" s="214">
        <f t="shared" si="14"/>
        <v>7267.8341012499995</v>
      </c>
      <c r="AC31" s="263">
        <f t="shared" si="15"/>
        <v>3981.2379387499996</v>
      </c>
      <c r="AD31" s="264">
        <f t="shared" si="16"/>
        <v>7372662.8495370364</v>
      </c>
      <c r="AE31" s="265">
        <f t="shared" si="17"/>
        <v>0.35391700974029855</v>
      </c>
    </row>
    <row r="32" spans="1:31">
      <c r="A32" s="176" t="s">
        <v>133</v>
      </c>
      <c r="B32" s="148"/>
      <c r="C32" s="177">
        <v>25326.73</v>
      </c>
      <c r="D32" s="177">
        <v>341830.73</v>
      </c>
      <c r="E32" s="179">
        <v>-344026</v>
      </c>
      <c r="F32" s="179">
        <v>202293</v>
      </c>
      <c r="G32" s="170">
        <f t="shared" si="7"/>
        <v>200097.72999999998</v>
      </c>
      <c r="H32" s="170">
        <f>-J71</f>
        <v>1019.8358799999999</v>
      </c>
      <c r="I32" s="170">
        <f t="shared" si="9"/>
        <v>201117.56587999998</v>
      </c>
      <c r="M32" s="1" t="s">
        <v>224</v>
      </c>
      <c r="O32" s="281">
        <v>528.03</v>
      </c>
      <c r="P32" s="259">
        <f>E13</f>
        <v>273963.36</v>
      </c>
      <c r="Q32" s="259">
        <f>G13</f>
        <v>143627</v>
      </c>
      <c r="R32" s="266">
        <v>3.65E-3</v>
      </c>
      <c r="S32" s="261">
        <f t="shared" si="18"/>
        <v>524.23855000000003</v>
      </c>
      <c r="T32" s="259">
        <f>F13</f>
        <v>-186928</v>
      </c>
      <c r="U32" s="260">
        <v>5.4000000000000001E-4</v>
      </c>
      <c r="V32" s="262">
        <f t="shared" si="10"/>
        <v>-100.94112</v>
      </c>
      <c r="X32" s="263">
        <f t="shared" si="11"/>
        <v>951.32743000000005</v>
      </c>
      <c r="Z32" s="264">
        <f t="shared" si="12"/>
        <v>230662.36</v>
      </c>
      <c r="AA32" s="267">
        <f t="shared" si="13"/>
        <v>3.65E-3</v>
      </c>
      <c r="AB32" s="214">
        <f t="shared" si="14"/>
        <v>841.91761399999996</v>
      </c>
      <c r="AC32" s="263">
        <f t="shared" si="15"/>
        <v>109.40981600000009</v>
      </c>
      <c r="AD32" s="264">
        <f t="shared" si="16"/>
        <v>202610.77037037053</v>
      </c>
      <c r="AE32" s="265">
        <f t="shared" si="17"/>
        <v>0.11500752795491252</v>
      </c>
    </row>
    <row r="33" spans="1:31">
      <c r="A33" s="176" t="s">
        <v>134</v>
      </c>
      <c r="B33" s="148"/>
      <c r="C33" s="177">
        <v>24374.52</v>
      </c>
      <c r="D33" s="177">
        <v>48446.17</v>
      </c>
      <c r="E33" s="179">
        <v>-28027</v>
      </c>
      <c r="F33" s="179">
        <v>25097</v>
      </c>
      <c r="G33" s="170">
        <f t="shared" si="7"/>
        <v>45516.17</v>
      </c>
      <c r="H33" s="170">
        <f>-J72</f>
        <v>179.25434999999993</v>
      </c>
      <c r="I33" s="170">
        <f t="shared" si="9"/>
        <v>45695.424350000001</v>
      </c>
      <c r="O33" s="187">
        <f>SUM(O24:O32)</f>
        <v>421489.67</v>
      </c>
      <c r="P33" s="268">
        <f>SUM(P24:P32)</f>
        <v>358928201.49000007</v>
      </c>
      <c r="Q33" s="268">
        <f>SUM(Q24:Q32)</f>
        <v>221308808</v>
      </c>
      <c r="S33" s="187">
        <f>SUM(S24:S32)</f>
        <v>702823.38989999995</v>
      </c>
      <c r="T33" s="268">
        <f>SUM(T24:T32)</f>
        <v>-197454639</v>
      </c>
      <c r="V33" s="187">
        <f>SUM(V24:V32)</f>
        <v>61832.77343999999</v>
      </c>
      <c r="X33" s="187">
        <f>SUM(X24:X32)</f>
        <v>1186145.8333400004</v>
      </c>
      <c r="Z33" s="268">
        <f>SUM(Z24:Z32)</f>
        <v>382782370.49000007</v>
      </c>
      <c r="AB33" s="268">
        <f>SUM(AB24:AB32)</f>
        <v>1207880.2139820398</v>
      </c>
      <c r="AC33" s="187">
        <f>SUM(AC24:AC32)</f>
        <v>-21734.380642040152</v>
      </c>
      <c r="AD33" s="268">
        <f>SUM(AD24:AD32)</f>
        <v>72563984.614075035</v>
      </c>
      <c r="AE33" s="265">
        <f t="shared" si="17"/>
        <v>-1.8323531585352833E-2</v>
      </c>
    </row>
    <row r="34" spans="1:31">
      <c r="A34" s="176" t="s">
        <v>183</v>
      </c>
      <c r="B34" s="148"/>
      <c r="C34" s="170"/>
      <c r="D34" s="177">
        <v>531378.88</v>
      </c>
      <c r="E34" s="177"/>
      <c r="F34" s="177"/>
      <c r="G34" s="170">
        <f>SUM(D34:F34)</f>
        <v>531378.88</v>
      </c>
      <c r="H34" s="170"/>
      <c r="I34" s="170">
        <f t="shared" si="9"/>
        <v>531378.88</v>
      </c>
      <c r="U34" s="269"/>
    </row>
    <row r="35" spans="1:31">
      <c r="A35" s="176" t="s">
        <v>184</v>
      </c>
      <c r="B35" s="148"/>
      <c r="C35" s="188"/>
      <c r="D35" s="177">
        <v>1783200.14</v>
      </c>
      <c r="E35" s="177"/>
      <c r="F35" s="177"/>
      <c r="G35" s="170">
        <f>SUM(D35:F35)</f>
        <v>1783200.14</v>
      </c>
      <c r="H35" s="170"/>
      <c r="I35" s="170">
        <f t="shared" si="9"/>
        <v>1783200.14</v>
      </c>
      <c r="U35" s="269" t="s">
        <v>364</v>
      </c>
      <c r="V35" s="1" t="s">
        <v>225</v>
      </c>
      <c r="X35" s="188">
        <v>0.95332300000000003</v>
      </c>
      <c r="AA35" s="1" t="s">
        <v>226</v>
      </c>
      <c r="AB35" s="1" t="s">
        <v>227</v>
      </c>
      <c r="AD35" s="1" t="s">
        <v>228</v>
      </c>
    </row>
    <row r="36" spans="1:31">
      <c r="A36" s="176" t="s">
        <v>185</v>
      </c>
      <c r="B36" s="148"/>
      <c r="C36" s="188"/>
      <c r="D36" s="177">
        <v>1561917.5</v>
      </c>
      <c r="E36" s="177"/>
      <c r="F36" s="177"/>
      <c r="G36" s="170">
        <f>SUM(D36:F36)</f>
        <v>1561917.5</v>
      </c>
      <c r="H36" s="170"/>
      <c r="I36" s="170">
        <f t="shared" si="9"/>
        <v>1561917.5</v>
      </c>
      <c r="T36" s="1" t="s">
        <v>138</v>
      </c>
      <c r="U36" s="1" t="s">
        <v>229</v>
      </c>
      <c r="X36" s="270">
        <f>(X24+X25)*X35</f>
        <v>545755.03657425975</v>
      </c>
      <c r="Z36" s="1" t="s">
        <v>19</v>
      </c>
      <c r="AA36" s="184">
        <f>P24+P25+Q24+Q25+T24+T25</f>
        <v>220087718.96099997</v>
      </c>
      <c r="AB36" s="188">
        <v>2.6700000000000001E-3</v>
      </c>
      <c r="AC36" s="263">
        <f>AA36*AB36</f>
        <v>587634.20962586987</v>
      </c>
      <c r="AD36" s="263">
        <f>X36-AC36</f>
        <v>-41879.173051610123</v>
      </c>
      <c r="AE36" s="265">
        <f>AD36/X36</f>
        <v>-7.6736209920275675E-2</v>
      </c>
    </row>
    <row r="37" spans="1:31">
      <c r="A37" s="148"/>
      <c r="B37" s="148"/>
      <c r="C37" s="162">
        <f t="shared" ref="C37:I37" si="19">SUM(C24:C36)</f>
        <v>4224019</v>
      </c>
      <c r="D37" s="162">
        <f t="shared" si="19"/>
        <v>43973465.980000012</v>
      </c>
      <c r="E37" s="162">
        <f t="shared" si="19"/>
        <v>-24462987</v>
      </c>
      <c r="F37" s="162">
        <f t="shared" si="19"/>
        <v>26782720</v>
      </c>
      <c r="G37" s="162">
        <f t="shared" si="19"/>
        <v>46293198.980000012</v>
      </c>
      <c r="H37" s="162">
        <f t="shared" si="19"/>
        <v>-400128.32921000005</v>
      </c>
      <c r="I37" s="162">
        <f t="shared" si="19"/>
        <v>45893070.650790013</v>
      </c>
      <c r="T37" s="1" t="s">
        <v>138</v>
      </c>
      <c r="U37" s="1" t="s">
        <v>230</v>
      </c>
      <c r="X37" s="270">
        <f>SUM(X26:X32)*X35</f>
        <v>585025.06770292914</v>
      </c>
      <c r="Z37" s="1" t="s">
        <v>175</v>
      </c>
      <c r="AA37" s="184">
        <f>SUM(P26:Q32,T26:T32)</f>
        <v>162694651.52900004</v>
      </c>
      <c r="AB37" s="188">
        <v>3.49E-3</v>
      </c>
      <c r="AC37" s="263">
        <f>AA37*AB37</f>
        <v>567804.33383621019</v>
      </c>
      <c r="AD37" s="263">
        <f>X37-AC37</f>
        <v>17220.733866718947</v>
      </c>
      <c r="AE37" s="265">
        <f>AD37/X37</f>
        <v>2.9435890558220476E-2</v>
      </c>
    </row>
    <row r="38" spans="1:31" ht="14.4" thickBot="1">
      <c r="A38" s="148"/>
      <c r="B38" s="148"/>
      <c r="D38" s="163"/>
      <c r="E38" s="148"/>
      <c r="F38" s="148"/>
      <c r="Z38" s="1" t="s">
        <v>211</v>
      </c>
    </row>
    <row r="39" spans="1:31">
      <c r="A39" s="148" t="s">
        <v>19</v>
      </c>
      <c r="B39" s="148"/>
      <c r="C39" s="165">
        <f t="shared" ref="C39:I39" si="20">C24+C25</f>
        <v>2013633.5</v>
      </c>
      <c r="D39" s="164">
        <f t="shared" si="20"/>
        <v>17895997.23</v>
      </c>
      <c r="E39" s="164">
        <f t="shared" si="20"/>
        <v>-9081163</v>
      </c>
      <c r="F39" s="164">
        <f t="shared" si="20"/>
        <v>11275732</v>
      </c>
      <c r="G39" s="164">
        <f t="shared" si="20"/>
        <v>20090566.23</v>
      </c>
      <c r="H39" s="164">
        <f t="shared" si="20"/>
        <v>-124473.65654000005</v>
      </c>
      <c r="I39" s="165">
        <f t="shared" si="20"/>
        <v>19966092.573460001</v>
      </c>
      <c r="S39" s="263">
        <f>S33+V33</f>
        <v>764656.16333999997</v>
      </c>
      <c r="T39" s="1" t="s">
        <v>351</v>
      </c>
    </row>
    <row r="40" spans="1:31" ht="6" customHeight="1">
      <c r="A40" s="148"/>
      <c r="B40" s="148"/>
      <c r="C40" s="169"/>
      <c r="D40" s="164"/>
      <c r="E40" s="148"/>
      <c r="F40" s="148"/>
      <c r="I40" s="185"/>
    </row>
    <row r="41" spans="1:31" ht="14.4" thickBot="1">
      <c r="A41" s="148" t="s">
        <v>175</v>
      </c>
      <c r="B41" s="148"/>
      <c r="C41" s="171">
        <f>SUM(C26:C29,C31:C33)</f>
        <v>1658385.5</v>
      </c>
      <c r="D41" s="172">
        <f t="shared" ref="D41:I41" si="21">SUM(D26:D29,D31:D33)</f>
        <v>16582057.740000002</v>
      </c>
      <c r="E41" s="172">
        <f t="shared" si="21"/>
        <v>-9369505</v>
      </c>
      <c r="F41" s="172">
        <f t="shared" si="21"/>
        <v>9855412</v>
      </c>
      <c r="G41" s="172">
        <f t="shared" si="21"/>
        <v>17067964.740000002</v>
      </c>
      <c r="H41" s="172">
        <f t="shared" si="21"/>
        <v>-302083.85369999992</v>
      </c>
      <c r="I41" s="171">
        <f t="shared" si="21"/>
        <v>16765880.886300003</v>
      </c>
      <c r="S41" s="263">
        <f>E74</f>
        <v>764656.16333999997</v>
      </c>
    </row>
    <row r="42" spans="1:31">
      <c r="A42" s="148"/>
      <c r="B42" s="148"/>
      <c r="C42" s="183"/>
      <c r="D42" s="172"/>
      <c r="E42" s="172"/>
      <c r="F42" s="172"/>
      <c r="G42" s="172"/>
      <c r="H42" s="172"/>
      <c r="I42" s="183"/>
    </row>
    <row r="43" spans="1:31">
      <c r="C43" s="186">
        <v>43040</v>
      </c>
      <c r="D43" s="287">
        <v>43770</v>
      </c>
      <c r="E43" s="287">
        <v>43405</v>
      </c>
      <c r="F43" s="186">
        <v>43770</v>
      </c>
      <c r="G43" s="186">
        <v>43739</v>
      </c>
      <c r="H43" s="186">
        <v>43678</v>
      </c>
      <c r="I43" s="186">
        <v>43739</v>
      </c>
      <c r="J43" s="186">
        <v>43647</v>
      </c>
      <c r="K43" s="186"/>
      <c r="L43" s="337" t="s">
        <v>311</v>
      </c>
      <c r="M43" s="337"/>
      <c r="N43" s="337"/>
      <c r="O43" s="337"/>
      <c r="P43" s="337"/>
      <c r="Q43" s="337"/>
    </row>
    <row r="44" spans="1:31" ht="40.950000000000003" customHeight="1">
      <c r="A44" s="175" t="s">
        <v>186</v>
      </c>
      <c r="B44" s="150"/>
      <c r="C44" s="161" t="s">
        <v>187</v>
      </c>
      <c r="D44" s="161" t="s">
        <v>187</v>
      </c>
      <c r="E44" s="161" t="s">
        <v>201</v>
      </c>
      <c r="F44" s="161" t="s">
        <v>201</v>
      </c>
      <c r="G44" s="161" t="s">
        <v>188</v>
      </c>
      <c r="H44" s="161" t="s">
        <v>189</v>
      </c>
      <c r="I44" s="161" t="s">
        <v>190</v>
      </c>
      <c r="J44" s="161" t="s">
        <v>191</v>
      </c>
      <c r="K44" s="348"/>
      <c r="L44" s="192" t="s">
        <v>318</v>
      </c>
      <c r="M44" s="192" t="s">
        <v>319</v>
      </c>
      <c r="O44" s="338" t="s">
        <v>315</v>
      </c>
      <c r="P44" s="338" t="s">
        <v>316</v>
      </c>
      <c r="Q44" s="338" t="s">
        <v>317</v>
      </c>
    </row>
    <row r="45" spans="1:31">
      <c r="A45" s="176" t="s">
        <v>127</v>
      </c>
      <c r="B45" s="148"/>
      <c r="C45" s="167">
        <v>-8.0999999999999996E-4</v>
      </c>
      <c r="D45" s="167">
        <v>-4.1399999999999996E-3</v>
      </c>
      <c r="E45" s="167">
        <v>-1.16E-3</v>
      </c>
      <c r="F45" s="167">
        <v>2.7899999999999999E-3</v>
      </c>
      <c r="G45" s="167"/>
      <c r="H45" s="167">
        <v>3.2299999999999998E-3</v>
      </c>
      <c r="I45" s="167">
        <v>1.2099999999999999E-3</v>
      </c>
      <c r="J45" s="167">
        <v>-2.5000000000000001E-4</v>
      </c>
      <c r="K45" s="167"/>
      <c r="L45" s="167">
        <f>C45+E45+G45+H45+I45+J45</f>
        <v>2.2199999999999998E-3</v>
      </c>
      <c r="M45" s="339">
        <f>D45+F45+G45+H45+I45+J45</f>
        <v>2.8399999999999996E-3</v>
      </c>
      <c r="O45" s="340">
        <f>-F3*L45</f>
        <v>219684.30245999998</v>
      </c>
      <c r="P45" s="340">
        <f t="shared" ref="P45:P57" si="22">G3*M45</f>
        <v>346007.10875999997</v>
      </c>
      <c r="Q45" s="341">
        <f>P45-O45</f>
        <v>126322.8063</v>
      </c>
    </row>
    <row r="46" spans="1:31">
      <c r="A46" s="176" t="s">
        <v>169</v>
      </c>
      <c r="B46" s="148"/>
      <c r="C46" s="167">
        <v>-8.0999999999999996E-4</v>
      </c>
      <c r="D46" s="167">
        <v>-4.1399999999999996E-3</v>
      </c>
      <c r="E46" s="167">
        <v>-1.16E-3</v>
      </c>
      <c r="F46" s="167">
        <v>2.7899999999999999E-3</v>
      </c>
      <c r="G46" s="167">
        <v>-3.0640000000000001E-2</v>
      </c>
      <c r="H46" s="167">
        <v>3.2299999999999998E-3</v>
      </c>
      <c r="I46" s="167">
        <v>1.2099999999999999E-3</v>
      </c>
      <c r="J46" s="167">
        <f>J45</f>
        <v>-2.5000000000000001E-4</v>
      </c>
      <c r="K46" s="167"/>
      <c r="L46" s="167">
        <f t="shared" ref="L46:L57" si="23">C46+E46+G46+H46+I46+J46</f>
        <v>-2.8420000000000001E-2</v>
      </c>
      <c r="M46" s="339">
        <f t="shared" ref="M46:M57" si="24">D46+F46+G46+H46+I46+J46</f>
        <v>-2.7799999999999998E-2</v>
      </c>
      <c r="O46" s="340">
        <f t="shared" ref="O46:O57" si="25">-F4*L46</f>
        <v>-3871.1450400000003</v>
      </c>
      <c r="P46" s="340">
        <f t="shared" si="22"/>
        <v>-5720.2947999999997</v>
      </c>
      <c r="Q46" s="341">
        <f t="shared" ref="Q46:Q57" si="26">P46-O46</f>
        <v>-1849.1497599999993</v>
      </c>
    </row>
    <row r="47" spans="1:31">
      <c r="A47" s="176" t="s">
        <v>128</v>
      </c>
      <c r="B47" s="148"/>
      <c r="C47" s="167">
        <v>0</v>
      </c>
      <c r="D47" s="167">
        <v>0</v>
      </c>
      <c r="E47" s="167">
        <v>5.4000000000000001E-4</v>
      </c>
      <c r="F47" s="167">
        <v>3.65E-3</v>
      </c>
      <c r="G47" s="167"/>
      <c r="H47" s="167">
        <v>4.2599999999999999E-3</v>
      </c>
      <c r="I47" s="167">
        <v>1.7600000000000001E-3</v>
      </c>
      <c r="J47" s="167">
        <v>-2.5000000000000001E-4</v>
      </c>
      <c r="K47" s="167"/>
      <c r="L47" s="167">
        <f t="shared" si="23"/>
        <v>6.3099999999999996E-3</v>
      </c>
      <c r="M47" s="339">
        <f t="shared" si="24"/>
        <v>9.4199999999999996E-3</v>
      </c>
      <c r="O47" s="340">
        <f t="shared" si="25"/>
        <v>157810.79684999998</v>
      </c>
      <c r="P47" s="340">
        <f t="shared" si="22"/>
        <v>259210.54505999997</v>
      </c>
      <c r="Q47" s="341">
        <f t="shared" si="26"/>
        <v>101399.74820999999</v>
      </c>
    </row>
    <row r="48" spans="1:31">
      <c r="A48" s="176" t="s">
        <v>129</v>
      </c>
      <c r="B48" s="148"/>
      <c r="C48" s="167">
        <v>-8.0999999999999996E-4</v>
      </c>
      <c r="D48" s="167">
        <v>-4.1399999999999996E-3</v>
      </c>
      <c r="E48" s="167">
        <v>5.4000000000000001E-4</v>
      </c>
      <c r="F48" s="167">
        <v>3.65E-3</v>
      </c>
      <c r="G48" s="167"/>
      <c r="H48" s="167">
        <v>4.2599999999999999E-3</v>
      </c>
      <c r="I48" s="167">
        <v>1.7600000000000001E-3</v>
      </c>
      <c r="J48" s="167">
        <f>J47</f>
        <v>-2.5000000000000001E-4</v>
      </c>
      <c r="K48" s="167"/>
      <c r="L48" s="167">
        <f t="shared" si="23"/>
        <v>5.4999999999999997E-3</v>
      </c>
      <c r="M48" s="339">
        <f t="shared" si="24"/>
        <v>5.28E-3</v>
      </c>
      <c r="O48" s="340">
        <f t="shared" si="25"/>
        <v>13819.261499999999</v>
      </c>
      <c r="P48" s="340">
        <f t="shared" si="22"/>
        <v>16295.405279999999</v>
      </c>
      <c r="Q48" s="341">
        <f t="shared" si="26"/>
        <v>2476.1437800000003</v>
      </c>
    </row>
    <row r="49" spans="1:17" ht="14.4" customHeight="1">
      <c r="A49" s="176" t="s">
        <v>130</v>
      </c>
      <c r="B49" s="148"/>
      <c r="C49" s="167">
        <v>0</v>
      </c>
      <c r="D49" s="167">
        <v>0</v>
      </c>
      <c r="E49" s="167">
        <v>5.4000000000000001E-4</v>
      </c>
      <c r="F49" s="167">
        <v>3.65E-3</v>
      </c>
      <c r="G49" s="167"/>
      <c r="H49" s="167">
        <v>3.3300000000000001E-3</v>
      </c>
      <c r="I49" s="167">
        <v>1.2700000000000001E-3</v>
      </c>
      <c r="J49" s="167">
        <v>-2.5999999999999998E-4</v>
      </c>
      <c r="K49" s="167"/>
      <c r="L49" s="167">
        <f t="shared" si="23"/>
        <v>4.8800000000000007E-3</v>
      </c>
      <c r="M49" s="339">
        <f t="shared" si="24"/>
        <v>7.9900000000000006E-3</v>
      </c>
      <c r="O49" s="340">
        <f t="shared" si="25"/>
        <v>318489.45704000007</v>
      </c>
      <c r="P49" s="340">
        <f t="shared" si="22"/>
        <v>517782.76150000002</v>
      </c>
      <c r="Q49" s="341">
        <f t="shared" si="26"/>
        <v>199293.30445999996</v>
      </c>
    </row>
    <row r="50" spans="1:17">
      <c r="A50" s="176" t="s">
        <v>131</v>
      </c>
      <c r="B50" s="148"/>
      <c r="C50" s="167">
        <v>-8.0999999999999996E-4</v>
      </c>
      <c r="D50" s="167">
        <v>-4.1399999999999996E-3</v>
      </c>
      <c r="E50" s="167">
        <v>5.4000000000000001E-4</v>
      </c>
      <c r="F50" s="167">
        <v>3.65E-3</v>
      </c>
      <c r="G50" s="167"/>
      <c r="H50" s="167">
        <v>3.3300000000000001E-3</v>
      </c>
      <c r="I50" s="167">
        <v>1.2700000000000001E-3</v>
      </c>
      <c r="J50" s="167">
        <f>J49</f>
        <v>-2.5999999999999998E-4</v>
      </c>
      <c r="K50" s="167"/>
      <c r="L50" s="167">
        <f t="shared" si="23"/>
        <v>4.0700000000000007E-3</v>
      </c>
      <c r="M50" s="339">
        <f t="shared" si="24"/>
        <v>3.850000000000001E-3</v>
      </c>
      <c r="O50" s="340">
        <f t="shared" si="25"/>
        <v>6140.3927200000007</v>
      </c>
      <c r="P50" s="340">
        <f t="shared" si="22"/>
        <v>6254.1402000000016</v>
      </c>
      <c r="Q50" s="341">
        <f t="shared" si="26"/>
        <v>113.74748000000091</v>
      </c>
    </row>
    <row r="51" spans="1:17">
      <c r="A51" s="176" t="s">
        <v>132</v>
      </c>
      <c r="B51" s="148"/>
      <c r="C51" s="167">
        <v>0</v>
      </c>
      <c r="D51" s="167">
        <v>0</v>
      </c>
      <c r="E51" s="167">
        <v>0</v>
      </c>
      <c r="F51" s="167"/>
      <c r="G51" s="167"/>
      <c r="H51" s="167">
        <v>2.0500000000000002E-3</v>
      </c>
      <c r="I51" s="167">
        <v>8.0000000000000004E-4</v>
      </c>
      <c r="J51" s="167">
        <v>-2.4000000000000001E-4</v>
      </c>
      <c r="K51" s="167"/>
      <c r="L51" s="167">
        <f t="shared" si="23"/>
        <v>2.6099999999999999E-3</v>
      </c>
      <c r="M51" s="339">
        <f t="shared" si="24"/>
        <v>2.6099999999999999E-3</v>
      </c>
      <c r="O51" s="340">
        <f t="shared" si="25"/>
        <v>153279.31005</v>
      </c>
      <c r="P51" s="340">
        <f t="shared" si="22"/>
        <v>126850.12901999999</v>
      </c>
      <c r="Q51" s="341">
        <f t="shared" si="26"/>
        <v>-26429.181030000007</v>
      </c>
    </row>
    <row r="52" spans="1:17">
      <c r="A52" s="176" t="s">
        <v>170</v>
      </c>
      <c r="B52" s="148"/>
      <c r="C52" s="167">
        <v>0</v>
      </c>
      <c r="D52" s="167">
        <v>0</v>
      </c>
      <c r="E52" s="167">
        <v>0</v>
      </c>
      <c r="F52" s="167"/>
      <c r="G52" s="167"/>
      <c r="H52" s="167">
        <v>2.0500000000000002E-3</v>
      </c>
      <c r="I52" s="167">
        <v>0</v>
      </c>
      <c r="J52" s="167">
        <f>J51</f>
        <v>-2.4000000000000001E-4</v>
      </c>
      <c r="K52" s="167"/>
      <c r="L52" s="167">
        <f t="shared" si="23"/>
        <v>1.8100000000000002E-3</v>
      </c>
      <c r="M52" s="339">
        <f t="shared" si="24"/>
        <v>1.8100000000000002E-3</v>
      </c>
      <c r="O52" s="340">
        <f t="shared" si="25"/>
        <v>63350.000000000007</v>
      </c>
      <c r="P52" s="340">
        <f t="shared" si="22"/>
        <v>63350.000000000007</v>
      </c>
      <c r="Q52" s="341">
        <f t="shared" si="26"/>
        <v>0</v>
      </c>
    </row>
    <row r="53" spans="1:17">
      <c r="A53" s="176" t="s">
        <v>171</v>
      </c>
      <c r="B53" s="148"/>
      <c r="C53" s="167">
        <v>0</v>
      </c>
      <c r="D53" s="167">
        <v>0</v>
      </c>
      <c r="E53" s="167">
        <v>5.4000000000000001E-4</v>
      </c>
      <c r="F53" s="167">
        <v>3.65E-3</v>
      </c>
      <c r="G53" s="167"/>
      <c r="H53" s="167">
        <v>2.82E-3</v>
      </c>
      <c r="I53" s="167">
        <v>1.1000000000000001E-3</v>
      </c>
      <c r="J53" s="167">
        <v>-2.4000000000000001E-4</v>
      </c>
      <c r="K53" s="167"/>
      <c r="L53" s="167">
        <f t="shared" si="23"/>
        <v>4.2200000000000007E-3</v>
      </c>
      <c r="M53" s="339">
        <f t="shared" si="24"/>
        <v>7.3300000000000006E-3</v>
      </c>
      <c r="O53" s="340">
        <f t="shared" si="25"/>
        <v>0</v>
      </c>
      <c r="P53" s="340">
        <f t="shared" si="22"/>
        <v>0</v>
      </c>
      <c r="Q53" s="341">
        <f t="shared" si="26"/>
        <v>0</v>
      </c>
    </row>
    <row r="54" spans="1:17">
      <c r="A54" s="176" t="s">
        <v>133</v>
      </c>
      <c r="B54" s="148"/>
      <c r="C54" s="167">
        <v>0</v>
      </c>
      <c r="D54" s="167">
        <v>0</v>
      </c>
      <c r="E54" s="167">
        <v>5.4000000000000001E-4</v>
      </c>
      <c r="F54" s="167">
        <v>3.65E-3</v>
      </c>
      <c r="G54" s="167"/>
      <c r="H54" s="167">
        <v>2.82E-3</v>
      </c>
      <c r="I54" s="167">
        <v>1.1000000000000001E-3</v>
      </c>
      <c r="J54" s="167">
        <f>J53</f>
        <v>-2.4000000000000001E-4</v>
      </c>
      <c r="K54" s="167"/>
      <c r="L54" s="167">
        <f t="shared" si="23"/>
        <v>4.2200000000000007E-3</v>
      </c>
      <c r="M54" s="339">
        <f t="shared" si="24"/>
        <v>7.3300000000000006E-3</v>
      </c>
      <c r="O54" s="340">
        <f t="shared" si="25"/>
        <v>16371.274780000003</v>
      </c>
      <c r="P54" s="340">
        <f t="shared" si="22"/>
        <v>15351.438900000001</v>
      </c>
      <c r="Q54" s="341">
        <f t="shared" si="26"/>
        <v>-1019.8358800000024</v>
      </c>
    </row>
    <row r="55" spans="1:17">
      <c r="A55" s="176" t="s">
        <v>134</v>
      </c>
      <c r="B55" s="148"/>
      <c r="C55" s="167">
        <v>-8.0999999999999996E-4</v>
      </c>
      <c r="D55" s="167">
        <v>-4.1399999999999996E-3</v>
      </c>
      <c r="E55" s="167">
        <v>5.4000000000000001E-4</v>
      </c>
      <c r="F55" s="167">
        <v>3.65E-3</v>
      </c>
      <c r="G55" s="167"/>
      <c r="H55" s="167">
        <v>2.82E-3</v>
      </c>
      <c r="I55" s="167">
        <v>1.1000000000000001E-3</v>
      </c>
      <c r="J55" s="167">
        <f>J54</f>
        <v>-2.4000000000000001E-4</v>
      </c>
      <c r="K55" s="167"/>
      <c r="L55" s="167">
        <f t="shared" si="23"/>
        <v>3.4100000000000003E-3</v>
      </c>
      <c r="M55" s="339">
        <f t="shared" si="24"/>
        <v>3.1900000000000006E-3</v>
      </c>
      <c r="O55" s="340">
        <f t="shared" si="25"/>
        <v>637.42448000000002</v>
      </c>
      <c r="P55" s="340">
        <f t="shared" si="22"/>
        <v>458.17013000000009</v>
      </c>
      <c r="Q55" s="341">
        <f t="shared" si="26"/>
        <v>-179.25434999999993</v>
      </c>
    </row>
    <row r="56" spans="1:17" ht="15" customHeight="1">
      <c r="A56" s="176" t="s">
        <v>183</v>
      </c>
      <c r="B56" s="148"/>
      <c r="C56" s="167">
        <v>0</v>
      </c>
      <c r="D56" s="167">
        <v>0</v>
      </c>
      <c r="E56" s="167">
        <v>0</v>
      </c>
      <c r="F56" s="167"/>
      <c r="G56" s="167"/>
      <c r="H56" s="181">
        <v>1.3939999999999999E-2</v>
      </c>
      <c r="I56" s="356"/>
      <c r="J56" s="181">
        <v>-4.4999999999999999E-4</v>
      </c>
      <c r="K56" s="181"/>
      <c r="L56" s="167">
        <f t="shared" si="23"/>
        <v>1.3489999999999999E-2</v>
      </c>
      <c r="M56" s="339">
        <f t="shared" si="24"/>
        <v>1.3489999999999999E-2</v>
      </c>
      <c r="O56" s="340">
        <f t="shared" si="25"/>
        <v>0</v>
      </c>
      <c r="P56" s="340">
        <f t="shared" si="22"/>
        <v>0</v>
      </c>
      <c r="Q56" s="341">
        <f t="shared" si="26"/>
        <v>0</v>
      </c>
    </row>
    <row r="57" spans="1:17" ht="16.5" customHeight="1">
      <c r="A57" s="176" t="s">
        <v>174</v>
      </c>
      <c r="B57" s="148"/>
      <c r="C57" s="167">
        <v>-8.0999999999999996E-4</v>
      </c>
      <c r="D57" s="167">
        <v>-4.1399999999999996E-3</v>
      </c>
      <c r="E57" s="167">
        <v>0</v>
      </c>
      <c r="F57" s="167"/>
      <c r="G57" s="167"/>
      <c r="H57" s="181">
        <v>1.3939999999999999E-2</v>
      </c>
      <c r="I57" s="356"/>
      <c r="J57" s="181">
        <v>-4.4999999999999999E-4</v>
      </c>
      <c r="K57" s="181"/>
      <c r="L57" s="167">
        <f t="shared" si="23"/>
        <v>1.2679999999999999E-2</v>
      </c>
      <c r="M57" s="339">
        <f t="shared" si="24"/>
        <v>9.3499999999999989E-3</v>
      </c>
      <c r="O57" s="340">
        <f t="shared" si="25"/>
        <v>0</v>
      </c>
      <c r="P57" s="340">
        <f t="shared" si="22"/>
        <v>0</v>
      </c>
      <c r="Q57" s="341">
        <f t="shared" si="26"/>
        <v>0</v>
      </c>
    </row>
    <row r="58" spans="1:17" ht="7.2" customHeight="1">
      <c r="A58" s="176"/>
      <c r="B58" s="148"/>
      <c r="C58" s="167"/>
      <c r="D58" s="167"/>
      <c r="E58" s="167"/>
      <c r="F58" s="167"/>
      <c r="G58" s="181"/>
      <c r="H58" s="349"/>
      <c r="I58" s="167"/>
      <c r="J58" s="181"/>
      <c r="K58" s="167"/>
      <c r="L58" s="282"/>
      <c r="M58" s="337"/>
      <c r="O58" s="337"/>
      <c r="P58" s="337"/>
      <c r="Q58" s="337"/>
    </row>
    <row r="59" spans="1:17" hidden="1">
      <c r="A59" s="176"/>
      <c r="B59" s="148"/>
      <c r="C59" s="167"/>
      <c r="D59" s="167"/>
      <c r="E59" s="167"/>
      <c r="F59" s="167"/>
      <c r="G59" s="181"/>
      <c r="H59" s="349"/>
      <c r="I59" s="167"/>
      <c r="J59" s="181"/>
      <c r="K59" s="167"/>
      <c r="L59" s="342"/>
      <c r="M59" s="343"/>
      <c r="O59" s="148"/>
      <c r="P59" s="337"/>
      <c r="Q59" s="337"/>
    </row>
    <row r="60" spans="1:17" hidden="1">
      <c r="F60" s="148"/>
      <c r="K60" s="337"/>
      <c r="L60" s="337"/>
      <c r="M60" s="343"/>
      <c r="O60" s="343"/>
      <c r="P60" s="337"/>
      <c r="Q60" s="337"/>
    </row>
    <row r="61" spans="1:17" ht="41.4" customHeight="1">
      <c r="A61" s="175" t="s">
        <v>192</v>
      </c>
      <c r="B61" s="150"/>
      <c r="C61" s="168" t="s">
        <v>307</v>
      </c>
      <c r="D61" s="168" t="s">
        <v>370</v>
      </c>
      <c r="E61" s="168" t="s">
        <v>201</v>
      </c>
      <c r="F61" s="168" t="s">
        <v>193</v>
      </c>
      <c r="G61" s="168" t="s">
        <v>194</v>
      </c>
      <c r="H61" s="168" t="s">
        <v>195</v>
      </c>
      <c r="I61" s="168" t="s">
        <v>196</v>
      </c>
      <c r="J61" s="168" t="s">
        <v>197</v>
      </c>
      <c r="K61" s="337"/>
      <c r="L61" s="337"/>
      <c r="M61" s="164"/>
      <c r="O61" s="254">
        <f>SUM(O45:O57)</f>
        <v>945711.07484000013</v>
      </c>
      <c r="P61" s="254">
        <f>SUM(P45:P57)</f>
        <v>1345839.40405</v>
      </c>
      <c r="Q61" s="254">
        <f>SUM(Q45:Q57)</f>
        <v>400128.32920999994</v>
      </c>
    </row>
    <row r="62" spans="1:17">
      <c r="A62" s="176" t="s">
        <v>127</v>
      </c>
      <c r="C62" s="164">
        <f>F3*C45+G3*D45</f>
        <v>-424235.56112999993</v>
      </c>
      <c r="D62" s="164">
        <v>0</v>
      </c>
      <c r="E62" s="164">
        <f>F3*E45+G3*F45</f>
        <v>454705.43018999998</v>
      </c>
      <c r="F62" s="164">
        <f>(G45*H3)</f>
        <v>0</v>
      </c>
      <c r="G62" s="164">
        <f>H45*H3</f>
        <v>73891.405079999997</v>
      </c>
      <c r="H62" s="164">
        <f>(I45*H3)</f>
        <v>27680.681159999996</v>
      </c>
      <c r="I62" s="164">
        <f t="shared" ref="I62:I72" si="27">(J45*H3)</f>
        <v>-5719.1490000000003</v>
      </c>
      <c r="J62" s="164">
        <f t="shared" ref="J62:J68" si="28">SUM(C62:I62)</f>
        <v>126322.80630000005</v>
      </c>
      <c r="K62" s="337"/>
      <c r="L62" s="337"/>
      <c r="M62" s="164"/>
      <c r="O62" s="347">
        <f>'10.2019 Base Rate Revenue'!P61</f>
        <v>945711.07484000013</v>
      </c>
      <c r="P62" s="337"/>
      <c r="Q62" s="341">
        <f>J74</f>
        <v>400128.32921000005</v>
      </c>
    </row>
    <row r="63" spans="1:17">
      <c r="A63" s="176" t="s">
        <v>169</v>
      </c>
      <c r="C63" s="164">
        <f t="shared" ref="C63:C72" si="29">F4*C46+G4*D46</f>
        <v>-741.53951999999992</v>
      </c>
      <c r="D63" s="164">
        <v>0</v>
      </c>
      <c r="E63" s="164">
        <f t="shared" ref="E63:E72" si="30">F4*E46+G4*F46</f>
        <v>732.09305999999992</v>
      </c>
      <c r="F63" s="164">
        <f t="shared" ref="F63:F72" si="31">(G46*H4)</f>
        <v>-2131.13456</v>
      </c>
      <c r="G63" s="164">
        <f t="shared" ref="G63:G72" si="32">H46*H4</f>
        <v>224.65941999999998</v>
      </c>
      <c r="H63" s="164">
        <f t="shared" ref="H63:H72" si="33">(I46*H4)</f>
        <v>84.160339999999991</v>
      </c>
      <c r="I63" s="164">
        <f t="shared" si="27"/>
        <v>-17.388500000000001</v>
      </c>
      <c r="J63" s="164">
        <f t="shared" si="28"/>
        <v>-1849.1497600000002</v>
      </c>
      <c r="M63" s="164"/>
    </row>
    <row r="64" spans="1:17">
      <c r="A64" s="176" t="s">
        <v>128</v>
      </c>
      <c r="C64" s="164">
        <f t="shared" si="29"/>
        <v>0</v>
      </c>
      <c r="D64" s="164">
        <v>0</v>
      </c>
      <c r="E64" s="164">
        <f t="shared" si="30"/>
        <v>86932.004050000003</v>
      </c>
      <c r="F64" s="164">
        <f t="shared" si="31"/>
        <v>0</v>
      </c>
      <c r="G64" s="164">
        <f t="shared" si="32"/>
        <v>10681.558079999999</v>
      </c>
      <c r="H64" s="164">
        <f t="shared" si="33"/>
        <v>4413.0380800000003</v>
      </c>
      <c r="I64" s="164">
        <f t="shared" si="27"/>
        <v>-626.85199999999998</v>
      </c>
      <c r="J64" s="164">
        <f t="shared" si="28"/>
        <v>101399.74821000001</v>
      </c>
      <c r="M64" s="164"/>
    </row>
    <row r="65" spans="1:13">
      <c r="A65" s="176" t="s">
        <v>129</v>
      </c>
      <c r="C65" s="164">
        <f t="shared" si="29"/>
        <v>-10741.878809999998</v>
      </c>
      <c r="D65" s="164">
        <v>0</v>
      </c>
      <c r="E65" s="164">
        <f t="shared" si="30"/>
        <v>9908.0159300000014</v>
      </c>
      <c r="F65" s="164">
        <f t="shared" si="31"/>
        <v>0</v>
      </c>
      <c r="G65" s="164">
        <f t="shared" si="32"/>
        <v>2443.7830800000002</v>
      </c>
      <c r="H65" s="164">
        <f t="shared" si="33"/>
        <v>1009.6380800000001</v>
      </c>
      <c r="I65" s="164">
        <f t="shared" si="27"/>
        <v>-143.4145</v>
      </c>
      <c r="J65" s="164">
        <f t="shared" si="28"/>
        <v>2476.1437800000035</v>
      </c>
      <c r="M65" s="164"/>
    </row>
    <row r="66" spans="1:13">
      <c r="A66" s="176" t="s">
        <v>130</v>
      </c>
      <c r="C66" s="164">
        <f t="shared" si="29"/>
        <v>0</v>
      </c>
      <c r="D66" s="164">
        <v>0</v>
      </c>
      <c r="E66" s="164">
        <f t="shared" si="30"/>
        <v>201291.36667999998</v>
      </c>
      <c r="F66" s="164">
        <f t="shared" si="31"/>
        <v>0</v>
      </c>
      <c r="G66" s="164">
        <f t="shared" si="32"/>
        <v>-1533.07539</v>
      </c>
      <c r="H66" s="164">
        <f t="shared" si="33"/>
        <v>-584.68641000000002</v>
      </c>
      <c r="I66" s="164">
        <f t="shared" si="27"/>
        <v>119.69957999999998</v>
      </c>
      <c r="J66" s="164">
        <f t="shared" si="28"/>
        <v>199293.30445999996</v>
      </c>
      <c r="M66" s="164"/>
    </row>
    <row r="67" spans="1:13">
      <c r="A67" s="176" t="s">
        <v>131</v>
      </c>
      <c r="C67" s="164">
        <f t="shared" si="29"/>
        <v>-5503.1875199999995</v>
      </c>
      <c r="D67" s="164">
        <v>0</v>
      </c>
      <c r="E67" s="164">
        <f t="shared" si="30"/>
        <v>5114.5539600000002</v>
      </c>
      <c r="F67" s="164">
        <f t="shared" si="31"/>
        <v>0</v>
      </c>
      <c r="G67" s="164">
        <f t="shared" si="32"/>
        <v>385.46748000000002</v>
      </c>
      <c r="H67" s="164">
        <f t="shared" si="33"/>
        <v>147.01012</v>
      </c>
      <c r="I67" s="164">
        <f t="shared" si="27"/>
        <v>-30.096559999999997</v>
      </c>
      <c r="J67" s="164">
        <f t="shared" si="28"/>
        <v>113.74748000000072</v>
      </c>
      <c r="M67" s="164"/>
    </row>
    <row r="68" spans="1:13">
      <c r="A68" s="176" t="s">
        <v>132</v>
      </c>
      <c r="C68" s="164">
        <f t="shared" si="29"/>
        <v>0</v>
      </c>
      <c r="D68" s="164">
        <v>0</v>
      </c>
      <c r="E68" s="164">
        <f t="shared" si="30"/>
        <v>0</v>
      </c>
      <c r="F68" s="164">
        <f t="shared" si="31"/>
        <v>0</v>
      </c>
      <c r="G68" s="164">
        <f t="shared" si="32"/>
        <v>-20758.552150000003</v>
      </c>
      <c r="H68" s="164">
        <f t="shared" si="33"/>
        <v>-8100.8984</v>
      </c>
      <c r="I68" s="164">
        <f t="shared" si="27"/>
        <v>2430.2695200000003</v>
      </c>
      <c r="J68" s="164">
        <f t="shared" si="28"/>
        <v>-26429.18103</v>
      </c>
      <c r="M68" s="164"/>
    </row>
    <row r="69" spans="1:13">
      <c r="A69" s="176" t="s">
        <v>170</v>
      </c>
      <c r="C69" s="164">
        <f t="shared" si="29"/>
        <v>0</v>
      </c>
      <c r="D69" s="164">
        <v>0</v>
      </c>
      <c r="E69" s="164">
        <f t="shared" si="30"/>
        <v>0</v>
      </c>
      <c r="F69" s="164">
        <f t="shared" si="31"/>
        <v>0</v>
      </c>
      <c r="G69" s="164">
        <f t="shared" si="32"/>
        <v>0</v>
      </c>
      <c r="H69" s="164">
        <f t="shared" si="33"/>
        <v>0</v>
      </c>
      <c r="I69" s="164">
        <f t="shared" si="27"/>
        <v>0</v>
      </c>
      <c r="J69" s="164">
        <f>SUM(C69:I69)</f>
        <v>0</v>
      </c>
      <c r="M69" s="164"/>
    </row>
    <row r="70" spans="1:13">
      <c r="A70" s="176" t="s">
        <v>171</v>
      </c>
      <c r="C70" s="164">
        <f t="shared" si="29"/>
        <v>0</v>
      </c>
      <c r="D70" s="164">
        <v>0</v>
      </c>
      <c r="E70" s="164">
        <f t="shared" si="30"/>
        <v>0</v>
      </c>
      <c r="F70" s="164">
        <f t="shared" si="31"/>
        <v>0</v>
      </c>
      <c r="G70" s="164">
        <f t="shared" si="32"/>
        <v>0</v>
      </c>
      <c r="H70" s="164">
        <f t="shared" si="33"/>
        <v>0</v>
      </c>
      <c r="I70" s="164">
        <f t="shared" si="27"/>
        <v>0</v>
      </c>
      <c r="J70" s="164">
        <f>SUM(C70:I70)</f>
        <v>0</v>
      </c>
      <c r="M70" s="164"/>
    </row>
    <row r="71" spans="1:13">
      <c r="A71" s="176" t="s">
        <v>133</v>
      </c>
      <c r="C71" s="164">
        <f t="shared" si="29"/>
        <v>0</v>
      </c>
      <c r="D71" s="164">
        <v>0</v>
      </c>
      <c r="E71" s="164">
        <f t="shared" si="30"/>
        <v>5549.4020399999999</v>
      </c>
      <c r="F71" s="164">
        <f t="shared" si="31"/>
        <v>0</v>
      </c>
      <c r="G71" s="164">
        <f t="shared" si="32"/>
        <v>-5034.0355799999998</v>
      </c>
      <c r="H71" s="164">
        <f t="shared" si="33"/>
        <v>-1963.6309000000001</v>
      </c>
      <c r="I71" s="164">
        <f t="shared" si="27"/>
        <v>428.42856</v>
      </c>
      <c r="J71" s="164">
        <f>SUM(C71:I71)</f>
        <v>-1019.8358799999999</v>
      </c>
      <c r="M71" s="164"/>
    </row>
    <row r="72" spans="1:13">
      <c r="A72" s="176" t="s">
        <v>134</v>
      </c>
      <c r="C72" s="164">
        <f t="shared" si="29"/>
        <v>-443.20409999999998</v>
      </c>
      <c r="D72" s="164">
        <v>0</v>
      </c>
      <c r="E72" s="164">
        <f t="shared" si="30"/>
        <v>423.29743000000002</v>
      </c>
      <c r="F72" s="164">
        <f t="shared" si="31"/>
        <v>0</v>
      </c>
      <c r="G72" s="164">
        <f t="shared" si="32"/>
        <v>-122.10881999999999</v>
      </c>
      <c r="H72" s="164">
        <f t="shared" si="33"/>
        <v>-47.631100000000004</v>
      </c>
      <c r="I72" s="164">
        <f t="shared" si="27"/>
        <v>10.392240000000001</v>
      </c>
      <c r="J72" s="164">
        <f>SUM(C72:I72)</f>
        <v>-179.25434999999993</v>
      </c>
      <c r="M72" s="164"/>
    </row>
    <row r="73" spans="1:13">
      <c r="A73" s="176" t="s">
        <v>183</v>
      </c>
      <c r="C73" s="164"/>
      <c r="D73" s="164"/>
      <c r="E73" s="164"/>
      <c r="F73" s="164"/>
      <c r="G73" s="164"/>
      <c r="H73" s="164"/>
      <c r="I73" s="164"/>
      <c r="J73" s="164">
        <f>SUM(C73:I73)</f>
        <v>0</v>
      </c>
    </row>
    <row r="74" spans="1:13">
      <c r="A74" s="153"/>
      <c r="C74" s="187">
        <f t="shared" ref="C74:J74" si="34">SUM(C62:C73)</f>
        <v>-441665.3710799999</v>
      </c>
      <c r="D74" s="187">
        <f t="shared" si="34"/>
        <v>0</v>
      </c>
      <c r="E74" s="187">
        <f t="shared" si="34"/>
        <v>764656.16333999997</v>
      </c>
      <c r="F74" s="187">
        <f t="shared" si="34"/>
        <v>-2131.13456</v>
      </c>
      <c r="G74" s="254">
        <f t="shared" si="34"/>
        <v>60179.101199999997</v>
      </c>
      <c r="H74" s="187">
        <f t="shared" si="34"/>
        <v>22637.68096999999</v>
      </c>
      <c r="I74" s="187">
        <f t="shared" si="34"/>
        <v>-3548.1106599999994</v>
      </c>
      <c r="J74" s="187">
        <f t="shared" si="34"/>
        <v>400128.32921000005</v>
      </c>
    </row>
    <row r="75" spans="1:13" ht="7.95" customHeight="1"/>
    <row r="76" spans="1:13">
      <c r="A76" s="148" t="s">
        <v>19</v>
      </c>
      <c r="B76" s="148"/>
      <c r="C76" s="164">
        <f t="shared" ref="C76:I76" si="35">C62+C63</f>
        <v>-424977.10064999992</v>
      </c>
      <c r="D76" s="164">
        <f t="shared" si="35"/>
        <v>0</v>
      </c>
      <c r="E76" s="164">
        <f t="shared" si="35"/>
        <v>455437.52324999997</v>
      </c>
      <c r="F76" s="164">
        <f t="shared" si="35"/>
        <v>-2131.13456</v>
      </c>
      <c r="G76" s="164">
        <f t="shared" si="35"/>
        <v>74116.064499999993</v>
      </c>
      <c r="H76" s="164">
        <f t="shared" si="35"/>
        <v>27764.841499999995</v>
      </c>
      <c r="I76" s="164">
        <f t="shared" si="35"/>
        <v>-5736.5375000000004</v>
      </c>
      <c r="J76" s="164">
        <f>J62+J63</f>
        <v>124473.65654000005</v>
      </c>
    </row>
    <row r="77" spans="1:13" ht="10.95" customHeight="1">
      <c r="A77" s="148"/>
      <c r="B77" s="148"/>
      <c r="C77" s="164"/>
      <c r="D77" s="164"/>
      <c r="E77" s="164"/>
      <c r="F77" s="164"/>
      <c r="G77" s="164"/>
      <c r="H77" s="164"/>
      <c r="I77" s="164"/>
      <c r="J77" s="164"/>
    </row>
    <row r="78" spans="1:13" ht="15.75" customHeight="1">
      <c r="A78" s="148" t="s">
        <v>175</v>
      </c>
      <c r="B78" s="148"/>
      <c r="C78" s="172">
        <f t="shared" ref="C78:I78" si="36">SUM(C64:C67,C70:C72)</f>
        <v>-16688.270429999997</v>
      </c>
      <c r="D78" s="172">
        <f t="shared" si="36"/>
        <v>0</v>
      </c>
      <c r="E78" s="172">
        <f t="shared" si="36"/>
        <v>309218.64008999994</v>
      </c>
      <c r="F78" s="172">
        <f t="shared" si="36"/>
        <v>0</v>
      </c>
      <c r="G78" s="172">
        <f t="shared" si="36"/>
        <v>6821.5888499999992</v>
      </c>
      <c r="H78" s="172">
        <f t="shared" si="36"/>
        <v>2973.7378699999995</v>
      </c>
      <c r="I78" s="172">
        <f t="shared" si="36"/>
        <v>-241.84267999999992</v>
      </c>
      <c r="J78" s="172">
        <f>SUM(J64:J67,J70:J72)</f>
        <v>302083.85369999992</v>
      </c>
    </row>
    <row r="79" spans="1:13" ht="7.95" customHeight="1"/>
    <row r="80" spans="1:13">
      <c r="A80" s="1" t="s">
        <v>202</v>
      </c>
    </row>
    <row r="81" spans="1:14">
      <c r="A81" s="1" t="s">
        <v>209</v>
      </c>
    </row>
    <row r="82" spans="1:14" ht="15.75" customHeight="1">
      <c r="A82" s="188" t="s">
        <v>208</v>
      </c>
      <c r="B82" s="188"/>
      <c r="C82" s="188"/>
      <c r="D82" s="188"/>
      <c r="E82" s="188"/>
    </row>
    <row r="83" spans="1:14" ht="29.4" customHeight="1">
      <c r="A83" s="374" t="s">
        <v>203</v>
      </c>
      <c r="B83" s="374"/>
      <c r="C83" s="271" t="s">
        <v>204</v>
      </c>
      <c r="D83" s="271" t="s">
        <v>205</v>
      </c>
      <c r="E83" s="271" t="s">
        <v>207</v>
      </c>
      <c r="G83" s="373" t="s">
        <v>323</v>
      </c>
      <c r="H83" s="373"/>
      <c r="I83" s="373"/>
      <c r="J83" s="373"/>
      <c r="M83" s="272"/>
      <c r="N83" s="272"/>
    </row>
    <row r="84" spans="1:14">
      <c r="A84" s="273" t="s">
        <v>368</v>
      </c>
      <c r="B84" s="275">
        <v>1</v>
      </c>
      <c r="C84" s="276">
        <v>830374</v>
      </c>
      <c r="D84" s="272">
        <f>74106.56-C84*M51</f>
        <v>71939.283859999996</v>
      </c>
      <c r="E84" s="272">
        <f>500*B84</f>
        <v>500</v>
      </c>
      <c r="F84" s="274" t="s">
        <v>206</v>
      </c>
      <c r="H84" s="275"/>
      <c r="I84" s="276"/>
      <c r="J84" s="286">
        <v>52872</v>
      </c>
      <c r="K84" s="272"/>
      <c r="L84" s="274"/>
    </row>
    <row r="85" spans="1:14">
      <c r="A85" s="277" t="s">
        <v>231</v>
      </c>
      <c r="B85" s="278">
        <f>SUM(B84:B84)</f>
        <v>1</v>
      </c>
      <c r="C85" s="279">
        <f>SUM(C84:C84)</f>
        <v>830374</v>
      </c>
      <c r="D85" s="280">
        <f>SUM(D84:D84)</f>
        <v>71939.283859999996</v>
      </c>
      <c r="E85" s="280">
        <f>SUM(E84:E84)</f>
        <v>500</v>
      </c>
    </row>
    <row r="86" spans="1:14" ht="6" customHeight="1" thickBot="1">
      <c r="A86" s="188"/>
      <c r="B86" s="188"/>
      <c r="C86" s="188"/>
      <c r="D86" s="188"/>
      <c r="E86" s="188"/>
    </row>
    <row r="87" spans="1:14" ht="14.4" thickBot="1">
      <c r="A87" s="355" t="s">
        <v>369</v>
      </c>
      <c r="B87" s="275"/>
      <c r="C87" s="352">
        <f>C85+I21</f>
        <v>163525025.52900004</v>
      </c>
      <c r="D87" s="353">
        <f>D85+I41</f>
        <v>16837820.170160003</v>
      </c>
      <c r="E87" s="353">
        <f>E85+C41</f>
        <v>1658885.5</v>
      </c>
      <c r="F87" s="354">
        <f>B85+C21</f>
        <v>36880</v>
      </c>
    </row>
    <row r="88" spans="1:14">
      <c r="B88" s="275"/>
    </row>
    <row r="89" spans="1:14" ht="9" customHeight="1"/>
  </sheetData>
  <mergeCells count="4">
    <mergeCell ref="A1:I1"/>
    <mergeCell ref="J1:K1"/>
    <mergeCell ref="G83:J83"/>
    <mergeCell ref="A83:B83"/>
  </mergeCells>
  <printOptions horizontalCentered="1"/>
  <pageMargins left="0.7" right="0.7" top="0.75" bottom="0.75" header="0.3" footer="0.3"/>
  <pageSetup scale="75" fitToHeight="2" orientation="landscape" r:id="rId1"/>
  <headerFooter>
    <oddFooter>&amp;F&amp;RPage &amp;P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F0"/>
  </sheetPr>
  <dimension ref="A1:AE89"/>
  <sheetViews>
    <sheetView topLeftCell="A25" zoomScaleNormal="100" workbookViewId="0">
      <selection activeCell="L45" sqref="L45"/>
    </sheetView>
  </sheetViews>
  <sheetFormatPr defaultColWidth="9.109375" defaultRowHeight="13.8"/>
  <cols>
    <col min="1" max="1" width="14.6640625" style="1" customWidth="1"/>
    <col min="2" max="2" width="4.88671875" style="1" customWidth="1"/>
    <col min="3" max="3" width="18.6640625" style="1" customWidth="1"/>
    <col min="4" max="4" width="17" style="1" customWidth="1"/>
    <col min="5" max="5" width="18.109375" style="1" customWidth="1"/>
    <col min="6" max="6" width="16.33203125" style="1" customWidth="1"/>
    <col min="7" max="7" width="16.5546875" style="1" customWidth="1"/>
    <col min="8" max="8" width="14.44140625" style="1" customWidth="1"/>
    <col min="9" max="9" width="20.44140625" style="1" customWidth="1"/>
    <col min="10" max="10" width="15.109375" style="1" customWidth="1"/>
    <col min="11" max="11" width="14.88671875" style="1" customWidth="1"/>
    <col min="12" max="12" width="13.44140625" style="1" bestFit="1" customWidth="1"/>
    <col min="13" max="13" width="15.6640625" style="1" customWidth="1"/>
    <col min="14" max="14" width="2.6640625" style="1" customWidth="1"/>
    <col min="15" max="15" width="15.33203125" style="1" customWidth="1"/>
    <col min="16" max="16" width="15.44140625" style="1" customWidth="1"/>
    <col min="17" max="17" width="16" style="1" customWidth="1"/>
    <col min="18" max="18" width="10.88671875" style="1" customWidth="1"/>
    <col min="19" max="19" width="17.6640625" style="1" customWidth="1"/>
    <col min="20" max="20" width="14.6640625" style="1" customWidth="1"/>
    <col min="21" max="21" width="10.5546875" style="1" customWidth="1"/>
    <col min="22" max="22" width="14.6640625" style="1" customWidth="1"/>
    <col min="23" max="23" width="2.88671875" style="1" customWidth="1"/>
    <col min="24" max="24" width="18.5546875" style="1" customWidth="1"/>
    <col min="25" max="25" width="1.6640625" style="1" customWidth="1"/>
    <col min="26" max="26" width="14.6640625" style="1" customWidth="1"/>
    <col min="27" max="27" width="13.6640625" style="1" customWidth="1"/>
    <col min="28" max="28" width="13.5546875" style="1" customWidth="1"/>
    <col min="29" max="29" width="13.109375" style="1" customWidth="1"/>
    <col min="30" max="30" width="18" style="1" customWidth="1"/>
    <col min="31" max="16384" width="9.109375" style="1"/>
  </cols>
  <sheetData>
    <row r="1" spans="1:20">
      <c r="A1" s="371" t="s">
        <v>163</v>
      </c>
      <c r="B1" s="371"/>
      <c r="C1" s="371"/>
      <c r="D1" s="371"/>
      <c r="E1" s="371"/>
      <c r="F1" s="371"/>
      <c r="G1" s="371"/>
      <c r="H1" s="371"/>
      <c r="I1" s="371"/>
      <c r="J1" s="372" t="s">
        <v>311</v>
      </c>
      <c r="K1" s="372"/>
    </row>
    <row r="2" spans="1:20" ht="26.4" customHeight="1">
      <c r="A2" s="149"/>
      <c r="B2" s="150"/>
      <c r="C2" s="151" t="s">
        <v>164</v>
      </c>
      <c r="D2" s="150"/>
      <c r="E2" s="151" t="s">
        <v>165</v>
      </c>
      <c r="F2" s="152" t="s">
        <v>166</v>
      </c>
      <c r="G2" s="152" t="s">
        <v>167</v>
      </c>
      <c r="H2" s="152" t="s">
        <v>86</v>
      </c>
      <c r="I2" s="152" t="s">
        <v>168</v>
      </c>
      <c r="J2" s="258" t="s">
        <v>312</v>
      </c>
      <c r="K2" s="258" t="s">
        <v>313</v>
      </c>
    </row>
    <row r="3" spans="1:20">
      <c r="A3" s="176" t="s">
        <v>127</v>
      </c>
      <c r="B3" s="148"/>
      <c r="C3" s="154">
        <v>224928</v>
      </c>
      <c r="D3" s="213"/>
      <c r="E3" s="178">
        <v>166760828.45300001</v>
      </c>
      <c r="F3" s="178">
        <v>-77115939</v>
      </c>
      <c r="G3" s="178">
        <v>98956893</v>
      </c>
      <c r="H3" s="184">
        <f>SUM(F3:G3)</f>
        <v>21840954</v>
      </c>
      <c r="I3" s="155">
        <f>E3+H3</f>
        <v>188601782.45300001</v>
      </c>
      <c r="J3" s="283">
        <f t="shared" ref="J3:J8" si="0">I3/C3</f>
        <v>838.49846374395361</v>
      </c>
      <c r="K3" s="256">
        <f t="shared" ref="K3:K8" si="1">D24/E3</f>
        <v>9.1130916480683916E-2</v>
      </c>
    </row>
    <row r="4" spans="1:20">
      <c r="A4" s="176" t="s">
        <v>169</v>
      </c>
      <c r="B4" s="148"/>
      <c r="C4" s="154">
        <v>272</v>
      </c>
      <c r="D4" s="213"/>
      <c r="E4" s="178">
        <v>229542.24400000001</v>
      </c>
      <c r="F4" s="178">
        <v>-113913</v>
      </c>
      <c r="G4" s="178">
        <v>136212</v>
      </c>
      <c r="H4" s="184">
        <f t="shared" ref="H4:H16" si="2">SUM(F4:G4)</f>
        <v>22299</v>
      </c>
      <c r="I4" s="155">
        <f t="shared" ref="I4:I16" si="3">E4+H4</f>
        <v>251841.24400000001</v>
      </c>
      <c r="J4" s="283">
        <f t="shared" si="0"/>
        <v>925.88692647058826</v>
      </c>
      <c r="K4" s="256">
        <f t="shared" si="1"/>
        <v>9.0234153152218902E-2</v>
      </c>
    </row>
    <row r="5" spans="1:20">
      <c r="A5" s="176" t="s">
        <v>128</v>
      </c>
      <c r="B5" s="148"/>
      <c r="C5" s="154">
        <v>23421</v>
      </c>
      <c r="D5" s="213"/>
      <c r="E5" s="178">
        <v>42290682.913999997</v>
      </c>
      <c r="F5" s="178">
        <v>-20636289</v>
      </c>
      <c r="G5" s="178">
        <v>25009635</v>
      </c>
      <c r="H5" s="184">
        <f t="shared" si="2"/>
        <v>4373346</v>
      </c>
      <c r="I5" s="155">
        <f t="shared" si="3"/>
        <v>46664028.913999997</v>
      </c>
      <c r="J5" s="283">
        <f t="shared" si="0"/>
        <v>1992.4012174544212</v>
      </c>
      <c r="K5" s="256">
        <f t="shared" si="1"/>
        <v>0.12188819202760061</v>
      </c>
    </row>
    <row r="6" spans="1:20">
      <c r="A6" s="176" t="s">
        <v>129</v>
      </c>
      <c r="B6" s="148"/>
      <c r="C6" s="154">
        <v>10012</v>
      </c>
      <c r="D6" s="213"/>
      <c r="E6" s="178">
        <v>4234166.5070000002</v>
      </c>
      <c r="F6" s="178">
        <v>-1769263</v>
      </c>
      <c r="G6" s="178">
        <v>2512593</v>
      </c>
      <c r="H6" s="184">
        <f t="shared" si="2"/>
        <v>743330</v>
      </c>
      <c r="I6" s="155">
        <f t="shared" si="3"/>
        <v>4977496.5070000002</v>
      </c>
      <c r="J6" s="283">
        <f t="shared" si="0"/>
        <v>497.15306701957655</v>
      </c>
      <c r="K6" s="256">
        <f t="shared" si="1"/>
        <v>0.15929881805189008</v>
      </c>
    </row>
    <row r="7" spans="1:20">
      <c r="A7" s="176" t="s">
        <v>130</v>
      </c>
      <c r="B7" s="148"/>
      <c r="C7" s="154">
        <v>1920</v>
      </c>
      <c r="D7" s="213"/>
      <c r="E7" s="178">
        <v>110670008.713</v>
      </c>
      <c r="F7" s="178">
        <v>-50298406</v>
      </c>
      <c r="G7" s="178">
        <v>65264233</v>
      </c>
      <c r="H7" s="184">
        <f t="shared" si="2"/>
        <v>14965827</v>
      </c>
      <c r="I7" s="155">
        <f t="shared" si="3"/>
        <v>125635835.713</v>
      </c>
      <c r="J7" s="283">
        <f t="shared" si="0"/>
        <v>65435.331100520831</v>
      </c>
      <c r="K7" s="256">
        <f t="shared" si="1"/>
        <v>9.3510977367297854E-2</v>
      </c>
    </row>
    <row r="8" spans="1:20">
      <c r="A8" s="176" t="s">
        <v>131</v>
      </c>
      <c r="B8" s="148"/>
      <c r="C8" s="154">
        <v>52</v>
      </c>
      <c r="D8" s="213"/>
      <c r="E8" s="178">
        <v>2542421.88</v>
      </c>
      <c r="F8" s="178">
        <v>-1018384</v>
      </c>
      <c r="G8" s="178">
        <v>1508696</v>
      </c>
      <c r="H8" s="184">
        <f t="shared" si="2"/>
        <v>490312</v>
      </c>
      <c r="I8" s="155">
        <f t="shared" si="3"/>
        <v>3032733.88</v>
      </c>
      <c r="J8" s="283">
        <f t="shared" si="0"/>
        <v>58321.805384615385</v>
      </c>
      <c r="K8" s="256">
        <f t="shared" si="1"/>
        <v>9.2916085980191465E-2</v>
      </c>
    </row>
    <row r="9" spans="1:20">
      <c r="A9" s="176" t="s">
        <v>132</v>
      </c>
      <c r="B9" s="148"/>
      <c r="C9" s="154">
        <v>23</v>
      </c>
      <c r="D9" s="188"/>
      <c r="E9" s="178">
        <f>91866248.39-E10</f>
        <v>58661086.789999999</v>
      </c>
      <c r="F9" s="178">
        <v>-56927127</v>
      </c>
      <c r="G9" s="178">
        <f>93727705-G10</f>
        <v>58727705</v>
      </c>
      <c r="H9" s="184">
        <f t="shared" si="2"/>
        <v>1800578</v>
      </c>
      <c r="I9" s="155">
        <f t="shared" si="3"/>
        <v>60461664.789999999</v>
      </c>
      <c r="J9" s="283">
        <f>(I9+I10)/C9</f>
        <v>4072470.7126086955</v>
      </c>
      <c r="K9" s="256">
        <f>I30/(I9+I10)</f>
        <v>5.9265433988619207E-2</v>
      </c>
    </row>
    <row r="10" spans="1:20">
      <c r="A10" s="176" t="s">
        <v>170</v>
      </c>
      <c r="B10" s="148"/>
      <c r="C10" s="154"/>
      <c r="D10" s="188"/>
      <c r="E10" s="178">
        <v>33205161.600000001</v>
      </c>
      <c r="F10" s="178">
        <v>-35000000</v>
      </c>
      <c r="G10" s="178">
        <v>35000000</v>
      </c>
      <c r="H10" s="184">
        <f t="shared" si="2"/>
        <v>0</v>
      </c>
      <c r="I10" s="155">
        <f t="shared" si="3"/>
        <v>33205161.600000001</v>
      </c>
      <c r="J10" s="283"/>
    </row>
    <row r="11" spans="1:20">
      <c r="A11" s="176" t="s">
        <v>171</v>
      </c>
      <c r="B11" s="148"/>
      <c r="C11" s="154">
        <v>52</v>
      </c>
      <c r="D11" s="213"/>
      <c r="E11" s="178">
        <v>2328934.0950000002</v>
      </c>
      <c r="F11" s="178"/>
      <c r="G11" s="178"/>
      <c r="H11" s="184">
        <f t="shared" si="2"/>
        <v>0</v>
      </c>
      <c r="I11" s="155">
        <f t="shared" si="3"/>
        <v>2328934.0950000002</v>
      </c>
      <c r="J11" s="283">
        <f>I11/C11</f>
        <v>44787.194134615391</v>
      </c>
      <c r="K11" s="256">
        <f>I31/I11</f>
        <v>6.9806543838673962E-2</v>
      </c>
    </row>
    <row r="12" spans="1:20">
      <c r="A12" s="176" t="s">
        <v>133</v>
      </c>
      <c r="B12" s="148"/>
      <c r="C12" s="154">
        <v>1228</v>
      </c>
      <c r="D12" s="213"/>
      <c r="E12" s="178">
        <v>7528435.591</v>
      </c>
      <c r="F12" s="178">
        <v>-6038413</v>
      </c>
      <c r="G12" s="178">
        <v>3879449</v>
      </c>
      <c r="H12" s="184">
        <f t="shared" si="2"/>
        <v>-2158964</v>
      </c>
      <c r="I12" s="155">
        <f t="shared" si="3"/>
        <v>5369471.591</v>
      </c>
      <c r="J12" s="283">
        <f>I12/C12</f>
        <v>4372.5338688925085</v>
      </c>
      <c r="K12" s="256">
        <f>I32/I12</f>
        <v>9.3048820347134228E-2</v>
      </c>
    </row>
    <row r="13" spans="1:20">
      <c r="A13" s="176" t="s">
        <v>134</v>
      </c>
      <c r="B13" s="148"/>
      <c r="C13" s="154">
        <v>1232</v>
      </c>
      <c r="D13" s="213"/>
      <c r="E13" s="178">
        <v>466506.397</v>
      </c>
      <c r="F13" s="178">
        <v>-409129</v>
      </c>
      <c r="G13" s="178">
        <v>186928</v>
      </c>
      <c r="H13" s="184">
        <f t="shared" si="2"/>
        <v>-222201</v>
      </c>
      <c r="I13" s="155">
        <f t="shared" si="3"/>
        <v>244305.397</v>
      </c>
      <c r="J13" s="283">
        <f>I13/C13</f>
        <v>198.29983522727272</v>
      </c>
      <c r="K13" s="256">
        <f>I33/I13</f>
        <v>0.20705014944880648</v>
      </c>
      <c r="S13" s="214"/>
    </row>
    <row r="14" spans="1:20">
      <c r="A14" s="176" t="s">
        <v>172</v>
      </c>
      <c r="B14" s="148"/>
      <c r="C14" s="154">
        <v>446</v>
      </c>
      <c r="D14" s="188"/>
      <c r="E14" s="178">
        <v>907043.83999999997</v>
      </c>
      <c r="F14" s="178"/>
      <c r="G14" s="178"/>
      <c r="H14" s="184"/>
      <c r="I14" s="155">
        <f t="shared" si="3"/>
        <v>907043.83999999997</v>
      </c>
      <c r="J14" s="283"/>
      <c r="K14" s="256"/>
      <c r="S14" s="184"/>
      <c r="T14" s="184"/>
    </row>
    <row r="15" spans="1:20">
      <c r="A15" s="176" t="s">
        <v>173</v>
      </c>
      <c r="B15" s="148"/>
      <c r="C15" s="154"/>
      <c r="D15" s="188"/>
      <c r="E15" s="178">
        <v>382397.59600000002</v>
      </c>
      <c r="F15" s="178"/>
      <c r="G15" s="178"/>
      <c r="H15" s="184">
        <f t="shared" si="2"/>
        <v>0</v>
      </c>
      <c r="I15" s="155">
        <f t="shared" si="3"/>
        <v>382397.59600000002</v>
      </c>
      <c r="J15" s="213"/>
      <c r="S15" s="184"/>
      <c r="T15" s="184"/>
    </row>
    <row r="16" spans="1:20">
      <c r="A16" s="176" t="s">
        <v>174</v>
      </c>
      <c r="B16" s="148"/>
      <c r="C16" s="154"/>
      <c r="D16" s="189"/>
      <c r="E16" s="178">
        <v>200868.76800000001</v>
      </c>
      <c r="F16" s="178"/>
      <c r="G16" s="178"/>
      <c r="H16" s="184">
        <f t="shared" si="2"/>
        <v>0</v>
      </c>
      <c r="I16" s="155">
        <f t="shared" si="3"/>
        <v>200868.76800000001</v>
      </c>
      <c r="J16" s="213"/>
      <c r="T16" s="214"/>
    </row>
    <row r="17" spans="1:31">
      <c r="A17" s="148"/>
      <c r="B17" s="148"/>
      <c r="C17" s="156">
        <f>SUM(C3:C16)</f>
        <v>263586</v>
      </c>
      <c r="E17" s="156">
        <f>SUM(E3:E16)</f>
        <v>430408085.38800007</v>
      </c>
      <c r="F17" s="156">
        <f>SUM(F3:F16)</f>
        <v>-249326863</v>
      </c>
      <c r="G17" s="156">
        <f>SUM(G3:G16)</f>
        <v>291182344</v>
      </c>
      <c r="H17" s="156">
        <f>SUM(H3:H16)</f>
        <v>41855481</v>
      </c>
      <c r="I17" s="156">
        <f>SUM(I3:I16)</f>
        <v>472263566.38800007</v>
      </c>
    </row>
    <row r="18" spans="1:31" ht="14.4" thickBot="1">
      <c r="A18" s="148"/>
      <c r="B18" s="148"/>
      <c r="C18" s="148"/>
      <c r="E18" s="148"/>
      <c r="F18" s="148"/>
      <c r="G18" s="148"/>
      <c r="I18" s="148"/>
    </row>
    <row r="19" spans="1:31">
      <c r="A19" s="148" t="s">
        <v>19</v>
      </c>
      <c r="B19" s="148"/>
      <c r="C19" s="157">
        <f>C3+C4</f>
        <v>225200</v>
      </c>
      <c r="E19" s="158">
        <f>E3+E4</f>
        <v>166990370.697</v>
      </c>
      <c r="F19" s="158">
        <f>F3+F4</f>
        <v>-77229852</v>
      </c>
      <c r="G19" s="158">
        <f>G3+G4</f>
        <v>99093105</v>
      </c>
      <c r="H19" s="158">
        <f>H3+H4</f>
        <v>21863253</v>
      </c>
      <c r="I19" s="157">
        <f>I3+I4</f>
        <v>188853623.697</v>
      </c>
    </row>
    <row r="20" spans="1:31" ht="7.2" customHeight="1">
      <c r="A20" s="148"/>
      <c r="B20" s="148"/>
      <c r="C20" s="159"/>
      <c r="E20" s="148"/>
      <c r="F20" s="148"/>
      <c r="G20" s="148"/>
      <c r="H20" s="148"/>
      <c r="I20" s="159"/>
    </row>
    <row r="21" spans="1:31" ht="14.4" thickBot="1">
      <c r="A21" s="148" t="s">
        <v>175</v>
      </c>
      <c r="B21" s="148"/>
      <c r="C21" s="173">
        <f>SUM(C5:C8,C11:C13)</f>
        <v>37917</v>
      </c>
      <c r="E21" s="174">
        <f>SUM(E5:E8,E11:E13)</f>
        <v>170061156.097</v>
      </c>
      <c r="F21" s="174">
        <f>SUM(F5:F8,F11:F13)</f>
        <v>-80169884</v>
      </c>
      <c r="G21" s="174">
        <f>SUM(G5:G8,G11:G13)</f>
        <v>98361534</v>
      </c>
      <c r="H21" s="174">
        <f>SUM(H5:H8,H11:H13)</f>
        <v>18191650</v>
      </c>
      <c r="I21" s="173">
        <f>SUM(I5:I8,I11:I13)</f>
        <v>188252806.097</v>
      </c>
      <c r="Z21" s="1" t="s">
        <v>314</v>
      </c>
    </row>
    <row r="22" spans="1:31">
      <c r="A22" s="148"/>
      <c r="B22" s="148"/>
      <c r="C22" s="148"/>
      <c r="D22" s="148"/>
      <c r="E22" s="148"/>
      <c r="M22" s="1" t="s">
        <v>322</v>
      </c>
      <c r="Z22" s="1" t="s">
        <v>210</v>
      </c>
      <c r="AA22" s="257" t="s">
        <v>344</v>
      </c>
      <c r="AC22" s="1" t="s">
        <v>212</v>
      </c>
      <c r="AD22" s="257" t="s">
        <v>343</v>
      </c>
    </row>
    <row r="23" spans="1:31" ht="53.4" customHeight="1">
      <c r="A23" s="149"/>
      <c r="B23" s="160"/>
      <c r="C23" s="168" t="s">
        <v>176</v>
      </c>
      <c r="D23" s="168" t="s">
        <v>177</v>
      </c>
      <c r="E23" s="152" t="s">
        <v>178</v>
      </c>
      <c r="F23" s="152" t="s">
        <v>179</v>
      </c>
      <c r="G23" s="152" t="s">
        <v>180</v>
      </c>
      <c r="H23" s="152" t="s">
        <v>181</v>
      </c>
      <c r="I23" s="152" t="s">
        <v>182</v>
      </c>
      <c r="O23" s="258" t="str">
        <f>AA22&amp;" Billed Schedule 75 Revenue"</f>
        <v>October Billed Schedule 75 Revenue</v>
      </c>
      <c r="P23" s="258" t="str">
        <f>AA22&amp;" Billed kWhs"</f>
        <v>October Billed kWhs</v>
      </c>
      <c r="Q23" s="258" t="str">
        <f>AA22&amp;" Unbilled kWhs"</f>
        <v>October Unbilled kWhs</v>
      </c>
      <c r="R23" s="258" t="s">
        <v>320</v>
      </c>
      <c r="S23" s="258" t="s">
        <v>213</v>
      </c>
      <c r="T23" s="258" t="str">
        <f>AD22&amp;" Unbilled kWhs reversal"</f>
        <v>September Unbilled kWhs reversal</v>
      </c>
      <c r="U23" s="258" t="s">
        <v>320</v>
      </c>
      <c r="V23" s="258" t="str">
        <f>AD22&amp;" Schedule 75 Unbilled Reversal"</f>
        <v>September Schedule 75 Unbilled Reversal</v>
      </c>
      <c r="X23" s="258" t="str">
        <f>"Total "&amp;AA22&amp;" Schedule 75 Revenue"</f>
        <v>Total October Schedule 75 Revenue</v>
      </c>
      <c r="Z23" s="258" t="str">
        <f>"Calendar "&amp;AA22&amp;" Usage"</f>
        <v>Calendar October Usage</v>
      </c>
      <c r="AA23" s="258" t="str">
        <f>R23</f>
        <v>11/1/2018 rate</v>
      </c>
      <c r="AB23" s="258" t="s">
        <v>214</v>
      </c>
      <c r="AC23" s="258" t="s">
        <v>215</v>
      </c>
      <c r="AD23" s="258" t="str">
        <f>"implied "&amp;AD22&amp;" unbilled/Cancel-Rebill True-up kWhs"</f>
        <v>implied September unbilled/Cancel-Rebill True-up kWhs</v>
      </c>
    </row>
    <row r="24" spans="1:31">
      <c r="A24" s="176" t="s">
        <v>127</v>
      </c>
      <c r="B24" s="148"/>
      <c r="C24" s="177">
        <v>2072862</v>
      </c>
      <c r="D24" s="177">
        <v>15197067.130000001</v>
      </c>
      <c r="E24" s="179">
        <v>-7289612</v>
      </c>
      <c r="F24" s="179">
        <v>9073273</v>
      </c>
      <c r="G24" s="170">
        <f>SUM(D24:F24)</f>
        <v>16980728.130000003</v>
      </c>
      <c r="H24" s="170">
        <f>-J62</f>
        <v>-53113.874219999991</v>
      </c>
      <c r="I24" s="170">
        <f>SUM(G24:H24)</f>
        <v>16927614.255780004</v>
      </c>
      <c r="M24" s="1" t="s">
        <v>216</v>
      </c>
      <c r="O24" s="281">
        <v>-193442.69</v>
      </c>
      <c r="P24" s="259">
        <f t="shared" ref="P24:P29" si="4">E3</f>
        <v>166760828.45300001</v>
      </c>
      <c r="Q24" s="259">
        <f t="shared" ref="Q24:Q29" si="5">G3</f>
        <v>98956893</v>
      </c>
      <c r="R24" s="260">
        <v>-1.16E-3</v>
      </c>
      <c r="S24" s="261">
        <f>Q24*R24</f>
        <v>-114789.99588</v>
      </c>
      <c r="T24" s="259">
        <f t="shared" ref="T24:T29" si="6">F3</f>
        <v>-77115939</v>
      </c>
      <c r="U24" s="260">
        <f>R24</f>
        <v>-1.16E-3</v>
      </c>
      <c r="V24" s="262">
        <f>T24*U24</f>
        <v>89454.489239999995</v>
      </c>
      <c r="X24" s="263">
        <f>O24+S24+V24</f>
        <v>-218778.19664000001</v>
      </c>
      <c r="Z24" s="264">
        <f>P24+Q24+T24</f>
        <v>188601782.45300001</v>
      </c>
      <c r="AA24" s="188">
        <f>R24</f>
        <v>-1.16E-3</v>
      </c>
      <c r="AB24" s="214">
        <f>Z24*AA24</f>
        <v>-218778.06764548001</v>
      </c>
      <c r="AC24" s="263">
        <f>X24-AB24</f>
        <v>-0.12899451999692246</v>
      </c>
      <c r="AD24" s="264">
        <f>AC24/U24</f>
        <v>111.20217241114005</v>
      </c>
      <c r="AE24" s="265">
        <f>AC24/X24</f>
        <v>5.8961323375922705E-7</v>
      </c>
    </row>
    <row r="25" spans="1:31">
      <c r="A25" s="176" t="s">
        <v>169</v>
      </c>
      <c r="B25" s="148"/>
      <c r="C25" s="177">
        <v>2466</v>
      </c>
      <c r="D25" s="177">
        <v>20712.55</v>
      </c>
      <c r="E25" s="179">
        <v>-7106</v>
      </c>
      <c r="F25" s="179">
        <v>7890</v>
      </c>
      <c r="G25" s="170">
        <f t="shared" ref="G25:G33" si="7">SUM(D25:F25)</f>
        <v>21496.55</v>
      </c>
      <c r="H25" s="170">
        <f t="shared" ref="H25:H29" si="8">-J63</f>
        <v>525.52022999999986</v>
      </c>
      <c r="I25" s="170">
        <f t="shared" ref="I25:I36" si="9">SUM(G25:H25)</f>
        <v>22022.070229999998</v>
      </c>
      <c r="M25" s="1" t="s">
        <v>217</v>
      </c>
      <c r="O25" s="281">
        <v>-266.22000000000003</v>
      </c>
      <c r="P25" s="259">
        <f t="shared" si="4"/>
        <v>229542.24400000001</v>
      </c>
      <c r="Q25" s="259">
        <f t="shared" si="5"/>
        <v>136212</v>
      </c>
      <c r="R25" s="260">
        <v>-1.16E-3</v>
      </c>
      <c r="S25" s="261">
        <f>Q25*R25</f>
        <v>-158.00592</v>
      </c>
      <c r="T25" s="259">
        <f t="shared" si="6"/>
        <v>-113913</v>
      </c>
      <c r="U25" s="260">
        <f t="shared" ref="U25:U32" si="10">R25</f>
        <v>-1.16E-3</v>
      </c>
      <c r="V25" s="262">
        <f t="shared" ref="V25:V32" si="11">T25*U25</f>
        <v>132.13908000000001</v>
      </c>
      <c r="X25" s="263">
        <f t="shared" ref="X25:X32" si="12">O25+S25+V25</f>
        <v>-292.08684000000005</v>
      </c>
      <c r="Z25" s="264">
        <f t="shared" ref="Z25:Z32" si="13">P25+Q25+T25</f>
        <v>251841.24400000001</v>
      </c>
      <c r="AA25" s="188">
        <f t="shared" ref="AA25:AA32" si="14">R25</f>
        <v>-1.16E-3</v>
      </c>
      <c r="AB25" s="214">
        <f t="shared" ref="AB25:AB32" si="15">Z25*AA25</f>
        <v>-292.13584304</v>
      </c>
      <c r="AC25" s="263">
        <f t="shared" ref="AC25:AC32" si="16">X25-AB25</f>
        <v>4.9003039999945486E-2</v>
      </c>
      <c r="AD25" s="264">
        <f t="shared" ref="AD25:AD32" si="17">AC25/U25</f>
        <v>-42.243999999953004</v>
      </c>
      <c r="AE25" s="265">
        <f t="shared" ref="AE25:AE33" si="18">AC25/X25</f>
        <v>-1.6776873617430172E-4</v>
      </c>
    </row>
    <row r="26" spans="1:31">
      <c r="A26" s="176" t="s">
        <v>128</v>
      </c>
      <c r="B26" s="148"/>
      <c r="C26" s="177">
        <v>475975.09</v>
      </c>
      <c r="D26" s="177">
        <v>5154734.88</v>
      </c>
      <c r="E26" s="179">
        <v>-2472903</v>
      </c>
      <c r="F26" s="179">
        <v>3011151</v>
      </c>
      <c r="G26" s="170">
        <f t="shared" si="7"/>
        <v>5692982.8799999999</v>
      </c>
      <c r="H26" s="170">
        <f t="shared" si="8"/>
        <v>-29453.079269999998</v>
      </c>
      <c r="I26" s="170">
        <f t="shared" si="9"/>
        <v>5663529.8007300003</v>
      </c>
      <c r="M26" s="1" t="s">
        <v>218</v>
      </c>
      <c r="O26" s="281">
        <v>22838.47</v>
      </c>
      <c r="P26" s="259">
        <f t="shared" si="4"/>
        <v>42290682.913999997</v>
      </c>
      <c r="Q26" s="259">
        <f t="shared" si="5"/>
        <v>25009635</v>
      </c>
      <c r="R26" s="266">
        <v>5.4000000000000001E-4</v>
      </c>
      <c r="S26" s="261">
        <f>Q26*R26</f>
        <v>13505.2029</v>
      </c>
      <c r="T26" s="259">
        <f t="shared" si="6"/>
        <v>-20636289</v>
      </c>
      <c r="U26" s="260">
        <f t="shared" si="10"/>
        <v>5.4000000000000001E-4</v>
      </c>
      <c r="V26" s="262">
        <f t="shared" si="11"/>
        <v>-11143.59606</v>
      </c>
      <c r="X26" s="263">
        <f t="shared" si="12"/>
        <v>25200.076840000005</v>
      </c>
      <c r="Z26" s="264">
        <f t="shared" si="13"/>
        <v>46664028.914000005</v>
      </c>
      <c r="AA26" s="267">
        <f t="shared" si="14"/>
        <v>5.4000000000000001E-4</v>
      </c>
      <c r="AB26" s="214">
        <f t="shared" si="15"/>
        <v>25198.575613560002</v>
      </c>
      <c r="AC26" s="263">
        <f t="shared" si="16"/>
        <v>1.501226440002938</v>
      </c>
      <c r="AD26" s="264">
        <f t="shared" si="17"/>
        <v>2780.0489629684039</v>
      </c>
      <c r="AE26" s="265">
        <f t="shared" si="18"/>
        <v>5.9572296129670757E-5</v>
      </c>
    </row>
    <row r="27" spans="1:31">
      <c r="A27" s="176" t="s">
        <v>129</v>
      </c>
      <c r="B27" s="148"/>
      <c r="C27" s="177">
        <v>202329.25</v>
      </c>
      <c r="D27" s="177">
        <v>674497.72</v>
      </c>
      <c r="E27" s="179">
        <v>-296719</v>
      </c>
      <c r="F27" s="179">
        <v>393538</v>
      </c>
      <c r="G27" s="170">
        <f t="shared" si="7"/>
        <v>771316.72</v>
      </c>
      <c r="H27" s="170">
        <f t="shared" si="8"/>
        <v>-4247.5486700000001</v>
      </c>
      <c r="I27" s="170">
        <f t="shared" si="9"/>
        <v>767069.17132999992</v>
      </c>
      <c r="M27" s="1" t="s">
        <v>219</v>
      </c>
      <c r="O27" s="281">
        <v>2285.87</v>
      </c>
      <c r="P27" s="259">
        <f t="shared" si="4"/>
        <v>4234166.5070000002</v>
      </c>
      <c r="Q27" s="259">
        <f t="shared" si="5"/>
        <v>2512593</v>
      </c>
      <c r="R27" s="266">
        <v>5.4000000000000001E-4</v>
      </c>
      <c r="S27" s="261">
        <f t="shared" ref="S27:S32" si="19">Q27*R27</f>
        <v>1356.8002200000001</v>
      </c>
      <c r="T27" s="259">
        <f t="shared" si="6"/>
        <v>-1769263</v>
      </c>
      <c r="U27" s="260">
        <f t="shared" si="10"/>
        <v>5.4000000000000001E-4</v>
      </c>
      <c r="V27" s="262">
        <f t="shared" si="11"/>
        <v>-955.40201999999999</v>
      </c>
      <c r="X27" s="263">
        <f t="shared" si="12"/>
        <v>2687.2682</v>
      </c>
      <c r="Z27" s="264">
        <f t="shared" si="13"/>
        <v>4977496.5070000002</v>
      </c>
      <c r="AA27" s="267">
        <f t="shared" si="14"/>
        <v>5.4000000000000001E-4</v>
      </c>
      <c r="AB27" s="214">
        <f t="shared" si="15"/>
        <v>2687.8481137799999</v>
      </c>
      <c r="AC27" s="263">
        <f t="shared" si="16"/>
        <v>-0.57991377999996985</v>
      </c>
      <c r="AD27" s="264">
        <f t="shared" si="17"/>
        <v>-1073.9144074073515</v>
      </c>
      <c r="AE27" s="265">
        <f t="shared" si="18"/>
        <v>-2.1580048467062941E-4</v>
      </c>
    </row>
    <row r="28" spans="1:31">
      <c r="A28" s="176" t="s">
        <v>130</v>
      </c>
      <c r="B28" s="148"/>
      <c r="C28" s="177">
        <v>961023.27</v>
      </c>
      <c r="D28" s="177">
        <v>10348860.68</v>
      </c>
      <c r="E28" s="179">
        <v>-4255479</v>
      </c>
      <c r="F28" s="179">
        <v>5464424</v>
      </c>
      <c r="G28" s="170">
        <f t="shared" si="7"/>
        <v>11557805.68</v>
      </c>
      <c r="H28" s="170">
        <f t="shared" si="8"/>
        <v>-76051.140120000011</v>
      </c>
      <c r="I28" s="170">
        <f t="shared" si="9"/>
        <v>11481754.53988</v>
      </c>
      <c r="M28" s="1" t="s">
        <v>220</v>
      </c>
      <c r="O28" s="281">
        <v>59761.87</v>
      </c>
      <c r="P28" s="259">
        <f t="shared" si="4"/>
        <v>110670008.713</v>
      </c>
      <c r="Q28" s="259">
        <f t="shared" si="5"/>
        <v>65264233</v>
      </c>
      <c r="R28" s="266">
        <v>5.4000000000000001E-4</v>
      </c>
      <c r="S28" s="261">
        <f t="shared" si="19"/>
        <v>35242.685819999999</v>
      </c>
      <c r="T28" s="259">
        <f t="shared" si="6"/>
        <v>-50298406</v>
      </c>
      <c r="U28" s="260">
        <f t="shared" si="10"/>
        <v>5.4000000000000001E-4</v>
      </c>
      <c r="V28" s="262">
        <f t="shared" si="11"/>
        <v>-27161.13924</v>
      </c>
      <c r="X28" s="263">
        <f t="shared" si="12"/>
        <v>67843.416580000005</v>
      </c>
      <c r="Z28" s="264">
        <f t="shared" si="13"/>
        <v>125635835.713</v>
      </c>
      <c r="AA28" s="267">
        <f t="shared" si="14"/>
        <v>5.4000000000000001E-4</v>
      </c>
      <c r="AB28" s="214">
        <f t="shared" si="15"/>
        <v>67843.351285020006</v>
      </c>
      <c r="AC28" s="263">
        <f t="shared" si="16"/>
        <v>6.5294979998725466E-2</v>
      </c>
      <c r="AD28" s="264">
        <f t="shared" si="17"/>
        <v>120.91662962726939</v>
      </c>
      <c r="AE28" s="265">
        <f t="shared" si="18"/>
        <v>9.6243649406616399E-7</v>
      </c>
    </row>
    <row r="29" spans="1:31">
      <c r="A29" s="176" t="s">
        <v>131</v>
      </c>
      <c r="B29" s="148"/>
      <c r="C29" s="177">
        <v>26133.33</v>
      </c>
      <c r="D29" s="177">
        <v>236231.89</v>
      </c>
      <c r="E29" s="179">
        <v>-88225</v>
      </c>
      <c r="F29" s="179">
        <v>128339</v>
      </c>
      <c r="G29" s="170">
        <f t="shared" si="7"/>
        <v>276345.89</v>
      </c>
      <c r="H29" s="170">
        <f t="shared" si="8"/>
        <v>-2056.6728800000005</v>
      </c>
      <c r="I29" s="170">
        <f t="shared" si="9"/>
        <v>274289.21711999999</v>
      </c>
      <c r="M29" s="1" t="s">
        <v>221</v>
      </c>
      <c r="O29" s="281">
        <v>1372.87</v>
      </c>
      <c r="P29" s="259">
        <f t="shared" si="4"/>
        <v>2542421.88</v>
      </c>
      <c r="Q29" s="259">
        <f t="shared" si="5"/>
        <v>1508696</v>
      </c>
      <c r="R29" s="266">
        <v>5.4000000000000001E-4</v>
      </c>
      <c r="S29" s="261">
        <f t="shared" si="19"/>
        <v>814.69583999999998</v>
      </c>
      <c r="T29" s="259">
        <f t="shared" si="6"/>
        <v>-1018384</v>
      </c>
      <c r="U29" s="260">
        <f t="shared" si="10"/>
        <v>5.4000000000000001E-4</v>
      </c>
      <c r="V29" s="262">
        <f t="shared" si="11"/>
        <v>-549.92736000000002</v>
      </c>
      <c r="X29" s="263">
        <f t="shared" si="12"/>
        <v>1637.6384799999996</v>
      </c>
      <c r="Z29" s="264">
        <f t="shared" si="13"/>
        <v>3032733.88</v>
      </c>
      <c r="AA29" s="267">
        <f t="shared" si="14"/>
        <v>5.4000000000000001E-4</v>
      </c>
      <c r="AB29" s="214">
        <f t="shared" si="15"/>
        <v>1637.6762951999999</v>
      </c>
      <c r="AC29" s="263">
        <f t="shared" si="16"/>
        <v>-3.781520000029559E-2</v>
      </c>
      <c r="AD29" s="264">
        <f t="shared" si="17"/>
        <v>-70.028148148695536</v>
      </c>
      <c r="AE29" s="265">
        <f t="shared" si="18"/>
        <v>-2.3091299125003216E-5</v>
      </c>
    </row>
    <row r="30" spans="1:31">
      <c r="A30" s="176" t="s">
        <v>132</v>
      </c>
      <c r="B30" s="148"/>
      <c r="C30" s="177">
        <v>552000</v>
      </c>
      <c r="D30" s="177">
        <f>5639713.72-82882.01</f>
        <v>5556831.71</v>
      </c>
      <c r="E30" s="179">
        <v>-6010969</v>
      </c>
      <c r="F30" s="179">
        <v>6012319</v>
      </c>
      <c r="G30" s="170">
        <f t="shared" si="7"/>
        <v>5558181.71</v>
      </c>
      <c r="H30" s="170">
        <f>-J68-I69</f>
        <v>-6976.5936600000014</v>
      </c>
      <c r="I30" s="170">
        <f t="shared" si="9"/>
        <v>5551205.1163400002</v>
      </c>
      <c r="J30" s="214"/>
      <c r="M30" s="1" t="s">
        <v>222</v>
      </c>
      <c r="O30" s="281">
        <v>1257.6400000000001</v>
      </c>
      <c r="P30" s="259">
        <f>E11</f>
        <v>2328934.0950000002</v>
      </c>
      <c r="Q30" s="259">
        <f>G11</f>
        <v>0</v>
      </c>
      <c r="R30" s="266">
        <v>5.4000000000000001E-4</v>
      </c>
      <c r="S30" s="261">
        <f t="shared" si="19"/>
        <v>0</v>
      </c>
      <c r="T30" s="259">
        <f>F11</f>
        <v>0</v>
      </c>
      <c r="U30" s="260">
        <f t="shared" si="10"/>
        <v>5.4000000000000001E-4</v>
      </c>
      <c r="V30" s="262">
        <f t="shared" si="11"/>
        <v>0</v>
      </c>
      <c r="X30" s="263">
        <f t="shared" si="12"/>
        <v>1257.6400000000001</v>
      </c>
      <c r="Z30" s="264">
        <f t="shared" si="13"/>
        <v>2328934.0950000002</v>
      </c>
      <c r="AA30" s="267">
        <f t="shared" si="14"/>
        <v>5.4000000000000001E-4</v>
      </c>
      <c r="AB30" s="214">
        <f t="shared" si="15"/>
        <v>1257.6244113</v>
      </c>
      <c r="AC30" s="263">
        <f t="shared" si="16"/>
        <v>1.558870000008028E-2</v>
      </c>
      <c r="AD30" s="264">
        <f t="shared" si="17"/>
        <v>28.86796296311163</v>
      </c>
      <c r="AE30" s="265">
        <f t="shared" si="18"/>
        <v>1.2395200534397982E-5</v>
      </c>
    </row>
    <row r="31" spans="1:31">
      <c r="A31" s="176" t="s">
        <v>171</v>
      </c>
      <c r="B31" s="148"/>
      <c r="C31" s="177">
        <v>1040</v>
      </c>
      <c r="D31" s="177">
        <v>162574.84</v>
      </c>
      <c r="E31" s="179"/>
      <c r="F31" s="179"/>
      <c r="G31" s="170">
        <f t="shared" si="7"/>
        <v>162574.84</v>
      </c>
      <c r="H31" s="170">
        <f>-J70</f>
        <v>0</v>
      </c>
      <c r="I31" s="170">
        <f t="shared" si="9"/>
        <v>162574.84</v>
      </c>
      <c r="M31" s="1" t="s">
        <v>223</v>
      </c>
      <c r="O31" s="281">
        <v>4065.51</v>
      </c>
      <c r="P31" s="259">
        <f>E12</f>
        <v>7528435.591</v>
      </c>
      <c r="Q31" s="259">
        <f>G12</f>
        <v>3879449</v>
      </c>
      <c r="R31" s="266">
        <v>5.4000000000000001E-4</v>
      </c>
      <c r="S31" s="261">
        <f t="shared" si="19"/>
        <v>2094.9024600000002</v>
      </c>
      <c r="T31" s="259">
        <f>F12</f>
        <v>-6038413</v>
      </c>
      <c r="U31" s="260">
        <f t="shared" si="10"/>
        <v>5.4000000000000001E-4</v>
      </c>
      <c r="V31" s="262">
        <f t="shared" si="11"/>
        <v>-3260.7430199999999</v>
      </c>
      <c r="X31" s="263">
        <f>O31+S31+V31</f>
        <v>2899.6694400000006</v>
      </c>
      <c r="Z31" s="264">
        <f t="shared" si="13"/>
        <v>5369471.591</v>
      </c>
      <c r="AA31" s="267">
        <f t="shared" si="14"/>
        <v>5.4000000000000001E-4</v>
      </c>
      <c r="AB31" s="214">
        <f t="shared" si="15"/>
        <v>2899.5146591399998</v>
      </c>
      <c r="AC31" s="263">
        <f t="shared" si="16"/>
        <v>0.15478086000075564</v>
      </c>
      <c r="AD31" s="264">
        <f t="shared" si="17"/>
        <v>286.63122222362153</v>
      </c>
      <c r="AE31" s="265">
        <f t="shared" si="18"/>
        <v>5.3378794791435122E-5</v>
      </c>
    </row>
    <row r="32" spans="1:31">
      <c r="A32" s="176" t="s">
        <v>133</v>
      </c>
      <c r="B32" s="148"/>
      <c r="C32" s="177">
        <v>24680</v>
      </c>
      <c r="D32" s="177">
        <v>653478.09</v>
      </c>
      <c r="E32" s="179">
        <v>-506690</v>
      </c>
      <c r="F32" s="179">
        <v>344026</v>
      </c>
      <c r="G32" s="170">
        <f t="shared" si="7"/>
        <v>490814.08999999997</v>
      </c>
      <c r="H32" s="170">
        <f>-J71</f>
        <v>8808.9074299999993</v>
      </c>
      <c r="I32" s="170">
        <f t="shared" si="9"/>
        <v>499622.99742999999</v>
      </c>
      <c r="M32" s="1" t="s">
        <v>224</v>
      </c>
      <c r="O32" s="281">
        <v>251.92</v>
      </c>
      <c r="P32" s="259">
        <f>E13</f>
        <v>466506.397</v>
      </c>
      <c r="Q32" s="259">
        <f>G13</f>
        <v>186928</v>
      </c>
      <c r="R32" s="266">
        <v>5.4000000000000001E-4</v>
      </c>
      <c r="S32" s="261">
        <f t="shared" si="19"/>
        <v>100.94112</v>
      </c>
      <c r="T32" s="259">
        <f>F13</f>
        <v>-409129</v>
      </c>
      <c r="U32" s="260">
        <f t="shared" si="10"/>
        <v>5.4000000000000001E-4</v>
      </c>
      <c r="V32" s="262">
        <f t="shared" si="11"/>
        <v>-220.92966000000001</v>
      </c>
      <c r="X32" s="263">
        <f t="shared" si="12"/>
        <v>131.93145999999996</v>
      </c>
      <c r="Z32" s="264">
        <f t="shared" si="13"/>
        <v>244305.397</v>
      </c>
      <c r="AA32" s="267">
        <f t="shared" si="14"/>
        <v>5.4000000000000001E-4</v>
      </c>
      <c r="AB32" s="214">
        <f t="shared" si="15"/>
        <v>131.92491437999999</v>
      </c>
      <c r="AC32" s="263">
        <f t="shared" si="16"/>
        <v>6.5456199999687215E-3</v>
      </c>
      <c r="AD32" s="264">
        <f t="shared" si="17"/>
        <v>12.121518518460595</v>
      </c>
      <c r="AE32" s="265">
        <f t="shared" si="18"/>
        <v>4.9613791888369339E-5</v>
      </c>
    </row>
    <row r="33" spans="1:31">
      <c r="A33" s="176" t="s">
        <v>134</v>
      </c>
      <c r="B33" s="148"/>
      <c r="C33" s="177">
        <v>24840</v>
      </c>
      <c r="D33" s="177">
        <v>66263.22</v>
      </c>
      <c r="E33" s="179">
        <v>-44444</v>
      </c>
      <c r="F33" s="179">
        <v>28027</v>
      </c>
      <c r="G33" s="170">
        <f t="shared" si="7"/>
        <v>49846.22</v>
      </c>
      <c r="H33" s="170">
        <f>-J72</f>
        <v>737.2489599999999</v>
      </c>
      <c r="I33" s="170">
        <f t="shared" si="9"/>
        <v>50583.468959999998</v>
      </c>
      <c r="O33" s="187">
        <f>SUM(O24:O32)</f>
        <v>-101874.76000000002</v>
      </c>
      <c r="P33" s="268">
        <f>SUM(P24:P32)</f>
        <v>337051526.79400003</v>
      </c>
      <c r="Q33" s="268">
        <f>SUM(Q24:Q32)</f>
        <v>197454639</v>
      </c>
      <c r="S33" s="187">
        <f>SUM(S24:S32)</f>
        <v>-61832.77343999999</v>
      </c>
      <c r="T33" s="268">
        <f>SUM(T24:T32)</f>
        <v>-157399736</v>
      </c>
      <c r="V33" s="187">
        <f>SUM(V24:V32)</f>
        <v>46294.89095999999</v>
      </c>
      <c r="X33" s="187">
        <f>SUM(X24:X32)</f>
        <v>-117412.64248000002</v>
      </c>
      <c r="Z33" s="268">
        <f>SUM(Z24:Z32)</f>
        <v>377106429.79400003</v>
      </c>
      <c r="AB33" s="268">
        <f>SUM(AB24:AB32)</f>
        <v>-117413.68819614002</v>
      </c>
      <c r="AC33" s="187">
        <f>SUM(AC24:AC32)</f>
        <v>1.0457161400052257</v>
      </c>
      <c r="AD33" s="268">
        <f>SUM(AD24:AD32)</f>
        <v>2153.6019131560074</v>
      </c>
      <c r="AE33" s="265">
        <f t="shared" si="18"/>
        <v>-8.9063334059903489E-6</v>
      </c>
    </row>
    <row r="34" spans="1:31">
      <c r="A34" s="176" t="s">
        <v>183</v>
      </c>
      <c r="B34" s="148"/>
      <c r="C34" s="170"/>
      <c r="D34" s="177">
        <v>537807.89</v>
      </c>
      <c r="E34" s="177"/>
      <c r="F34" s="177"/>
      <c r="G34" s="170">
        <f>SUM(D34:F34)</f>
        <v>537807.89</v>
      </c>
      <c r="H34" s="170"/>
      <c r="I34" s="170">
        <f t="shared" si="9"/>
        <v>537807.89</v>
      </c>
      <c r="U34" s="269"/>
    </row>
    <row r="35" spans="1:31">
      <c r="A35" s="176" t="s">
        <v>184</v>
      </c>
      <c r="B35" s="148"/>
      <c r="C35" s="188"/>
      <c r="D35" s="177">
        <v>1474161.85</v>
      </c>
      <c r="E35" s="177"/>
      <c r="F35" s="177"/>
      <c r="G35" s="170">
        <f>SUM(D35:F35)</f>
        <v>1474161.85</v>
      </c>
      <c r="H35" s="170"/>
      <c r="I35" s="170">
        <f t="shared" si="9"/>
        <v>1474161.85</v>
      </c>
      <c r="U35" s="269" t="s">
        <v>321</v>
      </c>
      <c r="V35" s="1" t="s">
        <v>225</v>
      </c>
      <c r="X35" s="188">
        <v>0.95444899999999999</v>
      </c>
      <c r="AA35" s="1" t="s">
        <v>226</v>
      </c>
      <c r="AB35" s="1" t="s">
        <v>227</v>
      </c>
      <c r="AD35" s="1" t="s">
        <v>228</v>
      </c>
    </row>
    <row r="36" spans="1:31">
      <c r="A36" s="176" t="s">
        <v>185</v>
      </c>
      <c r="B36" s="148"/>
      <c r="C36" s="188"/>
      <c r="D36" s="177">
        <v>1500175.13</v>
      </c>
      <c r="E36" s="177"/>
      <c r="F36" s="177"/>
      <c r="G36" s="170">
        <f>SUM(D36:F36)</f>
        <v>1500175.13</v>
      </c>
      <c r="H36" s="170"/>
      <c r="I36" s="170">
        <f t="shared" si="9"/>
        <v>1500175.13</v>
      </c>
      <c r="T36" s="1" t="s">
        <v>138</v>
      </c>
      <c r="U36" s="1" t="s">
        <v>229</v>
      </c>
      <c r="X36" s="270">
        <f>(X24+X25)*X35</f>
        <v>-209091.41299720254</v>
      </c>
      <c r="Z36" s="1" t="s">
        <v>19</v>
      </c>
      <c r="AA36" s="184">
        <f>P24+P25+Q24+Q25+T24+T25</f>
        <v>188853623.697</v>
      </c>
      <c r="AB36" s="188">
        <v>-1.1100000000000001E-3</v>
      </c>
      <c r="AC36" s="263">
        <f>AA36*AB36</f>
        <v>-209627.52230367</v>
      </c>
      <c r="AD36" s="263">
        <f>X36-AC36</f>
        <v>536.10930646746419</v>
      </c>
      <c r="AE36" s="265">
        <f>AD36/X36</f>
        <v>-2.563994851738062E-3</v>
      </c>
    </row>
    <row r="37" spans="1:31">
      <c r="A37" s="148"/>
      <c r="B37" s="148"/>
      <c r="C37" s="162">
        <f t="shared" ref="C37:I37" si="20">SUM(C24:C36)</f>
        <v>4343348.9399999995</v>
      </c>
      <c r="D37" s="162">
        <f t="shared" si="20"/>
        <v>41583397.580000013</v>
      </c>
      <c r="E37" s="162">
        <f t="shared" si="20"/>
        <v>-20972147</v>
      </c>
      <c r="F37" s="162">
        <f t="shared" si="20"/>
        <v>24462987</v>
      </c>
      <c r="G37" s="162">
        <f t="shared" si="20"/>
        <v>45074237.580000013</v>
      </c>
      <c r="H37" s="162">
        <f t="shared" si="20"/>
        <v>-161827.23220000003</v>
      </c>
      <c r="I37" s="162">
        <f t="shared" si="20"/>
        <v>44912410.347800016</v>
      </c>
      <c r="T37" s="1" t="s">
        <v>138</v>
      </c>
      <c r="U37" s="1" t="s">
        <v>230</v>
      </c>
      <c r="X37" s="270">
        <f>SUM(X26:X32)*X35</f>
        <v>97027.033794809002</v>
      </c>
      <c r="Z37" s="1" t="s">
        <v>175</v>
      </c>
      <c r="AA37" s="184">
        <f>SUM(P26:Q32,T26:T32)</f>
        <v>188252806.097</v>
      </c>
      <c r="AB37" s="188">
        <v>5.1999999999999995E-4</v>
      </c>
      <c r="AC37" s="263">
        <f>AA37*AB37</f>
        <v>97891.459170439994</v>
      </c>
      <c r="AD37" s="263">
        <f>X37-AC37</f>
        <v>-864.42537563099177</v>
      </c>
      <c r="AE37" s="265">
        <f>AD37/X37</f>
        <v>-8.9091188488670363E-3</v>
      </c>
    </row>
    <row r="38" spans="1:31" ht="14.4" thickBot="1">
      <c r="A38" s="148"/>
      <c r="B38" s="148"/>
      <c r="D38" s="163"/>
      <c r="E38" s="148"/>
      <c r="F38" s="148"/>
      <c r="Z38" s="1" t="s">
        <v>211</v>
      </c>
    </row>
    <row r="39" spans="1:31">
      <c r="A39" s="148" t="s">
        <v>19</v>
      </c>
      <c r="B39" s="148"/>
      <c r="C39" s="165">
        <f t="shared" ref="C39:I39" si="21">C24+C25</f>
        <v>2075328</v>
      </c>
      <c r="D39" s="164">
        <f t="shared" si="21"/>
        <v>15217779.680000002</v>
      </c>
      <c r="E39" s="164">
        <f t="shared" si="21"/>
        <v>-7296718</v>
      </c>
      <c r="F39" s="164">
        <f t="shared" si="21"/>
        <v>9081163</v>
      </c>
      <c r="G39" s="164">
        <f t="shared" si="21"/>
        <v>17002224.680000003</v>
      </c>
      <c r="H39" s="164">
        <f t="shared" si="21"/>
        <v>-52588.353989999989</v>
      </c>
      <c r="I39" s="165">
        <f t="shared" si="21"/>
        <v>16949636.326010004</v>
      </c>
      <c r="S39" s="263">
        <f>S33+V33</f>
        <v>-15537.88248</v>
      </c>
      <c r="T39" s="1" t="s">
        <v>351</v>
      </c>
    </row>
    <row r="40" spans="1:31" ht="6" customHeight="1">
      <c r="A40" s="148"/>
      <c r="B40" s="148"/>
      <c r="C40" s="169"/>
      <c r="D40" s="164"/>
      <c r="E40" s="148"/>
      <c r="F40" s="148"/>
      <c r="I40" s="185"/>
    </row>
    <row r="41" spans="1:31" ht="14.4" thickBot="1">
      <c r="A41" s="148" t="s">
        <v>175</v>
      </c>
      <c r="B41" s="148"/>
      <c r="C41" s="171">
        <f>SUM(C26:C29,C31:C33)</f>
        <v>1716020.9400000002</v>
      </c>
      <c r="D41" s="172">
        <f t="shared" ref="D41:I41" si="22">SUM(D26:D29,D31:D33)</f>
        <v>17296641.32</v>
      </c>
      <c r="E41" s="172">
        <f t="shared" si="22"/>
        <v>-7664460</v>
      </c>
      <c r="F41" s="172">
        <f t="shared" si="22"/>
        <v>9369505</v>
      </c>
      <c r="G41" s="172">
        <f t="shared" si="22"/>
        <v>19001686.32</v>
      </c>
      <c r="H41" s="172">
        <f t="shared" si="22"/>
        <v>-102262.28455000001</v>
      </c>
      <c r="I41" s="171">
        <f t="shared" si="22"/>
        <v>18899424.03545</v>
      </c>
      <c r="S41" s="263">
        <f>E74</f>
        <v>-15537.882479999998</v>
      </c>
    </row>
    <row r="42" spans="1:31">
      <c r="A42" s="148"/>
      <c r="B42" s="148"/>
      <c r="C42" s="183"/>
      <c r="D42" s="172"/>
      <c r="E42" s="172"/>
      <c r="F42" s="172"/>
      <c r="G42" s="172"/>
      <c r="H42" s="172"/>
      <c r="I42" s="183"/>
    </row>
    <row r="43" spans="1:31">
      <c r="C43" s="186">
        <v>43040</v>
      </c>
      <c r="D43" s="287">
        <v>43405</v>
      </c>
      <c r="E43" s="186">
        <v>42278</v>
      </c>
      <c r="F43" s="186">
        <v>43739</v>
      </c>
      <c r="G43" s="186">
        <v>43678</v>
      </c>
      <c r="H43" s="186">
        <v>43374</v>
      </c>
      <c r="I43" s="186">
        <v>43739</v>
      </c>
      <c r="J43" s="186">
        <v>43647</v>
      </c>
      <c r="K43" s="186"/>
      <c r="L43" s="337" t="s">
        <v>311</v>
      </c>
      <c r="M43" s="337"/>
      <c r="N43" s="337"/>
      <c r="O43" s="337"/>
      <c r="P43" s="337"/>
      <c r="Q43" s="337"/>
    </row>
    <row r="44" spans="1:31" ht="40.950000000000003" customHeight="1">
      <c r="A44" s="175" t="s">
        <v>186</v>
      </c>
      <c r="B44" s="150"/>
      <c r="C44" s="161" t="s">
        <v>187</v>
      </c>
      <c r="D44" s="161" t="s">
        <v>201</v>
      </c>
      <c r="E44" s="161" t="s">
        <v>188</v>
      </c>
      <c r="F44" s="161" t="s">
        <v>188</v>
      </c>
      <c r="G44" s="161" t="s">
        <v>189</v>
      </c>
      <c r="H44" s="161" t="s">
        <v>190</v>
      </c>
      <c r="I44" s="161" t="s">
        <v>190</v>
      </c>
      <c r="J44" s="161" t="s">
        <v>191</v>
      </c>
      <c r="K44" s="345"/>
      <c r="L44" s="192" t="s">
        <v>318</v>
      </c>
      <c r="M44" s="192" t="s">
        <v>319</v>
      </c>
      <c r="O44" s="338" t="s">
        <v>315</v>
      </c>
      <c r="P44" s="338" t="s">
        <v>316</v>
      </c>
      <c r="Q44" s="338" t="s">
        <v>317</v>
      </c>
    </row>
    <row r="45" spans="1:31">
      <c r="A45" s="176" t="s">
        <v>127</v>
      </c>
      <c r="B45" s="148"/>
      <c r="C45" s="167">
        <v>-8.0999999999999996E-4</v>
      </c>
      <c r="D45" s="167">
        <v>-1.16E-3</v>
      </c>
      <c r="E45" s="167"/>
      <c r="F45" s="167"/>
      <c r="G45" s="167">
        <v>3.2299999999999998E-3</v>
      </c>
      <c r="H45" s="167">
        <v>1.15E-3</v>
      </c>
      <c r="I45" s="167">
        <v>1.2099999999999999E-3</v>
      </c>
      <c r="J45" s="167">
        <v>-2.5000000000000001E-4</v>
      </c>
      <c r="K45" s="167"/>
      <c r="L45" s="282">
        <f>C45+D45+E45+G45+H45+J45</f>
        <v>2.1599999999999996E-3</v>
      </c>
      <c r="M45" s="339">
        <f>C45+D45+F45+G45+I45+J45</f>
        <v>2.2199999999999998E-3</v>
      </c>
      <c r="O45" s="340">
        <f>-F3*L45</f>
        <v>166570.42823999998</v>
      </c>
      <c r="P45" s="340">
        <f t="shared" ref="P45:P57" si="23">G3*M45</f>
        <v>219684.30245999998</v>
      </c>
      <c r="Q45" s="341">
        <f>P45-O45</f>
        <v>53113.874219999998</v>
      </c>
    </row>
    <row r="46" spans="1:31">
      <c r="A46" s="176" t="s">
        <v>169</v>
      </c>
      <c r="B46" s="148"/>
      <c r="C46" s="167">
        <v>-8.0999999999999996E-4</v>
      </c>
      <c r="D46" s="167">
        <v>-1.16E-3</v>
      </c>
      <c r="E46" s="167">
        <v>-3.1530000000000002E-2</v>
      </c>
      <c r="F46" s="167">
        <v>-3.0640000000000001E-2</v>
      </c>
      <c r="G46" s="167">
        <v>3.2299999999999998E-3</v>
      </c>
      <c r="H46" s="167">
        <v>1.15E-3</v>
      </c>
      <c r="I46" s="167">
        <v>1.2099999999999999E-3</v>
      </c>
      <c r="J46" s="167">
        <f>J45</f>
        <v>-2.5000000000000001E-4</v>
      </c>
      <c r="K46" s="167"/>
      <c r="L46" s="282">
        <f t="shared" ref="L46:L57" si="24">C46+D46+E46+G46+H46+J46</f>
        <v>-2.937E-2</v>
      </c>
      <c r="M46" s="339">
        <f t="shared" ref="M46:M57" si="25">C46+D46+F46+G46+I46+J46</f>
        <v>-2.8420000000000001E-2</v>
      </c>
      <c r="O46" s="340">
        <f t="shared" ref="O46:O57" si="26">-F4*L46</f>
        <v>-3345.6248100000003</v>
      </c>
      <c r="P46" s="340">
        <f t="shared" si="23"/>
        <v>-3871.1450400000003</v>
      </c>
      <c r="Q46" s="341">
        <f t="shared" ref="Q46:Q57" si="27">P46-O46</f>
        <v>-525.52023000000008</v>
      </c>
    </row>
    <row r="47" spans="1:31">
      <c r="A47" s="176" t="s">
        <v>128</v>
      </c>
      <c r="B47" s="148"/>
      <c r="C47" s="167">
        <v>0</v>
      </c>
      <c r="D47" s="167">
        <v>5.4000000000000001E-4</v>
      </c>
      <c r="E47" s="167"/>
      <c r="F47" s="167"/>
      <c r="G47" s="167">
        <v>4.2599999999999999E-3</v>
      </c>
      <c r="H47" s="167">
        <v>1.67E-3</v>
      </c>
      <c r="I47" s="167">
        <v>1.7600000000000001E-3</v>
      </c>
      <c r="J47" s="167">
        <v>-2.5000000000000001E-4</v>
      </c>
      <c r="K47" s="167"/>
      <c r="L47" s="282">
        <f t="shared" si="24"/>
        <v>6.2199999999999998E-3</v>
      </c>
      <c r="M47" s="339">
        <f t="shared" si="25"/>
        <v>6.3099999999999996E-3</v>
      </c>
      <c r="O47" s="340">
        <f t="shared" si="26"/>
        <v>128357.71758</v>
      </c>
      <c r="P47" s="340">
        <f t="shared" si="23"/>
        <v>157810.79684999998</v>
      </c>
      <c r="Q47" s="341">
        <f t="shared" si="27"/>
        <v>29453.079269999987</v>
      </c>
    </row>
    <row r="48" spans="1:31">
      <c r="A48" s="176" t="s">
        <v>129</v>
      </c>
      <c r="B48" s="148"/>
      <c r="C48" s="167">
        <v>-8.0999999999999996E-4</v>
      </c>
      <c r="D48" s="167">
        <v>5.4000000000000001E-4</v>
      </c>
      <c r="E48" s="167"/>
      <c r="F48" s="167"/>
      <c r="G48" s="167">
        <v>4.2599999999999999E-3</v>
      </c>
      <c r="H48" s="167">
        <v>1.67E-3</v>
      </c>
      <c r="I48" s="167">
        <v>1.7600000000000001E-3</v>
      </c>
      <c r="J48" s="167">
        <f>J47</f>
        <v>-2.5000000000000001E-4</v>
      </c>
      <c r="K48" s="167"/>
      <c r="L48" s="282">
        <f t="shared" si="24"/>
        <v>5.4099999999999999E-3</v>
      </c>
      <c r="M48" s="339">
        <f t="shared" si="25"/>
        <v>5.4999999999999997E-3</v>
      </c>
      <c r="O48" s="340">
        <f t="shared" si="26"/>
        <v>9571.7128300000004</v>
      </c>
      <c r="P48" s="340">
        <f t="shared" si="23"/>
        <v>13819.261499999999</v>
      </c>
      <c r="Q48" s="341">
        <f t="shared" si="27"/>
        <v>4247.5486699999983</v>
      </c>
    </row>
    <row r="49" spans="1:17" ht="14.4" customHeight="1">
      <c r="A49" s="176" t="s">
        <v>130</v>
      </c>
      <c r="B49" s="148"/>
      <c r="C49" s="167">
        <v>0</v>
      </c>
      <c r="D49" s="167">
        <v>5.4000000000000001E-4</v>
      </c>
      <c r="E49" s="167"/>
      <c r="F49" s="167"/>
      <c r="G49" s="167">
        <v>3.3300000000000001E-3</v>
      </c>
      <c r="H49" s="167">
        <v>1.2099999999999999E-3</v>
      </c>
      <c r="I49" s="167">
        <v>1.2700000000000001E-3</v>
      </c>
      <c r="J49" s="167">
        <v>-2.5999999999999998E-4</v>
      </c>
      <c r="K49" s="167"/>
      <c r="L49" s="282">
        <f t="shared" si="24"/>
        <v>4.8200000000000005E-3</v>
      </c>
      <c r="M49" s="339">
        <f t="shared" si="25"/>
        <v>4.8800000000000007E-3</v>
      </c>
      <c r="O49" s="340">
        <f t="shared" si="26"/>
        <v>242438.31692000001</v>
      </c>
      <c r="P49" s="340">
        <f t="shared" si="23"/>
        <v>318489.45704000007</v>
      </c>
      <c r="Q49" s="341">
        <f t="shared" si="27"/>
        <v>76051.140120000055</v>
      </c>
    </row>
    <row r="50" spans="1:17">
      <c r="A50" s="176" t="s">
        <v>131</v>
      </c>
      <c r="B50" s="148"/>
      <c r="C50" s="167">
        <v>-8.0999999999999996E-4</v>
      </c>
      <c r="D50" s="167">
        <v>5.4000000000000001E-4</v>
      </c>
      <c r="E50" s="167"/>
      <c r="F50" s="167"/>
      <c r="G50" s="167">
        <v>3.3300000000000001E-3</v>
      </c>
      <c r="H50" s="167">
        <v>1.2099999999999999E-3</v>
      </c>
      <c r="I50" s="167">
        <v>1.2700000000000001E-3</v>
      </c>
      <c r="J50" s="167">
        <f>J49</f>
        <v>-2.5999999999999998E-4</v>
      </c>
      <c r="K50" s="167"/>
      <c r="L50" s="282">
        <f t="shared" si="24"/>
        <v>4.0100000000000005E-3</v>
      </c>
      <c r="M50" s="339">
        <f t="shared" si="25"/>
        <v>4.0700000000000007E-3</v>
      </c>
      <c r="O50" s="340">
        <f t="shared" si="26"/>
        <v>4083.7198400000007</v>
      </c>
      <c r="P50" s="340">
        <f t="shared" si="23"/>
        <v>6140.3927200000007</v>
      </c>
      <c r="Q50" s="341">
        <f t="shared" si="27"/>
        <v>2056.6728800000001</v>
      </c>
    </row>
    <row r="51" spans="1:17">
      <c r="A51" s="176" t="s">
        <v>132</v>
      </c>
      <c r="B51" s="148"/>
      <c r="C51" s="167">
        <v>0</v>
      </c>
      <c r="D51" s="167">
        <v>0</v>
      </c>
      <c r="E51" s="167"/>
      <c r="F51" s="167"/>
      <c r="G51" s="167">
        <v>2.0500000000000002E-3</v>
      </c>
      <c r="H51" s="167">
        <v>7.6000000000000004E-4</v>
      </c>
      <c r="I51" s="167">
        <v>8.0000000000000004E-4</v>
      </c>
      <c r="J51" s="167">
        <v>-2.4000000000000001E-4</v>
      </c>
      <c r="K51" s="167"/>
      <c r="L51" s="282">
        <f t="shared" si="24"/>
        <v>2.5699999999999998E-3</v>
      </c>
      <c r="M51" s="339">
        <f t="shared" si="25"/>
        <v>2.6099999999999999E-3</v>
      </c>
      <c r="O51" s="340">
        <f t="shared" si="26"/>
        <v>146302.71638999999</v>
      </c>
      <c r="P51" s="340">
        <f t="shared" si="23"/>
        <v>153279.31005</v>
      </c>
      <c r="Q51" s="341">
        <f t="shared" si="27"/>
        <v>6976.5936600000132</v>
      </c>
    </row>
    <row r="52" spans="1:17">
      <c r="A52" s="176" t="s">
        <v>170</v>
      </c>
      <c r="B52" s="148"/>
      <c r="C52" s="167">
        <v>0</v>
      </c>
      <c r="D52" s="167">
        <v>0</v>
      </c>
      <c r="E52" s="167"/>
      <c r="F52" s="167"/>
      <c r="G52" s="167">
        <v>2.0500000000000002E-3</v>
      </c>
      <c r="H52" s="167">
        <v>0</v>
      </c>
      <c r="I52" s="167">
        <v>0</v>
      </c>
      <c r="J52" s="167">
        <f>J51</f>
        <v>-2.4000000000000001E-4</v>
      </c>
      <c r="K52" s="167"/>
      <c r="L52" s="282">
        <f t="shared" si="24"/>
        <v>1.8100000000000002E-3</v>
      </c>
      <c r="M52" s="339">
        <f t="shared" si="25"/>
        <v>1.8100000000000002E-3</v>
      </c>
      <c r="O52" s="340">
        <f t="shared" si="26"/>
        <v>63350.000000000007</v>
      </c>
      <c r="P52" s="340">
        <f t="shared" si="23"/>
        <v>63350.000000000007</v>
      </c>
      <c r="Q52" s="341">
        <f t="shared" si="27"/>
        <v>0</v>
      </c>
    </row>
    <row r="53" spans="1:17">
      <c r="A53" s="176" t="s">
        <v>171</v>
      </c>
      <c r="B53" s="148"/>
      <c r="C53" s="167">
        <v>0</v>
      </c>
      <c r="D53" s="167">
        <v>5.4000000000000001E-4</v>
      </c>
      <c r="E53" s="167"/>
      <c r="F53" s="167"/>
      <c r="G53" s="167">
        <v>2.82E-3</v>
      </c>
      <c r="H53" s="167">
        <v>1.0499999999999999E-3</v>
      </c>
      <c r="I53" s="167">
        <v>1.1000000000000001E-3</v>
      </c>
      <c r="J53" s="167">
        <v>-2.4000000000000001E-4</v>
      </c>
      <c r="K53" s="167"/>
      <c r="L53" s="282">
        <f t="shared" si="24"/>
        <v>4.1700000000000001E-3</v>
      </c>
      <c r="M53" s="339">
        <f t="shared" si="25"/>
        <v>4.2200000000000007E-3</v>
      </c>
      <c r="O53" s="340">
        <f t="shared" si="26"/>
        <v>0</v>
      </c>
      <c r="P53" s="340">
        <f t="shared" si="23"/>
        <v>0</v>
      </c>
      <c r="Q53" s="341">
        <f t="shared" si="27"/>
        <v>0</v>
      </c>
    </row>
    <row r="54" spans="1:17">
      <c r="A54" s="176" t="s">
        <v>133</v>
      </c>
      <c r="B54" s="148"/>
      <c r="C54" s="167">
        <v>0</v>
      </c>
      <c r="D54" s="167">
        <v>5.4000000000000001E-4</v>
      </c>
      <c r="E54" s="167"/>
      <c r="F54" s="167"/>
      <c r="G54" s="167">
        <v>2.82E-3</v>
      </c>
      <c r="H54" s="167">
        <v>1.0499999999999999E-3</v>
      </c>
      <c r="I54" s="167">
        <v>1.1000000000000001E-3</v>
      </c>
      <c r="J54" s="167">
        <f>J53</f>
        <v>-2.4000000000000001E-4</v>
      </c>
      <c r="K54" s="167"/>
      <c r="L54" s="282">
        <f t="shared" si="24"/>
        <v>4.1700000000000001E-3</v>
      </c>
      <c r="M54" s="339">
        <f t="shared" si="25"/>
        <v>4.2200000000000007E-3</v>
      </c>
      <c r="O54" s="340">
        <f t="shared" si="26"/>
        <v>25180.182209999999</v>
      </c>
      <c r="P54" s="340">
        <f t="shared" si="23"/>
        <v>16371.274780000003</v>
      </c>
      <c r="Q54" s="341">
        <f t="shared" si="27"/>
        <v>-8808.9074299999957</v>
      </c>
    </row>
    <row r="55" spans="1:17">
      <c r="A55" s="176" t="s">
        <v>134</v>
      </c>
      <c r="B55" s="148"/>
      <c r="C55" s="167">
        <v>-8.0999999999999996E-4</v>
      </c>
      <c r="D55" s="167">
        <v>5.4000000000000001E-4</v>
      </c>
      <c r="E55" s="167"/>
      <c r="F55" s="167"/>
      <c r="G55" s="167">
        <v>2.82E-3</v>
      </c>
      <c r="H55" s="167">
        <v>1.0499999999999999E-3</v>
      </c>
      <c r="I55" s="167">
        <v>1.1000000000000001E-3</v>
      </c>
      <c r="J55" s="167">
        <f>J54</f>
        <v>-2.4000000000000001E-4</v>
      </c>
      <c r="K55" s="167"/>
      <c r="L55" s="282">
        <f t="shared" si="24"/>
        <v>3.3599999999999997E-3</v>
      </c>
      <c r="M55" s="339">
        <f t="shared" si="25"/>
        <v>3.4100000000000003E-3</v>
      </c>
      <c r="O55" s="340">
        <f t="shared" si="26"/>
        <v>1374.6734399999998</v>
      </c>
      <c r="P55" s="340">
        <f t="shared" si="23"/>
        <v>637.42448000000002</v>
      </c>
      <c r="Q55" s="341">
        <f t="shared" si="27"/>
        <v>-737.24895999999978</v>
      </c>
    </row>
    <row r="56" spans="1:17" ht="15" customHeight="1">
      <c r="A56" s="176" t="s">
        <v>183</v>
      </c>
      <c r="B56" s="148"/>
      <c r="C56" s="167">
        <v>0</v>
      </c>
      <c r="D56" s="167">
        <v>0</v>
      </c>
      <c r="E56" s="167"/>
      <c r="F56" s="167"/>
      <c r="G56" s="181">
        <v>1.0142E-2</v>
      </c>
      <c r="H56" s="375" t="s">
        <v>310</v>
      </c>
      <c r="I56" s="346"/>
      <c r="J56" s="181">
        <v>-4.4999999999999999E-4</v>
      </c>
      <c r="K56" s="181"/>
      <c r="L56" s="282">
        <f>C56+D56+E56+G56+J56</f>
        <v>9.6919999999999992E-3</v>
      </c>
      <c r="M56" s="339">
        <f t="shared" si="25"/>
        <v>9.6919999999999992E-3</v>
      </c>
      <c r="O56" s="340">
        <f t="shared" si="26"/>
        <v>0</v>
      </c>
      <c r="P56" s="340">
        <f t="shared" si="23"/>
        <v>0</v>
      </c>
      <c r="Q56" s="341">
        <f t="shared" si="27"/>
        <v>0</v>
      </c>
    </row>
    <row r="57" spans="1:17">
      <c r="A57" s="176" t="s">
        <v>174</v>
      </c>
      <c r="B57" s="148"/>
      <c r="C57" s="167">
        <v>-8.0999999999999996E-4</v>
      </c>
      <c r="D57" s="167">
        <v>0</v>
      </c>
      <c r="E57" s="167"/>
      <c r="F57" s="167"/>
      <c r="G57" s="181">
        <v>1.0142E-2</v>
      </c>
      <c r="H57" s="375"/>
      <c r="I57" s="346"/>
      <c r="J57" s="181">
        <v>-4.4999999999999999E-4</v>
      </c>
      <c r="K57" s="181"/>
      <c r="L57" s="282">
        <f t="shared" si="24"/>
        <v>8.8819999999999993E-3</v>
      </c>
      <c r="M57" s="339">
        <f t="shared" si="25"/>
        <v>8.8819999999999993E-3</v>
      </c>
      <c r="O57" s="340">
        <f t="shared" si="26"/>
        <v>0</v>
      </c>
      <c r="P57" s="340">
        <f t="shared" si="23"/>
        <v>0</v>
      </c>
      <c r="Q57" s="341">
        <f t="shared" si="27"/>
        <v>0</v>
      </c>
    </row>
    <row r="58" spans="1:17" ht="7.2" customHeight="1">
      <c r="A58" s="176"/>
      <c r="B58" s="148"/>
      <c r="C58" s="167"/>
      <c r="D58" s="167"/>
      <c r="E58" s="167"/>
      <c r="F58" s="167"/>
      <c r="G58" s="181"/>
      <c r="H58" s="344"/>
      <c r="I58" s="167"/>
      <c r="J58" s="181"/>
      <c r="K58" s="167"/>
      <c r="L58" s="282"/>
      <c r="M58" s="337"/>
      <c r="O58" s="337"/>
      <c r="P58" s="337"/>
      <c r="Q58" s="337"/>
    </row>
    <row r="59" spans="1:17" hidden="1">
      <c r="A59" s="176"/>
      <c r="B59" s="148"/>
      <c r="C59" s="167"/>
      <c r="D59" s="167"/>
      <c r="E59" s="167"/>
      <c r="F59" s="167"/>
      <c r="G59" s="181"/>
      <c r="H59" s="344"/>
      <c r="I59" s="167"/>
      <c r="J59" s="181"/>
      <c r="K59" s="167"/>
      <c r="L59" s="342"/>
      <c r="M59" s="343"/>
      <c r="O59" s="148"/>
      <c r="P59" s="337"/>
      <c r="Q59" s="337"/>
    </row>
    <row r="60" spans="1:17" hidden="1">
      <c r="F60" s="148"/>
      <c r="K60" s="337"/>
      <c r="L60" s="337"/>
      <c r="M60" s="343"/>
      <c r="O60" s="343"/>
      <c r="P60" s="337"/>
      <c r="Q60" s="337"/>
    </row>
    <row r="61" spans="1:17" ht="41.4" customHeight="1">
      <c r="A61" s="175" t="s">
        <v>192</v>
      </c>
      <c r="B61" s="150"/>
      <c r="C61" s="168" t="s">
        <v>307</v>
      </c>
      <c r="D61" s="168" t="s">
        <v>261</v>
      </c>
      <c r="E61" s="168" t="s">
        <v>201</v>
      </c>
      <c r="F61" s="168" t="s">
        <v>193</v>
      </c>
      <c r="G61" s="168" t="s">
        <v>194</v>
      </c>
      <c r="H61" s="168" t="s">
        <v>195</v>
      </c>
      <c r="I61" s="168" t="s">
        <v>196</v>
      </c>
      <c r="J61" s="168" t="s">
        <v>197</v>
      </c>
      <c r="K61" s="337"/>
      <c r="L61" s="337"/>
      <c r="M61" s="164"/>
      <c r="O61" s="254">
        <f>SUM(O45:O57)</f>
        <v>783883.84264000005</v>
      </c>
      <c r="P61" s="254">
        <f>SUM(P45:P57)</f>
        <v>945711.07484000013</v>
      </c>
      <c r="Q61" s="254">
        <f>SUM(Q45:Q57)</f>
        <v>161827.23220000009</v>
      </c>
    </row>
    <row r="62" spans="1:17">
      <c r="A62" s="176" t="s">
        <v>127</v>
      </c>
      <c r="C62" s="164">
        <f t="shared" ref="C62:C72" si="28">C45*$H3</f>
        <v>-17691.172739999998</v>
      </c>
      <c r="D62" s="164">
        <v>0</v>
      </c>
      <c r="E62" s="164">
        <f t="shared" ref="E62:E73" si="29">D45*$H3</f>
        <v>-25335.50664</v>
      </c>
      <c r="F62" s="164">
        <f>($F3*E45)+(F45*G3)</f>
        <v>0</v>
      </c>
      <c r="G62" s="164">
        <f t="shared" ref="G62:G73" si="30">G45*H3</f>
        <v>70546.281419999999</v>
      </c>
      <c r="H62" s="164">
        <f>(H45*F3)+(I45*G3)</f>
        <v>31054.510679999992</v>
      </c>
      <c r="I62" s="164">
        <f t="shared" ref="I62:I73" si="31">(J45*H3)</f>
        <v>-5460.2385000000004</v>
      </c>
      <c r="J62" s="164">
        <f t="shared" ref="J62:J68" si="32">SUM(C62:I62)</f>
        <v>53113.874219999991</v>
      </c>
      <c r="K62" s="337"/>
      <c r="L62" s="337"/>
      <c r="M62" s="164"/>
      <c r="O62" s="347">
        <f>'10.2019 Base Rate Revenue'!P61</f>
        <v>945711.07484000013</v>
      </c>
      <c r="P62" s="337"/>
      <c r="Q62" s="341">
        <f>J74</f>
        <v>161827.23220000003</v>
      </c>
    </row>
    <row r="63" spans="1:17">
      <c r="A63" s="176" t="s">
        <v>169</v>
      </c>
      <c r="C63" s="164">
        <f t="shared" si="28"/>
        <v>-18.062189999999998</v>
      </c>
      <c r="D63" s="164">
        <v>0</v>
      </c>
      <c r="E63" s="164">
        <f t="shared" si="29"/>
        <v>-25.86684</v>
      </c>
      <c r="F63" s="164">
        <f>($F4*E46)+(F46*G4)</f>
        <v>-581.85878999999977</v>
      </c>
      <c r="G63" s="164">
        <f t="shared" si="30"/>
        <v>72.025769999999994</v>
      </c>
      <c r="H63" s="164">
        <f t="shared" ref="H63:H72" si="33">(H46*F4)+(I46*G4)</f>
        <v>33.816570000000013</v>
      </c>
      <c r="I63" s="164">
        <f t="shared" si="31"/>
        <v>-5.5747499999999999</v>
      </c>
      <c r="J63" s="164">
        <f t="shared" si="32"/>
        <v>-525.52022999999986</v>
      </c>
      <c r="M63" s="164"/>
    </row>
    <row r="64" spans="1:17">
      <c r="A64" s="176" t="s">
        <v>128</v>
      </c>
      <c r="C64" s="164">
        <f t="shared" si="28"/>
        <v>0</v>
      </c>
      <c r="D64" s="164">
        <v>0</v>
      </c>
      <c r="E64" s="164">
        <f t="shared" si="29"/>
        <v>2361.6068399999999</v>
      </c>
      <c r="F64" s="164">
        <f t="shared" ref="F64:F73" si="34">($F5*E47)+(F47*G5)</f>
        <v>0</v>
      </c>
      <c r="G64" s="164">
        <f t="shared" si="30"/>
        <v>18630.453959999999</v>
      </c>
      <c r="H64" s="164">
        <f t="shared" si="33"/>
        <v>9554.3549700000003</v>
      </c>
      <c r="I64" s="164">
        <f t="shared" si="31"/>
        <v>-1093.3365000000001</v>
      </c>
      <c r="J64" s="164">
        <f t="shared" si="32"/>
        <v>29453.079269999998</v>
      </c>
      <c r="M64" s="164"/>
    </row>
    <row r="65" spans="1:13">
      <c r="A65" s="176" t="s">
        <v>129</v>
      </c>
      <c r="C65" s="164">
        <f t="shared" si="28"/>
        <v>-602.09730000000002</v>
      </c>
      <c r="D65" s="164">
        <v>0</v>
      </c>
      <c r="E65" s="164">
        <f t="shared" si="29"/>
        <v>401.39820000000003</v>
      </c>
      <c r="F65" s="164">
        <f t="shared" si="34"/>
        <v>0</v>
      </c>
      <c r="G65" s="164">
        <f t="shared" si="30"/>
        <v>3166.5857999999998</v>
      </c>
      <c r="H65" s="164">
        <f t="shared" si="33"/>
        <v>1467.4944700000005</v>
      </c>
      <c r="I65" s="164">
        <f t="shared" si="31"/>
        <v>-185.83250000000001</v>
      </c>
      <c r="J65" s="164">
        <f t="shared" si="32"/>
        <v>4247.5486700000001</v>
      </c>
      <c r="M65" s="164"/>
    </row>
    <row r="66" spans="1:13">
      <c r="A66" s="176" t="s">
        <v>130</v>
      </c>
      <c r="C66" s="164">
        <f t="shared" si="28"/>
        <v>0</v>
      </c>
      <c r="D66" s="164">
        <v>0</v>
      </c>
      <c r="E66" s="164">
        <f t="shared" si="29"/>
        <v>8081.5465800000002</v>
      </c>
      <c r="F66" s="164">
        <f t="shared" si="34"/>
        <v>0</v>
      </c>
      <c r="G66" s="164">
        <f t="shared" si="30"/>
        <v>49836.203910000004</v>
      </c>
      <c r="H66" s="164">
        <f t="shared" si="33"/>
        <v>22024.504650000003</v>
      </c>
      <c r="I66" s="164">
        <f t="shared" si="31"/>
        <v>-3891.1150199999997</v>
      </c>
      <c r="J66" s="164">
        <f t="shared" si="32"/>
        <v>76051.140120000011</v>
      </c>
      <c r="M66" s="164"/>
    </row>
    <row r="67" spans="1:13">
      <c r="A67" s="176" t="s">
        <v>131</v>
      </c>
      <c r="C67" s="164">
        <f t="shared" si="28"/>
        <v>-397.15271999999999</v>
      </c>
      <c r="D67" s="164">
        <v>0</v>
      </c>
      <c r="E67" s="164">
        <f t="shared" si="29"/>
        <v>264.76848000000001</v>
      </c>
      <c r="F67" s="164">
        <f t="shared" si="34"/>
        <v>0</v>
      </c>
      <c r="G67" s="164">
        <f t="shared" si="30"/>
        <v>1632.7389600000001</v>
      </c>
      <c r="H67" s="164">
        <f t="shared" si="33"/>
        <v>683.79928000000018</v>
      </c>
      <c r="I67" s="164">
        <f t="shared" si="31"/>
        <v>-127.48111999999999</v>
      </c>
      <c r="J67" s="164">
        <f t="shared" si="32"/>
        <v>2056.6728800000005</v>
      </c>
      <c r="M67" s="164"/>
    </row>
    <row r="68" spans="1:13">
      <c r="A68" s="176" t="s">
        <v>132</v>
      </c>
      <c r="C68" s="164">
        <f t="shared" si="28"/>
        <v>0</v>
      </c>
      <c r="D68" s="164">
        <v>0</v>
      </c>
      <c r="E68" s="164">
        <f t="shared" si="29"/>
        <v>0</v>
      </c>
      <c r="F68" s="164">
        <f t="shared" si="34"/>
        <v>0</v>
      </c>
      <c r="G68" s="164">
        <f t="shared" si="30"/>
        <v>3691.1849000000002</v>
      </c>
      <c r="H68" s="164">
        <f t="shared" si="33"/>
        <v>3717.5474800000011</v>
      </c>
      <c r="I68" s="164">
        <f t="shared" si="31"/>
        <v>-432.13872000000003</v>
      </c>
      <c r="J68" s="164">
        <f t="shared" si="32"/>
        <v>6976.5936600000014</v>
      </c>
      <c r="M68" s="164"/>
    </row>
    <row r="69" spans="1:13">
      <c r="A69" s="176" t="s">
        <v>170</v>
      </c>
      <c r="C69" s="164">
        <f t="shared" si="28"/>
        <v>0</v>
      </c>
      <c r="D69" s="164">
        <v>0</v>
      </c>
      <c r="E69" s="164">
        <f t="shared" si="29"/>
        <v>0</v>
      </c>
      <c r="F69" s="164">
        <f t="shared" si="34"/>
        <v>0</v>
      </c>
      <c r="G69" s="164">
        <f t="shared" si="30"/>
        <v>0</v>
      </c>
      <c r="H69" s="164">
        <f t="shared" si="33"/>
        <v>0</v>
      </c>
      <c r="I69" s="164">
        <f t="shared" si="31"/>
        <v>0</v>
      </c>
      <c r="J69" s="164">
        <f>SUM(C69:I69)</f>
        <v>0</v>
      </c>
      <c r="M69" s="164"/>
    </row>
    <row r="70" spans="1:13">
      <c r="A70" s="176" t="s">
        <v>171</v>
      </c>
      <c r="C70" s="164">
        <f t="shared" si="28"/>
        <v>0</v>
      </c>
      <c r="D70" s="164">
        <v>0</v>
      </c>
      <c r="E70" s="164">
        <f t="shared" si="29"/>
        <v>0</v>
      </c>
      <c r="F70" s="164">
        <f t="shared" si="34"/>
        <v>0</v>
      </c>
      <c r="G70" s="164">
        <f t="shared" si="30"/>
        <v>0</v>
      </c>
      <c r="H70" s="164">
        <f t="shared" si="33"/>
        <v>0</v>
      </c>
      <c r="I70" s="164">
        <f t="shared" si="31"/>
        <v>0</v>
      </c>
      <c r="J70" s="164">
        <f>SUM(C70:I70)</f>
        <v>0</v>
      </c>
      <c r="M70" s="164"/>
    </row>
    <row r="71" spans="1:13">
      <c r="A71" s="176" t="s">
        <v>133</v>
      </c>
      <c r="C71" s="164">
        <f t="shared" si="28"/>
        <v>0</v>
      </c>
      <c r="D71" s="164">
        <v>0</v>
      </c>
      <c r="E71" s="164">
        <f t="shared" si="29"/>
        <v>-1165.8405600000001</v>
      </c>
      <c r="F71" s="164">
        <f t="shared" si="34"/>
        <v>0</v>
      </c>
      <c r="G71" s="164">
        <f t="shared" si="30"/>
        <v>-6088.2784799999999</v>
      </c>
      <c r="H71" s="164">
        <f t="shared" si="33"/>
        <v>-2072.9397499999995</v>
      </c>
      <c r="I71" s="164">
        <f t="shared" si="31"/>
        <v>518.15136000000007</v>
      </c>
      <c r="J71" s="164">
        <f>SUM(C71:I71)</f>
        <v>-8808.9074299999993</v>
      </c>
      <c r="M71" s="164"/>
    </row>
    <row r="72" spans="1:13">
      <c r="A72" s="176" t="s">
        <v>134</v>
      </c>
      <c r="C72" s="164">
        <f t="shared" si="28"/>
        <v>179.98281</v>
      </c>
      <c r="D72" s="164">
        <v>0</v>
      </c>
      <c r="E72" s="164">
        <f t="shared" si="29"/>
        <v>-119.98854</v>
      </c>
      <c r="F72" s="164">
        <f t="shared" si="34"/>
        <v>0</v>
      </c>
      <c r="G72" s="164">
        <f t="shared" si="30"/>
        <v>-626.60681999999997</v>
      </c>
      <c r="H72" s="164">
        <f t="shared" si="33"/>
        <v>-223.96464999999998</v>
      </c>
      <c r="I72" s="164">
        <f t="shared" si="31"/>
        <v>53.328240000000001</v>
      </c>
      <c r="J72" s="164">
        <f>SUM(C72:I72)</f>
        <v>-737.2489599999999</v>
      </c>
      <c r="M72" s="164"/>
    </row>
    <row r="73" spans="1:13">
      <c r="A73" s="176" t="s">
        <v>183</v>
      </c>
      <c r="C73" s="164">
        <f>($H14+$H15)*C56+$H16*C57</f>
        <v>0</v>
      </c>
      <c r="D73" s="164">
        <v>0</v>
      </c>
      <c r="E73" s="164">
        <f t="shared" si="29"/>
        <v>0</v>
      </c>
      <c r="F73" s="164">
        <f t="shared" si="34"/>
        <v>0</v>
      </c>
      <c r="G73" s="164">
        <f t="shared" si="30"/>
        <v>0</v>
      </c>
      <c r="H73" s="164">
        <v>0</v>
      </c>
      <c r="I73" s="164">
        <f t="shared" si="31"/>
        <v>0</v>
      </c>
      <c r="J73" s="164">
        <f>SUM(C73:I73)</f>
        <v>0</v>
      </c>
    </row>
    <row r="74" spans="1:13">
      <c r="A74" s="153"/>
      <c r="C74" s="187">
        <f t="shared" ref="C74:J74" si="35">SUM(C62:C73)</f>
        <v>-18528.502139999997</v>
      </c>
      <c r="D74" s="187">
        <f t="shared" si="35"/>
        <v>0</v>
      </c>
      <c r="E74" s="187">
        <f t="shared" si="35"/>
        <v>-15537.882479999998</v>
      </c>
      <c r="F74" s="187">
        <f t="shared" si="35"/>
        <v>-581.85878999999977</v>
      </c>
      <c r="G74" s="254">
        <f t="shared" si="35"/>
        <v>140860.58941999997</v>
      </c>
      <c r="H74" s="187">
        <f t="shared" si="35"/>
        <v>66239.123699999996</v>
      </c>
      <c r="I74" s="187">
        <f t="shared" si="35"/>
        <v>-10624.237510000001</v>
      </c>
      <c r="J74" s="187">
        <f t="shared" si="35"/>
        <v>161827.23220000003</v>
      </c>
    </row>
    <row r="75" spans="1:13" ht="7.95" customHeight="1"/>
    <row r="76" spans="1:13">
      <c r="A76" s="148" t="s">
        <v>19</v>
      </c>
      <c r="B76" s="148"/>
      <c r="C76" s="164">
        <f t="shared" ref="C76:I76" si="36">C62+C63</f>
        <v>-17709.234929999999</v>
      </c>
      <c r="D76" s="164">
        <f t="shared" si="36"/>
        <v>0</v>
      </c>
      <c r="E76" s="164">
        <f t="shared" si="36"/>
        <v>-25361.373479999998</v>
      </c>
      <c r="F76" s="164">
        <f t="shared" si="36"/>
        <v>-581.85878999999977</v>
      </c>
      <c r="G76" s="164">
        <f t="shared" si="36"/>
        <v>70618.307189999992</v>
      </c>
      <c r="H76" s="164">
        <f t="shared" si="36"/>
        <v>31088.327249999991</v>
      </c>
      <c r="I76" s="164">
        <f t="shared" si="36"/>
        <v>-5465.8132500000002</v>
      </c>
      <c r="J76" s="164">
        <f>J62+J63</f>
        <v>52588.353989999989</v>
      </c>
    </row>
    <row r="77" spans="1:13" ht="10.95" customHeight="1">
      <c r="A77" s="148"/>
      <c r="B77" s="148"/>
      <c r="C77" s="164"/>
      <c r="D77" s="164"/>
      <c r="E77" s="164"/>
      <c r="F77" s="164"/>
      <c r="G77" s="164"/>
      <c r="H77" s="164"/>
      <c r="I77" s="164"/>
      <c r="J77" s="164"/>
    </row>
    <row r="78" spans="1:13" ht="15.75" customHeight="1">
      <c r="A78" s="148" t="s">
        <v>175</v>
      </c>
      <c r="B78" s="148"/>
      <c r="C78" s="172">
        <f t="shared" ref="C78:I78" si="37">SUM(C64:C67,C70:C72)</f>
        <v>-819.26720999999998</v>
      </c>
      <c r="D78" s="172">
        <f t="shared" si="37"/>
        <v>0</v>
      </c>
      <c r="E78" s="172">
        <f t="shared" si="37"/>
        <v>9823.491</v>
      </c>
      <c r="F78" s="172">
        <f t="shared" si="37"/>
        <v>0</v>
      </c>
      <c r="G78" s="172">
        <f t="shared" si="37"/>
        <v>66551.097330000004</v>
      </c>
      <c r="H78" s="172">
        <f t="shared" si="37"/>
        <v>31433.248970000008</v>
      </c>
      <c r="I78" s="172">
        <f t="shared" si="37"/>
        <v>-4726.2855400000008</v>
      </c>
      <c r="J78" s="172">
        <f>SUM(J64:J67,J70:J72)</f>
        <v>102262.28455000001</v>
      </c>
    </row>
    <row r="79" spans="1:13" ht="7.95" customHeight="1"/>
    <row r="80" spans="1:13">
      <c r="A80" s="1" t="s">
        <v>202</v>
      </c>
    </row>
    <row r="81" spans="1:14">
      <c r="A81" s="1" t="s">
        <v>209</v>
      </c>
    </row>
    <row r="82" spans="1:14" ht="15.75" customHeight="1">
      <c r="A82" s="188" t="s">
        <v>208</v>
      </c>
      <c r="B82" s="188"/>
      <c r="C82" s="188"/>
      <c r="D82" s="188"/>
      <c r="E82" s="188"/>
    </row>
    <row r="83" spans="1:14" ht="29.4" customHeight="1">
      <c r="A83" s="188"/>
      <c r="B83" s="271" t="s">
        <v>203</v>
      </c>
      <c r="C83" s="271" t="s">
        <v>204</v>
      </c>
      <c r="D83" s="271" t="s">
        <v>205</v>
      </c>
      <c r="E83" s="271" t="s">
        <v>207</v>
      </c>
      <c r="G83" s="373" t="s">
        <v>323</v>
      </c>
      <c r="H83" s="373"/>
      <c r="I83" s="373"/>
      <c r="J83" s="373"/>
      <c r="M83" s="272"/>
      <c r="N83" s="272"/>
    </row>
    <row r="84" spans="1:14">
      <c r="A84" s="273" t="s">
        <v>366</v>
      </c>
      <c r="B84" s="275">
        <v>1</v>
      </c>
      <c r="C84" s="276">
        <v>846573</v>
      </c>
      <c r="D84" s="272">
        <f>74325.68-C84*M51</f>
        <v>72116.124469999995</v>
      </c>
      <c r="E84" s="272">
        <f>500*B84</f>
        <v>500</v>
      </c>
      <c r="F84" s="274" t="s">
        <v>206</v>
      </c>
      <c r="H84" s="275"/>
      <c r="I84" s="276"/>
      <c r="J84" s="286">
        <v>52093</v>
      </c>
      <c r="K84" s="272"/>
      <c r="L84" s="274"/>
    </row>
    <row r="85" spans="1:14">
      <c r="A85" s="277" t="s">
        <v>231</v>
      </c>
      <c r="B85" s="278">
        <f>SUM(B84:B84)</f>
        <v>1</v>
      </c>
      <c r="C85" s="279">
        <f>SUM(C84:C84)</f>
        <v>846573</v>
      </c>
      <c r="D85" s="280">
        <f>SUM(D84:D84)</f>
        <v>72116.124469999995</v>
      </c>
      <c r="E85" s="280">
        <f>SUM(E84:E84)</f>
        <v>500</v>
      </c>
    </row>
    <row r="86" spans="1:14">
      <c r="A86" s="188"/>
      <c r="B86" s="188"/>
      <c r="C86" s="188"/>
      <c r="D86" s="188"/>
      <c r="E86" s="188"/>
    </row>
    <row r="87" spans="1:14">
      <c r="A87" s="260"/>
      <c r="B87" s="275"/>
      <c r="C87" s="276"/>
      <c r="D87" s="272"/>
      <c r="E87" s="272"/>
    </row>
    <row r="88" spans="1:14">
      <c r="B88" s="275"/>
      <c r="C88" s="276"/>
      <c r="D88" s="272"/>
      <c r="E88" s="272"/>
    </row>
    <row r="89" spans="1:14" ht="9" customHeight="1"/>
  </sheetData>
  <mergeCells count="4">
    <mergeCell ref="A1:I1"/>
    <mergeCell ref="J1:K1"/>
    <mergeCell ref="H56:H57"/>
    <mergeCell ref="G83:J83"/>
  </mergeCells>
  <pageMargins left="0.7" right="0.7" top="0.75" bottom="0.75" header="0.3" footer="0.3"/>
  <pageSetup scale="78" fitToHeight="2" orientation="landscape" r:id="rId1"/>
  <headerFooter>
    <oddFooter>&amp;F&amp;RPage &amp;P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</sheetPr>
  <dimension ref="A1:AE89"/>
  <sheetViews>
    <sheetView zoomScaleNormal="100" workbookViewId="0">
      <selection sqref="A1:XFD1048576"/>
    </sheetView>
  </sheetViews>
  <sheetFormatPr defaultColWidth="9.109375" defaultRowHeight="13.8"/>
  <cols>
    <col min="1" max="1" width="14.6640625" style="1" customWidth="1"/>
    <col min="2" max="2" width="4.88671875" style="1" customWidth="1"/>
    <col min="3" max="3" width="18.6640625" style="1" customWidth="1"/>
    <col min="4" max="4" width="17" style="1" customWidth="1"/>
    <col min="5" max="5" width="18.109375" style="1" customWidth="1"/>
    <col min="6" max="6" width="16.33203125" style="1" customWidth="1"/>
    <col min="7" max="7" width="16.5546875" style="1" customWidth="1"/>
    <col min="8" max="8" width="14.44140625" style="1" customWidth="1"/>
    <col min="9" max="9" width="20.44140625" style="1" customWidth="1"/>
    <col min="10" max="10" width="15.109375" style="1" customWidth="1"/>
    <col min="11" max="11" width="14.88671875" style="1" customWidth="1"/>
    <col min="12" max="12" width="13.44140625" style="1" bestFit="1" customWidth="1"/>
    <col min="13" max="13" width="15.6640625" style="1" customWidth="1"/>
    <col min="14" max="14" width="2.6640625" style="1" customWidth="1"/>
    <col min="15" max="15" width="15.33203125" style="1" customWidth="1"/>
    <col min="16" max="16" width="15.44140625" style="1" customWidth="1"/>
    <col min="17" max="17" width="16" style="1" customWidth="1"/>
    <col min="18" max="18" width="10.88671875" style="1" customWidth="1"/>
    <col min="19" max="19" width="17.6640625" style="1" customWidth="1"/>
    <col min="20" max="20" width="14.6640625" style="1" customWidth="1"/>
    <col min="21" max="21" width="10.5546875" style="1" customWidth="1"/>
    <col min="22" max="22" width="14.6640625" style="1" customWidth="1"/>
    <col min="23" max="23" width="2.88671875" style="1" customWidth="1"/>
    <col min="24" max="24" width="18.5546875" style="1" customWidth="1"/>
    <col min="25" max="25" width="1.6640625" style="1" customWidth="1"/>
    <col min="26" max="26" width="14.6640625" style="1" customWidth="1"/>
    <col min="27" max="27" width="13.6640625" style="1" customWidth="1"/>
    <col min="28" max="28" width="13.5546875" style="1" customWidth="1"/>
    <col min="29" max="29" width="13.109375" style="1" customWidth="1"/>
    <col min="30" max="30" width="18" style="1" customWidth="1"/>
    <col min="31" max="16384" width="9.109375" style="1"/>
  </cols>
  <sheetData>
    <row r="1" spans="1:20">
      <c r="A1" s="371" t="s">
        <v>163</v>
      </c>
      <c r="B1" s="371"/>
      <c r="C1" s="371"/>
      <c r="D1" s="371"/>
      <c r="E1" s="371"/>
      <c r="F1" s="371"/>
      <c r="G1" s="371"/>
      <c r="H1" s="371"/>
      <c r="I1" s="371"/>
      <c r="J1" s="372" t="s">
        <v>311</v>
      </c>
      <c r="K1" s="372"/>
    </row>
    <row r="2" spans="1:20" ht="26.4" customHeight="1">
      <c r="A2" s="149"/>
      <c r="B2" s="150"/>
      <c r="C2" s="151" t="s">
        <v>164</v>
      </c>
      <c r="D2" s="150"/>
      <c r="E2" s="151" t="s">
        <v>165</v>
      </c>
      <c r="F2" s="152" t="s">
        <v>166</v>
      </c>
      <c r="G2" s="152" t="s">
        <v>167</v>
      </c>
      <c r="H2" s="152" t="s">
        <v>86</v>
      </c>
      <c r="I2" s="152" t="s">
        <v>168</v>
      </c>
      <c r="J2" s="258" t="s">
        <v>312</v>
      </c>
      <c r="K2" s="258" t="s">
        <v>313</v>
      </c>
    </row>
    <row r="3" spans="1:20">
      <c r="A3" s="176" t="s">
        <v>127</v>
      </c>
      <c r="B3" s="148"/>
      <c r="C3" s="154">
        <v>212112</v>
      </c>
      <c r="D3" s="213"/>
      <c r="E3" s="178">
        <v>175245164.949</v>
      </c>
      <c r="F3" s="178">
        <v>-98756098</v>
      </c>
      <c r="G3" s="178">
        <v>77115939</v>
      </c>
      <c r="H3" s="184">
        <f>SUM(F3:G3)</f>
        <v>-21640159</v>
      </c>
      <c r="I3" s="155">
        <f>E3+H3</f>
        <v>153605005.949</v>
      </c>
      <c r="J3" s="283">
        <f t="shared" ref="J3:J8" si="0">I3/C3</f>
        <v>724.16933482782679</v>
      </c>
      <c r="K3" s="256">
        <f t="shared" ref="K3:K8" si="1">D24/E3</f>
        <v>9.0832257795143423E-2</v>
      </c>
    </row>
    <row r="4" spans="1:20">
      <c r="A4" s="176" t="s">
        <v>169</v>
      </c>
      <c r="B4" s="148"/>
      <c r="C4" s="154">
        <v>343</v>
      </c>
      <c r="D4" s="213"/>
      <c r="E4" s="178">
        <v>258864.79300000001</v>
      </c>
      <c r="F4" s="178">
        <v>-145054</v>
      </c>
      <c r="G4" s="178">
        <v>113913</v>
      </c>
      <c r="H4" s="184">
        <f t="shared" ref="H4:H16" si="2">SUM(F4:G4)</f>
        <v>-31141</v>
      </c>
      <c r="I4" s="155">
        <f t="shared" ref="I4:I16" si="3">E4+H4</f>
        <v>227723.79300000001</v>
      </c>
      <c r="J4" s="283">
        <f t="shared" si="0"/>
        <v>663.91776384839648</v>
      </c>
      <c r="K4" s="256">
        <f t="shared" si="1"/>
        <v>9.0666906565389907E-2</v>
      </c>
    </row>
    <row r="5" spans="1:20">
      <c r="A5" s="176" t="s">
        <v>128</v>
      </c>
      <c r="B5" s="148"/>
      <c r="C5" s="154">
        <v>22548</v>
      </c>
      <c r="D5" s="213"/>
      <c r="E5" s="178">
        <v>47080586.844999999</v>
      </c>
      <c r="F5" s="178">
        <v>-25501155</v>
      </c>
      <c r="G5" s="178">
        <v>20636289</v>
      </c>
      <c r="H5" s="184">
        <f t="shared" si="2"/>
        <v>-4864866</v>
      </c>
      <c r="I5" s="155">
        <f t="shared" si="3"/>
        <v>42215720.844999999</v>
      </c>
      <c r="J5" s="283">
        <f t="shared" si="0"/>
        <v>1872.2601048873514</v>
      </c>
      <c r="K5" s="256">
        <f t="shared" si="1"/>
        <v>0.11834531520058413</v>
      </c>
    </row>
    <row r="6" spans="1:20">
      <c r="A6" s="176" t="s">
        <v>129</v>
      </c>
      <c r="B6" s="148"/>
      <c r="C6" s="154">
        <v>9550</v>
      </c>
      <c r="D6" s="213"/>
      <c r="E6" s="178">
        <v>4019377.1940000001</v>
      </c>
      <c r="F6" s="178">
        <v>-2148130</v>
      </c>
      <c r="G6" s="178">
        <v>1769263</v>
      </c>
      <c r="H6" s="184">
        <f t="shared" si="2"/>
        <v>-378867</v>
      </c>
      <c r="I6" s="155">
        <f t="shared" si="3"/>
        <v>3640510.1940000001</v>
      </c>
      <c r="J6" s="283">
        <f t="shared" si="0"/>
        <v>381.20525591623039</v>
      </c>
      <c r="K6" s="256">
        <f t="shared" si="1"/>
        <v>0.15885012756531053</v>
      </c>
    </row>
    <row r="7" spans="1:20">
      <c r="A7" s="176" t="s">
        <v>130</v>
      </c>
      <c r="B7" s="148"/>
      <c r="C7" s="154">
        <v>1811</v>
      </c>
      <c r="D7" s="213"/>
      <c r="E7" s="178">
        <v>114991795.28399999</v>
      </c>
      <c r="F7" s="178">
        <v>-62170005</v>
      </c>
      <c r="G7" s="178">
        <v>50298406</v>
      </c>
      <c r="H7" s="184">
        <f t="shared" si="2"/>
        <v>-11871599</v>
      </c>
      <c r="I7" s="155">
        <f t="shared" si="3"/>
        <v>103120196.28399999</v>
      </c>
      <c r="J7" s="283">
        <f t="shared" si="0"/>
        <v>56941.025004969626</v>
      </c>
      <c r="K7" s="256">
        <f t="shared" si="1"/>
        <v>9.1796488818439603E-2</v>
      </c>
    </row>
    <row r="8" spans="1:20">
      <c r="A8" s="176" t="s">
        <v>131</v>
      </c>
      <c r="B8" s="148"/>
      <c r="C8" s="154">
        <v>44</v>
      </c>
      <c r="D8" s="213"/>
      <c r="E8" s="178">
        <v>2314246.96</v>
      </c>
      <c r="F8" s="178">
        <v>-1367645</v>
      </c>
      <c r="G8" s="178">
        <v>1018384</v>
      </c>
      <c r="H8" s="184">
        <f t="shared" si="2"/>
        <v>-349261</v>
      </c>
      <c r="I8" s="155">
        <f t="shared" si="3"/>
        <v>1964985.96</v>
      </c>
      <c r="J8" s="283">
        <f t="shared" si="0"/>
        <v>44658.77181818182</v>
      </c>
      <c r="K8" s="256">
        <f t="shared" si="1"/>
        <v>9.0526051722673542E-2</v>
      </c>
    </row>
    <row r="9" spans="1:20">
      <c r="A9" s="176" t="s">
        <v>132</v>
      </c>
      <c r="B9" s="148"/>
      <c r="C9" s="154">
        <v>23</v>
      </c>
      <c r="D9" s="188"/>
      <c r="E9" s="178">
        <f>98369017.341-E10</f>
        <v>63356869.141000003</v>
      </c>
      <c r="F9" s="178">
        <v>-59768404</v>
      </c>
      <c r="G9" s="178">
        <f>91927127-G10</f>
        <v>56927127</v>
      </c>
      <c r="H9" s="184">
        <f t="shared" si="2"/>
        <v>-2841277</v>
      </c>
      <c r="I9" s="155">
        <f t="shared" si="3"/>
        <v>60515592.141000003</v>
      </c>
      <c r="J9" s="283">
        <f>(I9+I10)/C9</f>
        <v>4153380.0148260873</v>
      </c>
      <c r="K9" s="256">
        <f>I30/(I9+I10)</f>
        <v>5.9999443318037145E-2</v>
      </c>
    </row>
    <row r="10" spans="1:20">
      <c r="A10" s="176" t="s">
        <v>170</v>
      </c>
      <c r="B10" s="148"/>
      <c r="C10" s="154"/>
      <c r="D10" s="188"/>
      <c r="E10" s="178">
        <v>35012148.200000003</v>
      </c>
      <c r="F10" s="178">
        <v>-35000000</v>
      </c>
      <c r="G10" s="178">
        <v>35000000</v>
      </c>
      <c r="H10" s="184">
        <f t="shared" si="2"/>
        <v>0</v>
      </c>
      <c r="I10" s="155">
        <f t="shared" si="3"/>
        <v>35012148.200000003</v>
      </c>
      <c r="J10" s="283"/>
    </row>
    <row r="11" spans="1:20">
      <c r="A11" s="176" t="s">
        <v>171</v>
      </c>
      <c r="B11" s="148"/>
      <c r="C11" s="154">
        <v>53</v>
      </c>
      <c r="D11" s="213"/>
      <c r="E11" s="178">
        <v>6450053.3789999997</v>
      </c>
      <c r="F11" s="178"/>
      <c r="G11" s="178"/>
      <c r="H11" s="184">
        <f t="shared" si="2"/>
        <v>0</v>
      </c>
      <c r="I11" s="155">
        <f t="shared" si="3"/>
        <v>6450053.3789999997</v>
      </c>
      <c r="J11" s="283">
        <f>I11/C11</f>
        <v>121699.12035849056</v>
      </c>
      <c r="K11" s="256">
        <f>I31/I11</f>
        <v>6.9524339358184403E-2</v>
      </c>
    </row>
    <row r="12" spans="1:20">
      <c r="A12" s="176" t="s">
        <v>133</v>
      </c>
      <c r="B12" s="148"/>
      <c r="C12" s="154">
        <v>1197</v>
      </c>
      <c r="D12" s="213"/>
      <c r="E12" s="178">
        <v>16525529.247</v>
      </c>
      <c r="F12" s="178">
        <v>-8016094</v>
      </c>
      <c r="G12" s="178">
        <v>6038413</v>
      </c>
      <c r="H12" s="184">
        <f t="shared" si="2"/>
        <v>-1977681</v>
      </c>
      <c r="I12" s="155">
        <f t="shared" si="3"/>
        <v>14547848.247</v>
      </c>
      <c r="J12" s="283">
        <f>I12/C12</f>
        <v>12153.590849624059</v>
      </c>
      <c r="K12" s="256">
        <f>I32/I12</f>
        <v>8.1167651718768996E-2</v>
      </c>
    </row>
    <row r="13" spans="1:20">
      <c r="A13" s="176" t="s">
        <v>134</v>
      </c>
      <c r="B13" s="148"/>
      <c r="C13" s="154">
        <v>1200</v>
      </c>
      <c r="D13" s="213"/>
      <c r="E13" s="178">
        <v>1306740.3430000001</v>
      </c>
      <c r="F13" s="178">
        <v>-636344</v>
      </c>
      <c r="G13" s="178">
        <v>409129</v>
      </c>
      <c r="H13" s="184">
        <f t="shared" si="2"/>
        <v>-227215</v>
      </c>
      <c r="I13" s="155">
        <f t="shared" si="3"/>
        <v>1079525.3430000001</v>
      </c>
      <c r="J13" s="283">
        <f>I13/C13</f>
        <v>899.60445250000009</v>
      </c>
      <c r="K13" s="256">
        <f>I33/I13</f>
        <v>0.10840777676860894</v>
      </c>
      <c r="S13" s="214"/>
    </row>
    <row r="14" spans="1:20">
      <c r="A14" s="176" t="s">
        <v>172</v>
      </c>
      <c r="B14" s="148"/>
      <c r="C14" s="154">
        <v>443</v>
      </c>
      <c r="D14" s="188"/>
      <c r="E14" s="178">
        <v>914961.08499999996</v>
      </c>
      <c r="F14" s="178"/>
      <c r="G14" s="178"/>
      <c r="H14" s="184"/>
      <c r="I14" s="155">
        <f t="shared" si="3"/>
        <v>914961.08499999996</v>
      </c>
      <c r="J14" s="283"/>
      <c r="K14" s="256"/>
      <c r="S14" s="184"/>
      <c r="T14" s="184"/>
    </row>
    <row r="15" spans="1:20">
      <c r="A15" s="176" t="s">
        <v>173</v>
      </c>
      <c r="B15" s="148"/>
      <c r="C15" s="154"/>
      <c r="D15" s="188"/>
      <c r="E15" s="178">
        <v>405301.93400000001</v>
      </c>
      <c r="F15" s="178"/>
      <c r="G15" s="178"/>
      <c r="H15" s="184">
        <f t="shared" si="2"/>
        <v>0</v>
      </c>
      <c r="I15" s="155">
        <f t="shared" si="3"/>
        <v>405301.93400000001</v>
      </c>
      <c r="J15" s="213"/>
      <c r="S15" s="184"/>
      <c r="T15" s="184"/>
    </row>
    <row r="16" spans="1:20">
      <c r="A16" s="176" t="s">
        <v>174</v>
      </c>
      <c r="B16" s="148"/>
      <c r="C16" s="154"/>
      <c r="D16" s="189"/>
      <c r="E16" s="178">
        <v>214611.43799999999</v>
      </c>
      <c r="F16" s="178"/>
      <c r="G16" s="178"/>
      <c r="H16" s="184">
        <f t="shared" si="2"/>
        <v>0</v>
      </c>
      <c r="I16" s="155">
        <f t="shared" si="3"/>
        <v>214611.43799999999</v>
      </c>
      <c r="J16" s="213"/>
      <c r="T16" s="214"/>
    </row>
    <row r="17" spans="1:31">
      <c r="A17" s="148"/>
      <c r="B17" s="148"/>
      <c r="C17" s="156">
        <f>SUM(C3:C16)</f>
        <v>249324</v>
      </c>
      <c r="E17" s="156">
        <f>SUM(E3:E16)</f>
        <v>468096250.792</v>
      </c>
      <c r="F17" s="156">
        <f>SUM(F3:F16)</f>
        <v>-293508929</v>
      </c>
      <c r="G17" s="156">
        <f>SUM(G3:G16)</f>
        <v>249326863</v>
      </c>
      <c r="H17" s="156">
        <f>SUM(H3:H16)</f>
        <v>-44182066</v>
      </c>
      <c r="I17" s="156">
        <f>SUM(I3:I16)</f>
        <v>423914184.792</v>
      </c>
    </row>
    <row r="18" spans="1:31" ht="14.4" thickBot="1">
      <c r="A18" s="148"/>
      <c r="B18" s="148"/>
      <c r="C18" s="148"/>
      <c r="E18" s="148"/>
      <c r="F18" s="148"/>
      <c r="G18" s="148"/>
      <c r="I18" s="148"/>
    </row>
    <row r="19" spans="1:31">
      <c r="A19" s="148" t="s">
        <v>19</v>
      </c>
      <c r="B19" s="148"/>
      <c r="C19" s="157">
        <f>C3+C4</f>
        <v>212455</v>
      </c>
      <c r="E19" s="158">
        <f>E3+E4</f>
        <v>175504029.74200001</v>
      </c>
      <c r="F19" s="158">
        <f>F3+F4</f>
        <v>-98901152</v>
      </c>
      <c r="G19" s="158">
        <f>G3+G4</f>
        <v>77229852</v>
      </c>
      <c r="H19" s="158">
        <f>H3+H4</f>
        <v>-21671300</v>
      </c>
      <c r="I19" s="157">
        <f>I3+I4</f>
        <v>153832729.74200001</v>
      </c>
    </row>
    <row r="20" spans="1:31" ht="7.2" customHeight="1">
      <c r="A20" s="148"/>
      <c r="B20" s="148"/>
      <c r="C20" s="159"/>
      <c r="E20" s="148"/>
      <c r="F20" s="148"/>
      <c r="G20" s="148"/>
      <c r="H20" s="148"/>
      <c r="I20" s="159"/>
    </row>
    <row r="21" spans="1:31" ht="14.4" thickBot="1">
      <c r="A21" s="148" t="s">
        <v>175</v>
      </c>
      <c r="B21" s="148"/>
      <c r="C21" s="173">
        <f>SUM(C5:C8,C11:C13)</f>
        <v>36403</v>
      </c>
      <c r="E21" s="174">
        <f>SUM(E5:E8,E11:E13)</f>
        <v>192688329.252</v>
      </c>
      <c r="F21" s="174">
        <f>SUM(F5:F8,F11:F13)</f>
        <v>-99839373</v>
      </c>
      <c r="G21" s="174">
        <f>SUM(G5:G8,G11:G13)</f>
        <v>80169884</v>
      </c>
      <c r="H21" s="174">
        <f>SUM(H5:H8,H11:H13)</f>
        <v>-19669489</v>
      </c>
      <c r="I21" s="173">
        <f>SUM(I5:I8,I11:I13)</f>
        <v>173018840.252</v>
      </c>
      <c r="Z21" s="1" t="s">
        <v>314</v>
      </c>
    </row>
    <row r="22" spans="1:31">
      <c r="A22" s="148"/>
      <c r="B22" s="148"/>
      <c r="C22" s="148"/>
      <c r="D22" s="148"/>
      <c r="E22" s="148"/>
      <c r="M22" s="1" t="s">
        <v>322</v>
      </c>
      <c r="Z22" s="1" t="s">
        <v>210</v>
      </c>
      <c r="AA22" s="257" t="s">
        <v>343</v>
      </c>
      <c r="AC22" s="1" t="s">
        <v>212</v>
      </c>
      <c r="AD22" s="257" t="s">
        <v>342</v>
      </c>
    </row>
    <row r="23" spans="1:31" ht="53.4" customHeight="1">
      <c r="A23" s="149"/>
      <c r="B23" s="160"/>
      <c r="C23" s="168" t="s">
        <v>176</v>
      </c>
      <c r="D23" s="168" t="s">
        <v>177</v>
      </c>
      <c r="E23" s="152" t="s">
        <v>178</v>
      </c>
      <c r="F23" s="152" t="s">
        <v>179</v>
      </c>
      <c r="G23" s="152" t="s">
        <v>180</v>
      </c>
      <c r="H23" s="152" t="s">
        <v>181</v>
      </c>
      <c r="I23" s="152" t="s">
        <v>182</v>
      </c>
      <c r="O23" s="258" t="str">
        <f>AA22&amp;" Billed Schedule 75 Revenue"</f>
        <v>September Billed Schedule 75 Revenue</v>
      </c>
      <c r="P23" s="258" t="str">
        <f>AA22&amp;" Billed kWhs"</f>
        <v>September Billed kWhs</v>
      </c>
      <c r="Q23" s="258" t="str">
        <f>AA22&amp;" Unbilled kWhs"</f>
        <v>September Unbilled kWhs</v>
      </c>
      <c r="R23" s="258" t="s">
        <v>320</v>
      </c>
      <c r="S23" s="258" t="s">
        <v>213</v>
      </c>
      <c r="T23" s="258" t="str">
        <f>AD22&amp;" Unbilled kWhs reversal"</f>
        <v>August Unbilled kWhs reversal</v>
      </c>
      <c r="U23" s="258" t="s">
        <v>320</v>
      </c>
      <c r="V23" s="258" t="str">
        <f>AD22&amp;" Schedule 75 Unbilled Reversal"</f>
        <v>August Schedule 75 Unbilled Reversal</v>
      </c>
      <c r="X23" s="258" t="str">
        <f>"Total "&amp;AA22&amp;" Schedule 75 Revenue"</f>
        <v>Total September Schedule 75 Revenue</v>
      </c>
      <c r="Z23" s="258" t="str">
        <f>"Calendar "&amp;AA22&amp;" Usage"</f>
        <v>Calendar September Usage</v>
      </c>
      <c r="AA23" s="258" t="str">
        <f>R23</f>
        <v>11/1/2018 rate</v>
      </c>
      <c r="AB23" s="258" t="s">
        <v>214</v>
      </c>
      <c r="AC23" s="258" t="s">
        <v>215</v>
      </c>
      <c r="AD23" s="258" t="str">
        <f>"implied "&amp;AD22&amp;" unbilled/Cancel-Rebill True-up kWhs"</f>
        <v>implied August unbilled/Cancel-Rebill True-up kWhs</v>
      </c>
    </row>
    <row r="24" spans="1:31">
      <c r="A24" s="176" t="s">
        <v>127</v>
      </c>
      <c r="B24" s="148"/>
      <c r="C24" s="177">
        <v>1958364</v>
      </c>
      <c r="D24" s="177">
        <v>15917914</v>
      </c>
      <c r="E24" s="179">
        <v>-9237276</v>
      </c>
      <c r="F24" s="179">
        <v>7289612</v>
      </c>
      <c r="G24" s="170">
        <f>SUM(D24:F24)</f>
        <v>13970250</v>
      </c>
      <c r="H24" s="170">
        <f>-J62</f>
        <v>46742.743439999991</v>
      </c>
      <c r="I24" s="170">
        <f>SUM(G24:H24)</f>
        <v>14016992.74344</v>
      </c>
      <c r="M24" s="1" t="s">
        <v>216</v>
      </c>
      <c r="O24" s="281">
        <v>-203287.08</v>
      </c>
      <c r="P24" s="259">
        <f t="shared" ref="P24:P29" si="4">E3</f>
        <v>175245164.949</v>
      </c>
      <c r="Q24" s="259">
        <f t="shared" ref="Q24:Q29" si="5">G3</f>
        <v>77115939</v>
      </c>
      <c r="R24" s="260">
        <v>-1.16E-3</v>
      </c>
      <c r="S24" s="261">
        <f>Q24*R24</f>
        <v>-89454.489239999995</v>
      </c>
      <c r="T24" s="259">
        <f t="shared" ref="T24:T29" si="6">F3</f>
        <v>-98756098</v>
      </c>
      <c r="U24" s="260">
        <f>R24</f>
        <v>-1.16E-3</v>
      </c>
      <c r="V24" s="262">
        <f>T24*U24</f>
        <v>114557.07368</v>
      </c>
      <c r="X24" s="263">
        <f>O24+S24+V24</f>
        <v>-178184.49555999998</v>
      </c>
      <c r="Z24" s="264">
        <f>P24+Q24+T24</f>
        <v>153605005.949</v>
      </c>
      <c r="AA24" s="188">
        <f>R24</f>
        <v>-1.16E-3</v>
      </c>
      <c r="AB24" s="214">
        <f>Z24*AA24</f>
        <v>-178181.80690083999</v>
      </c>
      <c r="AC24" s="263">
        <f>X24-AB24</f>
        <v>-2.6886591599904932</v>
      </c>
      <c r="AD24" s="264">
        <f>AC24/U24</f>
        <v>2317.8096206814598</v>
      </c>
      <c r="AE24" s="265">
        <f>AC24/X24</f>
        <v>1.5089186921345478E-5</v>
      </c>
    </row>
    <row r="25" spans="1:31">
      <c r="A25" s="176" t="s">
        <v>169</v>
      </c>
      <c r="B25" s="148"/>
      <c r="C25" s="177">
        <v>3105</v>
      </c>
      <c r="D25" s="177">
        <v>23470.47</v>
      </c>
      <c r="E25" s="179">
        <v>-8768</v>
      </c>
      <c r="F25" s="179">
        <v>7106</v>
      </c>
      <c r="G25" s="170">
        <f t="shared" ref="G25:G33" si="7">SUM(D25:F25)</f>
        <v>21808.47</v>
      </c>
      <c r="H25" s="170">
        <f t="shared" ref="H25:H29" si="8">-J63</f>
        <v>-914.61117000000013</v>
      </c>
      <c r="I25" s="170">
        <f t="shared" ref="I25:I36" si="9">SUM(G25:H25)</f>
        <v>20893.858830000001</v>
      </c>
      <c r="M25" s="1" t="s">
        <v>217</v>
      </c>
      <c r="O25" s="281">
        <v>-300.29000000000002</v>
      </c>
      <c r="P25" s="259">
        <f t="shared" si="4"/>
        <v>258864.79300000001</v>
      </c>
      <c r="Q25" s="259">
        <f t="shared" si="5"/>
        <v>113913</v>
      </c>
      <c r="R25" s="260">
        <v>-1.16E-3</v>
      </c>
      <c r="S25" s="261">
        <f>Q25*R25</f>
        <v>-132.13908000000001</v>
      </c>
      <c r="T25" s="259">
        <f t="shared" si="6"/>
        <v>-145054</v>
      </c>
      <c r="U25" s="260">
        <f t="shared" ref="U25:U32" si="10">R25</f>
        <v>-1.16E-3</v>
      </c>
      <c r="V25" s="262">
        <f t="shared" ref="V25:V32" si="11">T25*U25</f>
        <v>168.26264</v>
      </c>
      <c r="X25" s="263">
        <f t="shared" ref="X25:X32" si="12">O25+S25+V25</f>
        <v>-264.16643999999997</v>
      </c>
      <c r="Z25" s="264">
        <f t="shared" ref="Z25:Z32" si="13">P25+Q25+T25</f>
        <v>227723.79300000001</v>
      </c>
      <c r="AA25" s="188">
        <f t="shared" ref="AA25:AA32" si="14">R25</f>
        <v>-1.16E-3</v>
      </c>
      <c r="AB25" s="214">
        <f t="shared" ref="AB25:AB32" si="15">Z25*AA25</f>
        <v>-264.15959988000003</v>
      </c>
      <c r="AC25" s="263">
        <f t="shared" ref="AC25:AC32" si="16">X25-AB25</f>
        <v>-6.8401199999357232E-3</v>
      </c>
      <c r="AD25" s="264">
        <f t="shared" ref="AD25:AD32" si="17">AC25/U25</f>
        <v>5.8966551723583818</v>
      </c>
      <c r="AE25" s="265">
        <f t="shared" ref="AE25:AE33" si="18">AC25/X25</f>
        <v>2.589322095545416E-5</v>
      </c>
    </row>
    <row r="26" spans="1:31">
      <c r="A26" s="176" t="s">
        <v>128</v>
      </c>
      <c r="B26" s="148"/>
      <c r="C26" s="177">
        <v>458082.89</v>
      </c>
      <c r="D26" s="177">
        <v>5571766.8899999997</v>
      </c>
      <c r="E26" s="179">
        <v>-3006911</v>
      </c>
      <c r="F26" s="179">
        <v>2472903</v>
      </c>
      <c r="G26" s="170">
        <f t="shared" si="7"/>
        <v>5037758.8899999997</v>
      </c>
      <c r="H26" s="170">
        <f t="shared" si="8"/>
        <v>30259.466520000002</v>
      </c>
      <c r="I26" s="170">
        <f t="shared" si="9"/>
        <v>5068018.3565199999</v>
      </c>
      <c r="M26" s="1" t="s">
        <v>218</v>
      </c>
      <c r="O26" s="281">
        <v>25422.6</v>
      </c>
      <c r="P26" s="259">
        <f t="shared" si="4"/>
        <v>47080586.844999999</v>
      </c>
      <c r="Q26" s="259">
        <f t="shared" si="5"/>
        <v>20636289</v>
      </c>
      <c r="R26" s="266">
        <v>5.4000000000000001E-4</v>
      </c>
      <c r="S26" s="261">
        <f>Q26*R26</f>
        <v>11143.59606</v>
      </c>
      <c r="T26" s="259">
        <f t="shared" si="6"/>
        <v>-25501155</v>
      </c>
      <c r="U26" s="260">
        <f t="shared" si="10"/>
        <v>5.4000000000000001E-4</v>
      </c>
      <c r="V26" s="262">
        <f t="shared" si="11"/>
        <v>-13770.6237</v>
      </c>
      <c r="X26" s="263">
        <f t="shared" si="12"/>
        <v>22795.572360000002</v>
      </c>
      <c r="Z26" s="264">
        <f t="shared" si="13"/>
        <v>42215720.844999999</v>
      </c>
      <c r="AA26" s="267">
        <f t="shared" si="14"/>
        <v>5.4000000000000001E-4</v>
      </c>
      <c r="AB26" s="214">
        <f t="shared" si="15"/>
        <v>22796.489256299999</v>
      </c>
      <c r="AC26" s="263">
        <f t="shared" si="16"/>
        <v>-0.91689629999746103</v>
      </c>
      <c r="AD26" s="264">
        <f t="shared" si="17"/>
        <v>-1697.9561111064093</v>
      </c>
      <c r="AE26" s="265">
        <f t="shared" si="18"/>
        <v>-4.0222561009539004E-5</v>
      </c>
    </row>
    <row r="27" spans="1:31">
      <c r="A27" s="176" t="s">
        <v>129</v>
      </c>
      <c r="B27" s="148"/>
      <c r="C27" s="177">
        <v>193084.89</v>
      </c>
      <c r="D27" s="177">
        <v>638478.57999999996</v>
      </c>
      <c r="E27" s="179">
        <v>-348315</v>
      </c>
      <c r="F27" s="179">
        <v>296719</v>
      </c>
      <c r="G27" s="170">
        <f t="shared" si="7"/>
        <v>586882.57999999996</v>
      </c>
      <c r="H27" s="170">
        <f t="shared" si="8"/>
        <v>2049.67047</v>
      </c>
      <c r="I27" s="170">
        <f t="shared" si="9"/>
        <v>588932.25046999997</v>
      </c>
      <c r="M27" s="1" t="s">
        <v>219</v>
      </c>
      <c r="O27" s="281">
        <v>2169.89</v>
      </c>
      <c r="P27" s="259">
        <f t="shared" si="4"/>
        <v>4019377.1940000001</v>
      </c>
      <c r="Q27" s="259">
        <f t="shared" si="5"/>
        <v>1769263</v>
      </c>
      <c r="R27" s="266">
        <v>5.4000000000000001E-4</v>
      </c>
      <c r="S27" s="261">
        <f t="shared" ref="S27:S32" si="19">Q27*R27</f>
        <v>955.40201999999999</v>
      </c>
      <c r="T27" s="259">
        <f t="shared" si="6"/>
        <v>-2148130</v>
      </c>
      <c r="U27" s="260">
        <f t="shared" si="10"/>
        <v>5.4000000000000001E-4</v>
      </c>
      <c r="V27" s="262">
        <f t="shared" si="11"/>
        <v>-1159.9902</v>
      </c>
      <c r="X27" s="263">
        <f t="shared" si="12"/>
        <v>1965.3018199999999</v>
      </c>
      <c r="Z27" s="264">
        <f t="shared" si="13"/>
        <v>3640510.1940000001</v>
      </c>
      <c r="AA27" s="267">
        <f t="shared" si="14"/>
        <v>5.4000000000000001E-4</v>
      </c>
      <c r="AB27" s="214">
        <f t="shared" si="15"/>
        <v>1965.87550476</v>
      </c>
      <c r="AC27" s="263">
        <f t="shared" si="16"/>
        <v>-0.5736847600001056</v>
      </c>
      <c r="AD27" s="264">
        <f t="shared" si="17"/>
        <v>-1062.3791851853807</v>
      </c>
      <c r="AE27" s="265">
        <f t="shared" si="18"/>
        <v>-2.9190669553244786E-4</v>
      </c>
    </row>
    <row r="28" spans="1:31">
      <c r="A28" s="176" t="s">
        <v>130</v>
      </c>
      <c r="B28" s="148"/>
      <c r="C28" s="177">
        <v>908156.66</v>
      </c>
      <c r="D28" s="177">
        <v>10555843.050000001</v>
      </c>
      <c r="E28" s="179">
        <v>-5194562</v>
      </c>
      <c r="F28" s="179">
        <v>4255479</v>
      </c>
      <c r="G28" s="170">
        <f t="shared" si="7"/>
        <v>9616760.0500000007</v>
      </c>
      <c r="H28" s="170">
        <f t="shared" si="8"/>
        <v>57221.107179999999</v>
      </c>
      <c r="I28" s="170">
        <f t="shared" si="9"/>
        <v>9673981.1571800001</v>
      </c>
      <c r="M28" s="1" t="s">
        <v>220</v>
      </c>
      <c r="O28" s="281">
        <v>62095.42</v>
      </c>
      <c r="P28" s="259">
        <f t="shared" si="4"/>
        <v>114991795.28399999</v>
      </c>
      <c r="Q28" s="259">
        <f t="shared" si="5"/>
        <v>50298406</v>
      </c>
      <c r="R28" s="266">
        <v>5.4000000000000001E-4</v>
      </c>
      <c r="S28" s="261">
        <f t="shared" si="19"/>
        <v>27161.13924</v>
      </c>
      <c r="T28" s="259">
        <f t="shared" si="6"/>
        <v>-62170005</v>
      </c>
      <c r="U28" s="260">
        <f t="shared" si="10"/>
        <v>5.4000000000000001E-4</v>
      </c>
      <c r="V28" s="262">
        <f t="shared" si="11"/>
        <v>-33571.8027</v>
      </c>
      <c r="X28" s="263">
        <f t="shared" si="12"/>
        <v>55684.756540000002</v>
      </c>
      <c r="Z28" s="264">
        <f t="shared" si="13"/>
        <v>103120196.28399998</v>
      </c>
      <c r="AA28" s="267">
        <f t="shared" si="14"/>
        <v>5.4000000000000001E-4</v>
      </c>
      <c r="AB28" s="214">
        <f t="shared" si="15"/>
        <v>55684.905993359993</v>
      </c>
      <c r="AC28" s="263">
        <f t="shared" si="16"/>
        <v>-0.14945335999072995</v>
      </c>
      <c r="AD28" s="264">
        <f t="shared" si="17"/>
        <v>-276.76548146431475</v>
      </c>
      <c r="AE28" s="265">
        <f t="shared" si="18"/>
        <v>-2.6839187109199838E-6</v>
      </c>
    </row>
    <row r="29" spans="1:31">
      <c r="A29" s="176" t="s">
        <v>131</v>
      </c>
      <c r="B29" s="148"/>
      <c r="C29" s="177">
        <v>22100</v>
      </c>
      <c r="D29" s="177">
        <v>209499.64</v>
      </c>
      <c r="E29" s="179">
        <v>-116674</v>
      </c>
      <c r="F29" s="179">
        <v>88225</v>
      </c>
      <c r="G29" s="170">
        <f t="shared" si="7"/>
        <v>181050.64</v>
      </c>
      <c r="H29" s="170">
        <f t="shared" si="8"/>
        <v>1400.5366100000003</v>
      </c>
      <c r="I29" s="170">
        <f t="shared" si="9"/>
        <v>182451.17661000002</v>
      </c>
      <c r="M29" s="1" t="s">
        <v>221</v>
      </c>
      <c r="O29" s="281">
        <v>1249.71</v>
      </c>
      <c r="P29" s="259">
        <f t="shared" si="4"/>
        <v>2314246.96</v>
      </c>
      <c r="Q29" s="259">
        <f t="shared" si="5"/>
        <v>1018384</v>
      </c>
      <c r="R29" s="266">
        <v>5.4000000000000001E-4</v>
      </c>
      <c r="S29" s="261">
        <f t="shared" si="19"/>
        <v>549.92736000000002</v>
      </c>
      <c r="T29" s="259">
        <f t="shared" si="6"/>
        <v>-1367645</v>
      </c>
      <c r="U29" s="260">
        <f t="shared" si="10"/>
        <v>5.4000000000000001E-4</v>
      </c>
      <c r="V29" s="262">
        <f t="shared" si="11"/>
        <v>-738.52830000000006</v>
      </c>
      <c r="X29" s="263">
        <f t="shared" si="12"/>
        <v>1061.1090600000002</v>
      </c>
      <c r="Z29" s="264">
        <f t="shared" si="13"/>
        <v>1964985.96</v>
      </c>
      <c r="AA29" s="267">
        <f t="shared" si="14"/>
        <v>5.4000000000000001E-4</v>
      </c>
      <c r="AB29" s="214">
        <f t="shared" si="15"/>
        <v>1061.0924184</v>
      </c>
      <c r="AC29" s="263">
        <f t="shared" si="16"/>
        <v>1.6641600000184553E-2</v>
      </c>
      <c r="AD29" s="264">
        <f t="shared" si="17"/>
        <v>30.817777778119542</v>
      </c>
      <c r="AE29" s="265">
        <f t="shared" si="18"/>
        <v>1.5683213561652702E-5</v>
      </c>
    </row>
    <row r="30" spans="1:31">
      <c r="A30" s="176" t="s">
        <v>132</v>
      </c>
      <c r="B30" s="148"/>
      <c r="C30" s="177">
        <v>552000</v>
      </c>
      <c r="D30" s="177">
        <f>5956953.8-84696.64</f>
        <v>5872257.1600000001</v>
      </c>
      <c r="E30" s="179">
        <v>-6158917</v>
      </c>
      <c r="F30" s="179">
        <v>6010969</v>
      </c>
      <c r="G30" s="170">
        <f t="shared" si="7"/>
        <v>5724309.1600000001</v>
      </c>
      <c r="H30" s="170">
        <f>-J68-I69</f>
        <v>7302.0818900000013</v>
      </c>
      <c r="I30" s="170">
        <f t="shared" si="9"/>
        <v>5731611.2418900002</v>
      </c>
      <c r="J30" s="214"/>
      <c r="M30" s="1" t="s">
        <v>222</v>
      </c>
      <c r="O30" s="281">
        <v>3483.05</v>
      </c>
      <c r="P30" s="259">
        <f>E11</f>
        <v>6450053.3789999997</v>
      </c>
      <c r="Q30" s="259">
        <f>G11</f>
        <v>0</v>
      </c>
      <c r="R30" s="266">
        <v>5.4000000000000001E-4</v>
      </c>
      <c r="S30" s="261">
        <f t="shared" si="19"/>
        <v>0</v>
      </c>
      <c r="T30" s="259">
        <f>F11</f>
        <v>0</v>
      </c>
      <c r="U30" s="260">
        <f t="shared" si="10"/>
        <v>5.4000000000000001E-4</v>
      </c>
      <c r="V30" s="262">
        <f t="shared" si="11"/>
        <v>0</v>
      </c>
      <c r="X30" s="263">
        <f t="shared" si="12"/>
        <v>3483.05</v>
      </c>
      <c r="Z30" s="264">
        <f t="shared" si="13"/>
        <v>6450053.3789999997</v>
      </c>
      <c r="AA30" s="267">
        <f t="shared" si="14"/>
        <v>5.4000000000000001E-4</v>
      </c>
      <c r="AB30" s="214">
        <f t="shared" si="15"/>
        <v>3483.0288246599998</v>
      </c>
      <c r="AC30" s="263">
        <f t="shared" si="16"/>
        <v>2.1175340000354481E-2</v>
      </c>
      <c r="AD30" s="264">
        <f t="shared" si="17"/>
        <v>39.213592593249039</v>
      </c>
      <c r="AE30" s="265">
        <f t="shared" si="18"/>
        <v>6.07953948417464E-6</v>
      </c>
    </row>
    <row r="31" spans="1:31">
      <c r="A31" s="176" t="s">
        <v>171</v>
      </c>
      <c r="B31" s="148"/>
      <c r="C31" s="177">
        <v>1060</v>
      </c>
      <c r="D31" s="177">
        <v>448435.7</v>
      </c>
      <c r="E31" s="179"/>
      <c r="F31" s="179"/>
      <c r="G31" s="170">
        <f t="shared" si="7"/>
        <v>448435.7</v>
      </c>
      <c r="H31" s="170">
        <f>-J70</f>
        <v>0</v>
      </c>
      <c r="I31" s="170">
        <f t="shared" si="9"/>
        <v>448435.7</v>
      </c>
      <c r="M31" s="1" t="s">
        <v>223</v>
      </c>
      <c r="O31" s="281">
        <v>8923.74</v>
      </c>
      <c r="P31" s="259">
        <f>E12</f>
        <v>16525529.247</v>
      </c>
      <c r="Q31" s="259">
        <f>G12</f>
        <v>6038413</v>
      </c>
      <c r="R31" s="266">
        <v>5.4000000000000001E-4</v>
      </c>
      <c r="S31" s="261">
        <f t="shared" si="19"/>
        <v>3260.7430199999999</v>
      </c>
      <c r="T31" s="259">
        <f>F12</f>
        <v>-8016094</v>
      </c>
      <c r="U31" s="260">
        <f t="shared" si="10"/>
        <v>5.4000000000000001E-4</v>
      </c>
      <c r="V31" s="262">
        <f t="shared" si="11"/>
        <v>-4328.6907600000004</v>
      </c>
      <c r="X31" s="263">
        <f>O31+S31+V31</f>
        <v>7855.7922599999993</v>
      </c>
      <c r="Z31" s="264">
        <f t="shared" si="13"/>
        <v>14547848.247000001</v>
      </c>
      <c r="AA31" s="267">
        <f t="shared" si="14"/>
        <v>5.4000000000000001E-4</v>
      </c>
      <c r="AB31" s="214">
        <f t="shared" si="15"/>
        <v>7855.8380533800009</v>
      </c>
      <c r="AC31" s="263">
        <f t="shared" si="16"/>
        <v>-4.5793380001668993E-2</v>
      </c>
      <c r="AD31" s="264">
        <f t="shared" si="17"/>
        <v>-84.802555558646276</v>
      </c>
      <c r="AE31" s="265">
        <f t="shared" si="18"/>
        <v>-5.8292503780731333E-6</v>
      </c>
    </row>
    <row r="32" spans="1:31">
      <c r="A32" s="176" t="s">
        <v>133</v>
      </c>
      <c r="B32" s="148"/>
      <c r="C32" s="177">
        <v>24000</v>
      </c>
      <c r="D32" s="177">
        <v>1326716.75</v>
      </c>
      <c r="E32" s="179">
        <v>-660839</v>
      </c>
      <c r="F32" s="179">
        <v>506690</v>
      </c>
      <c r="G32" s="170">
        <f t="shared" si="7"/>
        <v>1172567.75</v>
      </c>
      <c r="H32" s="170">
        <f>-J71</f>
        <v>8246.9297699999988</v>
      </c>
      <c r="I32" s="170">
        <f t="shared" si="9"/>
        <v>1180814.67977</v>
      </c>
      <c r="M32" s="1" t="s">
        <v>224</v>
      </c>
      <c r="O32" s="281">
        <v>705.58</v>
      </c>
      <c r="P32" s="259">
        <f>E13</f>
        <v>1306740.3430000001</v>
      </c>
      <c r="Q32" s="259">
        <f>G13</f>
        <v>409129</v>
      </c>
      <c r="R32" s="266">
        <v>5.4000000000000001E-4</v>
      </c>
      <c r="S32" s="261">
        <f t="shared" si="19"/>
        <v>220.92966000000001</v>
      </c>
      <c r="T32" s="259">
        <f>F13</f>
        <v>-636344</v>
      </c>
      <c r="U32" s="260">
        <f t="shared" si="10"/>
        <v>5.4000000000000001E-4</v>
      </c>
      <c r="V32" s="262">
        <f t="shared" si="11"/>
        <v>-343.62576000000001</v>
      </c>
      <c r="X32" s="263">
        <f t="shared" si="12"/>
        <v>582.88390000000004</v>
      </c>
      <c r="Z32" s="264">
        <f t="shared" si="13"/>
        <v>1079525.3430000001</v>
      </c>
      <c r="AA32" s="267">
        <f t="shared" si="14"/>
        <v>5.4000000000000001E-4</v>
      </c>
      <c r="AB32" s="214">
        <f t="shared" si="15"/>
        <v>582.94368522000002</v>
      </c>
      <c r="AC32" s="263">
        <f t="shared" si="16"/>
        <v>-5.9785219999980654E-2</v>
      </c>
      <c r="AD32" s="264">
        <f t="shared" si="17"/>
        <v>-110.71337037033454</v>
      </c>
      <c r="AE32" s="265">
        <f t="shared" si="18"/>
        <v>-1.0256797279866651E-4</v>
      </c>
    </row>
    <row r="33" spans="1:31">
      <c r="A33" s="176" t="s">
        <v>134</v>
      </c>
      <c r="B33" s="148"/>
      <c r="C33" s="177">
        <v>24220</v>
      </c>
      <c r="D33" s="177">
        <v>134784.5</v>
      </c>
      <c r="E33" s="179">
        <v>-62963</v>
      </c>
      <c r="F33" s="179">
        <v>44444</v>
      </c>
      <c r="G33" s="170">
        <f t="shared" si="7"/>
        <v>116265.5</v>
      </c>
      <c r="H33" s="170">
        <f>-J72</f>
        <v>763.44239999999991</v>
      </c>
      <c r="I33" s="170">
        <f t="shared" si="9"/>
        <v>117028.9424</v>
      </c>
      <c r="O33" s="187">
        <f>SUM(O24:O32)</f>
        <v>-99537.379999999961</v>
      </c>
      <c r="P33" s="268">
        <f>SUM(P24:P32)</f>
        <v>368192358.99399996</v>
      </c>
      <c r="Q33" s="268">
        <f>SUM(Q24:Q32)</f>
        <v>157399736</v>
      </c>
      <c r="S33" s="187">
        <f>SUM(S24:S32)</f>
        <v>-46294.89095999999</v>
      </c>
      <c r="T33" s="268">
        <f>SUM(T24:T32)</f>
        <v>-198740525</v>
      </c>
      <c r="V33" s="187">
        <f>SUM(V24:V32)</f>
        <v>60812.074900000007</v>
      </c>
      <c r="X33" s="187">
        <f>SUM(X24:X32)</f>
        <v>-85020.196059999987</v>
      </c>
      <c r="Z33" s="268">
        <f>SUM(Z24:Z32)</f>
        <v>326851569.99399996</v>
      </c>
      <c r="AB33" s="268">
        <f>SUM(AB24:AB32)</f>
        <v>-85015.792764639977</v>
      </c>
      <c r="AC33" s="187">
        <f>SUM(AC24:AC32)</f>
        <v>-4.4032953599798361</v>
      </c>
      <c r="AD33" s="268">
        <f>SUM(AD24:AD32)</f>
        <v>-838.87905745989883</v>
      </c>
      <c r="AE33" s="265">
        <f t="shared" si="18"/>
        <v>5.1791169204930631E-5</v>
      </c>
    </row>
    <row r="34" spans="1:31">
      <c r="A34" s="176" t="s">
        <v>183</v>
      </c>
      <c r="B34" s="148"/>
      <c r="C34" s="170"/>
      <c r="D34" s="177">
        <v>537207.60000000009</v>
      </c>
      <c r="E34" s="177"/>
      <c r="F34" s="177"/>
      <c r="G34" s="170">
        <f>SUM(D34:F34)</f>
        <v>537207.60000000009</v>
      </c>
      <c r="H34" s="170"/>
      <c r="I34" s="170">
        <f t="shared" si="9"/>
        <v>537207.60000000009</v>
      </c>
      <c r="U34" s="269"/>
    </row>
    <row r="35" spans="1:31">
      <c r="A35" s="176" t="s">
        <v>184</v>
      </c>
      <c r="B35" s="148"/>
      <c r="C35" s="188"/>
      <c r="D35" s="177">
        <v>1607231.01</v>
      </c>
      <c r="E35" s="177"/>
      <c r="F35" s="177"/>
      <c r="G35" s="170">
        <f>SUM(D35:F35)</f>
        <v>1607231.01</v>
      </c>
      <c r="H35" s="170"/>
      <c r="I35" s="170">
        <f t="shared" si="9"/>
        <v>1607231.01</v>
      </c>
      <c r="U35" s="269" t="s">
        <v>321</v>
      </c>
      <c r="V35" s="1" t="s">
        <v>225</v>
      </c>
      <c r="X35" s="188">
        <v>0.95444899999999999</v>
      </c>
      <c r="AA35" s="1" t="s">
        <v>226</v>
      </c>
      <c r="AB35" s="1" t="s">
        <v>227</v>
      </c>
      <c r="AD35" s="1" t="s">
        <v>228</v>
      </c>
    </row>
    <row r="36" spans="1:31">
      <c r="A36" s="176" t="s">
        <v>185</v>
      </c>
      <c r="B36" s="148"/>
      <c r="C36" s="188"/>
      <c r="D36" s="177">
        <v>1595535</v>
      </c>
      <c r="E36" s="177"/>
      <c r="F36" s="177"/>
      <c r="G36" s="170">
        <f>SUM(D36:F36)</f>
        <v>1595535</v>
      </c>
      <c r="H36" s="170"/>
      <c r="I36" s="170">
        <f t="shared" si="9"/>
        <v>1595535</v>
      </c>
      <c r="T36" s="1" t="s">
        <v>138</v>
      </c>
      <c r="U36" s="1" t="s">
        <v>229</v>
      </c>
      <c r="X36" s="270">
        <f>(X24+X25)*X35</f>
        <v>-170320.14699723799</v>
      </c>
      <c r="Z36" s="1" t="s">
        <v>19</v>
      </c>
      <c r="AA36" s="184">
        <f>P24+P25+Q24+Q25+T24+T25</f>
        <v>153832729.74200001</v>
      </c>
      <c r="AB36" s="188">
        <v>-1.1100000000000001E-3</v>
      </c>
      <c r="AC36" s="263">
        <f>AA36*AB36</f>
        <v>-170754.33001362003</v>
      </c>
      <c r="AD36" s="263">
        <f>X36-AC36</f>
        <v>434.18301638204139</v>
      </c>
      <c r="AE36" s="265">
        <f>AD36/X36</f>
        <v>-2.549217013000126E-3</v>
      </c>
    </row>
    <row r="37" spans="1:31">
      <c r="A37" s="148"/>
      <c r="B37" s="148"/>
      <c r="C37" s="162">
        <f t="shared" ref="C37:I37" si="20">SUM(C24:C36)</f>
        <v>4144173.4400000004</v>
      </c>
      <c r="D37" s="162">
        <f t="shared" si="20"/>
        <v>44439140.350000001</v>
      </c>
      <c r="E37" s="162">
        <f t="shared" si="20"/>
        <v>-24795225</v>
      </c>
      <c r="F37" s="162">
        <f t="shared" si="20"/>
        <v>20972147</v>
      </c>
      <c r="G37" s="162">
        <f t="shared" si="20"/>
        <v>40616062.350000001</v>
      </c>
      <c r="H37" s="162">
        <f t="shared" si="20"/>
        <v>153071.36710999999</v>
      </c>
      <c r="I37" s="162">
        <f t="shared" si="20"/>
        <v>40769133.717110008</v>
      </c>
      <c r="T37" s="1" t="s">
        <v>138</v>
      </c>
      <c r="U37" s="1" t="s">
        <v>230</v>
      </c>
      <c r="X37" s="270">
        <f>SUM(X26:X32)*X35</f>
        <v>89172.705887967066</v>
      </c>
      <c r="Z37" s="1" t="s">
        <v>175</v>
      </c>
      <c r="AA37" s="184">
        <f>SUM(P26:Q32,T26:T32)</f>
        <v>173018840.25200003</v>
      </c>
      <c r="AB37" s="188">
        <v>5.1999999999999995E-4</v>
      </c>
      <c r="AC37" s="263">
        <f>AA37*AB37</f>
        <v>89969.796931040008</v>
      </c>
      <c r="AD37" s="263">
        <f>X37-AC37</f>
        <v>-797.09104307294183</v>
      </c>
      <c r="AE37" s="265">
        <f>AD37/X37</f>
        <v>-8.9387333841183907E-3</v>
      </c>
    </row>
    <row r="38" spans="1:31" ht="14.4" thickBot="1">
      <c r="A38" s="148"/>
      <c r="B38" s="148"/>
      <c r="D38" s="163"/>
      <c r="E38" s="148"/>
      <c r="F38" s="148"/>
      <c r="Z38" s="1" t="s">
        <v>211</v>
      </c>
    </row>
    <row r="39" spans="1:31">
      <c r="A39" s="148" t="s">
        <v>19</v>
      </c>
      <c r="B39" s="148"/>
      <c r="C39" s="165">
        <f t="shared" ref="C39:I39" si="21">C24+C25</f>
        <v>1961469</v>
      </c>
      <c r="D39" s="164">
        <f t="shared" si="21"/>
        <v>15941384.470000001</v>
      </c>
      <c r="E39" s="164">
        <f t="shared" si="21"/>
        <v>-9246044</v>
      </c>
      <c r="F39" s="164">
        <f t="shared" si="21"/>
        <v>7296718</v>
      </c>
      <c r="G39" s="164">
        <f t="shared" si="21"/>
        <v>13992058.470000001</v>
      </c>
      <c r="H39" s="164">
        <f t="shared" si="21"/>
        <v>45828.132269999987</v>
      </c>
      <c r="I39" s="165">
        <f t="shared" si="21"/>
        <v>14037886.60227</v>
      </c>
      <c r="S39" s="263">
        <f>S33+V33</f>
        <v>14517.183940000017</v>
      </c>
      <c r="T39" s="1" t="s">
        <v>351</v>
      </c>
    </row>
    <row r="40" spans="1:31" ht="6" customHeight="1">
      <c r="A40" s="148"/>
      <c r="B40" s="148"/>
      <c r="C40" s="169"/>
      <c r="D40" s="164"/>
      <c r="E40" s="148"/>
      <c r="F40" s="148"/>
      <c r="I40" s="185"/>
    </row>
    <row r="41" spans="1:31" ht="14.4" thickBot="1">
      <c r="A41" s="148" t="s">
        <v>175</v>
      </c>
      <c r="B41" s="148"/>
      <c r="C41" s="171">
        <f>SUM(C26:C29,C31:C33)</f>
        <v>1630704.44</v>
      </c>
      <c r="D41" s="172">
        <f t="shared" ref="D41:I41" si="22">SUM(D26:D29,D31:D33)</f>
        <v>18885525.109999999</v>
      </c>
      <c r="E41" s="172">
        <f t="shared" si="22"/>
        <v>-9390264</v>
      </c>
      <c r="F41" s="172">
        <f t="shared" si="22"/>
        <v>7664460</v>
      </c>
      <c r="G41" s="172">
        <f t="shared" si="22"/>
        <v>17159721.109999999</v>
      </c>
      <c r="H41" s="172">
        <f t="shared" si="22"/>
        <v>99941.152950000003</v>
      </c>
      <c r="I41" s="171">
        <f t="shared" si="22"/>
        <v>17259662.262949999</v>
      </c>
      <c r="S41" s="263">
        <f>E74</f>
        <v>14517.183940000001</v>
      </c>
    </row>
    <row r="42" spans="1:31">
      <c r="A42" s="148"/>
      <c r="B42" s="148"/>
      <c r="C42" s="183"/>
      <c r="D42" s="172"/>
      <c r="E42" s="172"/>
      <c r="F42" s="172"/>
      <c r="G42" s="172"/>
      <c r="H42" s="172"/>
      <c r="I42" s="183"/>
    </row>
    <row r="43" spans="1:31">
      <c r="C43" s="186">
        <v>43040</v>
      </c>
      <c r="D43" s="186">
        <v>43617</v>
      </c>
      <c r="E43" s="287">
        <v>43405</v>
      </c>
      <c r="F43" s="186">
        <v>42278</v>
      </c>
      <c r="G43" s="186">
        <v>43678</v>
      </c>
      <c r="H43" s="186">
        <v>43374</v>
      </c>
      <c r="I43" s="186">
        <v>43647</v>
      </c>
      <c r="J43" s="186"/>
      <c r="L43" s="337" t="s">
        <v>311</v>
      </c>
      <c r="M43" s="337"/>
      <c r="N43" s="337"/>
      <c r="O43" s="337"/>
      <c r="P43" s="337"/>
      <c r="Q43" s="337"/>
    </row>
    <row r="44" spans="1:31" ht="40.950000000000003" customHeight="1">
      <c r="A44" s="175" t="s">
        <v>186</v>
      </c>
      <c r="B44" s="150"/>
      <c r="C44" s="161" t="s">
        <v>187</v>
      </c>
      <c r="D44" s="161" t="s">
        <v>261</v>
      </c>
      <c r="E44" s="161" t="s">
        <v>201</v>
      </c>
      <c r="F44" s="161" t="s">
        <v>188</v>
      </c>
      <c r="G44" s="161" t="s">
        <v>189</v>
      </c>
      <c r="H44" s="161" t="s">
        <v>190</v>
      </c>
      <c r="I44" s="161" t="s">
        <v>191</v>
      </c>
      <c r="J44" s="335"/>
      <c r="L44" s="192" t="s">
        <v>318</v>
      </c>
      <c r="M44" s="192" t="s">
        <v>319</v>
      </c>
      <c r="O44" s="338" t="s">
        <v>315</v>
      </c>
      <c r="P44" s="338" t="s">
        <v>316</v>
      </c>
      <c r="Q44" s="338" t="s">
        <v>317</v>
      </c>
    </row>
    <row r="45" spans="1:31">
      <c r="A45" s="176" t="s">
        <v>127</v>
      </c>
      <c r="B45" s="148"/>
      <c r="C45" s="167">
        <v>-8.0999999999999996E-4</v>
      </c>
      <c r="D45" s="167">
        <v>0</v>
      </c>
      <c r="E45" s="167">
        <v>-1.16E-3</v>
      </c>
      <c r="F45" s="167"/>
      <c r="G45" s="167">
        <v>3.2299999999999998E-3</v>
      </c>
      <c r="H45" s="167">
        <v>1.15E-3</v>
      </c>
      <c r="I45" s="167">
        <v>-2.5000000000000001E-4</v>
      </c>
      <c r="J45" s="167"/>
      <c r="L45" s="167">
        <f t="shared" ref="L45:L57" si="23">SUM(C45:I45)</f>
        <v>2.1599999999999996E-3</v>
      </c>
      <c r="M45" s="339">
        <f t="shared" ref="M45:M57" si="24">SUM(C45:I45)</f>
        <v>2.1599999999999996E-3</v>
      </c>
      <c r="O45" s="340">
        <f t="shared" ref="O45:O57" si="25">-F3*L45</f>
        <v>213313.17167999997</v>
      </c>
      <c r="P45" s="340">
        <f t="shared" ref="P45:P57" si="26">G3*M45</f>
        <v>166570.42823999998</v>
      </c>
      <c r="Q45" s="341">
        <f>P45-O45</f>
        <v>-46742.743439999991</v>
      </c>
    </row>
    <row r="46" spans="1:31">
      <c r="A46" s="176" t="s">
        <v>169</v>
      </c>
      <c r="B46" s="148"/>
      <c r="C46" s="167">
        <v>-8.0999999999999996E-4</v>
      </c>
      <c r="D46" s="167">
        <v>0</v>
      </c>
      <c r="E46" s="167">
        <v>-1.16E-3</v>
      </c>
      <c r="F46" s="167">
        <v>-3.1530000000000002E-2</v>
      </c>
      <c r="G46" s="167">
        <v>3.2299999999999998E-3</v>
      </c>
      <c r="H46" s="167">
        <v>1.15E-3</v>
      </c>
      <c r="I46" s="167">
        <f>I45</f>
        <v>-2.5000000000000001E-4</v>
      </c>
      <c r="J46" s="167"/>
      <c r="L46" s="167">
        <f t="shared" si="23"/>
        <v>-2.937E-2</v>
      </c>
      <c r="M46" s="339">
        <f t="shared" si="24"/>
        <v>-2.937E-2</v>
      </c>
      <c r="O46" s="340">
        <f t="shared" si="25"/>
        <v>-4260.2359800000004</v>
      </c>
      <c r="P46" s="340">
        <f t="shared" si="26"/>
        <v>-3345.6248100000003</v>
      </c>
      <c r="Q46" s="341">
        <f t="shared" ref="Q46:Q57" si="27">P46-O46</f>
        <v>914.61117000000013</v>
      </c>
    </row>
    <row r="47" spans="1:31">
      <c r="A47" s="176" t="s">
        <v>128</v>
      </c>
      <c r="B47" s="148"/>
      <c r="C47" s="167">
        <v>0</v>
      </c>
      <c r="D47" s="167">
        <v>0</v>
      </c>
      <c r="E47" s="167">
        <v>5.4000000000000001E-4</v>
      </c>
      <c r="F47" s="167"/>
      <c r="G47" s="167">
        <v>4.2599999999999999E-3</v>
      </c>
      <c r="H47" s="167">
        <v>1.67E-3</v>
      </c>
      <c r="I47" s="167">
        <v>-2.5000000000000001E-4</v>
      </c>
      <c r="J47" s="167"/>
      <c r="L47" s="167">
        <f t="shared" si="23"/>
        <v>6.2199999999999998E-3</v>
      </c>
      <c r="M47" s="339">
        <f t="shared" si="24"/>
        <v>6.2199999999999998E-3</v>
      </c>
      <c r="O47" s="340">
        <f t="shared" si="25"/>
        <v>158617.18409999998</v>
      </c>
      <c r="P47" s="340">
        <f t="shared" si="26"/>
        <v>128357.71758</v>
      </c>
      <c r="Q47" s="341">
        <f t="shared" si="27"/>
        <v>-30259.466519999987</v>
      </c>
    </row>
    <row r="48" spans="1:31">
      <c r="A48" s="176" t="s">
        <v>129</v>
      </c>
      <c r="B48" s="148"/>
      <c r="C48" s="167">
        <v>-8.0999999999999996E-4</v>
      </c>
      <c r="D48" s="167">
        <v>0</v>
      </c>
      <c r="E48" s="167">
        <v>5.4000000000000001E-4</v>
      </c>
      <c r="F48" s="167"/>
      <c r="G48" s="167">
        <v>4.2599999999999999E-3</v>
      </c>
      <c r="H48" s="167">
        <v>1.67E-3</v>
      </c>
      <c r="I48" s="167">
        <f>I47</f>
        <v>-2.5000000000000001E-4</v>
      </c>
      <c r="J48" s="167"/>
      <c r="L48" s="167">
        <f t="shared" si="23"/>
        <v>5.4099999999999999E-3</v>
      </c>
      <c r="M48" s="339">
        <f t="shared" si="24"/>
        <v>5.4099999999999999E-3</v>
      </c>
      <c r="O48" s="340">
        <f t="shared" si="25"/>
        <v>11621.3833</v>
      </c>
      <c r="P48" s="340">
        <f t="shared" si="26"/>
        <v>9571.7128300000004</v>
      </c>
      <c r="Q48" s="341">
        <f t="shared" si="27"/>
        <v>-2049.6704699999991</v>
      </c>
    </row>
    <row r="49" spans="1:17" ht="14.4" customHeight="1">
      <c r="A49" s="176" t="s">
        <v>130</v>
      </c>
      <c r="B49" s="148"/>
      <c r="C49" s="167">
        <v>0</v>
      </c>
      <c r="D49" s="167">
        <v>0</v>
      </c>
      <c r="E49" s="167">
        <v>5.4000000000000001E-4</v>
      </c>
      <c r="F49" s="167"/>
      <c r="G49" s="167">
        <v>3.3300000000000001E-3</v>
      </c>
      <c r="H49" s="167">
        <v>1.2099999999999999E-3</v>
      </c>
      <c r="I49" s="167">
        <v>-2.5999999999999998E-4</v>
      </c>
      <c r="J49" s="167"/>
      <c r="L49" s="167">
        <f t="shared" si="23"/>
        <v>4.8200000000000005E-3</v>
      </c>
      <c r="M49" s="339">
        <f t="shared" si="24"/>
        <v>4.8200000000000005E-3</v>
      </c>
      <c r="O49" s="340">
        <f t="shared" si="25"/>
        <v>299659.4241</v>
      </c>
      <c r="P49" s="340">
        <f t="shared" si="26"/>
        <v>242438.31692000001</v>
      </c>
      <c r="Q49" s="341">
        <f t="shared" si="27"/>
        <v>-57221.107179999992</v>
      </c>
    </row>
    <row r="50" spans="1:17">
      <c r="A50" s="176" t="s">
        <v>131</v>
      </c>
      <c r="B50" s="148"/>
      <c r="C50" s="167">
        <v>-8.0999999999999996E-4</v>
      </c>
      <c r="D50" s="167">
        <v>0</v>
      </c>
      <c r="E50" s="167">
        <v>5.4000000000000001E-4</v>
      </c>
      <c r="F50" s="167"/>
      <c r="G50" s="167">
        <v>3.3300000000000001E-3</v>
      </c>
      <c r="H50" s="167">
        <v>1.2099999999999999E-3</v>
      </c>
      <c r="I50" s="167">
        <f>I49</f>
        <v>-2.5999999999999998E-4</v>
      </c>
      <c r="J50" s="167"/>
      <c r="L50" s="167">
        <f t="shared" si="23"/>
        <v>4.0100000000000005E-3</v>
      </c>
      <c r="M50" s="339">
        <f t="shared" si="24"/>
        <v>4.0100000000000005E-3</v>
      </c>
      <c r="O50" s="340">
        <f t="shared" si="25"/>
        <v>5484.2564500000008</v>
      </c>
      <c r="P50" s="340">
        <f t="shared" si="26"/>
        <v>4083.7198400000007</v>
      </c>
      <c r="Q50" s="341">
        <f t="shared" si="27"/>
        <v>-1400.5366100000001</v>
      </c>
    </row>
    <row r="51" spans="1:17">
      <c r="A51" s="176" t="s">
        <v>132</v>
      </c>
      <c r="B51" s="148"/>
      <c r="C51" s="167">
        <v>0</v>
      </c>
      <c r="D51" s="167">
        <v>0</v>
      </c>
      <c r="E51" s="167">
        <v>0</v>
      </c>
      <c r="F51" s="167"/>
      <c r="G51" s="167">
        <v>2.0500000000000002E-3</v>
      </c>
      <c r="H51" s="167">
        <v>7.6000000000000004E-4</v>
      </c>
      <c r="I51" s="167">
        <v>-2.4000000000000001E-4</v>
      </c>
      <c r="J51" s="167"/>
      <c r="L51" s="167">
        <f t="shared" si="23"/>
        <v>2.5699999999999998E-3</v>
      </c>
      <c r="M51" s="339">
        <f t="shared" si="24"/>
        <v>2.5699999999999998E-3</v>
      </c>
      <c r="O51" s="340">
        <f t="shared" si="25"/>
        <v>153604.79827999999</v>
      </c>
      <c r="P51" s="340">
        <f t="shared" si="26"/>
        <v>146302.71638999999</v>
      </c>
      <c r="Q51" s="341">
        <f t="shared" si="27"/>
        <v>-7302.0818900000013</v>
      </c>
    </row>
    <row r="52" spans="1:17">
      <c r="A52" s="176" t="s">
        <v>170</v>
      </c>
      <c r="B52" s="148"/>
      <c r="C52" s="167">
        <v>0</v>
      </c>
      <c r="D52" s="167">
        <v>0</v>
      </c>
      <c r="E52" s="167">
        <v>0</v>
      </c>
      <c r="F52" s="167"/>
      <c r="G52" s="167">
        <v>2.0500000000000002E-3</v>
      </c>
      <c r="H52" s="167">
        <v>0</v>
      </c>
      <c r="I52" s="167">
        <f>I51</f>
        <v>-2.4000000000000001E-4</v>
      </c>
      <c r="J52" s="167"/>
      <c r="L52" s="167">
        <f t="shared" si="23"/>
        <v>1.8100000000000002E-3</v>
      </c>
      <c r="M52" s="339">
        <f t="shared" si="24"/>
        <v>1.8100000000000002E-3</v>
      </c>
      <c r="O52" s="340">
        <f t="shared" si="25"/>
        <v>63350.000000000007</v>
      </c>
      <c r="P52" s="340">
        <f t="shared" si="26"/>
        <v>63350.000000000007</v>
      </c>
      <c r="Q52" s="341">
        <f t="shared" si="27"/>
        <v>0</v>
      </c>
    </row>
    <row r="53" spans="1:17">
      <c r="A53" s="176" t="s">
        <v>171</v>
      </c>
      <c r="B53" s="148"/>
      <c r="C53" s="167">
        <v>0</v>
      </c>
      <c r="D53" s="167">
        <v>0</v>
      </c>
      <c r="E53" s="167">
        <v>5.4000000000000001E-4</v>
      </c>
      <c r="F53" s="167"/>
      <c r="G53" s="167">
        <v>2.82E-3</v>
      </c>
      <c r="H53" s="167">
        <v>1.0499999999999999E-3</v>
      </c>
      <c r="I53" s="167">
        <v>-2.4000000000000001E-4</v>
      </c>
      <c r="J53" s="167"/>
      <c r="L53" s="167">
        <f t="shared" si="23"/>
        <v>4.1700000000000001E-3</v>
      </c>
      <c r="M53" s="339">
        <f t="shared" si="24"/>
        <v>4.1700000000000001E-3</v>
      </c>
      <c r="O53" s="340">
        <f t="shared" si="25"/>
        <v>0</v>
      </c>
      <c r="P53" s="340">
        <f t="shared" si="26"/>
        <v>0</v>
      </c>
      <c r="Q53" s="341">
        <f t="shared" si="27"/>
        <v>0</v>
      </c>
    </row>
    <row r="54" spans="1:17">
      <c r="A54" s="176" t="s">
        <v>133</v>
      </c>
      <c r="B54" s="148"/>
      <c r="C54" s="167">
        <v>0</v>
      </c>
      <c r="D54" s="167">
        <v>0</v>
      </c>
      <c r="E54" s="167">
        <v>5.4000000000000001E-4</v>
      </c>
      <c r="F54" s="167"/>
      <c r="G54" s="167">
        <v>2.82E-3</v>
      </c>
      <c r="H54" s="167">
        <v>1.0499999999999999E-3</v>
      </c>
      <c r="I54" s="167">
        <f>I53</f>
        <v>-2.4000000000000001E-4</v>
      </c>
      <c r="J54" s="167"/>
      <c r="L54" s="167">
        <f t="shared" si="23"/>
        <v>4.1700000000000001E-3</v>
      </c>
      <c r="M54" s="339">
        <f t="shared" si="24"/>
        <v>4.1700000000000001E-3</v>
      </c>
      <c r="O54" s="340">
        <f t="shared" si="25"/>
        <v>33427.111980000001</v>
      </c>
      <c r="P54" s="340">
        <f t="shared" si="26"/>
        <v>25180.182209999999</v>
      </c>
      <c r="Q54" s="341">
        <f t="shared" si="27"/>
        <v>-8246.9297700000025</v>
      </c>
    </row>
    <row r="55" spans="1:17">
      <c r="A55" s="176" t="s">
        <v>134</v>
      </c>
      <c r="B55" s="148"/>
      <c r="C55" s="167">
        <v>-8.0999999999999996E-4</v>
      </c>
      <c r="D55" s="167">
        <v>0</v>
      </c>
      <c r="E55" s="167">
        <v>5.4000000000000001E-4</v>
      </c>
      <c r="F55" s="167"/>
      <c r="G55" s="167">
        <v>2.82E-3</v>
      </c>
      <c r="H55" s="167">
        <v>1.0499999999999999E-3</v>
      </c>
      <c r="I55" s="167">
        <f>I54</f>
        <v>-2.4000000000000001E-4</v>
      </c>
      <c r="J55" s="167"/>
      <c r="L55" s="167">
        <f t="shared" si="23"/>
        <v>3.3599999999999997E-3</v>
      </c>
      <c r="M55" s="339">
        <f t="shared" si="24"/>
        <v>3.3599999999999997E-3</v>
      </c>
      <c r="O55" s="340">
        <f t="shared" si="25"/>
        <v>2138.1158399999999</v>
      </c>
      <c r="P55" s="340">
        <f t="shared" si="26"/>
        <v>1374.6734399999998</v>
      </c>
      <c r="Q55" s="341">
        <f t="shared" si="27"/>
        <v>-763.44240000000013</v>
      </c>
    </row>
    <row r="56" spans="1:17" ht="15" customHeight="1">
      <c r="A56" s="176" t="s">
        <v>183</v>
      </c>
      <c r="B56" s="148"/>
      <c r="C56" s="167">
        <v>0</v>
      </c>
      <c r="D56" s="167">
        <v>0</v>
      </c>
      <c r="E56" s="167">
        <v>0</v>
      </c>
      <c r="F56" s="167"/>
      <c r="G56" s="181">
        <v>1.0142E-2</v>
      </c>
      <c r="H56" s="375" t="s">
        <v>310</v>
      </c>
      <c r="I56" s="181">
        <v>-4.4999999999999999E-4</v>
      </c>
      <c r="J56" s="181"/>
      <c r="L56" s="167">
        <f t="shared" si="23"/>
        <v>9.6919999999999992E-3</v>
      </c>
      <c r="M56" s="339">
        <f t="shared" si="24"/>
        <v>9.6919999999999992E-3</v>
      </c>
      <c r="O56" s="340">
        <f t="shared" si="25"/>
        <v>0</v>
      </c>
      <c r="P56" s="340">
        <f t="shared" si="26"/>
        <v>0</v>
      </c>
      <c r="Q56" s="341">
        <f t="shared" si="27"/>
        <v>0</v>
      </c>
    </row>
    <row r="57" spans="1:17">
      <c r="A57" s="176" t="s">
        <v>174</v>
      </c>
      <c r="B57" s="148"/>
      <c r="C57" s="167">
        <v>-8.0999999999999996E-4</v>
      </c>
      <c r="D57" s="167">
        <v>0</v>
      </c>
      <c r="E57" s="167">
        <v>0</v>
      </c>
      <c r="F57" s="167"/>
      <c r="G57" s="181">
        <v>1.0142E-2</v>
      </c>
      <c r="H57" s="375"/>
      <c r="I57" s="181">
        <v>-4.4999999999999999E-4</v>
      </c>
      <c r="J57" s="181"/>
      <c r="L57" s="167">
        <f t="shared" si="23"/>
        <v>8.8819999999999993E-3</v>
      </c>
      <c r="M57" s="339">
        <f t="shared" si="24"/>
        <v>8.8819999999999993E-3</v>
      </c>
      <c r="O57" s="340">
        <f t="shared" si="25"/>
        <v>0</v>
      </c>
      <c r="P57" s="340">
        <f t="shared" si="26"/>
        <v>0</v>
      </c>
      <c r="Q57" s="341">
        <f t="shared" si="27"/>
        <v>0</v>
      </c>
    </row>
    <row r="58" spans="1:17" ht="7.2" customHeight="1">
      <c r="A58" s="176"/>
      <c r="B58" s="148"/>
      <c r="C58" s="167"/>
      <c r="D58" s="167"/>
      <c r="E58" s="167"/>
      <c r="F58" s="167"/>
      <c r="G58" s="181"/>
      <c r="H58" s="336"/>
      <c r="I58" s="167"/>
      <c r="J58" s="181"/>
      <c r="K58" s="167"/>
      <c r="L58" s="282"/>
      <c r="M58" s="337"/>
      <c r="O58" s="337"/>
      <c r="P58" s="337"/>
      <c r="Q58" s="337"/>
    </row>
    <row r="59" spans="1:17" hidden="1">
      <c r="A59" s="176"/>
      <c r="B59" s="148"/>
      <c r="C59" s="167"/>
      <c r="D59" s="167"/>
      <c r="E59" s="167"/>
      <c r="F59" s="167"/>
      <c r="G59" s="181"/>
      <c r="H59" s="336"/>
      <c r="I59" s="167"/>
      <c r="J59" s="181"/>
      <c r="K59" s="167"/>
      <c r="L59" s="342"/>
      <c r="M59" s="343"/>
      <c r="O59" s="148"/>
      <c r="P59" s="337"/>
      <c r="Q59" s="337"/>
    </row>
    <row r="60" spans="1:17" hidden="1">
      <c r="F60" s="148"/>
      <c r="K60" s="337"/>
      <c r="L60" s="337"/>
      <c r="M60" s="343"/>
      <c r="O60" s="343"/>
      <c r="P60" s="337"/>
      <c r="Q60" s="337"/>
    </row>
    <row r="61" spans="1:17" ht="41.4" customHeight="1">
      <c r="A61" s="175" t="s">
        <v>192</v>
      </c>
      <c r="B61" s="150"/>
      <c r="C61" s="168" t="s">
        <v>307</v>
      </c>
      <c r="D61" s="168" t="s">
        <v>261</v>
      </c>
      <c r="E61" s="168" t="s">
        <v>201</v>
      </c>
      <c r="F61" s="168" t="s">
        <v>193</v>
      </c>
      <c r="G61" s="168" t="s">
        <v>194</v>
      </c>
      <c r="H61" s="168" t="s">
        <v>195</v>
      </c>
      <c r="I61" s="168" t="s">
        <v>196</v>
      </c>
      <c r="J61" s="168" t="s">
        <v>197</v>
      </c>
      <c r="K61" s="337"/>
      <c r="L61" s="337"/>
      <c r="M61" s="164"/>
      <c r="O61" s="254">
        <f>SUM(O45:O57)</f>
        <v>936955.20975000004</v>
      </c>
      <c r="P61" s="254">
        <f>SUM(P45:P57)</f>
        <v>783883.84264000005</v>
      </c>
      <c r="Q61" s="254">
        <f>SUM(Q45:Q57)</f>
        <v>-153071.36710999999</v>
      </c>
    </row>
    <row r="62" spans="1:17">
      <c r="A62" s="176" t="s">
        <v>127</v>
      </c>
      <c r="C62" s="164">
        <f t="shared" ref="C62:E72" si="28">C45*$H3</f>
        <v>17528.52879</v>
      </c>
      <c r="D62" s="164">
        <f t="shared" si="28"/>
        <v>0</v>
      </c>
      <c r="E62" s="164">
        <f>E45*$H3</f>
        <v>25102.584439999999</v>
      </c>
      <c r="F62" s="164">
        <f t="shared" ref="F62:F72" si="29">$H3*F45</f>
        <v>0</v>
      </c>
      <c r="G62" s="164">
        <f>G45*H3</f>
        <v>-69897.713569999993</v>
      </c>
      <c r="H62" s="164">
        <f t="shared" ref="H62:H72" si="30">(H45*H3)</f>
        <v>-24886.182850000001</v>
      </c>
      <c r="I62" s="164">
        <f t="shared" ref="I62:I73" si="31">(I45*H3)</f>
        <v>5410.0397499999999</v>
      </c>
      <c r="J62" s="164">
        <f t="shared" ref="J62:J68" si="32">SUM(C62:I62)</f>
        <v>-46742.743439999991</v>
      </c>
      <c r="K62" s="337"/>
      <c r="L62" s="337"/>
      <c r="M62" s="164"/>
      <c r="O62" s="341">
        <f>'08.2019 Base Rate Revenue'!P61</f>
        <v>936955.20975000004</v>
      </c>
      <c r="P62" s="337"/>
      <c r="Q62" s="341">
        <f>J74</f>
        <v>-153071.36710999999</v>
      </c>
    </row>
    <row r="63" spans="1:17">
      <c r="A63" s="176" t="s">
        <v>169</v>
      </c>
      <c r="C63" s="164">
        <f t="shared" si="28"/>
        <v>25.224209999999999</v>
      </c>
      <c r="D63" s="164">
        <f t="shared" si="28"/>
        <v>0</v>
      </c>
      <c r="E63" s="164">
        <f t="shared" si="28"/>
        <v>36.123559999999998</v>
      </c>
      <c r="F63" s="164">
        <f t="shared" si="29"/>
        <v>981.87573000000009</v>
      </c>
      <c r="G63" s="164">
        <f t="shared" ref="G63:G73" si="33">G46*H4</f>
        <v>-100.58542999999999</v>
      </c>
      <c r="H63" s="164">
        <f t="shared" si="30"/>
        <v>-35.812150000000003</v>
      </c>
      <c r="I63" s="164">
        <f t="shared" si="31"/>
        <v>7.7852500000000004</v>
      </c>
      <c r="J63" s="164">
        <f t="shared" si="32"/>
        <v>914.61117000000013</v>
      </c>
      <c r="M63" s="164"/>
    </row>
    <row r="64" spans="1:17">
      <c r="A64" s="176" t="s">
        <v>128</v>
      </c>
      <c r="C64" s="164">
        <f t="shared" si="28"/>
        <v>0</v>
      </c>
      <c r="D64" s="164">
        <f t="shared" si="28"/>
        <v>0</v>
      </c>
      <c r="E64" s="164">
        <f t="shared" si="28"/>
        <v>-2627.0276400000002</v>
      </c>
      <c r="F64" s="164">
        <f t="shared" si="29"/>
        <v>0</v>
      </c>
      <c r="G64" s="164">
        <f t="shared" si="33"/>
        <v>-20724.329160000001</v>
      </c>
      <c r="H64" s="164">
        <f t="shared" si="30"/>
        <v>-8124.3262199999999</v>
      </c>
      <c r="I64" s="164">
        <f t="shared" si="31"/>
        <v>1216.2165</v>
      </c>
      <c r="J64" s="164">
        <f t="shared" si="32"/>
        <v>-30259.466520000002</v>
      </c>
      <c r="M64" s="164"/>
    </row>
    <row r="65" spans="1:13">
      <c r="A65" s="176" t="s">
        <v>129</v>
      </c>
      <c r="C65" s="164">
        <f t="shared" si="28"/>
        <v>306.88227000000001</v>
      </c>
      <c r="D65" s="164">
        <f t="shared" si="28"/>
        <v>0</v>
      </c>
      <c r="E65" s="164">
        <f t="shared" si="28"/>
        <v>-204.58817999999999</v>
      </c>
      <c r="F65" s="164">
        <f t="shared" si="29"/>
        <v>0</v>
      </c>
      <c r="G65" s="164">
        <f t="shared" si="33"/>
        <v>-1613.97342</v>
      </c>
      <c r="H65" s="164">
        <f t="shared" si="30"/>
        <v>-632.70789000000002</v>
      </c>
      <c r="I65" s="164">
        <f t="shared" si="31"/>
        <v>94.716750000000005</v>
      </c>
      <c r="J65" s="164">
        <f t="shared" si="32"/>
        <v>-2049.67047</v>
      </c>
      <c r="M65" s="164"/>
    </row>
    <row r="66" spans="1:13">
      <c r="A66" s="176" t="s">
        <v>130</v>
      </c>
      <c r="C66" s="164">
        <f t="shared" si="28"/>
        <v>0</v>
      </c>
      <c r="D66" s="164">
        <f t="shared" si="28"/>
        <v>0</v>
      </c>
      <c r="E66" s="164">
        <f t="shared" si="28"/>
        <v>-6410.6634599999998</v>
      </c>
      <c r="F66" s="164">
        <f t="shared" si="29"/>
        <v>0</v>
      </c>
      <c r="G66" s="164">
        <f t="shared" si="33"/>
        <v>-39532.42467</v>
      </c>
      <c r="H66" s="164">
        <f t="shared" si="30"/>
        <v>-14364.634789999998</v>
      </c>
      <c r="I66" s="164">
        <f t="shared" si="31"/>
        <v>3086.6157399999997</v>
      </c>
      <c r="J66" s="164">
        <f t="shared" si="32"/>
        <v>-57221.107179999999</v>
      </c>
      <c r="M66" s="164"/>
    </row>
    <row r="67" spans="1:13">
      <c r="A67" s="176" t="s">
        <v>131</v>
      </c>
      <c r="C67" s="164">
        <f t="shared" si="28"/>
        <v>282.90141</v>
      </c>
      <c r="D67" s="164">
        <f t="shared" si="28"/>
        <v>0</v>
      </c>
      <c r="E67" s="164">
        <f t="shared" si="28"/>
        <v>-188.60094000000001</v>
      </c>
      <c r="F67" s="164">
        <f t="shared" si="29"/>
        <v>0</v>
      </c>
      <c r="G67" s="164">
        <f t="shared" si="33"/>
        <v>-1163.0391300000001</v>
      </c>
      <c r="H67" s="164">
        <f t="shared" si="30"/>
        <v>-422.60580999999996</v>
      </c>
      <c r="I67" s="164">
        <f t="shared" si="31"/>
        <v>90.807859999999991</v>
      </c>
      <c r="J67" s="164">
        <f t="shared" si="32"/>
        <v>-1400.5366100000003</v>
      </c>
      <c r="M67" s="164"/>
    </row>
    <row r="68" spans="1:13">
      <c r="A68" s="176" t="s">
        <v>132</v>
      </c>
      <c r="C68" s="164">
        <f t="shared" si="28"/>
        <v>0</v>
      </c>
      <c r="D68" s="164">
        <f t="shared" si="28"/>
        <v>0</v>
      </c>
      <c r="E68" s="164">
        <f t="shared" si="28"/>
        <v>0</v>
      </c>
      <c r="F68" s="164">
        <f t="shared" si="29"/>
        <v>0</v>
      </c>
      <c r="G68" s="164">
        <f t="shared" si="33"/>
        <v>-5824.6178500000005</v>
      </c>
      <c r="H68" s="164">
        <f t="shared" si="30"/>
        <v>-2159.3705199999999</v>
      </c>
      <c r="I68" s="164">
        <f t="shared" si="31"/>
        <v>681.90647999999999</v>
      </c>
      <c r="J68" s="164">
        <f t="shared" si="32"/>
        <v>-7302.0818900000013</v>
      </c>
      <c r="M68" s="164"/>
    </row>
    <row r="69" spans="1:13">
      <c r="A69" s="176" t="s">
        <v>170</v>
      </c>
      <c r="C69" s="164">
        <f t="shared" si="28"/>
        <v>0</v>
      </c>
      <c r="D69" s="164">
        <f t="shared" si="28"/>
        <v>0</v>
      </c>
      <c r="E69" s="164">
        <f t="shared" si="28"/>
        <v>0</v>
      </c>
      <c r="F69" s="164">
        <f t="shared" si="29"/>
        <v>0</v>
      </c>
      <c r="G69" s="164">
        <f t="shared" si="33"/>
        <v>0</v>
      </c>
      <c r="H69" s="164">
        <f t="shared" si="30"/>
        <v>0</v>
      </c>
      <c r="I69" s="164">
        <f t="shared" si="31"/>
        <v>0</v>
      </c>
      <c r="J69" s="164">
        <f>SUM(C69:I69)</f>
        <v>0</v>
      </c>
      <c r="M69" s="164"/>
    </row>
    <row r="70" spans="1:13">
      <c r="A70" s="176" t="s">
        <v>171</v>
      </c>
      <c r="C70" s="164">
        <f t="shared" si="28"/>
        <v>0</v>
      </c>
      <c r="D70" s="164">
        <f t="shared" si="28"/>
        <v>0</v>
      </c>
      <c r="E70" s="164">
        <f t="shared" si="28"/>
        <v>0</v>
      </c>
      <c r="F70" s="164">
        <f t="shared" si="29"/>
        <v>0</v>
      </c>
      <c r="G70" s="164">
        <f t="shared" si="33"/>
        <v>0</v>
      </c>
      <c r="H70" s="164">
        <f t="shared" si="30"/>
        <v>0</v>
      </c>
      <c r="I70" s="164">
        <f t="shared" si="31"/>
        <v>0</v>
      </c>
      <c r="J70" s="164">
        <f>SUM(C70:I70)</f>
        <v>0</v>
      </c>
      <c r="M70" s="164"/>
    </row>
    <row r="71" spans="1:13">
      <c r="A71" s="176" t="s">
        <v>133</v>
      </c>
      <c r="C71" s="164">
        <f t="shared" si="28"/>
        <v>0</v>
      </c>
      <c r="D71" s="164">
        <f t="shared" si="28"/>
        <v>0</v>
      </c>
      <c r="E71" s="164">
        <f t="shared" si="28"/>
        <v>-1067.9477400000001</v>
      </c>
      <c r="F71" s="164">
        <f t="shared" si="29"/>
        <v>0</v>
      </c>
      <c r="G71" s="164">
        <f t="shared" si="33"/>
        <v>-5577.0604199999998</v>
      </c>
      <c r="H71" s="164">
        <f t="shared" si="30"/>
        <v>-2076.5650499999997</v>
      </c>
      <c r="I71" s="164">
        <f t="shared" si="31"/>
        <v>474.64344</v>
      </c>
      <c r="J71" s="164">
        <f>SUM(C71:I71)</f>
        <v>-8246.9297699999988</v>
      </c>
      <c r="M71" s="164"/>
    </row>
    <row r="72" spans="1:13">
      <c r="A72" s="176" t="s">
        <v>134</v>
      </c>
      <c r="C72" s="164">
        <f t="shared" si="28"/>
        <v>184.04415</v>
      </c>
      <c r="D72" s="164">
        <f t="shared" si="28"/>
        <v>0</v>
      </c>
      <c r="E72" s="164">
        <f t="shared" si="28"/>
        <v>-122.6961</v>
      </c>
      <c r="F72" s="164">
        <f t="shared" si="29"/>
        <v>0</v>
      </c>
      <c r="G72" s="164">
        <f t="shared" si="33"/>
        <v>-640.74630000000002</v>
      </c>
      <c r="H72" s="164">
        <f t="shared" si="30"/>
        <v>-238.57575</v>
      </c>
      <c r="I72" s="164">
        <f t="shared" si="31"/>
        <v>54.531600000000005</v>
      </c>
      <c r="J72" s="164">
        <f>SUM(C72:I72)</f>
        <v>-763.44239999999991</v>
      </c>
      <c r="M72" s="164"/>
    </row>
    <row r="73" spans="1:13">
      <c r="A73" s="176" t="s">
        <v>183</v>
      </c>
      <c r="C73" s="164">
        <f>($H14+$H15)*C56+$H16*C57</f>
        <v>0</v>
      </c>
      <c r="D73" s="164">
        <f>($H14+$H15)*D56+$H16*D57</f>
        <v>0</v>
      </c>
      <c r="E73" s="164">
        <f>E56*$H14</f>
        <v>0</v>
      </c>
      <c r="F73" s="164">
        <f>($H14+$H15)*F56+$H16*F57</f>
        <v>0</v>
      </c>
      <c r="G73" s="164">
        <f t="shared" si="33"/>
        <v>0</v>
      </c>
      <c r="H73" s="164">
        <v>0</v>
      </c>
      <c r="I73" s="164">
        <f t="shared" si="31"/>
        <v>0</v>
      </c>
      <c r="J73" s="164">
        <f>SUM(C73:I73)</f>
        <v>0</v>
      </c>
    </row>
    <row r="74" spans="1:13">
      <c r="A74" s="153"/>
      <c r="C74" s="187">
        <f t="shared" ref="C74:J74" si="34">SUM(C62:C73)</f>
        <v>18327.580829999999</v>
      </c>
      <c r="D74" s="187">
        <f t="shared" si="34"/>
        <v>0</v>
      </c>
      <c r="E74" s="187">
        <f t="shared" si="34"/>
        <v>14517.183940000001</v>
      </c>
      <c r="F74" s="187">
        <f t="shared" si="34"/>
        <v>981.87573000000009</v>
      </c>
      <c r="G74" s="254">
        <f t="shared" si="34"/>
        <v>-145074.48994999999</v>
      </c>
      <c r="H74" s="187">
        <f t="shared" si="34"/>
        <v>-52940.781029999998</v>
      </c>
      <c r="I74" s="187">
        <f t="shared" si="34"/>
        <v>11117.263369999999</v>
      </c>
      <c r="J74" s="187">
        <f t="shared" si="34"/>
        <v>-153071.36710999999</v>
      </c>
    </row>
    <row r="75" spans="1:13" ht="7.95" customHeight="1"/>
    <row r="76" spans="1:13">
      <c r="A76" s="148" t="s">
        <v>19</v>
      </c>
      <c r="B76" s="148"/>
      <c r="C76" s="164">
        <f t="shared" ref="C76:I76" si="35">C62+C63</f>
        <v>17553.753000000001</v>
      </c>
      <c r="D76" s="164">
        <f t="shared" si="35"/>
        <v>0</v>
      </c>
      <c r="E76" s="164">
        <f t="shared" si="35"/>
        <v>25138.707999999999</v>
      </c>
      <c r="F76" s="164">
        <f t="shared" si="35"/>
        <v>981.87573000000009</v>
      </c>
      <c r="G76" s="164">
        <f t="shared" si="35"/>
        <v>-69998.298999999999</v>
      </c>
      <c r="H76" s="164">
        <f t="shared" si="35"/>
        <v>-24921.995000000003</v>
      </c>
      <c r="I76" s="164">
        <f t="shared" si="35"/>
        <v>5417.8249999999998</v>
      </c>
      <c r="J76" s="164">
        <f>J62+J63</f>
        <v>-45828.132269999987</v>
      </c>
    </row>
    <row r="77" spans="1:13" ht="10.95" customHeight="1">
      <c r="A77" s="148"/>
      <c r="B77" s="148"/>
      <c r="C77" s="164"/>
      <c r="D77" s="164"/>
      <c r="E77" s="164"/>
      <c r="F77" s="164"/>
      <c r="G77" s="164"/>
      <c r="H77" s="164"/>
      <c r="I77" s="164"/>
      <c r="J77" s="164"/>
    </row>
    <row r="78" spans="1:13" ht="15.75" customHeight="1">
      <c r="A78" s="148" t="s">
        <v>175</v>
      </c>
      <c r="B78" s="148"/>
      <c r="C78" s="172">
        <f t="shared" ref="C78:I78" si="36">SUM(C64:C67,C70:C72)</f>
        <v>773.82782999999995</v>
      </c>
      <c r="D78" s="172">
        <f t="shared" si="36"/>
        <v>0</v>
      </c>
      <c r="E78" s="172">
        <f t="shared" si="36"/>
        <v>-10621.52406</v>
      </c>
      <c r="F78" s="172">
        <f t="shared" si="36"/>
        <v>0</v>
      </c>
      <c r="G78" s="172">
        <f t="shared" si="36"/>
        <v>-69251.573099999994</v>
      </c>
      <c r="H78" s="172">
        <f t="shared" si="36"/>
        <v>-25859.415509999999</v>
      </c>
      <c r="I78" s="172">
        <f t="shared" si="36"/>
        <v>5017.5318899999993</v>
      </c>
      <c r="J78" s="172">
        <f>SUM(J64:J67,J70:J72)</f>
        <v>-99941.152950000003</v>
      </c>
    </row>
    <row r="79" spans="1:13" ht="7.95" customHeight="1"/>
    <row r="80" spans="1:13">
      <c r="A80" s="1" t="s">
        <v>202</v>
      </c>
    </row>
    <row r="81" spans="1:14">
      <c r="A81" s="1" t="s">
        <v>209</v>
      </c>
    </row>
    <row r="82" spans="1:14" ht="15.75" customHeight="1">
      <c r="A82" s="188" t="s">
        <v>208</v>
      </c>
      <c r="B82" s="188"/>
      <c r="C82" s="188"/>
      <c r="D82" s="188"/>
      <c r="E82" s="188"/>
    </row>
    <row r="83" spans="1:14" ht="29.4" customHeight="1">
      <c r="A83" s="188"/>
      <c r="B83" s="271" t="s">
        <v>203</v>
      </c>
      <c r="C83" s="271" t="s">
        <v>204</v>
      </c>
      <c r="D83" s="271" t="s">
        <v>205</v>
      </c>
      <c r="E83" s="271" t="s">
        <v>207</v>
      </c>
      <c r="G83" s="373" t="s">
        <v>323</v>
      </c>
      <c r="H83" s="373"/>
      <c r="I83" s="373"/>
      <c r="J83" s="373"/>
      <c r="M83" s="272"/>
      <c r="N83" s="272"/>
    </row>
    <row r="84" spans="1:14">
      <c r="A84" s="273" t="s">
        <v>366</v>
      </c>
      <c r="B84" s="275">
        <v>1</v>
      </c>
      <c r="C84" s="276">
        <v>779373</v>
      </c>
      <c r="D84" s="272">
        <f>70072.69-C84*M51</f>
        <v>68069.701390000002</v>
      </c>
      <c r="E84" s="272">
        <f>500*B84</f>
        <v>500</v>
      </c>
      <c r="F84" s="274" t="s">
        <v>206</v>
      </c>
      <c r="H84" s="275"/>
      <c r="I84" s="276"/>
      <c r="J84" s="286">
        <v>50067</v>
      </c>
      <c r="K84" s="272"/>
      <c r="L84" s="274"/>
    </row>
    <row r="85" spans="1:14">
      <c r="A85" s="277" t="s">
        <v>231</v>
      </c>
      <c r="B85" s="278">
        <f>SUM(B84:B84)</f>
        <v>1</v>
      </c>
      <c r="C85" s="279">
        <f>SUM(C84:C84)</f>
        <v>779373</v>
      </c>
      <c r="D85" s="280">
        <f>SUM(D84:D84)</f>
        <v>68069.701390000002</v>
      </c>
      <c r="E85" s="280">
        <f>SUM(E84:E84)</f>
        <v>500</v>
      </c>
    </row>
    <row r="86" spans="1:14">
      <c r="A86" s="188"/>
      <c r="B86" s="188"/>
      <c r="C86" s="188"/>
      <c r="D86" s="188"/>
      <c r="E86" s="188"/>
    </row>
    <row r="87" spans="1:14">
      <c r="A87" s="260"/>
      <c r="B87" s="275"/>
      <c r="C87" s="276"/>
      <c r="D87" s="272"/>
      <c r="E87" s="272"/>
    </row>
    <row r="88" spans="1:14">
      <c r="B88" s="275"/>
      <c r="C88" s="276"/>
      <c r="D88" s="272"/>
      <c r="E88" s="272"/>
    </row>
    <row r="89" spans="1:14" ht="9" customHeight="1"/>
  </sheetData>
  <mergeCells count="4">
    <mergeCell ref="A1:I1"/>
    <mergeCell ref="J1:K1"/>
    <mergeCell ref="G83:J83"/>
    <mergeCell ref="H56:H57"/>
  </mergeCells>
  <pageMargins left="0.7" right="0.7" top="0.75" bottom="0.75" header="0.3" footer="0.3"/>
  <pageSetup scale="78" fitToHeight="2" orientation="landscape" r:id="rId1"/>
  <headerFooter>
    <oddFooter>&amp;F&amp;RPage &amp;P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B0F0"/>
  </sheetPr>
  <dimension ref="A1:AE89"/>
  <sheetViews>
    <sheetView topLeftCell="A45" zoomScaleNormal="100" workbookViewId="0">
      <selection activeCell="E84" sqref="E84"/>
    </sheetView>
  </sheetViews>
  <sheetFormatPr defaultColWidth="9.109375" defaultRowHeight="13.8"/>
  <cols>
    <col min="1" max="1" width="14.6640625" style="1" customWidth="1"/>
    <col min="2" max="2" width="9.33203125" style="1" customWidth="1"/>
    <col min="3" max="3" width="16.33203125" style="1" customWidth="1"/>
    <col min="4" max="4" width="17.33203125" style="1" customWidth="1"/>
    <col min="5" max="5" width="16.6640625" style="1" customWidth="1"/>
    <col min="6" max="6" width="16.33203125" style="1" customWidth="1"/>
    <col min="7" max="7" width="15.5546875" style="1" customWidth="1"/>
    <col min="8" max="8" width="13.6640625" style="1" bestFit="1" customWidth="1"/>
    <col min="9" max="9" width="17.5546875" style="1" customWidth="1"/>
    <col min="10" max="10" width="15.109375" style="1" customWidth="1"/>
    <col min="11" max="11" width="14.88671875" style="1" customWidth="1"/>
    <col min="12" max="12" width="13.44140625" style="1" bestFit="1" customWidth="1"/>
    <col min="13" max="13" width="15.6640625" style="1" customWidth="1"/>
    <col min="14" max="14" width="2.6640625" style="1" customWidth="1"/>
    <col min="15" max="15" width="15.33203125" style="1" customWidth="1"/>
    <col min="16" max="16" width="15.44140625" style="1" customWidth="1"/>
    <col min="17" max="17" width="16" style="1" customWidth="1"/>
    <col min="18" max="18" width="10.88671875" style="1" customWidth="1"/>
    <col min="19" max="19" width="17.6640625" style="1" customWidth="1"/>
    <col min="20" max="20" width="14.6640625" style="1" customWidth="1"/>
    <col min="21" max="21" width="10.5546875" style="1" customWidth="1"/>
    <col min="22" max="22" width="14.6640625" style="1" customWidth="1"/>
    <col min="23" max="23" width="2.88671875" style="1" customWidth="1"/>
    <col min="24" max="24" width="16.88671875" style="1" customWidth="1"/>
    <col min="25" max="25" width="1.6640625" style="1" customWidth="1"/>
    <col min="26" max="26" width="14.6640625" style="1" customWidth="1"/>
    <col min="27" max="27" width="13.6640625" style="1" customWidth="1"/>
    <col min="28" max="28" width="13.5546875" style="1" customWidth="1"/>
    <col min="29" max="29" width="13.109375" style="1" customWidth="1"/>
    <col min="30" max="30" width="18" style="1" customWidth="1"/>
    <col min="31" max="16384" width="9.109375" style="1"/>
  </cols>
  <sheetData>
    <row r="1" spans="1:20">
      <c r="A1" s="371" t="s">
        <v>163</v>
      </c>
      <c r="B1" s="371"/>
      <c r="C1" s="371"/>
      <c r="D1" s="371"/>
      <c r="E1" s="371"/>
      <c r="F1" s="371"/>
      <c r="G1" s="371"/>
      <c r="H1" s="371"/>
      <c r="I1" s="371"/>
      <c r="J1" s="372" t="s">
        <v>311</v>
      </c>
      <c r="K1" s="372"/>
    </row>
    <row r="2" spans="1:20" ht="26.4" customHeight="1">
      <c r="A2" s="149"/>
      <c r="B2" s="150"/>
      <c r="C2" s="151" t="s">
        <v>164</v>
      </c>
      <c r="D2" s="150"/>
      <c r="E2" s="151" t="s">
        <v>165</v>
      </c>
      <c r="F2" s="152" t="s">
        <v>166</v>
      </c>
      <c r="G2" s="152" t="s">
        <v>167</v>
      </c>
      <c r="H2" s="152" t="s">
        <v>86</v>
      </c>
      <c r="I2" s="152" t="s">
        <v>168</v>
      </c>
      <c r="J2" s="258" t="s">
        <v>312</v>
      </c>
      <c r="K2" s="258" t="s">
        <v>313</v>
      </c>
    </row>
    <row r="3" spans="1:20">
      <c r="A3" s="176" t="s">
        <v>127</v>
      </c>
      <c r="B3" s="148"/>
      <c r="C3" s="154">
        <v>218216</v>
      </c>
      <c r="D3" s="213"/>
      <c r="E3" s="178">
        <v>182573434.708</v>
      </c>
      <c r="F3" s="178">
        <v>-91004591</v>
      </c>
      <c r="G3" s="178">
        <v>98756098</v>
      </c>
      <c r="H3" s="184">
        <f>SUM(F3:G3)</f>
        <v>7751507</v>
      </c>
      <c r="I3" s="155">
        <f>E3+H3</f>
        <v>190324941.708</v>
      </c>
      <c r="J3" s="283">
        <f t="shared" ref="J3:J8" si="0">I3/C3</f>
        <v>872.18600702056676</v>
      </c>
      <c r="K3" s="256">
        <f t="shared" ref="K3:K8" si="1">D24/E3</f>
        <v>9.0929946333931561E-2</v>
      </c>
    </row>
    <row r="4" spans="1:20">
      <c r="A4" s="176" t="s">
        <v>169</v>
      </c>
      <c r="B4" s="148"/>
      <c r="C4" s="154">
        <v>351</v>
      </c>
      <c r="D4" s="213"/>
      <c r="E4" s="178">
        <v>268162.89399999997</v>
      </c>
      <c r="F4" s="178">
        <v>-141788</v>
      </c>
      <c r="G4" s="178">
        <v>145054</v>
      </c>
      <c r="H4" s="184">
        <f t="shared" ref="H4:H16" si="2">SUM(F4:G4)</f>
        <v>3266</v>
      </c>
      <c r="I4" s="155">
        <f t="shared" ref="I4:I16" si="3">E4+H4</f>
        <v>271428.89399999997</v>
      </c>
      <c r="J4" s="283">
        <f t="shared" si="0"/>
        <v>773.30169230769218</v>
      </c>
      <c r="K4" s="256">
        <f t="shared" si="1"/>
        <v>9.0841315279063195E-2</v>
      </c>
    </row>
    <row r="5" spans="1:20">
      <c r="A5" s="176" t="s">
        <v>128</v>
      </c>
      <c r="B5" s="148"/>
      <c r="C5" s="154">
        <v>22963</v>
      </c>
      <c r="D5" s="213"/>
      <c r="E5" s="178">
        <v>47293311.362000003</v>
      </c>
      <c r="F5" s="178">
        <v>-24302464</v>
      </c>
      <c r="G5" s="178">
        <v>25501155</v>
      </c>
      <c r="H5" s="184">
        <f t="shared" si="2"/>
        <v>1198691</v>
      </c>
      <c r="I5" s="155">
        <f t="shared" si="3"/>
        <v>48492002.362000003</v>
      </c>
      <c r="J5" s="283">
        <f t="shared" si="0"/>
        <v>2111.7450839176067</v>
      </c>
      <c r="K5" s="256">
        <f t="shared" si="1"/>
        <v>0.11841312415479746</v>
      </c>
    </row>
    <row r="6" spans="1:20">
      <c r="A6" s="176" t="s">
        <v>129</v>
      </c>
      <c r="B6" s="148"/>
      <c r="C6" s="154">
        <v>9768</v>
      </c>
      <c r="D6" s="213"/>
      <c r="E6" s="178">
        <v>3971285.0460000001</v>
      </c>
      <c r="F6" s="178">
        <v>-2036165</v>
      </c>
      <c r="G6" s="178">
        <v>2148130</v>
      </c>
      <c r="H6" s="184">
        <f t="shared" si="2"/>
        <v>111965</v>
      </c>
      <c r="I6" s="155">
        <f t="shared" si="3"/>
        <v>4083250.0460000001</v>
      </c>
      <c r="J6" s="283">
        <f t="shared" si="0"/>
        <v>418.02314148239151</v>
      </c>
      <c r="K6" s="256">
        <f t="shared" si="1"/>
        <v>0.16082928135398317</v>
      </c>
    </row>
    <row r="7" spans="1:20">
      <c r="A7" s="176" t="s">
        <v>130</v>
      </c>
      <c r="B7" s="148"/>
      <c r="C7" s="154">
        <v>1868</v>
      </c>
      <c r="D7" s="213"/>
      <c r="E7" s="178">
        <v>115593591.06200001</v>
      </c>
      <c r="F7" s="178">
        <v>-61944423</v>
      </c>
      <c r="G7" s="178">
        <v>62170005</v>
      </c>
      <c r="H7" s="184">
        <f t="shared" si="2"/>
        <v>225582</v>
      </c>
      <c r="I7" s="155">
        <f t="shared" si="3"/>
        <v>115819173.06200001</v>
      </c>
      <c r="J7" s="283">
        <f t="shared" si="0"/>
        <v>62001.698641327625</v>
      </c>
      <c r="K7" s="256">
        <f t="shared" si="1"/>
        <v>9.2439390123875961E-2</v>
      </c>
    </row>
    <row r="8" spans="1:20">
      <c r="A8" s="176" t="s">
        <v>131</v>
      </c>
      <c r="B8" s="148"/>
      <c r="C8" s="154">
        <v>49</v>
      </c>
      <c r="D8" s="213"/>
      <c r="E8" s="178">
        <v>2528387.52</v>
      </c>
      <c r="F8" s="178">
        <v>-1251547</v>
      </c>
      <c r="G8" s="178">
        <v>1367645</v>
      </c>
      <c r="H8" s="184">
        <f t="shared" si="2"/>
        <v>116098</v>
      </c>
      <c r="I8" s="155">
        <f t="shared" si="3"/>
        <v>2644485.52</v>
      </c>
      <c r="J8" s="283">
        <f t="shared" si="0"/>
        <v>53969.092244897962</v>
      </c>
      <c r="K8" s="256">
        <f t="shared" si="1"/>
        <v>9.0711399334861456E-2</v>
      </c>
    </row>
    <row r="9" spans="1:20">
      <c r="A9" s="176" t="s">
        <v>132</v>
      </c>
      <c r="B9" s="148"/>
      <c r="C9" s="154">
        <v>23</v>
      </c>
      <c r="D9" s="188"/>
      <c r="E9" s="178">
        <f>96199701.69-E10</f>
        <v>61405372.089999996</v>
      </c>
      <c r="F9" s="178">
        <v>-60775976</v>
      </c>
      <c r="G9" s="178">
        <f>94768404-G10</f>
        <v>59768404</v>
      </c>
      <c r="H9" s="184">
        <f t="shared" si="2"/>
        <v>-1007572</v>
      </c>
      <c r="I9" s="155">
        <f t="shared" si="3"/>
        <v>60397800.089999996</v>
      </c>
      <c r="J9" s="283">
        <f>(I9+I10)/C9</f>
        <v>4138788.2473913045</v>
      </c>
      <c r="K9" s="256">
        <f>I30/(I9+I10)</f>
        <v>5.9168530699987953E-2</v>
      </c>
    </row>
    <row r="10" spans="1:20">
      <c r="A10" s="176" t="s">
        <v>170</v>
      </c>
      <c r="B10" s="148"/>
      <c r="C10" s="154"/>
      <c r="D10" s="188"/>
      <c r="E10" s="178">
        <v>34794329.600000001</v>
      </c>
      <c r="F10" s="178">
        <v>-35000000</v>
      </c>
      <c r="G10" s="178">
        <v>35000000</v>
      </c>
      <c r="H10" s="184">
        <f t="shared" si="2"/>
        <v>0</v>
      </c>
      <c r="I10" s="155">
        <f t="shared" si="3"/>
        <v>34794329.600000001</v>
      </c>
      <c r="J10" s="283"/>
    </row>
    <row r="11" spans="1:20">
      <c r="A11" s="176" t="s">
        <v>171</v>
      </c>
      <c r="B11" s="148"/>
      <c r="C11" s="154">
        <v>51</v>
      </c>
      <c r="D11" s="213"/>
      <c r="E11" s="178">
        <v>5034975.2829999998</v>
      </c>
      <c r="F11" s="178"/>
      <c r="G11" s="178"/>
      <c r="H11" s="184">
        <f t="shared" si="2"/>
        <v>0</v>
      </c>
      <c r="I11" s="155">
        <f t="shared" si="3"/>
        <v>5034975.2829999998</v>
      </c>
      <c r="J11" s="283">
        <f>I11/C11</f>
        <v>98725.00554901961</v>
      </c>
      <c r="K11" s="256">
        <f>I31/I11</f>
        <v>6.9562585775259714E-2</v>
      </c>
    </row>
    <row r="12" spans="1:20">
      <c r="A12" s="176" t="s">
        <v>133</v>
      </c>
      <c r="B12" s="148"/>
      <c r="C12" s="154">
        <v>1198</v>
      </c>
      <c r="D12" s="213"/>
      <c r="E12" s="178">
        <v>18433987.118000001</v>
      </c>
      <c r="F12" s="178">
        <v>-6396055</v>
      </c>
      <c r="G12" s="178">
        <v>8016094</v>
      </c>
      <c r="H12" s="184">
        <f t="shared" si="2"/>
        <v>1620039</v>
      </c>
      <c r="I12" s="155">
        <f t="shared" si="3"/>
        <v>20054026.118000001</v>
      </c>
      <c r="J12" s="283">
        <f>I12/C12</f>
        <v>16739.587744574292</v>
      </c>
      <c r="K12" s="256">
        <f>I32/I12</f>
        <v>7.8810988931614187E-2</v>
      </c>
    </row>
    <row r="13" spans="1:20">
      <c r="A13" s="176" t="s">
        <v>134</v>
      </c>
      <c r="B13" s="148"/>
      <c r="C13" s="154">
        <v>1211</v>
      </c>
      <c r="D13" s="213"/>
      <c r="E13" s="178">
        <v>1637430.122</v>
      </c>
      <c r="F13" s="178">
        <v>-651581</v>
      </c>
      <c r="G13" s="178">
        <v>636344</v>
      </c>
      <c r="H13" s="184">
        <f t="shared" si="2"/>
        <v>-15237</v>
      </c>
      <c r="I13" s="155">
        <f t="shared" si="3"/>
        <v>1622193.122</v>
      </c>
      <c r="J13" s="283">
        <f>I13/C13</f>
        <v>1339.5484079273328</v>
      </c>
      <c r="K13" s="256">
        <f>I33/I13</f>
        <v>9.8335981990435292E-2</v>
      </c>
      <c r="S13" s="214"/>
    </row>
    <row r="14" spans="1:20">
      <c r="A14" s="176" t="s">
        <v>172</v>
      </c>
      <c r="B14" s="148"/>
      <c r="C14" s="154">
        <v>443</v>
      </c>
      <c r="D14" s="188"/>
      <c r="E14" s="178">
        <v>887690.26099999994</v>
      </c>
      <c r="F14" s="178"/>
      <c r="G14" s="178"/>
      <c r="H14" s="184"/>
      <c r="I14" s="155">
        <f t="shared" si="3"/>
        <v>887690.26099999994</v>
      </c>
      <c r="J14" s="283"/>
      <c r="K14" s="256"/>
      <c r="S14" s="184"/>
      <c r="T14" s="184"/>
    </row>
    <row r="15" spans="1:20">
      <c r="A15" s="176" t="s">
        <v>173</v>
      </c>
      <c r="B15" s="148"/>
      <c r="C15" s="154"/>
      <c r="D15" s="188"/>
      <c r="E15" s="178">
        <v>391199.821</v>
      </c>
      <c r="F15" s="178"/>
      <c r="G15" s="178"/>
      <c r="H15" s="184">
        <f t="shared" si="2"/>
        <v>0</v>
      </c>
      <c r="I15" s="155">
        <f t="shared" si="3"/>
        <v>391199.821</v>
      </c>
      <c r="J15" s="213"/>
      <c r="S15" s="184"/>
      <c r="T15" s="184"/>
    </row>
    <row r="16" spans="1:20">
      <c r="A16" s="176" t="s">
        <v>174</v>
      </c>
      <c r="B16" s="148"/>
      <c r="C16" s="154"/>
      <c r="D16" s="189"/>
      <c r="E16" s="178">
        <v>206632.55300000001</v>
      </c>
      <c r="F16" s="178"/>
      <c r="G16" s="178"/>
      <c r="H16" s="184">
        <f t="shared" si="2"/>
        <v>0</v>
      </c>
      <c r="I16" s="155">
        <f t="shared" si="3"/>
        <v>206632.55300000001</v>
      </c>
      <c r="J16" s="213"/>
      <c r="T16" s="214"/>
    </row>
    <row r="17" spans="1:31">
      <c r="A17" s="148"/>
      <c r="B17" s="148"/>
      <c r="C17" s="156">
        <f>SUM(C3:C16)</f>
        <v>256141</v>
      </c>
      <c r="E17" s="156">
        <f>SUM(E3:E16)</f>
        <v>475019789.43999988</v>
      </c>
      <c r="F17" s="156">
        <f>SUM(F3:F16)</f>
        <v>-283504590</v>
      </c>
      <c r="G17" s="156">
        <f>SUM(G3:G16)</f>
        <v>293508929</v>
      </c>
      <c r="H17" s="156">
        <f>SUM(H3:H16)</f>
        <v>10004339</v>
      </c>
      <c r="I17" s="156">
        <f>SUM(I3:I16)</f>
        <v>485024128.43999988</v>
      </c>
    </row>
    <row r="18" spans="1:31" ht="14.4" thickBot="1">
      <c r="A18" s="148"/>
      <c r="B18" s="148"/>
      <c r="C18" s="148"/>
      <c r="E18" s="148"/>
      <c r="F18" s="148"/>
      <c r="G18" s="148"/>
      <c r="I18" s="148"/>
    </row>
    <row r="19" spans="1:31">
      <c r="A19" s="148" t="s">
        <v>19</v>
      </c>
      <c r="B19" s="148"/>
      <c r="C19" s="157">
        <f>C3+C4</f>
        <v>218567</v>
      </c>
      <c r="E19" s="158">
        <f>E3+E4</f>
        <v>182841597.602</v>
      </c>
      <c r="F19" s="158">
        <f>F3+F4</f>
        <v>-91146379</v>
      </c>
      <c r="G19" s="158">
        <f>G3+G4</f>
        <v>98901152</v>
      </c>
      <c r="H19" s="158">
        <f>H3+H4</f>
        <v>7754773</v>
      </c>
      <c r="I19" s="157">
        <f>I3+I4</f>
        <v>190596370.602</v>
      </c>
    </row>
    <row r="20" spans="1:31" ht="7.2" customHeight="1">
      <c r="A20" s="148"/>
      <c r="B20" s="148"/>
      <c r="C20" s="159"/>
      <c r="E20" s="148"/>
      <c r="F20" s="148"/>
      <c r="G20" s="148"/>
      <c r="H20" s="148"/>
      <c r="I20" s="159"/>
    </row>
    <row r="21" spans="1:31" ht="14.4" thickBot="1">
      <c r="A21" s="148" t="s">
        <v>175</v>
      </c>
      <c r="B21" s="148"/>
      <c r="C21" s="173">
        <f>SUM(C5:C8,C11:C13)</f>
        <v>37108</v>
      </c>
      <c r="E21" s="174">
        <f>SUM(E5:E8,E11:E13)</f>
        <v>194492967.51300004</v>
      </c>
      <c r="F21" s="174">
        <f>SUM(F5:F8,F11:F13)</f>
        <v>-96582235</v>
      </c>
      <c r="G21" s="174">
        <f>SUM(G5:G8,G11:G13)</f>
        <v>99839373</v>
      </c>
      <c r="H21" s="174">
        <f>SUM(H5:H8,H11:H13)</f>
        <v>3257138</v>
      </c>
      <c r="I21" s="173">
        <f>SUM(I5:I8,I11:I13)</f>
        <v>197750105.51300004</v>
      </c>
      <c r="Z21" s="1" t="s">
        <v>314</v>
      </c>
    </row>
    <row r="22" spans="1:31">
      <c r="A22" s="148"/>
      <c r="B22" s="148"/>
      <c r="C22" s="148"/>
      <c r="D22" s="148"/>
      <c r="E22" s="148"/>
      <c r="M22" s="1" t="s">
        <v>322</v>
      </c>
      <c r="Z22" s="1" t="s">
        <v>210</v>
      </c>
      <c r="AA22" s="257" t="s">
        <v>342</v>
      </c>
      <c r="AC22" s="1" t="s">
        <v>212</v>
      </c>
      <c r="AD22" s="257" t="s">
        <v>341</v>
      </c>
    </row>
    <row r="23" spans="1:31" ht="53.4" customHeight="1">
      <c r="A23" s="149"/>
      <c r="B23" s="160"/>
      <c r="C23" s="168" t="s">
        <v>176</v>
      </c>
      <c r="D23" s="168" t="s">
        <v>177</v>
      </c>
      <c r="E23" s="152" t="s">
        <v>178</v>
      </c>
      <c r="F23" s="152" t="s">
        <v>179</v>
      </c>
      <c r="G23" s="152" t="s">
        <v>180</v>
      </c>
      <c r="H23" s="152" t="s">
        <v>181</v>
      </c>
      <c r="I23" s="152" t="s">
        <v>182</v>
      </c>
      <c r="O23" s="258" t="str">
        <f>AA22&amp;" Billed Schedule 75 Revenue"</f>
        <v>August Billed Schedule 75 Revenue</v>
      </c>
      <c r="P23" s="258" t="str">
        <f>AA22&amp;" Billed kWhs"</f>
        <v>August Billed kWhs</v>
      </c>
      <c r="Q23" s="258" t="str">
        <f>AA22&amp;" Unbilled kWhs"</f>
        <v>August Unbilled kWhs</v>
      </c>
      <c r="R23" s="258" t="s">
        <v>320</v>
      </c>
      <c r="S23" s="258" t="s">
        <v>213</v>
      </c>
      <c r="T23" s="258" t="str">
        <f>AD22&amp;" Unbilled kWhs reversal"</f>
        <v>July Unbilled kWhs reversal</v>
      </c>
      <c r="U23" s="258" t="s">
        <v>320</v>
      </c>
      <c r="V23" s="258" t="str">
        <f>AD22&amp;" Schedule 75 Unbilled Reversal"</f>
        <v>July Schedule 75 Unbilled Reversal</v>
      </c>
      <c r="X23" s="258" t="str">
        <f>"Total "&amp;AA22&amp;" Schedule 75 Revenue"</f>
        <v>Total August Schedule 75 Revenue</v>
      </c>
      <c r="Z23" s="258" t="str">
        <f>"Calendar "&amp;AA22&amp;" Usage"</f>
        <v>Calendar August Usage</v>
      </c>
      <c r="AA23" s="258" t="str">
        <f>R23</f>
        <v>11/1/2018 rate</v>
      </c>
      <c r="AB23" s="258" t="s">
        <v>214</v>
      </c>
      <c r="AC23" s="258" t="s">
        <v>215</v>
      </c>
      <c r="AD23" s="258" t="str">
        <f>"implied "&amp;AD22&amp;" unbilled/Cancel-Rebill True-up kWhs"</f>
        <v>implied July unbilled/Cancel-Rebill True-up kWhs</v>
      </c>
    </row>
    <row r="24" spans="1:31">
      <c r="A24" s="176" t="s">
        <v>127</v>
      </c>
      <c r="B24" s="148"/>
      <c r="C24" s="177">
        <v>2031336</v>
      </c>
      <c r="D24" s="177">
        <v>16601392.619999999</v>
      </c>
      <c r="E24" s="179">
        <v>-8533724</v>
      </c>
      <c r="F24" s="179">
        <v>9237276</v>
      </c>
      <c r="G24" s="170">
        <f>SUM(D24:F24)</f>
        <v>17304944.619999997</v>
      </c>
      <c r="H24" s="170">
        <f>-J62</f>
        <v>83361.794979999977</v>
      </c>
      <c r="I24" s="170">
        <f>SUM(G24:H24)</f>
        <v>17388306.414979998</v>
      </c>
      <c r="M24" s="1" t="s">
        <v>216</v>
      </c>
      <c r="O24" s="281">
        <v>-211789.87</v>
      </c>
      <c r="P24" s="259">
        <f t="shared" ref="P24:P29" si="4">E3</f>
        <v>182573434.708</v>
      </c>
      <c r="Q24" s="259">
        <f t="shared" ref="Q24:Q29" si="5">G3</f>
        <v>98756098</v>
      </c>
      <c r="R24" s="260">
        <v>-1.16E-3</v>
      </c>
      <c r="S24" s="261">
        <f>Q24*R24</f>
        <v>-114557.07368</v>
      </c>
      <c r="T24" s="259">
        <f t="shared" ref="T24:T29" si="6">F3</f>
        <v>-91004591</v>
      </c>
      <c r="U24" s="260">
        <f>R24</f>
        <v>-1.16E-3</v>
      </c>
      <c r="V24" s="262">
        <f>T24*U24</f>
        <v>105565.32556</v>
      </c>
      <c r="X24" s="263">
        <f>O24+S24+V24</f>
        <v>-220781.61812000003</v>
      </c>
      <c r="Z24" s="264">
        <f>P24+Q24+T24</f>
        <v>190324941.708</v>
      </c>
      <c r="AA24" s="188">
        <f>R24</f>
        <v>-1.16E-3</v>
      </c>
      <c r="AB24" s="214">
        <f>Z24*AA24</f>
        <v>-220776.93238128</v>
      </c>
      <c r="AC24" s="263">
        <f>X24-AB24</f>
        <v>-4.685738720028894</v>
      </c>
      <c r="AD24" s="264">
        <f>AC24/U24</f>
        <v>4039.4299310593915</v>
      </c>
      <c r="AE24" s="265">
        <f>AC24/X24</f>
        <v>2.1223409629519449E-5</v>
      </c>
    </row>
    <row r="25" spans="1:31">
      <c r="A25" s="176" t="s">
        <v>169</v>
      </c>
      <c r="B25" s="148"/>
      <c r="C25" s="177">
        <v>3204</v>
      </c>
      <c r="D25" s="177">
        <v>24360.27</v>
      </c>
      <c r="E25" s="179">
        <v>-8642</v>
      </c>
      <c r="F25" s="179">
        <v>8768</v>
      </c>
      <c r="G25" s="170">
        <f t="shared" ref="G25:G33" si="7">SUM(D25:F25)</f>
        <v>24486.27</v>
      </c>
      <c r="H25" s="170">
        <f t="shared" ref="H25:H29" si="8">-J63</f>
        <v>251.88921999999994</v>
      </c>
      <c r="I25" s="170">
        <f t="shared" ref="I25:I36" si="9">SUM(G25:H25)</f>
        <v>24738.159220000001</v>
      </c>
      <c r="M25" s="1" t="s">
        <v>217</v>
      </c>
      <c r="O25" s="281">
        <v>-311.12</v>
      </c>
      <c r="P25" s="259">
        <f t="shared" si="4"/>
        <v>268162.89399999997</v>
      </c>
      <c r="Q25" s="259">
        <f t="shared" si="5"/>
        <v>145054</v>
      </c>
      <c r="R25" s="260">
        <v>-1.16E-3</v>
      </c>
      <c r="S25" s="261">
        <f>Q25*R25</f>
        <v>-168.26264</v>
      </c>
      <c r="T25" s="259">
        <f t="shared" si="6"/>
        <v>-141788</v>
      </c>
      <c r="U25" s="260">
        <f t="shared" ref="U25:U32" si="10">R25</f>
        <v>-1.16E-3</v>
      </c>
      <c r="V25" s="262">
        <f t="shared" ref="V25:V32" si="11">T25*U25</f>
        <v>164.47408000000001</v>
      </c>
      <c r="X25" s="263">
        <f t="shared" ref="X25:X32" si="12">O25+S25+V25</f>
        <v>-314.90856000000002</v>
      </c>
      <c r="Z25" s="264">
        <f t="shared" ref="Z25:Z32" si="13">P25+Q25+T25</f>
        <v>271428.89399999997</v>
      </c>
      <c r="AA25" s="188">
        <f t="shared" ref="AA25:AA32" si="14">R25</f>
        <v>-1.16E-3</v>
      </c>
      <c r="AB25" s="214">
        <f t="shared" ref="AB25:AB32" si="15">Z25*AA25</f>
        <v>-314.85751703999995</v>
      </c>
      <c r="AC25" s="263">
        <f t="shared" ref="AC25:AC32" si="16">X25-AB25</f>
        <v>-5.10429600000748E-2</v>
      </c>
      <c r="AD25" s="264">
        <f t="shared" ref="AD25:AD32" si="17">AC25/U25</f>
        <v>44.002551724202412</v>
      </c>
      <c r="AE25" s="265">
        <f t="shared" ref="AE25:AE33" si="18">AC25/X25</f>
        <v>1.6208819474476907E-4</v>
      </c>
    </row>
    <row r="26" spans="1:31">
      <c r="A26" s="176" t="s">
        <v>128</v>
      </c>
      <c r="B26" s="148"/>
      <c r="C26" s="177">
        <v>467036.72</v>
      </c>
      <c r="D26" s="177">
        <v>5600148.75</v>
      </c>
      <c r="E26" s="179">
        <v>-2927968</v>
      </c>
      <c r="F26" s="179">
        <v>3006911</v>
      </c>
      <c r="G26" s="170">
        <f t="shared" si="7"/>
        <v>5679091.75</v>
      </c>
      <c r="H26" s="170">
        <f t="shared" si="8"/>
        <v>34101.355419999985</v>
      </c>
      <c r="I26" s="170">
        <f t="shared" si="9"/>
        <v>5713193.1054199999</v>
      </c>
      <c r="M26" s="1" t="s">
        <v>218</v>
      </c>
      <c r="O26" s="281">
        <v>25536.71</v>
      </c>
      <c r="P26" s="259">
        <f t="shared" si="4"/>
        <v>47293311.362000003</v>
      </c>
      <c r="Q26" s="259">
        <f t="shared" si="5"/>
        <v>25501155</v>
      </c>
      <c r="R26" s="266">
        <v>5.4000000000000001E-4</v>
      </c>
      <c r="S26" s="261">
        <f>Q26*R26</f>
        <v>13770.6237</v>
      </c>
      <c r="T26" s="259">
        <f t="shared" si="6"/>
        <v>-24302464</v>
      </c>
      <c r="U26" s="260">
        <f t="shared" si="10"/>
        <v>5.4000000000000001E-4</v>
      </c>
      <c r="V26" s="262">
        <f t="shared" si="11"/>
        <v>-13123.33056</v>
      </c>
      <c r="X26" s="263">
        <f t="shared" si="12"/>
        <v>26184.003140000001</v>
      </c>
      <c r="Z26" s="264">
        <f t="shared" si="13"/>
        <v>48492002.362000003</v>
      </c>
      <c r="AA26" s="267">
        <f t="shared" si="14"/>
        <v>5.4000000000000001E-4</v>
      </c>
      <c r="AB26" s="214">
        <f t="shared" si="15"/>
        <v>26185.681275480001</v>
      </c>
      <c r="AC26" s="263">
        <f t="shared" si="16"/>
        <v>-1.678135480000492</v>
      </c>
      <c r="AD26" s="264">
        <f t="shared" si="17"/>
        <v>-3107.6582962972075</v>
      </c>
      <c r="AE26" s="265">
        <f t="shared" si="18"/>
        <v>-6.4090103832782072E-5</v>
      </c>
    </row>
    <row r="27" spans="1:31">
      <c r="A27" s="176" t="s">
        <v>129</v>
      </c>
      <c r="B27" s="148"/>
      <c r="C27" s="177">
        <v>197845.15</v>
      </c>
      <c r="D27" s="177">
        <v>638698.92000000004</v>
      </c>
      <c r="E27" s="179">
        <v>-335767</v>
      </c>
      <c r="F27" s="179">
        <v>348315</v>
      </c>
      <c r="G27" s="170">
        <f t="shared" si="7"/>
        <v>651246.92000000004</v>
      </c>
      <c r="H27" s="170">
        <f t="shared" si="8"/>
        <v>2876.1115000000004</v>
      </c>
      <c r="I27" s="170">
        <f t="shared" si="9"/>
        <v>654123.03150000004</v>
      </c>
      <c r="M27" s="1" t="s">
        <v>219</v>
      </c>
      <c r="O27" s="281">
        <v>2144.11</v>
      </c>
      <c r="P27" s="259">
        <f t="shared" si="4"/>
        <v>3971285.0460000001</v>
      </c>
      <c r="Q27" s="259">
        <f t="shared" si="5"/>
        <v>2148130</v>
      </c>
      <c r="R27" s="266">
        <v>5.4000000000000001E-4</v>
      </c>
      <c r="S27" s="261">
        <f t="shared" ref="S27:S32" si="19">Q27*R27</f>
        <v>1159.9902</v>
      </c>
      <c r="T27" s="259">
        <f t="shared" si="6"/>
        <v>-2036165</v>
      </c>
      <c r="U27" s="260">
        <f t="shared" si="10"/>
        <v>5.4000000000000001E-4</v>
      </c>
      <c r="V27" s="262">
        <f t="shared" si="11"/>
        <v>-1099.5291</v>
      </c>
      <c r="X27" s="263">
        <f t="shared" si="12"/>
        <v>2204.5711000000001</v>
      </c>
      <c r="Z27" s="264">
        <f t="shared" si="13"/>
        <v>4083250.0460000001</v>
      </c>
      <c r="AA27" s="267">
        <f t="shared" si="14"/>
        <v>5.4000000000000001E-4</v>
      </c>
      <c r="AB27" s="214">
        <f t="shared" si="15"/>
        <v>2204.9550248400001</v>
      </c>
      <c r="AC27" s="263">
        <f t="shared" si="16"/>
        <v>-0.3839248399999633</v>
      </c>
      <c r="AD27" s="264">
        <f t="shared" si="17"/>
        <v>-710.97192592585793</v>
      </c>
      <c r="AE27" s="265">
        <f t="shared" si="18"/>
        <v>-1.7414944793568384E-4</v>
      </c>
    </row>
    <row r="28" spans="1:31">
      <c r="A28" s="176" t="s">
        <v>130</v>
      </c>
      <c r="B28" s="148"/>
      <c r="C28" s="177">
        <v>936873.33</v>
      </c>
      <c r="D28" s="177">
        <v>10685401.060000001</v>
      </c>
      <c r="E28" s="179">
        <v>-5233606</v>
      </c>
      <c r="F28" s="179">
        <v>5194562</v>
      </c>
      <c r="G28" s="170">
        <f t="shared" si="7"/>
        <v>10646357.060000001</v>
      </c>
      <c r="H28" s="170">
        <f t="shared" si="8"/>
        <v>77582.111969999998</v>
      </c>
      <c r="I28" s="170">
        <f t="shared" si="9"/>
        <v>10723939.17197</v>
      </c>
      <c r="M28" s="1" t="s">
        <v>220</v>
      </c>
      <c r="O28" s="281">
        <v>62420.35</v>
      </c>
      <c r="P28" s="259">
        <f t="shared" si="4"/>
        <v>115593591.06200001</v>
      </c>
      <c r="Q28" s="259">
        <f t="shared" si="5"/>
        <v>62170005</v>
      </c>
      <c r="R28" s="266">
        <v>5.4000000000000001E-4</v>
      </c>
      <c r="S28" s="261">
        <f t="shared" si="19"/>
        <v>33571.8027</v>
      </c>
      <c r="T28" s="259">
        <f t="shared" si="6"/>
        <v>-61944423</v>
      </c>
      <c r="U28" s="260">
        <f t="shared" si="10"/>
        <v>5.4000000000000001E-4</v>
      </c>
      <c r="V28" s="262">
        <f t="shared" si="11"/>
        <v>-33449.988420000001</v>
      </c>
      <c r="X28" s="263">
        <f t="shared" si="12"/>
        <v>62542.164280000005</v>
      </c>
      <c r="Z28" s="264">
        <f t="shared" si="13"/>
        <v>115819173.06200001</v>
      </c>
      <c r="AA28" s="267">
        <f t="shared" si="14"/>
        <v>5.4000000000000001E-4</v>
      </c>
      <c r="AB28" s="214">
        <f t="shared" si="15"/>
        <v>62542.353453480006</v>
      </c>
      <c r="AC28" s="263">
        <f t="shared" si="16"/>
        <v>-0.18917348000104539</v>
      </c>
      <c r="AD28" s="264">
        <f t="shared" si="17"/>
        <v>-350.32125926119517</v>
      </c>
      <c r="AE28" s="265">
        <f t="shared" si="18"/>
        <v>-3.0247351075687043E-6</v>
      </c>
    </row>
    <row r="29" spans="1:31">
      <c r="A29" s="176" t="s">
        <v>131</v>
      </c>
      <c r="B29" s="148"/>
      <c r="C29" s="177">
        <v>24500</v>
      </c>
      <c r="D29" s="177">
        <v>229353.57</v>
      </c>
      <c r="E29" s="179">
        <v>-108351</v>
      </c>
      <c r="F29" s="179">
        <v>116674</v>
      </c>
      <c r="G29" s="170">
        <f t="shared" si="7"/>
        <v>237676.57</v>
      </c>
      <c r="H29" s="170">
        <f t="shared" si="8"/>
        <v>1123.9117099999996</v>
      </c>
      <c r="I29" s="170">
        <f t="shared" si="9"/>
        <v>238800.48170999999</v>
      </c>
      <c r="M29" s="1" t="s">
        <v>221</v>
      </c>
      <c r="O29" s="281">
        <v>1365.32</v>
      </c>
      <c r="P29" s="259">
        <f t="shared" si="4"/>
        <v>2528387.52</v>
      </c>
      <c r="Q29" s="259">
        <f t="shared" si="5"/>
        <v>1367645</v>
      </c>
      <c r="R29" s="266">
        <v>5.4000000000000001E-4</v>
      </c>
      <c r="S29" s="261">
        <f t="shared" si="19"/>
        <v>738.52830000000006</v>
      </c>
      <c r="T29" s="259">
        <f t="shared" si="6"/>
        <v>-1251547</v>
      </c>
      <c r="U29" s="260">
        <f t="shared" si="10"/>
        <v>5.4000000000000001E-4</v>
      </c>
      <c r="V29" s="262">
        <f t="shared" si="11"/>
        <v>-675.83537999999999</v>
      </c>
      <c r="X29" s="263">
        <f t="shared" si="12"/>
        <v>1428.0129200000001</v>
      </c>
      <c r="Z29" s="264">
        <f t="shared" si="13"/>
        <v>2644485.52</v>
      </c>
      <c r="AA29" s="267">
        <f t="shared" si="14"/>
        <v>5.4000000000000001E-4</v>
      </c>
      <c r="AB29" s="214">
        <f t="shared" si="15"/>
        <v>1428.0221808000001</v>
      </c>
      <c r="AC29" s="263">
        <f t="shared" si="16"/>
        <v>-9.2607999999927415E-3</v>
      </c>
      <c r="AD29" s="264">
        <f t="shared" si="17"/>
        <v>-17.149629629616189</v>
      </c>
      <c r="AE29" s="265">
        <f t="shared" si="18"/>
        <v>-6.4850953869470175E-6</v>
      </c>
    </row>
    <row r="30" spans="1:31">
      <c r="A30" s="176" t="s">
        <v>132</v>
      </c>
      <c r="B30" s="148"/>
      <c r="C30" s="177">
        <v>552000</v>
      </c>
      <c r="D30" s="177">
        <f>5816310.96-82608.87</f>
        <v>5733702.0899999999</v>
      </c>
      <c r="E30" s="179">
        <v>-6318744</v>
      </c>
      <c r="F30" s="179">
        <v>6158917</v>
      </c>
      <c r="G30" s="170">
        <f t="shared" si="7"/>
        <v>5573875.0899999999</v>
      </c>
      <c r="H30" s="170">
        <f>-J68-I69</f>
        <v>58503.357959999979</v>
      </c>
      <c r="I30" s="170">
        <f t="shared" si="9"/>
        <v>5632378.4479599996</v>
      </c>
      <c r="J30" s="214"/>
      <c r="M30" s="1" t="s">
        <v>222</v>
      </c>
      <c r="O30" s="281">
        <v>2718.91</v>
      </c>
      <c r="P30" s="259">
        <f>E11</f>
        <v>5034975.2829999998</v>
      </c>
      <c r="Q30" s="259">
        <f>G11</f>
        <v>0</v>
      </c>
      <c r="R30" s="266">
        <v>5.4000000000000001E-4</v>
      </c>
      <c r="S30" s="261">
        <f t="shared" si="19"/>
        <v>0</v>
      </c>
      <c r="T30" s="259">
        <f>F11</f>
        <v>0</v>
      </c>
      <c r="U30" s="260">
        <f t="shared" si="10"/>
        <v>5.4000000000000001E-4</v>
      </c>
      <c r="V30" s="262">
        <f t="shared" si="11"/>
        <v>0</v>
      </c>
      <c r="X30" s="263">
        <f t="shared" si="12"/>
        <v>2718.91</v>
      </c>
      <c r="Z30" s="264">
        <f t="shared" si="13"/>
        <v>5034975.2829999998</v>
      </c>
      <c r="AA30" s="267">
        <f t="shared" si="14"/>
        <v>5.4000000000000001E-4</v>
      </c>
      <c r="AB30" s="214">
        <f t="shared" si="15"/>
        <v>2718.8866528200001</v>
      </c>
      <c r="AC30" s="263">
        <f t="shared" si="16"/>
        <v>2.3347179999746004E-2</v>
      </c>
      <c r="AD30" s="264">
        <f t="shared" si="17"/>
        <v>43.235518518048153</v>
      </c>
      <c r="AE30" s="265">
        <f t="shared" si="18"/>
        <v>8.5869631579368229E-6</v>
      </c>
    </row>
    <row r="31" spans="1:31">
      <c r="A31" s="176" t="s">
        <v>171</v>
      </c>
      <c r="B31" s="148"/>
      <c r="C31" s="177">
        <v>1020</v>
      </c>
      <c r="D31" s="177">
        <v>350245.9</v>
      </c>
      <c r="E31" s="179"/>
      <c r="F31" s="179"/>
      <c r="G31" s="170">
        <f t="shared" si="7"/>
        <v>350245.9</v>
      </c>
      <c r="H31" s="170">
        <f>-J70</f>
        <v>0</v>
      </c>
      <c r="I31" s="170">
        <f t="shared" si="9"/>
        <v>350245.9</v>
      </c>
      <c r="M31" s="1" t="s">
        <v>223</v>
      </c>
      <c r="O31" s="281">
        <v>9954.48</v>
      </c>
      <c r="P31" s="259">
        <f>E12</f>
        <v>18433987.118000001</v>
      </c>
      <c r="Q31" s="259">
        <f>G12</f>
        <v>8016094</v>
      </c>
      <c r="R31" s="266">
        <v>5.4000000000000001E-4</v>
      </c>
      <c r="S31" s="261">
        <f t="shared" si="19"/>
        <v>4328.6907600000004</v>
      </c>
      <c r="T31" s="259">
        <f>F12</f>
        <v>-6396055</v>
      </c>
      <c r="U31" s="260">
        <f t="shared" si="10"/>
        <v>5.4000000000000001E-4</v>
      </c>
      <c r="V31" s="262">
        <f t="shared" si="11"/>
        <v>-3453.8697000000002</v>
      </c>
      <c r="X31" s="263">
        <f>O31+S31+V31</f>
        <v>10829.301060000002</v>
      </c>
      <c r="Z31" s="264">
        <f t="shared" si="13"/>
        <v>20054026.118000001</v>
      </c>
      <c r="AA31" s="267">
        <f t="shared" si="14"/>
        <v>5.4000000000000001E-4</v>
      </c>
      <c r="AB31" s="214">
        <f t="shared" si="15"/>
        <v>10829.174103720001</v>
      </c>
      <c r="AC31" s="263">
        <f t="shared" si="16"/>
        <v>0.12695628000074066</v>
      </c>
      <c r="AD31" s="264">
        <f t="shared" si="17"/>
        <v>235.10422222359381</v>
      </c>
      <c r="AE31" s="265">
        <f t="shared" si="18"/>
        <v>1.1723404797533686E-5</v>
      </c>
    </row>
    <row r="32" spans="1:31">
      <c r="A32" s="176" t="s">
        <v>133</v>
      </c>
      <c r="B32" s="148"/>
      <c r="C32" s="177">
        <v>24080</v>
      </c>
      <c r="D32" s="177">
        <v>1468038.15</v>
      </c>
      <c r="E32" s="179">
        <v>-551302</v>
      </c>
      <c r="F32" s="179">
        <v>660839</v>
      </c>
      <c r="G32" s="170">
        <f t="shared" si="7"/>
        <v>1577575.15</v>
      </c>
      <c r="H32" s="170">
        <f>-J71</f>
        <v>2902.480419999998</v>
      </c>
      <c r="I32" s="170">
        <f t="shared" si="9"/>
        <v>1580477.6304199998</v>
      </c>
      <c r="M32" s="1" t="s">
        <v>224</v>
      </c>
      <c r="O32" s="281">
        <v>884.27</v>
      </c>
      <c r="P32" s="259">
        <f>E13</f>
        <v>1637430.122</v>
      </c>
      <c r="Q32" s="259">
        <f>G13</f>
        <v>636344</v>
      </c>
      <c r="R32" s="266">
        <v>5.4000000000000001E-4</v>
      </c>
      <c r="S32" s="261">
        <f t="shared" si="19"/>
        <v>343.62576000000001</v>
      </c>
      <c r="T32" s="259">
        <f>F13</f>
        <v>-651581</v>
      </c>
      <c r="U32" s="260">
        <f t="shared" si="10"/>
        <v>5.4000000000000001E-4</v>
      </c>
      <c r="V32" s="262">
        <f t="shared" si="11"/>
        <v>-351.85374000000002</v>
      </c>
      <c r="X32" s="263">
        <f t="shared" si="12"/>
        <v>876.04201999999987</v>
      </c>
      <c r="Z32" s="264">
        <f t="shared" si="13"/>
        <v>1622193.122</v>
      </c>
      <c r="AA32" s="267">
        <f t="shared" si="14"/>
        <v>5.4000000000000001E-4</v>
      </c>
      <c r="AB32" s="214">
        <f t="shared" si="15"/>
        <v>875.98428588000002</v>
      </c>
      <c r="AC32" s="263">
        <f t="shared" si="16"/>
        <v>5.7734119999850009E-2</v>
      </c>
      <c r="AD32" s="264">
        <f t="shared" si="17"/>
        <v>106.91503703675927</v>
      </c>
      <c r="AE32" s="265">
        <f t="shared" si="18"/>
        <v>6.5903368425010046E-5</v>
      </c>
    </row>
    <row r="33" spans="1:31">
      <c r="A33" s="176" t="s">
        <v>134</v>
      </c>
      <c r="B33" s="148"/>
      <c r="C33" s="177">
        <v>24500</v>
      </c>
      <c r="D33" s="177">
        <v>161206.87</v>
      </c>
      <c r="E33" s="179">
        <v>-65685</v>
      </c>
      <c r="F33" s="179">
        <v>62963</v>
      </c>
      <c r="G33" s="170">
        <f t="shared" si="7"/>
        <v>158484.87</v>
      </c>
      <c r="H33" s="170">
        <f>-J72</f>
        <v>1035.0836299999996</v>
      </c>
      <c r="I33" s="170">
        <f t="shared" si="9"/>
        <v>159519.95363</v>
      </c>
      <c r="O33" s="187">
        <f>SUM(O24:O32)</f>
        <v>-107076.84</v>
      </c>
      <c r="P33" s="268">
        <f>SUM(P24:P32)</f>
        <v>377334565.11500001</v>
      </c>
      <c r="Q33" s="268">
        <f>SUM(Q24:Q32)</f>
        <v>198740525</v>
      </c>
      <c r="S33" s="187">
        <f>SUM(S24:S32)</f>
        <v>-60812.074900000007</v>
      </c>
      <c r="T33" s="268">
        <f>SUM(T24:T32)</f>
        <v>-187728614</v>
      </c>
      <c r="V33" s="187">
        <f>SUM(V24:V32)</f>
        <v>53575.392739999996</v>
      </c>
      <c r="X33" s="187">
        <f>SUM(X24:X32)</f>
        <v>-114313.52216000004</v>
      </c>
      <c r="Z33" s="268">
        <f>SUM(Z24:Z32)</f>
        <v>388346476.11500001</v>
      </c>
      <c r="AB33" s="268">
        <f>SUM(AB24:AB32)</f>
        <v>-114306.7329213</v>
      </c>
      <c r="AC33" s="187">
        <f>SUM(AC24:AC32)</f>
        <v>-6.7892387000301255</v>
      </c>
      <c r="AD33" s="268">
        <f>SUM(AD24:AD32)</f>
        <v>282.58614944811842</v>
      </c>
      <c r="AE33" s="265">
        <f t="shared" si="18"/>
        <v>5.9391387578168582E-5</v>
      </c>
    </row>
    <row r="34" spans="1:31">
      <c r="A34" s="176" t="s">
        <v>183</v>
      </c>
      <c r="B34" s="148"/>
      <c r="C34" s="170"/>
      <c r="D34" s="177">
        <v>536041.97</v>
      </c>
      <c r="E34" s="177"/>
      <c r="F34" s="177"/>
      <c r="G34" s="170">
        <f>SUM(D34:F34)</f>
        <v>536041.97</v>
      </c>
      <c r="H34" s="170"/>
      <c r="I34" s="170">
        <f t="shared" si="9"/>
        <v>536041.97</v>
      </c>
      <c r="U34" s="269"/>
    </row>
    <row r="35" spans="1:31">
      <c r="A35" s="176" t="s">
        <v>184</v>
      </c>
      <c r="B35" s="148"/>
      <c r="C35" s="188"/>
      <c r="D35" s="177">
        <v>1976425.71</v>
      </c>
      <c r="E35" s="177"/>
      <c r="F35" s="177"/>
      <c r="G35" s="170">
        <f>SUM(D35:F35)</f>
        <v>1976425.71</v>
      </c>
      <c r="H35" s="170"/>
      <c r="I35" s="170">
        <f t="shared" si="9"/>
        <v>1976425.71</v>
      </c>
      <c r="U35" s="269" t="s">
        <v>321</v>
      </c>
      <c r="V35" s="1" t="s">
        <v>225</v>
      </c>
      <c r="X35" s="188">
        <v>0.95444899999999999</v>
      </c>
      <c r="AA35" s="1" t="s">
        <v>226</v>
      </c>
      <c r="AB35" s="1" t="s">
        <v>227</v>
      </c>
      <c r="AD35" s="1" t="s">
        <v>228</v>
      </c>
    </row>
    <row r="36" spans="1:31">
      <c r="A36" s="176" t="s">
        <v>185</v>
      </c>
      <c r="B36" s="148"/>
      <c r="C36" s="188"/>
      <c r="D36" s="177">
        <v>1632516.71</v>
      </c>
      <c r="E36" s="177"/>
      <c r="F36" s="177"/>
      <c r="G36" s="170">
        <f>SUM(D36:F36)</f>
        <v>1632516.71</v>
      </c>
      <c r="H36" s="170"/>
      <c r="I36" s="170">
        <f t="shared" si="9"/>
        <v>1632516.71</v>
      </c>
      <c r="T36" s="1" t="s">
        <v>138</v>
      </c>
      <c r="U36" s="1" t="s">
        <v>229</v>
      </c>
      <c r="X36" s="270">
        <f>(X24+X25)*X35</f>
        <v>-211025.35879319935</v>
      </c>
      <c r="Z36" s="1" t="s">
        <v>19</v>
      </c>
      <c r="AA36" s="184">
        <f>P24+P25+Q24+Q25+T24+T25</f>
        <v>190596370.602</v>
      </c>
      <c r="AB36" s="188">
        <v>-1.1100000000000001E-3</v>
      </c>
      <c r="AC36" s="263">
        <f>AA36*AB36</f>
        <v>-211561.97136822002</v>
      </c>
      <c r="AD36" s="263">
        <f>X36-AC36</f>
        <v>536.61257502067019</v>
      </c>
      <c r="AE36" s="265">
        <f>AD36/X36</f>
        <v>-2.5428819459870689E-3</v>
      </c>
    </row>
    <row r="37" spans="1:31">
      <c r="A37" s="148"/>
      <c r="B37" s="148"/>
      <c r="C37" s="162">
        <f t="shared" ref="C37:I37" si="20">SUM(C24:C36)</f>
        <v>4262395.1999999993</v>
      </c>
      <c r="D37" s="162">
        <f t="shared" si="20"/>
        <v>45637532.589999996</v>
      </c>
      <c r="E37" s="162">
        <f t="shared" si="20"/>
        <v>-24083789</v>
      </c>
      <c r="F37" s="162">
        <f t="shared" si="20"/>
        <v>24795225</v>
      </c>
      <c r="G37" s="162">
        <f t="shared" si="20"/>
        <v>46348968.589999996</v>
      </c>
      <c r="H37" s="162">
        <f t="shared" si="20"/>
        <v>261738.09680999993</v>
      </c>
      <c r="I37" s="162">
        <f t="shared" si="20"/>
        <v>46610706.686809994</v>
      </c>
      <c r="T37" s="1" t="s">
        <v>138</v>
      </c>
      <c r="U37" s="1" t="s">
        <v>230</v>
      </c>
      <c r="X37" s="270">
        <f>SUM(X26:X32)*X35</f>
        <v>101918.93188110949</v>
      </c>
      <c r="Z37" s="1" t="s">
        <v>175</v>
      </c>
      <c r="AA37" s="184">
        <f>SUM(P26:Q32,T26:T32)</f>
        <v>197750105.51300001</v>
      </c>
      <c r="AB37" s="188">
        <v>5.1999999999999995E-4</v>
      </c>
      <c r="AC37" s="263">
        <f>AA37*AB37</f>
        <v>102830.05486675999</v>
      </c>
      <c r="AD37" s="263">
        <f>X37-AC37</f>
        <v>-911.12298565050878</v>
      </c>
      <c r="AE37" s="265">
        <f>AD37/X37</f>
        <v>-8.9396834212641905E-3</v>
      </c>
    </row>
    <row r="38" spans="1:31" ht="14.4" thickBot="1">
      <c r="A38" s="148"/>
      <c r="B38" s="148"/>
      <c r="D38" s="163"/>
      <c r="E38" s="148"/>
      <c r="F38" s="148"/>
      <c r="Z38" s="1" t="s">
        <v>211</v>
      </c>
    </row>
    <row r="39" spans="1:31">
      <c r="A39" s="148" t="s">
        <v>19</v>
      </c>
      <c r="B39" s="148"/>
      <c r="C39" s="165">
        <f t="shared" ref="C39:I39" si="21">C24+C25</f>
        <v>2034540</v>
      </c>
      <c r="D39" s="164">
        <f t="shared" si="21"/>
        <v>16625752.889999999</v>
      </c>
      <c r="E39" s="164">
        <f t="shared" si="21"/>
        <v>-8542366</v>
      </c>
      <c r="F39" s="164">
        <f t="shared" si="21"/>
        <v>9246044</v>
      </c>
      <c r="G39" s="164">
        <f t="shared" si="21"/>
        <v>17329430.889999997</v>
      </c>
      <c r="H39" s="164">
        <f t="shared" si="21"/>
        <v>83613.684199999974</v>
      </c>
      <c r="I39" s="165">
        <f t="shared" si="21"/>
        <v>17413044.574199997</v>
      </c>
      <c r="S39" s="263">
        <f>S33+V33</f>
        <v>-7236.6821600000112</v>
      </c>
      <c r="T39" s="1" t="s">
        <v>351</v>
      </c>
    </row>
    <row r="40" spans="1:31" ht="6" customHeight="1">
      <c r="A40" s="148"/>
      <c r="B40" s="148"/>
      <c r="C40" s="169"/>
      <c r="D40" s="164"/>
      <c r="E40" s="148"/>
      <c r="F40" s="148"/>
      <c r="I40" s="185"/>
    </row>
    <row r="41" spans="1:31" ht="14.4" thickBot="1">
      <c r="A41" s="148" t="s">
        <v>175</v>
      </c>
      <c r="B41" s="148"/>
      <c r="C41" s="171">
        <f>SUM(C26:C29,C31:C33)</f>
        <v>1675855.2</v>
      </c>
      <c r="D41" s="172">
        <f t="shared" ref="D41:I41" si="22">SUM(D26:D29,D31:D33)</f>
        <v>19133093.219999999</v>
      </c>
      <c r="E41" s="172">
        <f t="shared" si="22"/>
        <v>-9222679</v>
      </c>
      <c r="F41" s="172">
        <f t="shared" si="22"/>
        <v>9390264</v>
      </c>
      <c r="G41" s="172">
        <f t="shared" si="22"/>
        <v>19300678.219999999</v>
      </c>
      <c r="H41" s="172">
        <f t="shared" si="22"/>
        <v>119621.05464999996</v>
      </c>
      <c r="I41" s="171">
        <f t="shared" si="22"/>
        <v>19420299.27465</v>
      </c>
      <c r="S41" s="263">
        <f>E74</f>
        <v>-7236.6821600000003</v>
      </c>
    </row>
    <row r="42" spans="1:31">
      <c r="A42" s="148"/>
      <c r="B42" s="148"/>
      <c r="C42" s="183"/>
      <c r="D42" s="172"/>
      <c r="E42" s="172"/>
      <c r="F42" s="172"/>
      <c r="G42" s="172"/>
      <c r="H42" s="172"/>
      <c r="I42" s="183"/>
    </row>
    <row r="43" spans="1:31">
      <c r="C43" s="186">
        <v>43040</v>
      </c>
      <c r="D43" s="186">
        <v>43617</v>
      </c>
      <c r="E43" s="287">
        <v>43405</v>
      </c>
      <c r="F43" s="186">
        <v>42278</v>
      </c>
      <c r="G43" s="186">
        <v>43344</v>
      </c>
      <c r="H43" s="186">
        <v>43678</v>
      </c>
      <c r="I43" s="186">
        <v>43374</v>
      </c>
      <c r="J43" s="186">
        <v>43647</v>
      </c>
      <c r="K43" s="186"/>
      <c r="L43" s="1" t="s">
        <v>311</v>
      </c>
    </row>
    <row r="44" spans="1:31" ht="40.950000000000003" customHeight="1">
      <c r="A44" s="175" t="s">
        <v>186</v>
      </c>
      <c r="B44" s="150"/>
      <c r="C44" s="161" t="s">
        <v>187</v>
      </c>
      <c r="D44" s="161" t="s">
        <v>261</v>
      </c>
      <c r="E44" s="161" t="s">
        <v>201</v>
      </c>
      <c r="F44" s="161" t="s">
        <v>188</v>
      </c>
      <c r="G44" s="161" t="s">
        <v>189</v>
      </c>
      <c r="H44" s="161" t="s">
        <v>189</v>
      </c>
      <c r="I44" s="161" t="s">
        <v>190</v>
      </c>
      <c r="J44" s="161" t="s">
        <v>191</v>
      </c>
      <c r="K44" s="334"/>
      <c r="L44" s="192" t="s">
        <v>318</v>
      </c>
      <c r="M44" s="271" t="s">
        <v>319</v>
      </c>
      <c r="O44" s="258" t="s">
        <v>315</v>
      </c>
      <c r="P44" s="258" t="s">
        <v>316</v>
      </c>
      <c r="Q44" s="258" t="s">
        <v>317</v>
      </c>
    </row>
    <row r="45" spans="1:31">
      <c r="A45" s="176" t="s">
        <v>127</v>
      </c>
      <c r="B45" s="148"/>
      <c r="C45" s="167">
        <v>-8.0999999999999996E-4</v>
      </c>
      <c r="D45" s="167">
        <v>0</v>
      </c>
      <c r="E45" s="167">
        <v>-1.16E-3</v>
      </c>
      <c r="F45" s="167"/>
      <c r="G45" s="167">
        <v>4.3299999999999996E-3</v>
      </c>
      <c r="H45" s="167">
        <v>3.2299999999999998E-3</v>
      </c>
      <c r="I45" s="167">
        <v>1.15E-3</v>
      </c>
      <c r="J45" s="167">
        <v>-2.5000000000000001E-4</v>
      </c>
      <c r="K45" s="167"/>
      <c r="L45" s="167">
        <f>SUM(C45:J45)-H45</f>
        <v>3.2599999999999994E-3</v>
      </c>
      <c r="M45" s="285">
        <f>SUM(C45:J45)-G45</f>
        <v>2.1599999999999996E-3</v>
      </c>
      <c r="O45" s="262">
        <f t="shared" ref="O45:O57" si="23">-F3*L45</f>
        <v>296674.96665999998</v>
      </c>
      <c r="P45" s="262">
        <f t="shared" ref="P45:P57" si="24">G3*M45</f>
        <v>213313.17167999997</v>
      </c>
      <c r="Q45" s="263">
        <f>P45-O45</f>
        <v>-83361.794980000006</v>
      </c>
    </row>
    <row r="46" spans="1:31">
      <c r="A46" s="176" t="s">
        <v>169</v>
      </c>
      <c r="B46" s="148"/>
      <c r="C46" s="167">
        <v>-8.0999999999999996E-4</v>
      </c>
      <c r="D46" s="167">
        <v>0</v>
      </c>
      <c r="E46" s="167">
        <v>-1.16E-3</v>
      </c>
      <c r="F46" s="167">
        <v>-3.1530000000000002E-2</v>
      </c>
      <c r="G46" s="167">
        <v>4.3299999999999996E-3</v>
      </c>
      <c r="H46" s="167">
        <v>3.2299999999999998E-3</v>
      </c>
      <c r="I46" s="167">
        <v>1.15E-3</v>
      </c>
      <c r="J46" s="167">
        <f>J45</f>
        <v>-2.5000000000000001E-4</v>
      </c>
      <c r="K46" s="167"/>
      <c r="L46" s="167">
        <f t="shared" ref="L46:L57" si="25">SUM(C46:J46)-H46</f>
        <v>-2.827E-2</v>
      </c>
      <c r="M46" s="285">
        <f t="shared" ref="M46:M57" si="26">SUM(C46:J46)-G46</f>
        <v>-2.937E-2</v>
      </c>
      <c r="O46" s="262">
        <f t="shared" si="23"/>
        <v>-4008.3467599999999</v>
      </c>
      <c r="P46" s="262">
        <f t="shared" si="24"/>
        <v>-4260.2359800000004</v>
      </c>
      <c r="Q46" s="263">
        <f t="shared" ref="Q46:Q57" si="27">P46-O46</f>
        <v>-251.88922000000048</v>
      </c>
    </row>
    <row r="47" spans="1:31">
      <c r="A47" s="176" t="s">
        <v>128</v>
      </c>
      <c r="B47" s="148"/>
      <c r="C47" s="167">
        <v>0</v>
      </c>
      <c r="D47" s="167">
        <v>0</v>
      </c>
      <c r="E47" s="167">
        <v>5.4000000000000001E-4</v>
      </c>
      <c r="F47" s="167"/>
      <c r="G47" s="167">
        <v>5.9699999999999996E-3</v>
      </c>
      <c r="H47" s="167">
        <v>4.2599999999999999E-3</v>
      </c>
      <c r="I47" s="167">
        <v>1.67E-3</v>
      </c>
      <c r="J47" s="167">
        <v>-2.5000000000000001E-4</v>
      </c>
      <c r="K47" s="167"/>
      <c r="L47" s="167">
        <f t="shared" si="25"/>
        <v>7.9299999999999978E-3</v>
      </c>
      <c r="M47" s="285">
        <f t="shared" si="26"/>
        <v>6.2199999999999981E-3</v>
      </c>
      <c r="O47" s="262">
        <f t="shared" si="23"/>
        <v>192718.53951999993</v>
      </c>
      <c r="P47" s="262">
        <f t="shared" si="24"/>
        <v>158617.18409999995</v>
      </c>
      <c r="Q47" s="263">
        <f t="shared" si="27"/>
        <v>-34101.355419999978</v>
      </c>
    </row>
    <row r="48" spans="1:31">
      <c r="A48" s="176" t="s">
        <v>129</v>
      </c>
      <c r="B48" s="148"/>
      <c r="C48" s="167">
        <v>-8.0999999999999996E-4</v>
      </c>
      <c r="D48" s="167">
        <v>0</v>
      </c>
      <c r="E48" s="167">
        <v>5.4000000000000001E-4</v>
      </c>
      <c r="F48" s="167"/>
      <c r="G48" s="167">
        <v>5.9699999999999996E-3</v>
      </c>
      <c r="H48" s="167">
        <v>4.2599999999999999E-3</v>
      </c>
      <c r="I48" s="167">
        <v>1.67E-3</v>
      </c>
      <c r="J48" s="167">
        <f>J47</f>
        <v>-2.5000000000000001E-4</v>
      </c>
      <c r="K48" s="167"/>
      <c r="L48" s="167">
        <f t="shared" si="25"/>
        <v>7.1199999999999996E-3</v>
      </c>
      <c r="M48" s="285">
        <f t="shared" si="26"/>
        <v>5.4099999999999999E-3</v>
      </c>
      <c r="O48" s="262">
        <f t="shared" si="23"/>
        <v>14497.494799999999</v>
      </c>
      <c r="P48" s="262">
        <f t="shared" si="24"/>
        <v>11621.3833</v>
      </c>
      <c r="Q48" s="263">
        <f t="shared" si="27"/>
        <v>-2876.1114999999991</v>
      </c>
    </row>
    <row r="49" spans="1:17" ht="14.4" customHeight="1">
      <c r="A49" s="176" t="s">
        <v>130</v>
      </c>
      <c r="B49" s="148"/>
      <c r="C49" s="167">
        <v>0</v>
      </c>
      <c r="D49" s="167">
        <v>0</v>
      </c>
      <c r="E49" s="167">
        <v>5.4000000000000001E-4</v>
      </c>
      <c r="F49" s="167"/>
      <c r="G49" s="167">
        <v>4.5999999999999999E-3</v>
      </c>
      <c r="H49" s="167">
        <v>3.3300000000000001E-3</v>
      </c>
      <c r="I49" s="167">
        <v>1.2099999999999999E-3</v>
      </c>
      <c r="J49" s="167">
        <v>-2.5999999999999998E-4</v>
      </c>
      <c r="K49" s="167"/>
      <c r="L49" s="167">
        <f t="shared" si="25"/>
        <v>6.0899999999999999E-3</v>
      </c>
      <c r="M49" s="285">
        <f t="shared" si="26"/>
        <v>4.8199999999999996E-3</v>
      </c>
      <c r="O49" s="262">
        <f t="shared" si="23"/>
        <v>377241.53606999997</v>
      </c>
      <c r="P49" s="262">
        <f t="shared" si="24"/>
        <v>299659.4241</v>
      </c>
      <c r="Q49" s="263">
        <f t="shared" si="27"/>
        <v>-77582.111969999969</v>
      </c>
    </row>
    <row r="50" spans="1:17">
      <c r="A50" s="176" t="s">
        <v>131</v>
      </c>
      <c r="B50" s="148"/>
      <c r="C50" s="167">
        <v>-8.0999999999999996E-4</v>
      </c>
      <c r="D50" s="167">
        <v>0</v>
      </c>
      <c r="E50" s="167">
        <v>5.4000000000000001E-4</v>
      </c>
      <c r="F50" s="167"/>
      <c r="G50" s="167">
        <v>4.5999999999999999E-3</v>
      </c>
      <c r="H50" s="167">
        <v>3.3300000000000001E-3</v>
      </c>
      <c r="I50" s="167">
        <v>1.2099999999999999E-3</v>
      </c>
      <c r="J50" s="167">
        <f>J49</f>
        <v>-2.5999999999999998E-4</v>
      </c>
      <c r="K50" s="167"/>
      <c r="L50" s="167">
        <f t="shared" si="25"/>
        <v>5.28E-3</v>
      </c>
      <c r="M50" s="285">
        <f t="shared" si="26"/>
        <v>4.0099999999999997E-3</v>
      </c>
      <c r="O50" s="262">
        <f t="shared" si="23"/>
        <v>6608.1681600000002</v>
      </c>
      <c r="P50" s="262">
        <f t="shared" si="24"/>
        <v>5484.2564499999999</v>
      </c>
      <c r="Q50" s="263">
        <f t="shared" si="27"/>
        <v>-1123.9117100000003</v>
      </c>
    </row>
    <row r="51" spans="1:17">
      <c r="A51" s="176" t="s">
        <v>132</v>
      </c>
      <c r="B51" s="148"/>
      <c r="C51" s="167">
        <v>0</v>
      </c>
      <c r="D51" s="167">
        <v>0</v>
      </c>
      <c r="E51" s="167">
        <v>0</v>
      </c>
      <c r="F51" s="167"/>
      <c r="G51" s="167">
        <v>2.97E-3</v>
      </c>
      <c r="H51" s="167">
        <v>2.0500000000000002E-3</v>
      </c>
      <c r="I51" s="167">
        <v>7.6000000000000004E-4</v>
      </c>
      <c r="J51" s="167">
        <v>-2.4000000000000001E-4</v>
      </c>
      <c r="K51" s="167"/>
      <c r="L51" s="167">
        <f t="shared" si="25"/>
        <v>3.4900000000000005E-3</v>
      </c>
      <c r="M51" s="285">
        <f t="shared" si="26"/>
        <v>2.5700000000000007E-3</v>
      </c>
      <c r="O51" s="262">
        <f t="shared" si="23"/>
        <v>212108.15624000004</v>
      </c>
      <c r="P51" s="262">
        <f t="shared" si="24"/>
        <v>153604.79828000005</v>
      </c>
      <c r="Q51" s="263">
        <f t="shared" si="27"/>
        <v>-58503.357959999994</v>
      </c>
    </row>
    <row r="52" spans="1:17">
      <c r="A52" s="176" t="s">
        <v>170</v>
      </c>
      <c r="B52" s="148"/>
      <c r="C52" s="167">
        <v>0</v>
      </c>
      <c r="D52" s="167">
        <v>0</v>
      </c>
      <c r="E52" s="167">
        <v>0</v>
      </c>
      <c r="F52" s="167"/>
      <c r="G52" s="167">
        <v>2.97E-3</v>
      </c>
      <c r="H52" s="167">
        <v>2.0500000000000002E-3</v>
      </c>
      <c r="I52" s="167">
        <v>0</v>
      </c>
      <c r="J52" s="167">
        <f>J51</f>
        <v>-2.4000000000000001E-4</v>
      </c>
      <c r="K52" s="167"/>
      <c r="L52" s="167">
        <f t="shared" si="25"/>
        <v>2.7300000000000002E-3</v>
      </c>
      <c r="M52" s="285">
        <f t="shared" si="26"/>
        <v>1.8100000000000004E-3</v>
      </c>
      <c r="O52" s="262">
        <f t="shared" si="23"/>
        <v>95550.000000000015</v>
      </c>
      <c r="P52" s="262">
        <f t="shared" si="24"/>
        <v>63350.000000000015</v>
      </c>
      <c r="Q52" s="263">
        <f t="shared" si="27"/>
        <v>-32200</v>
      </c>
    </row>
    <row r="53" spans="1:17">
      <c r="A53" s="176" t="s">
        <v>171</v>
      </c>
      <c r="B53" s="148"/>
      <c r="C53" s="167">
        <v>0</v>
      </c>
      <c r="D53" s="167">
        <v>0</v>
      </c>
      <c r="E53" s="167">
        <v>5.4000000000000001E-4</v>
      </c>
      <c r="F53" s="167"/>
      <c r="G53" s="167">
        <v>4.3299999999999996E-3</v>
      </c>
      <c r="H53" s="167">
        <v>2.82E-3</v>
      </c>
      <c r="I53" s="167">
        <v>1.0499999999999999E-3</v>
      </c>
      <c r="J53" s="167">
        <v>-2.4000000000000001E-4</v>
      </c>
      <c r="K53" s="167"/>
      <c r="L53" s="167">
        <f t="shared" si="25"/>
        <v>5.6799999999999993E-3</v>
      </c>
      <c r="M53" s="285">
        <f t="shared" si="26"/>
        <v>4.1699999999999992E-3</v>
      </c>
      <c r="O53" s="262">
        <f t="shared" si="23"/>
        <v>0</v>
      </c>
      <c r="P53" s="262">
        <f t="shared" si="24"/>
        <v>0</v>
      </c>
      <c r="Q53" s="263">
        <f t="shared" si="27"/>
        <v>0</v>
      </c>
    </row>
    <row r="54" spans="1:17">
      <c r="A54" s="176" t="s">
        <v>133</v>
      </c>
      <c r="B54" s="148"/>
      <c r="C54" s="167">
        <v>0</v>
      </c>
      <c r="D54" s="167">
        <v>0</v>
      </c>
      <c r="E54" s="167">
        <v>5.4000000000000001E-4</v>
      </c>
      <c r="F54" s="167"/>
      <c r="G54" s="167">
        <v>4.3299999999999996E-3</v>
      </c>
      <c r="H54" s="167">
        <v>2.82E-3</v>
      </c>
      <c r="I54" s="167">
        <v>1.0499999999999999E-3</v>
      </c>
      <c r="J54" s="167">
        <f>J53</f>
        <v>-2.4000000000000001E-4</v>
      </c>
      <c r="K54" s="167"/>
      <c r="L54" s="167">
        <f t="shared" si="25"/>
        <v>5.6799999999999993E-3</v>
      </c>
      <c r="M54" s="285">
        <f t="shared" si="26"/>
        <v>4.1699999999999992E-3</v>
      </c>
      <c r="O54" s="262">
        <f t="shared" si="23"/>
        <v>36329.592399999994</v>
      </c>
      <c r="P54" s="262">
        <f t="shared" si="24"/>
        <v>33427.111979999994</v>
      </c>
      <c r="Q54" s="263">
        <f t="shared" si="27"/>
        <v>-2902.4804199999999</v>
      </c>
    </row>
    <row r="55" spans="1:17">
      <c r="A55" s="176" t="s">
        <v>134</v>
      </c>
      <c r="B55" s="148"/>
      <c r="C55" s="167">
        <v>-8.0999999999999996E-4</v>
      </c>
      <c r="D55" s="167">
        <v>0</v>
      </c>
      <c r="E55" s="167">
        <v>5.4000000000000001E-4</v>
      </c>
      <c r="F55" s="167"/>
      <c r="G55" s="167">
        <v>4.3299999999999996E-3</v>
      </c>
      <c r="H55" s="167">
        <v>2.82E-3</v>
      </c>
      <c r="I55" s="167">
        <v>1.0499999999999999E-3</v>
      </c>
      <c r="J55" s="167">
        <f>J54</f>
        <v>-2.4000000000000001E-4</v>
      </c>
      <c r="K55" s="167"/>
      <c r="L55" s="167">
        <f t="shared" si="25"/>
        <v>4.8699999999999993E-3</v>
      </c>
      <c r="M55" s="285">
        <f t="shared" si="26"/>
        <v>3.3600000000000001E-3</v>
      </c>
      <c r="O55" s="262">
        <f t="shared" si="23"/>
        <v>3173.1994699999996</v>
      </c>
      <c r="P55" s="262">
        <f t="shared" si="24"/>
        <v>2138.1158399999999</v>
      </c>
      <c r="Q55" s="263">
        <f t="shared" si="27"/>
        <v>-1035.0836299999996</v>
      </c>
    </row>
    <row r="56" spans="1:17" ht="15" customHeight="1">
      <c r="A56" s="176" t="s">
        <v>183</v>
      </c>
      <c r="B56" s="148"/>
      <c r="C56" s="167">
        <v>0</v>
      </c>
      <c r="D56" s="167">
        <v>0</v>
      </c>
      <c r="E56" s="167">
        <v>0</v>
      </c>
      <c r="F56" s="167"/>
      <c r="G56" s="181">
        <v>1.013E-2</v>
      </c>
      <c r="H56" s="181">
        <v>1.0142E-2</v>
      </c>
      <c r="I56" s="375" t="s">
        <v>310</v>
      </c>
      <c r="J56" s="181">
        <v>-4.4999999999999999E-4</v>
      </c>
      <c r="K56" s="181"/>
      <c r="L56" s="167">
        <f t="shared" si="25"/>
        <v>9.6799999999999994E-3</v>
      </c>
      <c r="M56" s="285">
        <f t="shared" si="26"/>
        <v>9.6919999999999992E-3</v>
      </c>
      <c r="O56" s="262">
        <f t="shared" si="23"/>
        <v>0</v>
      </c>
      <c r="P56" s="262">
        <f t="shared" si="24"/>
        <v>0</v>
      </c>
      <c r="Q56" s="263">
        <f t="shared" si="27"/>
        <v>0</v>
      </c>
    </row>
    <row r="57" spans="1:17">
      <c r="A57" s="176" t="s">
        <v>174</v>
      </c>
      <c r="B57" s="148"/>
      <c r="C57" s="167">
        <v>-8.0999999999999996E-4</v>
      </c>
      <c r="D57" s="167">
        <v>0</v>
      </c>
      <c r="E57" s="167">
        <v>0</v>
      </c>
      <c r="F57" s="167"/>
      <c r="G57" s="181">
        <v>1.013E-2</v>
      </c>
      <c r="H57" s="181">
        <v>1.0142E-2</v>
      </c>
      <c r="I57" s="375"/>
      <c r="J57" s="181">
        <v>-4.4999999999999999E-4</v>
      </c>
      <c r="K57" s="181"/>
      <c r="L57" s="167">
        <f t="shared" si="25"/>
        <v>8.8700000000000011E-3</v>
      </c>
      <c r="M57" s="285">
        <f t="shared" si="26"/>
        <v>8.882000000000001E-3</v>
      </c>
      <c r="O57" s="262">
        <f t="shared" si="23"/>
        <v>0</v>
      </c>
      <c r="P57" s="262">
        <f t="shared" si="24"/>
        <v>0</v>
      </c>
      <c r="Q57" s="263">
        <f t="shared" si="27"/>
        <v>0</v>
      </c>
    </row>
    <row r="58" spans="1:17" ht="7.2" customHeight="1">
      <c r="A58" s="176"/>
      <c r="B58" s="148"/>
      <c r="C58" s="167"/>
      <c r="D58" s="167"/>
      <c r="E58" s="167"/>
      <c r="F58" s="167"/>
      <c r="G58" s="181"/>
      <c r="H58" s="331"/>
      <c r="I58" s="167"/>
      <c r="J58" s="181"/>
      <c r="K58" s="167"/>
      <c r="L58" s="282"/>
    </row>
    <row r="59" spans="1:17" hidden="1">
      <c r="A59" s="176"/>
      <c r="B59" s="148"/>
      <c r="C59" s="167"/>
      <c r="D59" s="167"/>
      <c r="E59" s="167"/>
      <c r="F59" s="167"/>
      <c r="G59" s="181"/>
      <c r="H59" s="331"/>
      <c r="I59" s="167"/>
      <c r="J59" s="181"/>
      <c r="K59" s="167"/>
      <c r="L59" s="193"/>
      <c r="M59" s="253"/>
      <c r="N59" s="188"/>
    </row>
    <row r="60" spans="1:17" hidden="1">
      <c r="F60" s="148"/>
      <c r="M60" s="253"/>
      <c r="N60" s="253"/>
    </row>
    <row r="61" spans="1:17" ht="41.4" customHeight="1">
      <c r="A61" s="175" t="s">
        <v>192</v>
      </c>
      <c r="B61" s="150"/>
      <c r="C61" s="168" t="s">
        <v>307</v>
      </c>
      <c r="D61" s="168" t="s">
        <v>261</v>
      </c>
      <c r="E61" s="168" t="s">
        <v>201</v>
      </c>
      <c r="F61" s="168" t="s">
        <v>193</v>
      </c>
      <c r="G61" s="168" t="s">
        <v>194</v>
      </c>
      <c r="H61" s="168" t="s">
        <v>195</v>
      </c>
      <c r="I61" s="168" t="s">
        <v>196</v>
      </c>
      <c r="J61" s="168" t="s">
        <v>197</v>
      </c>
      <c r="M61" s="164"/>
      <c r="O61" s="187">
        <f>SUM(O45:O57)</f>
        <v>1230893.3065599999</v>
      </c>
      <c r="P61" s="187">
        <f>SUM(P45:P57)</f>
        <v>936955.20975000004</v>
      </c>
      <c r="Q61" s="187">
        <f>SUM(Q45:Q57)</f>
        <v>-293938.09680999996</v>
      </c>
    </row>
    <row r="62" spans="1:17">
      <c r="A62" s="176" t="s">
        <v>127</v>
      </c>
      <c r="C62" s="164">
        <f t="shared" ref="C62:E72" si="28">C45*$H3</f>
        <v>-6278.7206699999997</v>
      </c>
      <c r="D62" s="164">
        <f t="shared" si="28"/>
        <v>0</v>
      </c>
      <c r="E62" s="164">
        <f>E45*$H3</f>
        <v>-8991.7481200000002</v>
      </c>
      <c r="F62" s="164">
        <f t="shared" ref="F62:F72" si="29">$H3*F45</f>
        <v>0</v>
      </c>
      <c r="G62" s="164">
        <f>(F3*G45)+H45*G3</f>
        <v>-75067.682489999977</v>
      </c>
      <c r="H62" s="164">
        <f t="shared" ref="H62:H72" si="30">(I45*H3)</f>
        <v>8914.2330500000007</v>
      </c>
      <c r="I62" s="164">
        <f t="shared" ref="I62:I73" si="31">(J45*H3)</f>
        <v>-1937.8767500000001</v>
      </c>
      <c r="J62" s="164">
        <f t="shared" ref="J62:J68" si="32">SUM(C62:I62)</f>
        <v>-83361.794979999977</v>
      </c>
      <c r="M62" s="164"/>
      <c r="O62" s="263">
        <f>'07.2019 Base Rate Revenue'!P61</f>
        <v>1230893.3065599999</v>
      </c>
      <c r="Q62" s="263">
        <f>J74</f>
        <v>-293938.0968099999</v>
      </c>
    </row>
    <row r="63" spans="1:17">
      <c r="A63" s="176" t="s">
        <v>169</v>
      </c>
      <c r="C63" s="164">
        <f t="shared" si="28"/>
        <v>-2.6454599999999999</v>
      </c>
      <c r="D63" s="164">
        <f t="shared" si="28"/>
        <v>0</v>
      </c>
      <c r="E63" s="164">
        <f t="shared" si="28"/>
        <v>-3.7885599999999999</v>
      </c>
      <c r="F63" s="164">
        <f t="shared" si="29"/>
        <v>-102.97698000000001</v>
      </c>
      <c r="G63" s="164">
        <f t="shared" ref="G63:G73" si="33">(F4*G46)+H46*G4</f>
        <v>-145.41761999999994</v>
      </c>
      <c r="H63" s="164">
        <f t="shared" si="30"/>
        <v>3.7559</v>
      </c>
      <c r="I63" s="164">
        <f t="shared" si="31"/>
        <v>-0.8165</v>
      </c>
      <c r="J63" s="164">
        <f t="shared" si="32"/>
        <v>-251.88921999999994</v>
      </c>
      <c r="M63" s="164"/>
    </row>
    <row r="64" spans="1:17">
      <c r="A64" s="176" t="s">
        <v>128</v>
      </c>
      <c r="C64" s="164">
        <f t="shared" si="28"/>
        <v>0</v>
      </c>
      <c r="D64" s="164">
        <f t="shared" si="28"/>
        <v>0</v>
      </c>
      <c r="E64" s="164">
        <f t="shared" si="28"/>
        <v>647.29313999999999</v>
      </c>
      <c r="F64" s="164">
        <f t="shared" si="29"/>
        <v>0</v>
      </c>
      <c r="G64" s="164">
        <f t="shared" si="33"/>
        <v>-36450.789779999992</v>
      </c>
      <c r="H64" s="164">
        <f t="shared" si="30"/>
        <v>2001.8139700000002</v>
      </c>
      <c r="I64" s="164">
        <f t="shared" si="31"/>
        <v>-299.67275000000001</v>
      </c>
      <c r="J64" s="164">
        <f t="shared" si="32"/>
        <v>-34101.355419999985</v>
      </c>
      <c r="M64" s="164"/>
    </row>
    <row r="65" spans="1:13">
      <c r="A65" s="176" t="s">
        <v>129</v>
      </c>
      <c r="C65" s="164">
        <f t="shared" si="28"/>
        <v>-90.691649999999996</v>
      </c>
      <c r="D65" s="164">
        <f t="shared" si="28"/>
        <v>0</v>
      </c>
      <c r="E65" s="164">
        <f t="shared" si="28"/>
        <v>60.461100000000002</v>
      </c>
      <c r="F65" s="164">
        <f t="shared" si="29"/>
        <v>0</v>
      </c>
      <c r="G65" s="164">
        <f t="shared" si="33"/>
        <v>-3004.8712500000001</v>
      </c>
      <c r="H65" s="164">
        <f t="shared" si="30"/>
        <v>186.98155</v>
      </c>
      <c r="I65" s="164">
        <f t="shared" si="31"/>
        <v>-27.991250000000001</v>
      </c>
      <c r="J65" s="164">
        <f t="shared" si="32"/>
        <v>-2876.1115000000004</v>
      </c>
      <c r="M65" s="164"/>
    </row>
    <row r="66" spans="1:13">
      <c r="A66" s="176" t="s">
        <v>130</v>
      </c>
      <c r="C66" s="164">
        <f t="shared" si="28"/>
        <v>0</v>
      </c>
      <c r="D66" s="164">
        <f t="shared" si="28"/>
        <v>0</v>
      </c>
      <c r="E66" s="164">
        <f t="shared" si="28"/>
        <v>121.81428</v>
      </c>
      <c r="F66" s="164">
        <f t="shared" si="29"/>
        <v>0</v>
      </c>
      <c r="G66" s="164">
        <f t="shared" si="33"/>
        <v>-77918.229149999999</v>
      </c>
      <c r="H66" s="164">
        <f t="shared" si="30"/>
        <v>272.95421999999996</v>
      </c>
      <c r="I66" s="164">
        <f t="shared" si="31"/>
        <v>-58.651319999999998</v>
      </c>
      <c r="J66" s="164">
        <f t="shared" si="32"/>
        <v>-77582.111969999998</v>
      </c>
      <c r="M66" s="164"/>
    </row>
    <row r="67" spans="1:13">
      <c r="A67" s="176" t="s">
        <v>131</v>
      </c>
      <c r="C67" s="164">
        <f t="shared" si="28"/>
        <v>-94.039379999999994</v>
      </c>
      <c r="D67" s="164">
        <f t="shared" si="28"/>
        <v>0</v>
      </c>
      <c r="E67" s="164">
        <f t="shared" si="28"/>
        <v>62.692920000000001</v>
      </c>
      <c r="F67" s="164">
        <f t="shared" si="29"/>
        <v>0</v>
      </c>
      <c r="G67" s="164">
        <f t="shared" si="33"/>
        <v>-1202.8583499999995</v>
      </c>
      <c r="H67" s="164">
        <f t="shared" si="30"/>
        <v>140.47857999999999</v>
      </c>
      <c r="I67" s="164">
        <f t="shared" si="31"/>
        <v>-30.185479999999998</v>
      </c>
      <c r="J67" s="164">
        <f t="shared" si="32"/>
        <v>-1123.9117099999996</v>
      </c>
      <c r="M67" s="164"/>
    </row>
    <row r="68" spans="1:13">
      <c r="A68" s="176" t="s">
        <v>132</v>
      </c>
      <c r="C68" s="164">
        <f t="shared" si="28"/>
        <v>0</v>
      </c>
      <c r="D68" s="164">
        <f t="shared" si="28"/>
        <v>0</v>
      </c>
      <c r="E68" s="164">
        <f t="shared" si="28"/>
        <v>0</v>
      </c>
      <c r="F68" s="164">
        <f t="shared" si="29"/>
        <v>0</v>
      </c>
      <c r="G68" s="164">
        <f t="shared" si="33"/>
        <v>-57979.420519999985</v>
      </c>
      <c r="H68" s="164">
        <f t="shared" si="30"/>
        <v>-765.75472000000002</v>
      </c>
      <c r="I68" s="164">
        <f t="shared" si="31"/>
        <v>241.81728000000001</v>
      </c>
      <c r="J68" s="164">
        <f t="shared" si="32"/>
        <v>-58503.357959999979</v>
      </c>
      <c r="M68" s="164"/>
    </row>
    <row r="69" spans="1:13">
      <c r="A69" s="176" t="s">
        <v>170</v>
      </c>
      <c r="C69" s="164">
        <f t="shared" si="28"/>
        <v>0</v>
      </c>
      <c r="D69" s="164">
        <f t="shared" si="28"/>
        <v>0</v>
      </c>
      <c r="E69" s="164">
        <f t="shared" si="28"/>
        <v>0</v>
      </c>
      <c r="F69" s="164">
        <f t="shared" si="29"/>
        <v>0</v>
      </c>
      <c r="G69" s="164">
        <f t="shared" si="33"/>
        <v>-32200</v>
      </c>
      <c r="H69" s="164">
        <f t="shared" si="30"/>
        <v>0</v>
      </c>
      <c r="I69" s="164">
        <f t="shared" si="31"/>
        <v>0</v>
      </c>
      <c r="J69" s="164">
        <f>SUM(C69:I69)</f>
        <v>-32200</v>
      </c>
      <c r="M69" s="164"/>
    </row>
    <row r="70" spans="1:13">
      <c r="A70" s="176" t="s">
        <v>171</v>
      </c>
      <c r="C70" s="164">
        <f t="shared" si="28"/>
        <v>0</v>
      </c>
      <c r="D70" s="164">
        <f t="shared" si="28"/>
        <v>0</v>
      </c>
      <c r="E70" s="164">
        <f t="shared" si="28"/>
        <v>0</v>
      </c>
      <c r="F70" s="164">
        <f t="shared" si="29"/>
        <v>0</v>
      </c>
      <c r="G70" s="164">
        <f t="shared" si="33"/>
        <v>0</v>
      </c>
      <c r="H70" s="164">
        <f t="shared" si="30"/>
        <v>0</v>
      </c>
      <c r="I70" s="164">
        <f t="shared" si="31"/>
        <v>0</v>
      </c>
      <c r="J70" s="164">
        <f>SUM(C70:I70)</f>
        <v>0</v>
      </c>
      <c r="M70" s="164"/>
    </row>
    <row r="71" spans="1:13">
      <c r="A71" s="176" t="s">
        <v>133</v>
      </c>
      <c r="C71" s="164">
        <f t="shared" si="28"/>
        <v>0</v>
      </c>
      <c r="D71" s="164">
        <f t="shared" si="28"/>
        <v>0</v>
      </c>
      <c r="E71" s="164">
        <f t="shared" si="28"/>
        <v>874.82105999999999</v>
      </c>
      <c r="F71" s="164">
        <f t="shared" si="29"/>
        <v>0</v>
      </c>
      <c r="G71" s="164">
        <f t="shared" si="33"/>
        <v>-5089.5330699999977</v>
      </c>
      <c r="H71" s="164">
        <f t="shared" si="30"/>
        <v>1701.0409499999998</v>
      </c>
      <c r="I71" s="164">
        <f t="shared" si="31"/>
        <v>-388.80936000000003</v>
      </c>
      <c r="J71" s="164">
        <f>SUM(C71:I71)</f>
        <v>-2902.480419999998</v>
      </c>
      <c r="M71" s="164"/>
    </row>
    <row r="72" spans="1:13">
      <c r="A72" s="176" t="s">
        <v>134</v>
      </c>
      <c r="C72" s="164">
        <f t="shared" si="28"/>
        <v>12.34197</v>
      </c>
      <c r="D72" s="164">
        <f t="shared" si="28"/>
        <v>0</v>
      </c>
      <c r="E72" s="164">
        <f t="shared" si="28"/>
        <v>-8.2279800000000005</v>
      </c>
      <c r="F72" s="164">
        <f t="shared" si="29"/>
        <v>0</v>
      </c>
      <c r="G72" s="164">
        <f t="shared" si="33"/>
        <v>-1026.8556499999995</v>
      </c>
      <c r="H72" s="164">
        <f t="shared" si="30"/>
        <v>-15.998849999999999</v>
      </c>
      <c r="I72" s="164">
        <f t="shared" si="31"/>
        <v>3.6568800000000001</v>
      </c>
      <c r="J72" s="164">
        <f>SUM(C72:I72)</f>
        <v>-1035.0836299999996</v>
      </c>
      <c r="M72" s="164"/>
    </row>
    <row r="73" spans="1:13">
      <c r="A73" s="176" t="s">
        <v>183</v>
      </c>
      <c r="C73" s="164">
        <f>($H14+$H15)*C56+$H16*C57</f>
        <v>0</v>
      </c>
      <c r="D73" s="164">
        <f>($H14+$H15)*D56+$H16*D57</f>
        <v>0</v>
      </c>
      <c r="E73" s="164">
        <f>E56*$H14</f>
        <v>0</v>
      </c>
      <c r="F73" s="164">
        <f>($H14+$H15)*F56+$H16*F57</f>
        <v>0</v>
      </c>
      <c r="G73" s="164">
        <f t="shared" si="33"/>
        <v>0</v>
      </c>
      <c r="H73" s="164">
        <v>0</v>
      </c>
      <c r="I73" s="164">
        <f t="shared" si="31"/>
        <v>0</v>
      </c>
      <c r="J73" s="164">
        <f>SUM(C73:I73)</f>
        <v>0</v>
      </c>
    </row>
    <row r="74" spans="1:13">
      <c r="A74" s="153"/>
      <c r="C74" s="187">
        <f t="shared" ref="C74:J74" si="34">SUM(C62:C73)</f>
        <v>-6453.7551899999989</v>
      </c>
      <c r="D74" s="187">
        <f t="shared" si="34"/>
        <v>0</v>
      </c>
      <c r="E74" s="187">
        <f t="shared" si="34"/>
        <v>-7236.6821600000003</v>
      </c>
      <c r="F74" s="187">
        <f t="shared" si="34"/>
        <v>-102.97698000000001</v>
      </c>
      <c r="G74" s="254">
        <f t="shared" si="34"/>
        <v>-290085.6578799999</v>
      </c>
      <c r="H74" s="187">
        <f t="shared" si="34"/>
        <v>12439.504650000003</v>
      </c>
      <c r="I74" s="187">
        <f t="shared" si="34"/>
        <v>-2498.52925</v>
      </c>
      <c r="J74" s="187">
        <f t="shared" si="34"/>
        <v>-293938.0968099999</v>
      </c>
    </row>
    <row r="75" spans="1:13" ht="7.95" customHeight="1"/>
    <row r="76" spans="1:13">
      <c r="A76" s="148" t="s">
        <v>19</v>
      </c>
      <c r="B76" s="148"/>
      <c r="C76" s="164">
        <f t="shared" ref="C76:I76" si="35">C62+C63</f>
        <v>-6281.3661299999994</v>
      </c>
      <c r="D76" s="164">
        <f t="shared" si="35"/>
        <v>0</v>
      </c>
      <c r="E76" s="164">
        <f t="shared" si="35"/>
        <v>-8995.5366800000011</v>
      </c>
      <c r="F76" s="164">
        <f t="shared" si="35"/>
        <v>-102.97698000000001</v>
      </c>
      <c r="G76" s="164">
        <f t="shared" si="35"/>
        <v>-75213.10010999997</v>
      </c>
      <c r="H76" s="164">
        <f t="shared" si="35"/>
        <v>8917.9889500000008</v>
      </c>
      <c r="I76" s="164">
        <f t="shared" si="35"/>
        <v>-1938.69325</v>
      </c>
      <c r="J76" s="164">
        <f>J62+J63</f>
        <v>-83613.684199999974</v>
      </c>
    </row>
    <row r="77" spans="1:13" ht="10.95" customHeight="1">
      <c r="A77" s="148"/>
      <c r="B77" s="148"/>
      <c r="C77" s="164"/>
      <c r="D77" s="164"/>
      <c r="E77" s="164"/>
      <c r="F77" s="164"/>
      <c r="G77" s="164"/>
      <c r="H77" s="164"/>
      <c r="I77" s="164"/>
      <c r="J77" s="164"/>
    </row>
    <row r="78" spans="1:13" ht="15.75" customHeight="1">
      <c r="A78" s="148" t="s">
        <v>175</v>
      </c>
      <c r="B78" s="148"/>
      <c r="C78" s="172">
        <f t="shared" ref="C78:I78" si="36">SUM(C64:C67,C70:C72)</f>
        <v>-172.38905999999997</v>
      </c>
      <c r="D78" s="172">
        <f t="shared" si="36"/>
        <v>0</v>
      </c>
      <c r="E78" s="172">
        <f t="shared" si="36"/>
        <v>1758.8545200000001</v>
      </c>
      <c r="F78" s="172">
        <f t="shared" si="36"/>
        <v>0</v>
      </c>
      <c r="G78" s="172">
        <f t="shared" si="36"/>
        <v>-124693.13724999999</v>
      </c>
      <c r="H78" s="172">
        <f t="shared" si="36"/>
        <v>4287.2704199999998</v>
      </c>
      <c r="I78" s="172">
        <f t="shared" si="36"/>
        <v>-801.65328</v>
      </c>
      <c r="J78" s="172">
        <f>SUM(J64:J67,J70:J72)</f>
        <v>-119621.05464999996</v>
      </c>
    </row>
    <row r="79" spans="1:13" ht="7.95" customHeight="1"/>
    <row r="80" spans="1:13">
      <c r="A80" s="1" t="s">
        <v>202</v>
      </c>
    </row>
    <row r="81" spans="1:14">
      <c r="A81" s="1" t="s">
        <v>209</v>
      </c>
    </row>
    <row r="82" spans="1:14" ht="15.75" customHeight="1">
      <c r="A82" s="188" t="s">
        <v>208</v>
      </c>
      <c r="B82" s="188"/>
      <c r="C82" s="188"/>
      <c r="D82" s="188"/>
      <c r="E82" s="188"/>
    </row>
    <row r="83" spans="1:14" ht="29.4" customHeight="1">
      <c r="A83" s="188"/>
      <c r="B83" s="271" t="s">
        <v>203</v>
      </c>
      <c r="C83" s="271" t="s">
        <v>204</v>
      </c>
      <c r="D83" s="271" t="s">
        <v>205</v>
      </c>
      <c r="E83" s="271" t="s">
        <v>207</v>
      </c>
      <c r="G83" s="373" t="s">
        <v>323</v>
      </c>
      <c r="H83" s="373"/>
      <c r="I83" s="373"/>
      <c r="J83" s="373"/>
      <c r="M83" s="272"/>
      <c r="N83" s="272"/>
    </row>
    <row r="84" spans="1:14">
      <c r="A84" s="273" t="s">
        <v>365</v>
      </c>
      <c r="B84" s="275">
        <v>1</v>
      </c>
      <c r="C84" s="276">
        <v>860076</v>
      </c>
      <c r="D84" s="272">
        <f>74931.89-C84*M51</f>
        <v>72721.494680000003</v>
      </c>
      <c r="E84" s="272">
        <f>500*B84</f>
        <v>500</v>
      </c>
      <c r="F84" s="274" t="s">
        <v>206</v>
      </c>
      <c r="H84" s="275"/>
      <c r="I84" s="276"/>
      <c r="J84" s="286">
        <v>53025</v>
      </c>
      <c r="K84" s="272"/>
      <c r="L84" s="274"/>
    </row>
    <row r="85" spans="1:14">
      <c r="A85" s="277" t="s">
        <v>231</v>
      </c>
      <c r="B85" s="278">
        <f>SUM(B84:B84)</f>
        <v>1</v>
      </c>
      <c r="C85" s="279">
        <f>SUM(C84:C84)</f>
        <v>860076</v>
      </c>
      <c r="D85" s="280">
        <f>SUM(D84:D84)</f>
        <v>72721.494680000003</v>
      </c>
      <c r="E85" s="280">
        <f>SUM(E84:E84)</f>
        <v>500</v>
      </c>
    </row>
    <row r="86" spans="1:14">
      <c r="A86" s="188"/>
      <c r="B86" s="188"/>
      <c r="C86" s="188"/>
      <c r="D86" s="188"/>
      <c r="E86" s="188"/>
    </row>
    <row r="87" spans="1:14">
      <c r="A87" s="260"/>
      <c r="B87" s="275"/>
      <c r="C87" s="276"/>
      <c r="D87" s="272"/>
      <c r="E87" s="272"/>
    </row>
    <row r="88" spans="1:14">
      <c r="B88" s="275"/>
      <c r="C88" s="276"/>
      <c r="D88" s="272"/>
      <c r="E88" s="272"/>
    </row>
    <row r="89" spans="1:14" ht="9" customHeight="1"/>
  </sheetData>
  <mergeCells count="4">
    <mergeCell ref="A1:I1"/>
    <mergeCell ref="J1:K1"/>
    <mergeCell ref="I56:I57"/>
    <mergeCell ref="G83:J83"/>
  </mergeCells>
  <pageMargins left="0.7" right="0.7" top="0.75" bottom="0.75" header="0.3" footer="0.3"/>
  <pageSetup scale="77" fitToHeight="2" orientation="landscape" r:id="rId1"/>
  <headerFooter>
    <oddFooter>&amp;F&amp;RPage &amp;P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41AFD8832A41AB47866693DE5BD16858" ma:contentTypeVersion="36" ma:contentTypeDescription="" ma:contentTypeScope="" ma:versionID="8a94dd94bd8b9a40e1c515bb62681d0b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UE</Prefix>
    <DocumentSetType xmlns="dc463f71-b30c-4ab2-9473-d307f9d35888">Workpapers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Tariff Revision</CaseType>
    <IndustryCode xmlns="dc463f71-b30c-4ab2-9473-d307f9d35888">140</IndustryCode>
    <CaseStatus xmlns="dc463f71-b30c-4ab2-9473-d307f9d35888">Closed</CaseStatus>
    <OpenedDate xmlns="dc463f71-b30c-4ab2-9473-d307f9d35888">2021-07-07T07:00:00+00:00</OpenedDate>
    <SignificantOrder xmlns="dc463f71-b30c-4ab2-9473-d307f9d35888">false</SignificantOrder>
    <Date1 xmlns="dc463f71-b30c-4ab2-9473-d307f9d35888">2021-07-07T07:00:00+00:00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PacifiCorp</CaseCompanyNames>
    <Nickname xmlns="http://schemas.microsoft.com/sharepoint/v3" xsi:nil="true"/>
    <DocketNumber xmlns="dc463f71-b30c-4ab2-9473-d307f9d35888">210543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BF3345DB-9087-4FB2-B78E-C12003C8A1C0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47EDE7DC-59DD-46D8-8FF2-3737A312B95E}"/>
</file>

<file path=customXml/itemProps3.xml><?xml version="1.0" encoding="utf-8"?>
<ds:datastoreItem xmlns:ds="http://schemas.openxmlformats.org/officeDocument/2006/customXml" ds:itemID="{A559FBF6-9587-4C3C-A520-CF0DB1FB4647}"/>
</file>

<file path=customXml/itemProps4.xml><?xml version="1.0" encoding="utf-8"?>
<ds:datastoreItem xmlns:ds="http://schemas.openxmlformats.org/officeDocument/2006/customXml" ds:itemID="{80B782CB-3113-4050-8EB6-8ED233B2C2C7}">
  <ds:schemaRefs>
    <ds:schemaRef ds:uri="http://schemas.microsoft.com/office/2006/metadata/properties"/>
    <ds:schemaRef ds:uri="http://schemas.microsoft.com/office/infopath/2007/PartnerControls"/>
    <ds:schemaRef ds:uri="dc463f71-b30c-4ab2-9473-d307f9d35888"/>
    <ds:schemaRef ds:uri="http://schemas.microsoft.com/sharepoint/v3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15</vt:i4>
      </vt:variant>
    </vt:vector>
  </HeadingPairs>
  <TitlesOfParts>
    <vt:vector size="30" baseType="lpstr">
      <vt:lpstr>UE-170485 Auth Base</vt:lpstr>
      <vt:lpstr>EDWA 3% test</vt:lpstr>
      <vt:lpstr>Deferral Calc</vt:lpstr>
      <vt:lpstr>12.2019 Base Rate Revenue</vt:lpstr>
      <vt:lpstr>11.2019 Base Rate Revenue</vt:lpstr>
      <vt:lpstr>10.2019 Base Rate Revenue</vt:lpstr>
      <vt:lpstr>09.2019 Base Rate Revenue</vt:lpstr>
      <vt:lpstr>08.2019 Base Rate Revenue</vt:lpstr>
      <vt:lpstr>07.2019 Base Rate Revenue</vt:lpstr>
      <vt:lpstr>06.2019 Base Rate Revenue</vt:lpstr>
      <vt:lpstr>05.2019 Base Rate Revenue</vt:lpstr>
      <vt:lpstr>04.2019 Base Rate Revenue</vt:lpstr>
      <vt:lpstr>03.2019 Base Rate Revenue</vt:lpstr>
      <vt:lpstr>02.2019 Base Rate Revenue</vt:lpstr>
      <vt:lpstr>01.2019 Base Rate Revenue</vt:lpstr>
      <vt:lpstr>'01.2019 Base Rate Revenue'!Print_Area</vt:lpstr>
      <vt:lpstr>'02.2019 Base Rate Revenue'!Print_Area</vt:lpstr>
      <vt:lpstr>'03.2019 Base Rate Revenue'!Print_Area</vt:lpstr>
      <vt:lpstr>'04.2019 Base Rate Revenue'!Print_Area</vt:lpstr>
      <vt:lpstr>'05.2019 Base Rate Revenue'!Print_Area</vt:lpstr>
      <vt:lpstr>'06.2019 Base Rate Revenue'!Print_Area</vt:lpstr>
      <vt:lpstr>'07.2019 Base Rate Revenue'!Print_Area</vt:lpstr>
      <vt:lpstr>'08.2019 Base Rate Revenue'!Print_Area</vt:lpstr>
      <vt:lpstr>'09.2019 Base Rate Revenue'!Print_Area</vt:lpstr>
      <vt:lpstr>'10.2019 Base Rate Revenue'!Print_Area</vt:lpstr>
      <vt:lpstr>'11.2019 Base Rate Revenue'!Print_Area</vt:lpstr>
      <vt:lpstr>'12.2019 Base Rate Revenue'!Print_Area</vt:lpstr>
      <vt:lpstr>'Deferral Calc'!Print_Area</vt:lpstr>
      <vt:lpstr>'EDWA 3% test'!Print_Area</vt:lpstr>
      <vt:lpstr>'EDWA 3% test'!Print_Titles</vt:lpstr>
    </vt:vector>
  </TitlesOfParts>
  <Company>Puget Sound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Pam Rasanen</dc:creator>
  <cp:lastModifiedBy>Meredith, Robert</cp:lastModifiedBy>
  <cp:lastPrinted>2020-01-03T20:00:07Z</cp:lastPrinted>
  <dcterms:created xsi:type="dcterms:W3CDTF">2013-02-28T17:31:50Z</dcterms:created>
  <dcterms:modified xsi:type="dcterms:W3CDTF">2021-02-13T00:09:23Z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0x0101006E56B4D1795A2E4DB2F0B01679ED314A0041AFD8832A41AB47866693DE5BD16858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